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80" windowWidth="11445" windowHeight="1590" tabRatio="905"/>
  </bookViews>
  <sheets>
    <sheet name="READ ME" sheetId="17" r:id="rId1"/>
    <sheet name="Total FTE" sheetId="21" r:id="rId2"/>
    <sheet name="State" sheetId="18" r:id="rId3"/>
    <sheet name="Contract" sheetId="19" r:id="rId4"/>
    <sheet name="Self Supp." sheetId="20" r:id="rId5"/>
    <sheet name="Apprent." sheetId="15" r:id="rId6"/>
    <sheet name="BAS" sheetId="34" r:id="rId7"/>
    <sheet name="BAS prog." sheetId="31" r:id="rId8"/>
    <sheet name="BEdA" sheetId="1" r:id="rId9"/>
    <sheet name="DOC" sheetId="35" r:id="rId10"/>
    <sheet name="eLearning" sheetId="22" r:id="rId11"/>
    <sheet name="I-BEST" sheetId="27" r:id="rId12"/>
    <sheet name="Int'l_All" sheetId="23" r:id="rId13"/>
    <sheet name="Int'l_Contr." sheetId="36" r:id="rId14"/>
    <sheet name="Running Start" sheetId="33" r:id="rId15"/>
    <sheet name="WorkFirst" sheetId="30" r:id="rId16"/>
    <sheet name="WRT" sheetId="37" r:id="rId17"/>
    <sheet name="Data" sheetId="38" state="hidden" r:id="rId18"/>
  </sheets>
  <definedNames>
    <definedName name="_" localSheetId="13" hidden="1">#REF!</definedName>
    <definedName name="_" hidden="1">#REF!</definedName>
    <definedName name="_xlnm._FilterDatabase" localSheetId="17" hidden="1">Data!$A$1:$T$1817</definedName>
    <definedName name="_Key1" localSheetId="5" hidden="1">#REF!</definedName>
    <definedName name="_Key1" localSheetId="7" hidden="1">#REF!</definedName>
    <definedName name="_Key1" localSheetId="3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4" hidden="1">#REF!</definedName>
    <definedName name="_Key1" localSheetId="2" hidden="1">#REF!</definedName>
    <definedName name="_Key1" localSheetId="1" hidden="1">#REF!</definedName>
    <definedName name="_Key1" localSheetId="15" hidden="1">#REF!</definedName>
    <definedName name="_Key1" hidden="1">#REF!</definedName>
    <definedName name="_Key2" localSheetId="5" hidden="1">#REF!</definedName>
    <definedName name="_Key2" localSheetId="7" hidden="1">#REF!</definedName>
    <definedName name="_Key2" localSheetId="3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4" hidden="1">#REF!</definedName>
    <definedName name="_Key2" localSheetId="2" hidden="1">#REF!</definedName>
    <definedName name="_Key2" localSheetId="1" hidden="1">#REF!</definedName>
    <definedName name="_Key2" localSheetId="15" hidden="1">#REF!</definedName>
    <definedName name="_Key2" hidden="1">#REF!</definedName>
    <definedName name="_Order1" hidden="1">255</definedName>
    <definedName name="_Sort" localSheetId="5" hidden="1">#REF!</definedName>
    <definedName name="_Sort" localSheetId="7" hidden="1">#REF!</definedName>
    <definedName name="_Sort" localSheetId="3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4" hidden="1">#REF!</definedName>
    <definedName name="_Sort" localSheetId="2" hidden="1">#REF!</definedName>
    <definedName name="_Sort" localSheetId="1" hidden="1">#REF!</definedName>
    <definedName name="_Sort" localSheetId="15" hidden="1">#REF!</definedName>
    <definedName name="_Sort" hidden="1">#REF!</definedName>
    <definedName name="_Sort1" localSheetId="5" hidden="1">#REF!</definedName>
    <definedName name="_Sort1" localSheetId="7" hidden="1">#REF!</definedName>
    <definedName name="_Sort1" localSheetId="3" hidden="1">#REF!</definedName>
    <definedName name="_Sort1" localSheetId="10" hidden="1">#REF!</definedName>
    <definedName name="_Sort1" localSheetId="11" hidden="1">#REF!</definedName>
    <definedName name="_Sort1" localSheetId="12" hidden="1">#REF!</definedName>
    <definedName name="_Sort1" localSheetId="13" hidden="1">#REF!</definedName>
    <definedName name="_Sort1" localSheetId="4" hidden="1">#REF!</definedName>
    <definedName name="_Sort1" localSheetId="2" hidden="1">#REF!</definedName>
    <definedName name="_Sort1" localSheetId="1" hidden="1">#REF!</definedName>
    <definedName name="_Sort1" localSheetId="15" hidden="1">#REF!</definedName>
    <definedName name="_Sort1" hidden="1">#REF!</definedName>
    <definedName name="ADFADSF" localSheetId="7" hidden="1">#REF!</definedName>
    <definedName name="ADFADSF" localSheetId="10" hidden="1">#REF!</definedName>
    <definedName name="ADFADSF" localSheetId="11" hidden="1">#REF!</definedName>
    <definedName name="ADFADSF" localSheetId="12" hidden="1">#REF!</definedName>
    <definedName name="ADFADSF" localSheetId="13" hidden="1">#REF!</definedName>
    <definedName name="ADFADSF" localSheetId="15" hidden="1">#REF!</definedName>
    <definedName name="ADFADSF" hidden="1">#REF!</definedName>
    <definedName name="AFASFDSAFZSDF" localSheetId="7" hidden="1">#REF!</definedName>
    <definedName name="AFASFDSAFZSDF" localSheetId="3" hidden="1">#REF!</definedName>
    <definedName name="AFASFDSAFZSDF" localSheetId="10" hidden="1">#REF!</definedName>
    <definedName name="AFASFDSAFZSDF" localSheetId="11" hidden="1">#REF!</definedName>
    <definedName name="AFASFDSAFZSDF" localSheetId="12" hidden="1">#REF!</definedName>
    <definedName name="AFASFDSAFZSDF" localSheetId="13" hidden="1">#REF!</definedName>
    <definedName name="AFASFDSAFZSDF" localSheetId="4" hidden="1">#REF!</definedName>
    <definedName name="AFASFDSAFZSDF" localSheetId="1" hidden="1">#REF!</definedName>
    <definedName name="AFASFDSAFZSDF" localSheetId="15" hidden="1">#REF!</definedName>
    <definedName name="AFASFDSAFZSDF" hidden="1">#REF!</definedName>
    <definedName name="ASFDAS" localSheetId="7" hidden="1">#REF!</definedName>
    <definedName name="ASFDAS" localSheetId="3" hidden="1">#REF!</definedName>
    <definedName name="ASFDAS" localSheetId="10" hidden="1">#REF!</definedName>
    <definedName name="ASFDAS" localSheetId="11" hidden="1">#REF!</definedName>
    <definedName name="ASFDAS" localSheetId="12" hidden="1">#REF!</definedName>
    <definedName name="ASFDAS" localSheetId="13" hidden="1">#REF!</definedName>
    <definedName name="ASFDAS" localSheetId="4" hidden="1">#REF!</definedName>
    <definedName name="ASFDAS" localSheetId="1" hidden="1">#REF!</definedName>
    <definedName name="ASFDAS" localSheetId="15" hidden="1">#REF!</definedName>
    <definedName name="ASFDAS" hidden="1">#REF!</definedName>
    <definedName name="BAData" localSheetId="7">#REF!</definedName>
    <definedName name="BAData" localSheetId="13">#REF!</definedName>
    <definedName name="BAData">#REF!</definedName>
    <definedName name="_xlnm.Print_Area" localSheetId="5">Apprent.!$A$1:$N$38</definedName>
    <definedName name="_xlnm.Print_Area" localSheetId="6">BAS!$A$1:$N$38</definedName>
    <definedName name="_xlnm.Print_Area" localSheetId="7">'BAS prog.'!$A$1:$O$128</definedName>
    <definedName name="_xlnm.Print_Area" localSheetId="8">BEdA!$A$1:$N$38</definedName>
    <definedName name="_xlnm.Print_Area" localSheetId="3">Contract!$A$1:$N$38</definedName>
    <definedName name="_xlnm.Print_Area" localSheetId="9">DOC!$A$1:$N$38</definedName>
    <definedName name="_xlnm.Print_Area" localSheetId="10">eLearning!$A$1:$N$38</definedName>
    <definedName name="_xlnm.Print_Area" localSheetId="11">'I-BEST'!$A$1:$N$38</definedName>
    <definedName name="_xlnm.Print_Area" localSheetId="12">'Int''l_All'!$A$1:$N$38</definedName>
    <definedName name="_xlnm.Print_Area" localSheetId="13">'Int''l_Contr.'!$A$1:$N$38</definedName>
    <definedName name="_xlnm.Print_Area" localSheetId="14">'Running Start'!$A$1:$N$38</definedName>
    <definedName name="_xlnm.Print_Area" localSheetId="4">'Self Supp.'!$A$1:$N$38</definedName>
    <definedName name="_xlnm.Print_Area" localSheetId="2">State!$A$1:$N$38</definedName>
    <definedName name="_xlnm.Print_Area" localSheetId="1">'Total FTE'!$A$1:$N$38</definedName>
    <definedName name="_xlnm.Print_Area" localSheetId="15">WorkFirst!$A$1:$N$38</definedName>
    <definedName name="_xlnm.Print_Area" localSheetId="16">WRT!$A$1:$N$38</definedName>
  </definedNames>
  <calcPr calcId="145621"/>
</workbook>
</file>

<file path=xl/calcChain.xml><?xml version="1.0" encoding="utf-8"?>
<calcChain xmlns="http://schemas.openxmlformats.org/spreadsheetml/2006/main">
  <c r="J46" i="37" l="1"/>
  <c r="J47" i="37"/>
  <c r="J48" i="37"/>
  <c r="J49" i="37"/>
  <c r="J50" i="37"/>
  <c r="J51" i="37"/>
  <c r="J52" i="37"/>
  <c r="J53" i="37"/>
  <c r="J54" i="37"/>
  <c r="J55" i="37"/>
  <c r="J45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6" i="37"/>
  <c r="K36" i="37" l="1"/>
  <c r="L36" i="37"/>
  <c r="J10" i="30"/>
  <c r="J51" i="36"/>
  <c r="J53" i="36"/>
  <c r="J54" i="36"/>
  <c r="J55" i="36"/>
  <c r="J8" i="36"/>
  <c r="J9" i="36"/>
  <c r="J11" i="36"/>
  <c r="J13" i="36"/>
  <c r="J16" i="36"/>
  <c r="J17" i="36"/>
  <c r="J20" i="36"/>
  <c r="J21" i="36"/>
  <c r="J22" i="36"/>
  <c r="J23" i="36"/>
  <c r="J25" i="36"/>
  <c r="J27" i="36"/>
  <c r="J28" i="36"/>
  <c r="J29" i="36"/>
  <c r="J30" i="36"/>
  <c r="J31" i="36"/>
  <c r="J32" i="36"/>
  <c r="J33" i="36"/>
  <c r="J6" i="36"/>
  <c r="J51" i="23"/>
  <c r="J54" i="27"/>
  <c r="J10" i="27"/>
  <c r="J51" i="22"/>
  <c r="J46" i="35"/>
  <c r="J47" i="35"/>
  <c r="J48" i="35"/>
  <c r="J49" i="35"/>
  <c r="J50" i="35"/>
  <c r="J51" i="35"/>
  <c r="J52" i="35"/>
  <c r="J54" i="35"/>
  <c r="J45" i="35"/>
  <c r="J7" i="35"/>
  <c r="J8" i="35"/>
  <c r="J9" i="35"/>
  <c r="J10" i="35"/>
  <c r="J13" i="35"/>
  <c r="J14" i="35"/>
  <c r="J16" i="35"/>
  <c r="J18" i="35"/>
  <c r="J19" i="35"/>
  <c r="J20" i="35"/>
  <c r="J21" i="35"/>
  <c r="J22" i="35"/>
  <c r="J24" i="35"/>
  <c r="J25" i="35"/>
  <c r="J26" i="35"/>
  <c r="J27" i="35"/>
  <c r="J28" i="35"/>
  <c r="J29" i="35"/>
  <c r="J33" i="35"/>
  <c r="J34" i="35"/>
  <c r="J35" i="35"/>
  <c r="J6" i="35"/>
  <c r="J54" i="1"/>
  <c r="K9" i="31"/>
  <c r="K10" i="31"/>
  <c r="K12" i="31"/>
  <c r="K14" i="31"/>
  <c r="K19" i="31"/>
  <c r="K20" i="31"/>
  <c r="K21" i="31"/>
  <c r="K27" i="31"/>
  <c r="K28" i="31"/>
  <c r="K29" i="31"/>
  <c r="K31" i="31"/>
  <c r="K35" i="31"/>
  <c r="K38" i="31"/>
  <c r="K39" i="31"/>
  <c r="K42" i="31"/>
  <c r="K45" i="31"/>
  <c r="K46" i="31"/>
  <c r="K47" i="31"/>
  <c r="K50" i="31"/>
  <c r="K51" i="31"/>
  <c r="K61" i="31"/>
  <c r="K76" i="31"/>
  <c r="K77" i="31"/>
  <c r="K78" i="31"/>
  <c r="K79" i="31"/>
  <c r="K80" i="31"/>
  <c r="K86" i="31"/>
  <c r="K87" i="31"/>
  <c r="K88" i="31"/>
  <c r="K91" i="31"/>
  <c r="K103" i="31"/>
  <c r="K105" i="31"/>
  <c r="K107" i="31"/>
  <c r="K108" i="31"/>
  <c r="K109" i="31"/>
  <c r="K110" i="31"/>
  <c r="K111" i="31"/>
  <c r="K114" i="31"/>
  <c r="K115" i="31"/>
  <c r="K116" i="31"/>
  <c r="K119" i="31"/>
  <c r="J46" i="34"/>
  <c r="J47" i="34"/>
  <c r="J51" i="34"/>
  <c r="J53" i="34"/>
  <c r="J45" i="34"/>
  <c r="J8" i="34"/>
  <c r="J9" i="34"/>
  <c r="J15" i="34"/>
  <c r="J16" i="34"/>
  <c r="J21" i="34"/>
  <c r="J24" i="34"/>
  <c r="J27" i="34"/>
  <c r="J29" i="34"/>
  <c r="J31" i="34"/>
  <c r="J32" i="34"/>
  <c r="J34" i="34"/>
  <c r="J6" i="34"/>
  <c r="J46" i="15" l="1"/>
  <c r="J47" i="15"/>
  <c r="J48" i="15"/>
  <c r="J49" i="15"/>
  <c r="J51" i="15"/>
  <c r="J54" i="15"/>
  <c r="J45" i="15"/>
  <c r="J7" i="15"/>
  <c r="J9" i="15"/>
  <c r="J10" i="15"/>
  <c r="J13" i="15"/>
  <c r="J15" i="15"/>
  <c r="J23" i="15"/>
  <c r="J24" i="15"/>
  <c r="J27" i="15"/>
  <c r="J29" i="15"/>
  <c r="J31" i="15"/>
  <c r="J32" i="15"/>
  <c r="J34" i="15"/>
  <c r="J35" i="15"/>
  <c r="J46" i="20" l="1"/>
  <c r="J51" i="20"/>
  <c r="J10" i="20"/>
  <c r="O9" i="31" l="1"/>
  <c r="O10" i="31"/>
  <c r="O12" i="31"/>
  <c r="O14" i="31"/>
  <c r="O19" i="31"/>
  <c r="O20" i="31"/>
  <c r="O21" i="31"/>
  <c r="O27" i="31"/>
  <c r="O28" i="31"/>
  <c r="O31" i="31"/>
  <c r="O38" i="31"/>
  <c r="O39" i="31"/>
  <c r="O42" i="31"/>
  <c r="O45" i="31"/>
  <c r="O46" i="31"/>
  <c r="O47" i="31"/>
  <c r="O76" i="31"/>
  <c r="O77" i="31"/>
  <c r="O78" i="31"/>
  <c r="O79" i="31"/>
  <c r="O80" i="31"/>
  <c r="O86" i="31"/>
  <c r="O87" i="31"/>
  <c r="O91" i="31"/>
  <c r="O107" i="31"/>
  <c r="O108" i="31"/>
  <c r="O109" i="31"/>
  <c r="O110" i="31"/>
  <c r="O111" i="31"/>
  <c r="O114" i="31"/>
  <c r="O115" i="31"/>
  <c r="O116" i="31"/>
  <c r="X3" i="38" l="1"/>
  <c r="I7" i="31"/>
  <c r="I9" i="31"/>
  <c r="I10" i="31"/>
  <c r="I12" i="31"/>
  <c r="I14" i="31"/>
  <c r="I19" i="31"/>
  <c r="I20" i="31"/>
  <c r="I21" i="31"/>
  <c r="I22" i="31"/>
  <c r="I23" i="31"/>
  <c r="I24" i="31"/>
  <c r="I27" i="31"/>
  <c r="I28" i="31"/>
  <c r="I31" i="31"/>
  <c r="I38" i="31"/>
  <c r="I39" i="31"/>
  <c r="I42" i="31"/>
  <c r="I45" i="31"/>
  <c r="I46" i="31"/>
  <c r="I47" i="31"/>
  <c r="I48" i="31"/>
  <c r="I49" i="31"/>
  <c r="I50" i="31"/>
  <c r="I51" i="31"/>
  <c r="I55" i="31"/>
  <c r="I61" i="31"/>
  <c r="I69" i="31"/>
  <c r="I74" i="31"/>
  <c r="I76" i="31"/>
  <c r="I77" i="31"/>
  <c r="I78" i="31"/>
  <c r="I79" i="31"/>
  <c r="I80" i="31"/>
  <c r="I86" i="31"/>
  <c r="I87" i="31"/>
  <c r="I88" i="31"/>
  <c r="I91" i="31"/>
  <c r="I93" i="31"/>
  <c r="I98" i="31"/>
  <c r="I101" i="31"/>
  <c r="I103" i="31"/>
  <c r="I104" i="31"/>
  <c r="I105" i="31"/>
  <c r="I106" i="31"/>
  <c r="I107" i="31"/>
  <c r="I108" i="31"/>
  <c r="I109" i="31"/>
  <c r="I110" i="31"/>
  <c r="I111" i="31"/>
  <c r="I114" i="31"/>
  <c r="I115" i="31"/>
  <c r="I116" i="31"/>
  <c r="I117" i="31"/>
  <c r="I119" i="31"/>
  <c r="M109" i="31"/>
  <c r="L109" i="31"/>
  <c r="M18" i="31"/>
  <c r="G4" i="34"/>
  <c r="K55" i="37"/>
  <c r="L55" i="37"/>
  <c r="K52" i="37"/>
  <c r="L52" i="37"/>
  <c r="K47" i="37"/>
  <c r="L47" i="37"/>
  <c r="G4" i="37"/>
  <c r="G4" i="30"/>
  <c r="G4" i="33"/>
  <c r="G4" i="36"/>
  <c r="G4" i="23"/>
  <c r="G4" i="27"/>
  <c r="G4" i="22"/>
  <c r="G4" i="35"/>
  <c r="I53" i="21" l="1"/>
  <c r="I54" i="37"/>
  <c r="I51" i="37"/>
  <c r="I10" i="37"/>
  <c r="I14" i="37"/>
  <c r="I18" i="37"/>
  <c r="I22" i="37"/>
  <c r="I26" i="37"/>
  <c r="I30" i="37"/>
  <c r="I34" i="37"/>
  <c r="I50" i="30"/>
  <c r="J50" i="30" s="1"/>
  <c r="I45" i="30"/>
  <c r="J45" i="30" s="1"/>
  <c r="I10" i="30"/>
  <c r="I14" i="30"/>
  <c r="J14" i="30" s="1"/>
  <c r="I18" i="30"/>
  <c r="J18" i="30" s="1"/>
  <c r="I22" i="30"/>
  <c r="J22" i="30" s="1"/>
  <c r="I26" i="30"/>
  <c r="J26" i="30" s="1"/>
  <c r="I30" i="30"/>
  <c r="J30" i="30" s="1"/>
  <c r="I34" i="30"/>
  <c r="J34" i="30" s="1"/>
  <c r="I50" i="33"/>
  <c r="J50" i="33" s="1"/>
  <c r="I45" i="33"/>
  <c r="J45" i="33" s="1"/>
  <c r="I10" i="33"/>
  <c r="J10" i="33" s="1"/>
  <c r="I14" i="33"/>
  <c r="J14" i="33" s="1"/>
  <c r="I18" i="33"/>
  <c r="J18" i="33" s="1"/>
  <c r="I22" i="33"/>
  <c r="J22" i="33" s="1"/>
  <c r="I26" i="33"/>
  <c r="J26" i="33" s="1"/>
  <c r="I30" i="33"/>
  <c r="J30" i="33" s="1"/>
  <c r="I34" i="33"/>
  <c r="J34" i="33" s="1"/>
  <c r="I50" i="36"/>
  <c r="J50" i="36" s="1"/>
  <c r="I45" i="36"/>
  <c r="J45" i="36" s="1"/>
  <c r="I10" i="36"/>
  <c r="J10" i="36" s="1"/>
  <c r="I14" i="36"/>
  <c r="J14" i="36" s="1"/>
  <c r="I18" i="36"/>
  <c r="J18" i="36" s="1"/>
  <c r="I22" i="36"/>
  <c r="I26" i="36"/>
  <c r="J26" i="36" s="1"/>
  <c r="I30" i="36"/>
  <c r="I34" i="36"/>
  <c r="J34" i="36" s="1"/>
  <c r="I50" i="23"/>
  <c r="J50" i="23" s="1"/>
  <c r="I45" i="23"/>
  <c r="J45" i="23" s="1"/>
  <c r="I10" i="23"/>
  <c r="J10" i="23" s="1"/>
  <c r="I14" i="23"/>
  <c r="J14" i="23" s="1"/>
  <c r="I18" i="23"/>
  <c r="J18" i="23" s="1"/>
  <c r="I53" i="37"/>
  <c r="I48" i="37"/>
  <c r="I7" i="37"/>
  <c r="I11" i="37"/>
  <c r="I15" i="37"/>
  <c r="I19" i="37"/>
  <c r="I23" i="37"/>
  <c r="I27" i="37"/>
  <c r="I31" i="37"/>
  <c r="I35" i="37"/>
  <c r="I54" i="30"/>
  <c r="J54" i="30" s="1"/>
  <c r="I49" i="30"/>
  <c r="J49" i="30" s="1"/>
  <c r="I7" i="30"/>
  <c r="J7" i="30" s="1"/>
  <c r="I11" i="30"/>
  <c r="J11" i="30" s="1"/>
  <c r="I15" i="30"/>
  <c r="J15" i="30" s="1"/>
  <c r="I19" i="30"/>
  <c r="J19" i="30" s="1"/>
  <c r="I23" i="30"/>
  <c r="J23" i="30" s="1"/>
  <c r="I27" i="30"/>
  <c r="J27" i="30" s="1"/>
  <c r="I31" i="30"/>
  <c r="J31" i="30" s="1"/>
  <c r="I35" i="30"/>
  <c r="J35" i="30" s="1"/>
  <c r="I54" i="33"/>
  <c r="J54" i="33" s="1"/>
  <c r="I49" i="33"/>
  <c r="J49" i="33" s="1"/>
  <c r="I7" i="33"/>
  <c r="J7" i="33" s="1"/>
  <c r="I11" i="33"/>
  <c r="J11" i="33" s="1"/>
  <c r="I15" i="33"/>
  <c r="J15" i="33" s="1"/>
  <c r="I19" i="33"/>
  <c r="J19" i="33" s="1"/>
  <c r="I23" i="33"/>
  <c r="J23" i="33" s="1"/>
  <c r="I27" i="33"/>
  <c r="J27" i="33" s="1"/>
  <c r="I31" i="33"/>
  <c r="J31" i="33" s="1"/>
  <c r="I35" i="33"/>
  <c r="J35" i="33" s="1"/>
  <c r="I54" i="36"/>
  <c r="I49" i="36"/>
  <c r="J49" i="36" s="1"/>
  <c r="I7" i="36"/>
  <c r="J7" i="36" s="1"/>
  <c r="I11" i="36"/>
  <c r="I15" i="36"/>
  <c r="J15" i="36" s="1"/>
  <c r="I19" i="36"/>
  <c r="J19" i="36" s="1"/>
  <c r="I23" i="36"/>
  <c r="I27" i="36"/>
  <c r="I31" i="36"/>
  <c r="I35" i="36"/>
  <c r="J35" i="36" s="1"/>
  <c r="I54" i="23"/>
  <c r="J54" i="23" s="1"/>
  <c r="I49" i="23"/>
  <c r="J49" i="23" s="1"/>
  <c r="I7" i="23"/>
  <c r="J7" i="23" s="1"/>
  <c r="I11" i="23"/>
  <c r="J11" i="23" s="1"/>
  <c r="I15" i="23"/>
  <c r="J15" i="23" s="1"/>
  <c r="I19" i="23"/>
  <c r="J19" i="23" s="1"/>
  <c r="I23" i="23"/>
  <c r="J23" i="23" s="1"/>
  <c r="I49" i="37"/>
  <c r="I46" i="37"/>
  <c r="I8" i="37"/>
  <c r="I12" i="37"/>
  <c r="I16" i="37"/>
  <c r="I20" i="37"/>
  <c r="I24" i="37"/>
  <c r="I28" i="37"/>
  <c r="I32" i="37"/>
  <c r="I6" i="37"/>
  <c r="I53" i="30"/>
  <c r="J53" i="30" s="1"/>
  <c r="I48" i="30"/>
  <c r="J48" i="30" s="1"/>
  <c r="I8" i="30"/>
  <c r="J8" i="30" s="1"/>
  <c r="I12" i="30"/>
  <c r="J12" i="30" s="1"/>
  <c r="I16" i="30"/>
  <c r="J16" i="30" s="1"/>
  <c r="I20" i="30"/>
  <c r="J20" i="30" s="1"/>
  <c r="I24" i="30"/>
  <c r="J24" i="30" s="1"/>
  <c r="I28" i="30"/>
  <c r="J28" i="30" s="1"/>
  <c r="I32" i="30"/>
  <c r="J32" i="30" s="1"/>
  <c r="I6" i="30"/>
  <c r="J6" i="30" s="1"/>
  <c r="I53" i="33"/>
  <c r="J53" i="33" s="1"/>
  <c r="I48" i="33"/>
  <c r="J48" i="33" s="1"/>
  <c r="I8" i="33"/>
  <c r="J8" i="33" s="1"/>
  <c r="I12" i="33"/>
  <c r="J12" i="33" s="1"/>
  <c r="I16" i="33"/>
  <c r="J16" i="33" s="1"/>
  <c r="I20" i="33"/>
  <c r="J20" i="33" s="1"/>
  <c r="I24" i="33"/>
  <c r="J24" i="33" s="1"/>
  <c r="I28" i="33"/>
  <c r="J28" i="33" s="1"/>
  <c r="I32" i="33"/>
  <c r="J32" i="33" s="1"/>
  <c r="I6" i="33"/>
  <c r="J6" i="33" s="1"/>
  <c r="I53" i="36"/>
  <c r="I48" i="36"/>
  <c r="J48" i="36" s="1"/>
  <c r="I8" i="36"/>
  <c r="I12" i="36"/>
  <c r="J12" i="36" s="1"/>
  <c r="I16" i="36"/>
  <c r="I20" i="36"/>
  <c r="I24" i="36"/>
  <c r="J24" i="36" s="1"/>
  <c r="I28" i="36"/>
  <c r="I32" i="36"/>
  <c r="I6" i="36"/>
  <c r="I53" i="23"/>
  <c r="J53" i="23" s="1"/>
  <c r="I48" i="23"/>
  <c r="J48" i="23" s="1"/>
  <c r="I8" i="23"/>
  <c r="J8" i="23" s="1"/>
  <c r="I12" i="23"/>
  <c r="J12" i="23" s="1"/>
  <c r="I16" i="23"/>
  <c r="J16" i="23" s="1"/>
  <c r="I20" i="23"/>
  <c r="J20" i="23" s="1"/>
  <c r="I24" i="23"/>
  <c r="J24" i="23" s="1"/>
  <c r="I50" i="37"/>
  <c r="I45" i="37"/>
  <c r="I9" i="37"/>
  <c r="I13" i="37"/>
  <c r="I17" i="37"/>
  <c r="I21" i="37"/>
  <c r="I25" i="37"/>
  <c r="I29" i="37"/>
  <c r="I33" i="37"/>
  <c r="I51" i="30"/>
  <c r="J51" i="30" s="1"/>
  <c r="I46" i="30"/>
  <c r="J46" i="30" s="1"/>
  <c r="I9" i="30"/>
  <c r="J9" i="30" s="1"/>
  <c r="I13" i="30"/>
  <c r="J13" i="30" s="1"/>
  <c r="I17" i="30"/>
  <c r="J17" i="30" s="1"/>
  <c r="I21" i="30"/>
  <c r="J21" i="30" s="1"/>
  <c r="I25" i="30"/>
  <c r="J25" i="30" s="1"/>
  <c r="I29" i="30"/>
  <c r="J29" i="30" s="1"/>
  <c r="I33" i="30"/>
  <c r="J33" i="30" s="1"/>
  <c r="I51" i="33"/>
  <c r="J51" i="33" s="1"/>
  <c r="I46" i="33"/>
  <c r="J46" i="33" s="1"/>
  <c r="I9" i="33"/>
  <c r="J9" i="33" s="1"/>
  <c r="I13" i="33"/>
  <c r="J13" i="33" s="1"/>
  <c r="I17" i="33"/>
  <c r="J17" i="33" s="1"/>
  <c r="I21" i="33"/>
  <c r="J21" i="33" s="1"/>
  <c r="I25" i="33"/>
  <c r="J25" i="33" s="1"/>
  <c r="I29" i="33"/>
  <c r="J29" i="33" s="1"/>
  <c r="I33" i="33"/>
  <c r="J33" i="33" s="1"/>
  <c r="I51" i="36"/>
  <c r="I46" i="36"/>
  <c r="J46" i="36" s="1"/>
  <c r="I9" i="36"/>
  <c r="I13" i="36"/>
  <c r="I17" i="36"/>
  <c r="I21" i="36"/>
  <c r="I25" i="36"/>
  <c r="I29" i="36"/>
  <c r="I33" i="36"/>
  <c r="I51" i="23"/>
  <c r="I46" i="23"/>
  <c r="J46" i="23" s="1"/>
  <c r="I9" i="23"/>
  <c r="J9" i="23" s="1"/>
  <c r="I13" i="23"/>
  <c r="J13" i="23" s="1"/>
  <c r="I17" i="23"/>
  <c r="J17" i="23" s="1"/>
  <c r="I21" i="23"/>
  <c r="J21" i="23" s="1"/>
  <c r="I25" i="23"/>
  <c r="J25" i="23" s="1"/>
  <c r="I26" i="23"/>
  <c r="J26" i="23" s="1"/>
  <c r="I30" i="23"/>
  <c r="J30" i="23" s="1"/>
  <c r="I34" i="23"/>
  <c r="J34" i="23" s="1"/>
  <c r="I50" i="27"/>
  <c r="J50" i="27" s="1"/>
  <c r="I45" i="27"/>
  <c r="J45" i="27" s="1"/>
  <c r="I10" i="27"/>
  <c r="I14" i="27"/>
  <c r="J14" i="27" s="1"/>
  <c r="I18" i="27"/>
  <c r="J18" i="27" s="1"/>
  <c r="I22" i="27"/>
  <c r="J22" i="27" s="1"/>
  <c r="I26" i="27"/>
  <c r="J26" i="27" s="1"/>
  <c r="I30" i="27"/>
  <c r="J30" i="27" s="1"/>
  <c r="I34" i="27"/>
  <c r="J34" i="27" s="1"/>
  <c r="I50" i="22"/>
  <c r="J50" i="22" s="1"/>
  <c r="I45" i="22"/>
  <c r="J45" i="22" s="1"/>
  <c r="I10" i="22"/>
  <c r="J10" i="22" s="1"/>
  <c r="I14" i="22"/>
  <c r="J14" i="22" s="1"/>
  <c r="I18" i="22"/>
  <c r="J18" i="22" s="1"/>
  <c r="I22" i="22"/>
  <c r="J22" i="22" s="1"/>
  <c r="I26" i="22"/>
  <c r="J26" i="22" s="1"/>
  <c r="I30" i="22"/>
  <c r="J30" i="22" s="1"/>
  <c r="I34" i="22"/>
  <c r="J34" i="22" s="1"/>
  <c r="I50" i="35"/>
  <c r="I45" i="35"/>
  <c r="I10" i="35"/>
  <c r="I14" i="35"/>
  <c r="I18" i="35"/>
  <c r="I22" i="35"/>
  <c r="I26" i="35"/>
  <c r="I30" i="35"/>
  <c r="J30" i="35" s="1"/>
  <c r="I34" i="35"/>
  <c r="I50" i="1"/>
  <c r="J50" i="1" s="1"/>
  <c r="I45" i="1"/>
  <c r="J45" i="1" s="1"/>
  <c r="I10" i="1"/>
  <c r="J10" i="1" s="1"/>
  <c r="I14" i="1"/>
  <c r="J14" i="1" s="1"/>
  <c r="I18" i="1"/>
  <c r="J18" i="1" s="1"/>
  <c r="I22" i="1"/>
  <c r="J22" i="1" s="1"/>
  <c r="I26" i="1"/>
  <c r="J26" i="1" s="1"/>
  <c r="I30" i="1"/>
  <c r="J30" i="1" s="1"/>
  <c r="I34" i="1"/>
  <c r="J34" i="1" s="1"/>
  <c r="I27" i="23"/>
  <c r="J27" i="23" s="1"/>
  <c r="I31" i="23"/>
  <c r="J31" i="23" s="1"/>
  <c r="I35" i="23"/>
  <c r="J35" i="23" s="1"/>
  <c r="I54" i="27"/>
  <c r="I49" i="27"/>
  <c r="J49" i="27" s="1"/>
  <c r="I7" i="27"/>
  <c r="J7" i="27" s="1"/>
  <c r="I11" i="27"/>
  <c r="J11" i="27" s="1"/>
  <c r="I15" i="27"/>
  <c r="J15" i="27" s="1"/>
  <c r="I19" i="27"/>
  <c r="J19" i="27" s="1"/>
  <c r="I23" i="27"/>
  <c r="J23" i="27" s="1"/>
  <c r="I27" i="27"/>
  <c r="J27" i="27" s="1"/>
  <c r="I31" i="27"/>
  <c r="J31" i="27" s="1"/>
  <c r="I35" i="27"/>
  <c r="J35" i="27" s="1"/>
  <c r="I54" i="22"/>
  <c r="J54" i="22" s="1"/>
  <c r="I49" i="22"/>
  <c r="J49" i="22" s="1"/>
  <c r="I7" i="22"/>
  <c r="J7" i="22" s="1"/>
  <c r="I11" i="22"/>
  <c r="J11" i="22" s="1"/>
  <c r="I15" i="22"/>
  <c r="J15" i="22" s="1"/>
  <c r="I19" i="22"/>
  <c r="J19" i="22" s="1"/>
  <c r="I23" i="22"/>
  <c r="J23" i="22" s="1"/>
  <c r="I27" i="22"/>
  <c r="J27" i="22" s="1"/>
  <c r="I31" i="22"/>
  <c r="J31" i="22" s="1"/>
  <c r="I35" i="22"/>
  <c r="J35" i="22" s="1"/>
  <c r="I54" i="35"/>
  <c r="I49" i="35"/>
  <c r="I7" i="35"/>
  <c r="I11" i="35"/>
  <c r="J11" i="35" s="1"/>
  <c r="I15" i="35"/>
  <c r="J15" i="35" s="1"/>
  <c r="I19" i="35"/>
  <c r="I23" i="35"/>
  <c r="J23" i="35" s="1"/>
  <c r="I27" i="35"/>
  <c r="I31" i="35"/>
  <c r="J31" i="35" s="1"/>
  <c r="I35" i="35"/>
  <c r="I54" i="1"/>
  <c r="I49" i="1"/>
  <c r="J49" i="1" s="1"/>
  <c r="I7" i="1"/>
  <c r="J7" i="1" s="1"/>
  <c r="I11" i="1"/>
  <c r="J11" i="1" s="1"/>
  <c r="I15" i="1"/>
  <c r="J15" i="1" s="1"/>
  <c r="I19" i="1"/>
  <c r="J19" i="1" s="1"/>
  <c r="I23" i="1"/>
  <c r="J23" i="1" s="1"/>
  <c r="I27" i="1"/>
  <c r="J27" i="1" s="1"/>
  <c r="I31" i="1"/>
  <c r="J31" i="1" s="1"/>
  <c r="I35" i="1"/>
  <c r="J35" i="1" s="1"/>
  <c r="I28" i="23"/>
  <c r="J28" i="23" s="1"/>
  <c r="I32" i="23"/>
  <c r="J32" i="23" s="1"/>
  <c r="I6" i="23"/>
  <c r="J6" i="23" s="1"/>
  <c r="I53" i="27"/>
  <c r="J53" i="27" s="1"/>
  <c r="I48" i="27"/>
  <c r="J48" i="27" s="1"/>
  <c r="I8" i="27"/>
  <c r="J8" i="27" s="1"/>
  <c r="I12" i="27"/>
  <c r="J12" i="27" s="1"/>
  <c r="I16" i="27"/>
  <c r="J16" i="27" s="1"/>
  <c r="I20" i="27"/>
  <c r="J20" i="27" s="1"/>
  <c r="I24" i="27"/>
  <c r="J24" i="27" s="1"/>
  <c r="I28" i="27"/>
  <c r="J28" i="27" s="1"/>
  <c r="I32" i="27"/>
  <c r="J32" i="27" s="1"/>
  <c r="I6" i="27"/>
  <c r="J6" i="27" s="1"/>
  <c r="I53" i="22"/>
  <c r="J53" i="22" s="1"/>
  <c r="I48" i="22"/>
  <c r="J48" i="22" s="1"/>
  <c r="I8" i="22"/>
  <c r="J8" i="22" s="1"/>
  <c r="I12" i="22"/>
  <c r="J12" i="22" s="1"/>
  <c r="I16" i="22"/>
  <c r="J16" i="22" s="1"/>
  <c r="I20" i="22"/>
  <c r="J20" i="22" s="1"/>
  <c r="I24" i="22"/>
  <c r="J24" i="22" s="1"/>
  <c r="I28" i="22"/>
  <c r="J28" i="22" s="1"/>
  <c r="I32" i="22"/>
  <c r="J32" i="22" s="1"/>
  <c r="I6" i="22"/>
  <c r="J6" i="22" s="1"/>
  <c r="I53" i="35"/>
  <c r="J53" i="35" s="1"/>
  <c r="I48" i="35"/>
  <c r="I8" i="35"/>
  <c r="I12" i="35"/>
  <c r="J12" i="35" s="1"/>
  <c r="I16" i="35"/>
  <c r="I20" i="35"/>
  <c r="I24" i="35"/>
  <c r="I28" i="35"/>
  <c r="I32" i="35"/>
  <c r="J32" i="35" s="1"/>
  <c r="I6" i="35"/>
  <c r="I53" i="1"/>
  <c r="J53" i="1" s="1"/>
  <c r="I48" i="1"/>
  <c r="J48" i="1" s="1"/>
  <c r="I8" i="1"/>
  <c r="J8" i="1" s="1"/>
  <c r="I12" i="1"/>
  <c r="J12" i="1" s="1"/>
  <c r="I16" i="1"/>
  <c r="J16" i="1" s="1"/>
  <c r="I20" i="1"/>
  <c r="J20" i="1" s="1"/>
  <c r="I24" i="1"/>
  <c r="J24" i="1" s="1"/>
  <c r="I28" i="1"/>
  <c r="J28" i="1" s="1"/>
  <c r="I32" i="1"/>
  <c r="J32" i="1" s="1"/>
  <c r="I6" i="1"/>
  <c r="J6" i="1" s="1"/>
  <c r="I29" i="23"/>
  <c r="J29" i="23" s="1"/>
  <c r="I9" i="27"/>
  <c r="J9" i="27" s="1"/>
  <c r="I25" i="27"/>
  <c r="J25" i="27" s="1"/>
  <c r="I46" i="22"/>
  <c r="J46" i="22" s="1"/>
  <c r="I21" i="22"/>
  <c r="J21" i="22" s="1"/>
  <c r="I9" i="35"/>
  <c r="I25" i="35"/>
  <c r="I9" i="1"/>
  <c r="J9" i="1" s="1"/>
  <c r="I25" i="1"/>
  <c r="J25" i="1" s="1"/>
  <c r="J118" i="31"/>
  <c r="K118" i="31" s="1"/>
  <c r="J111" i="31"/>
  <c r="J107" i="31"/>
  <c r="J101" i="31"/>
  <c r="K101" i="31" s="1"/>
  <c r="J98" i="31"/>
  <c r="K98" i="31" s="1"/>
  <c r="J93" i="31"/>
  <c r="K93" i="31" s="1"/>
  <c r="J87" i="31"/>
  <c r="J81" i="31"/>
  <c r="K81" i="31" s="1"/>
  <c r="J76" i="31"/>
  <c r="J70" i="31"/>
  <c r="K70" i="31" s="1"/>
  <c r="J65" i="31"/>
  <c r="K65" i="31" s="1"/>
  <c r="J59" i="31"/>
  <c r="K59" i="31" s="1"/>
  <c r="J51" i="31"/>
  <c r="J55" i="31"/>
  <c r="K55" i="31" s="1"/>
  <c r="J48" i="31"/>
  <c r="K48" i="31" s="1"/>
  <c r="J40" i="31"/>
  <c r="K40" i="31" s="1"/>
  <c r="J37" i="31"/>
  <c r="K37" i="31" s="1"/>
  <c r="J31" i="31"/>
  <c r="J29" i="31"/>
  <c r="J20" i="31"/>
  <c r="J9" i="31"/>
  <c r="N9" i="31" s="1"/>
  <c r="J13" i="31"/>
  <c r="K13" i="31" s="1"/>
  <c r="J17" i="31"/>
  <c r="K17" i="31" s="1"/>
  <c r="I54" i="34"/>
  <c r="J54" i="34" s="1"/>
  <c r="I49" i="34"/>
  <c r="J49" i="34" s="1"/>
  <c r="G54" i="34"/>
  <c r="G49" i="34"/>
  <c r="J95" i="31"/>
  <c r="K95" i="31" s="1"/>
  <c r="J77" i="31"/>
  <c r="J74" i="31"/>
  <c r="K74" i="31" s="1"/>
  <c r="J60" i="31"/>
  <c r="K60" i="31" s="1"/>
  <c r="J50" i="31"/>
  <c r="J35" i="31"/>
  <c r="J25" i="31"/>
  <c r="K25" i="31" s="1"/>
  <c r="J10" i="31"/>
  <c r="I53" i="34"/>
  <c r="I48" i="34"/>
  <c r="J48" i="34" s="1"/>
  <c r="I17" i="27"/>
  <c r="J17" i="27" s="1"/>
  <c r="I33" i="27"/>
  <c r="J33" i="27" s="1"/>
  <c r="I29" i="22"/>
  <c r="J29" i="22" s="1"/>
  <c r="I33" i="23"/>
  <c r="J33" i="23" s="1"/>
  <c r="I13" i="27"/>
  <c r="J13" i="27" s="1"/>
  <c r="I29" i="27"/>
  <c r="J29" i="27" s="1"/>
  <c r="I9" i="22"/>
  <c r="J9" i="22" s="1"/>
  <c r="I25" i="22"/>
  <c r="J25" i="22" s="1"/>
  <c r="I13" i="35"/>
  <c r="I29" i="35"/>
  <c r="I13" i="1"/>
  <c r="J13" i="1" s="1"/>
  <c r="I29" i="1"/>
  <c r="J29" i="1" s="1"/>
  <c r="J112" i="31"/>
  <c r="K112" i="31" s="1"/>
  <c r="J104" i="31"/>
  <c r="K104" i="31" s="1"/>
  <c r="J100" i="31"/>
  <c r="K100" i="31" s="1"/>
  <c r="J90" i="31"/>
  <c r="K90" i="31" s="1"/>
  <c r="J66" i="31"/>
  <c r="K66" i="31" s="1"/>
  <c r="J45" i="31"/>
  <c r="J26" i="31"/>
  <c r="K26" i="31" s="1"/>
  <c r="J6" i="31"/>
  <c r="K6" i="31" s="1"/>
  <c r="G53" i="34"/>
  <c r="G55" i="34" s="1"/>
  <c r="I22" i="23"/>
  <c r="J22" i="23" s="1"/>
  <c r="I46" i="27"/>
  <c r="J46" i="27" s="1"/>
  <c r="I21" i="27"/>
  <c r="J21" i="27" s="1"/>
  <c r="I51" i="22"/>
  <c r="I17" i="22"/>
  <c r="J17" i="22" s="1"/>
  <c r="I33" i="22"/>
  <c r="J33" i="22" s="1"/>
  <c r="I46" i="35"/>
  <c r="I21" i="35"/>
  <c r="I46" i="1"/>
  <c r="J46" i="1" s="1"/>
  <c r="I21" i="1"/>
  <c r="J21" i="1" s="1"/>
  <c r="J117" i="31"/>
  <c r="K117" i="31" s="1"/>
  <c r="J114" i="31"/>
  <c r="J108" i="31"/>
  <c r="J103" i="31"/>
  <c r="J97" i="31"/>
  <c r="K97" i="31" s="1"/>
  <c r="J92" i="31"/>
  <c r="K92" i="31" s="1"/>
  <c r="J86" i="31"/>
  <c r="J82" i="31"/>
  <c r="K82" i="31" s="1"/>
  <c r="J79" i="31"/>
  <c r="J69" i="31"/>
  <c r="K69" i="31" s="1"/>
  <c r="J64" i="31"/>
  <c r="K64" i="31" s="1"/>
  <c r="J58" i="31"/>
  <c r="K58" i="31" s="1"/>
  <c r="J57" i="31"/>
  <c r="K57" i="31" s="1"/>
  <c r="J54" i="31"/>
  <c r="K54" i="31" s="1"/>
  <c r="J47" i="31"/>
  <c r="J39" i="31"/>
  <c r="J43" i="31"/>
  <c r="K43" i="31" s="1"/>
  <c r="J32" i="31"/>
  <c r="K32" i="31" s="1"/>
  <c r="J28" i="31"/>
  <c r="J22" i="31"/>
  <c r="K22" i="31" s="1"/>
  <c r="J8" i="31"/>
  <c r="K8" i="31" s="1"/>
  <c r="J12" i="31"/>
  <c r="J16" i="31"/>
  <c r="K16" i="31" s="1"/>
  <c r="I50" i="34"/>
  <c r="J50" i="34" s="1"/>
  <c r="I45" i="34"/>
  <c r="G50" i="34"/>
  <c r="G45" i="34"/>
  <c r="J119" i="31"/>
  <c r="J88" i="31"/>
  <c r="J71" i="31"/>
  <c r="K71" i="31" s="1"/>
  <c r="J52" i="31"/>
  <c r="K52" i="31" s="1"/>
  <c r="J41" i="31"/>
  <c r="K41" i="31" s="1"/>
  <c r="J19" i="31"/>
  <c r="J14" i="31"/>
  <c r="G48" i="34"/>
  <c r="H48" i="34" s="1"/>
  <c r="I51" i="27"/>
  <c r="J51" i="27" s="1"/>
  <c r="I13" i="22"/>
  <c r="J13" i="22" s="1"/>
  <c r="J61" i="31"/>
  <c r="J34" i="31"/>
  <c r="K34" i="31" s="1"/>
  <c r="J91" i="31"/>
  <c r="G51" i="34"/>
  <c r="I33" i="35"/>
  <c r="I51" i="1"/>
  <c r="J51" i="1" s="1"/>
  <c r="J110" i="31"/>
  <c r="J85" i="31"/>
  <c r="K85" i="31" s="1"/>
  <c r="J68" i="31"/>
  <c r="K68" i="31" s="1"/>
  <c r="J46" i="31"/>
  <c r="J27" i="31"/>
  <c r="J15" i="31"/>
  <c r="K15" i="31" s="1"/>
  <c r="G46" i="34"/>
  <c r="I17" i="1"/>
  <c r="J17" i="1" s="1"/>
  <c r="J105" i="31"/>
  <c r="J84" i="31"/>
  <c r="K84" i="31" s="1"/>
  <c r="J63" i="31"/>
  <c r="K63" i="31" s="1"/>
  <c r="J38" i="31"/>
  <c r="J23" i="31"/>
  <c r="K23" i="31" s="1"/>
  <c r="I51" i="34"/>
  <c r="I51" i="35"/>
  <c r="I33" i="1"/>
  <c r="J33" i="1" s="1"/>
  <c r="J96" i="31"/>
  <c r="K96" i="31" s="1"/>
  <c r="J78" i="31"/>
  <c r="J42" i="31"/>
  <c r="J7" i="31"/>
  <c r="K7" i="31" s="1"/>
  <c r="I46" i="34"/>
  <c r="I17" i="35"/>
  <c r="J17" i="35" s="1"/>
  <c r="J116" i="31"/>
  <c r="J73" i="31"/>
  <c r="K73" i="31" s="1"/>
  <c r="J53" i="31"/>
  <c r="K53" i="31" s="1"/>
  <c r="J11" i="31"/>
  <c r="K11" i="31" s="1"/>
  <c r="I10" i="34"/>
  <c r="J10" i="34" s="1"/>
  <c r="I14" i="34"/>
  <c r="J14" i="34" s="1"/>
  <c r="I18" i="34"/>
  <c r="J18" i="34" s="1"/>
  <c r="I22" i="34"/>
  <c r="J22" i="34" s="1"/>
  <c r="I26" i="34"/>
  <c r="J26" i="34" s="1"/>
  <c r="I30" i="34"/>
  <c r="J30" i="34" s="1"/>
  <c r="I34" i="34"/>
  <c r="I7" i="34"/>
  <c r="J7" i="34" s="1"/>
  <c r="I11" i="34"/>
  <c r="J11" i="34" s="1"/>
  <c r="I15" i="34"/>
  <c r="I19" i="34"/>
  <c r="J19" i="34" s="1"/>
  <c r="I23" i="34"/>
  <c r="J23" i="34" s="1"/>
  <c r="I27" i="34"/>
  <c r="I31" i="34"/>
  <c r="I35" i="34"/>
  <c r="J35" i="34" s="1"/>
  <c r="I8" i="34"/>
  <c r="I12" i="34"/>
  <c r="J12" i="34" s="1"/>
  <c r="I16" i="34"/>
  <c r="I20" i="34"/>
  <c r="J20" i="34" s="1"/>
  <c r="I24" i="34"/>
  <c r="I28" i="34"/>
  <c r="J28" i="34" s="1"/>
  <c r="I32" i="34"/>
  <c r="I6" i="34"/>
  <c r="I9" i="34"/>
  <c r="I13" i="34"/>
  <c r="J13" i="34" s="1"/>
  <c r="I17" i="34"/>
  <c r="J17" i="34" s="1"/>
  <c r="I21" i="34"/>
  <c r="I25" i="34"/>
  <c r="J25" i="34" s="1"/>
  <c r="I29" i="34"/>
  <c r="I33" i="34"/>
  <c r="J33" i="34" s="1"/>
  <c r="G11" i="34"/>
  <c r="G46" i="15"/>
  <c r="G23" i="15"/>
  <c r="I10" i="15"/>
  <c r="I18" i="15"/>
  <c r="J18" i="15" s="1"/>
  <c r="I26" i="15"/>
  <c r="J26" i="15" s="1"/>
  <c r="G8" i="15"/>
  <c r="G20" i="15"/>
  <c r="H20" i="15" s="1"/>
  <c r="G28" i="15"/>
  <c r="G6" i="15"/>
  <c r="G13" i="34"/>
  <c r="H13" i="34" s="1"/>
  <c r="G29" i="34"/>
  <c r="I49" i="15"/>
  <c r="I23" i="15"/>
  <c r="I35" i="15"/>
  <c r="G17" i="15"/>
  <c r="H17" i="15" s="1"/>
  <c r="G25" i="15"/>
  <c r="G8" i="34"/>
  <c r="G12" i="34"/>
  <c r="H12" i="34" s="1"/>
  <c r="G16" i="34"/>
  <c r="G20" i="34"/>
  <c r="G24" i="34"/>
  <c r="G28" i="34"/>
  <c r="H28" i="34" s="1"/>
  <c r="G32" i="34"/>
  <c r="G6" i="34"/>
  <c r="I50" i="15"/>
  <c r="J50" i="15" s="1"/>
  <c r="I45" i="15"/>
  <c r="G50" i="15"/>
  <c r="H50" i="15" s="1"/>
  <c r="G45" i="15"/>
  <c r="I14" i="15"/>
  <c r="J14" i="15" s="1"/>
  <c r="I30" i="15"/>
  <c r="J30" i="15" s="1"/>
  <c r="G16" i="15"/>
  <c r="G32" i="15"/>
  <c r="G17" i="34"/>
  <c r="G33" i="34"/>
  <c r="H33" i="34" s="1"/>
  <c r="G54" i="15"/>
  <c r="I7" i="15"/>
  <c r="I11" i="15"/>
  <c r="J11" i="15" s="1"/>
  <c r="I19" i="15"/>
  <c r="J19" i="15" s="1"/>
  <c r="I31" i="15"/>
  <c r="G13" i="15"/>
  <c r="G21" i="15"/>
  <c r="G33" i="15"/>
  <c r="G10" i="34"/>
  <c r="G14" i="34"/>
  <c r="G18" i="34"/>
  <c r="G22" i="34"/>
  <c r="H22" i="34" s="1"/>
  <c r="G26" i="34"/>
  <c r="H26" i="34" s="1"/>
  <c r="G30" i="34"/>
  <c r="G34" i="34"/>
  <c r="I53" i="15"/>
  <c r="J53" i="15" s="1"/>
  <c r="I48" i="15"/>
  <c r="G53" i="15"/>
  <c r="G48" i="15"/>
  <c r="I8" i="15"/>
  <c r="J8" i="15" s="1"/>
  <c r="I12" i="15"/>
  <c r="J12" i="15" s="1"/>
  <c r="I16" i="15"/>
  <c r="J16" i="15" s="1"/>
  <c r="I20" i="15"/>
  <c r="J20" i="15" s="1"/>
  <c r="I24" i="15"/>
  <c r="I28" i="15"/>
  <c r="J28" i="15" s="1"/>
  <c r="I32" i="15"/>
  <c r="I6" i="15"/>
  <c r="J6" i="15" s="1"/>
  <c r="G10" i="15"/>
  <c r="G14" i="15"/>
  <c r="H14" i="15" s="1"/>
  <c r="G18" i="15"/>
  <c r="G22" i="15"/>
  <c r="G26" i="15"/>
  <c r="H26" i="15" s="1"/>
  <c r="G30" i="15"/>
  <c r="H30" i="15" s="1"/>
  <c r="G34" i="15"/>
  <c r="G7" i="34"/>
  <c r="G15" i="34"/>
  <c r="G19" i="34"/>
  <c r="H19" i="34" s="1"/>
  <c r="G23" i="34"/>
  <c r="G27" i="34"/>
  <c r="G31" i="34"/>
  <c r="G35" i="34"/>
  <c r="H35" i="34" s="1"/>
  <c r="I51" i="15"/>
  <c r="I46" i="15"/>
  <c r="G51" i="15"/>
  <c r="I9" i="15"/>
  <c r="I13" i="15"/>
  <c r="I17" i="15"/>
  <c r="J17" i="15" s="1"/>
  <c r="I21" i="15"/>
  <c r="J21" i="15" s="1"/>
  <c r="I25" i="15"/>
  <c r="J25" i="15" s="1"/>
  <c r="I29" i="15"/>
  <c r="I33" i="15"/>
  <c r="J33" i="15" s="1"/>
  <c r="G7" i="15"/>
  <c r="G11" i="15"/>
  <c r="G15" i="15"/>
  <c r="G19" i="15"/>
  <c r="G27" i="15"/>
  <c r="G31" i="15"/>
  <c r="G35" i="15"/>
  <c r="I22" i="15"/>
  <c r="J22" i="15" s="1"/>
  <c r="I34" i="15"/>
  <c r="G12" i="15"/>
  <c r="G24" i="15"/>
  <c r="G9" i="34"/>
  <c r="G21" i="34"/>
  <c r="G25" i="34"/>
  <c r="H25" i="34" s="1"/>
  <c r="I54" i="15"/>
  <c r="G49" i="15"/>
  <c r="I15" i="15"/>
  <c r="I27" i="15"/>
  <c r="G9" i="15"/>
  <c r="G29" i="15"/>
  <c r="I54" i="20"/>
  <c r="J54" i="20" s="1"/>
  <c r="I49" i="20"/>
  <c r="J49" i="20" s="1"/>
  <c r="G54" i="20"/>
  <c r="G49" i="20"/>
  <c r="I12" i="20"/>
  <c r="J12" i="20" s="1"/>
  <c r="I16" i="20"/>
  <c r="J16" i="20" s="1"/>
  <c r="I20" i="20"/>
  <c r="J20" i="20" s="1"/>
  <c r="I24" i="20"/>
  <c r="J24" i="20" s="1"/>
  <c r="I32" i="20"/>
  <c r="J32" i="20" s="1"/>
  <c r="G10" i="20"/>
  <c r="G18" i="20"/>
  <c r="G26" i="20"/>
  <c r="G34" i="20"/>
  <c r="H34" i="20" s="1"/>
  <c r="G53" i="19"/>
  <c r="H53" i="19" s="1"/>
  <c r="I53" i="20"/>
  <c r="J53" i="20" s="1"/>
  <c r="I48" i="20"/>
  <c r="J48" i="20" s="1"/>
  <c r="G53" i="20"/>
  <c r="H53" i="20" s="1"/>
  <c r="G48" i="20"/>
  <c r="H48" i="20" s="1"/>
  <c r="I9" i="20"/>
  <c r="J9" i="20" s="1"/>
  <c r="I13" i="20"/>
  <c r="J13" i="20" s="1"/>
  <c r="I17" i="20"/>
  <c r="J17" i="20" s="1"/>
  <c r="I21" i="20"/>
  <c r="J21" i="20" s="1"/>
  <c r="I25" i="20"/>
  <c r="J25" i="20" s="1"/>
  <c r="I29" i="20"/>
  <c r="J29" i="20" s="1"/>
  <c r="I33" i="20"/>
  <c r="J33" i="20" s="1"/>
  <c r="G7" i="20"/>
  <c r="H7" i="20" s="1"/>
  <c r="G11" i="20"/>
  <c r="G15" i="20"/>
  <c r="G19" i="20"/>
  <c r="H19" i="20" s="1"/>
  <c r="G23" i="20"/>
  <c r="H23" i="20" s="1"/>
  <c r="G27" i="20"/>
  <c r="G31" i="20"/>
  <c r="I50" i="20"/>
  <c r="J50" i="20" s="1"/>
  <c r="I45" i="20"/>
  <c r="J45" i="20" s="1"/>
  <c r="G50" i="20"/>
  <c r="G45" i="20"/>
  <c r="I7" i="20"/>
  <c r="J7" i="20" s="1"/>
  <c r="I11" i="20"/>
  <c r="J11" i="20" s="1"/>
  <c r="I15" i="20"/>
  <c r="J15" i="20" s="1"/>
  <c r="I19" i="20"/>
  <c r="J19" i="20" s="1"/>
  <c r="I23" i="20"/>
  <c r="J23" i="20" s="1"/>
  <c r="I27" i="20"/>
  <c r="J27" i="20" s="1"/>
  <c r="I31" i="20"/>
  <c r="J31" i="20" s="1"/>
  <c r="I35" i="20"/>
  <c r="J35" i="20" s="1"/>
  <c r="G9" i="20"/>
  <c r="H9" i="20" s="1"/>
  <c r="G13" i="20"/>
  <c r="H13" i="20" s="1"/>
  <c r="G17" i="20"/>
  <c r="G21" i="20"/>
  <c r="G25" i="20"/>
  <c r="H25" i="20" s="1"/>
  <c r="G29" i="20"/>
  <c r="G33" i="20"/>
  <c r="I49" i="19"/>
  <c r="J49" i="19" s="1"/>
  <c r="I51" i="19"/>
  <c r="J51" i="19" s="1"/>
  <c r="G54" i="19"/>
  <c r="H54" i="19" s="1"/>
  <c r="G49" i="19"/>
  <c r="I7" i="19"/>
  <c r="J7" i="19" s="1"/>
  <c r="I11" i="19"/>
  <c r="J11" i="19" s="1"/>
  <c r="I15" i="19"/>
  <c r="J15" i="19" s="1"/>
  <c r="I19" i="19"/>
  <c r="J19" i="19" s="1"/>
  <c r="I23" i="19"/>
  <c r="J23" i="19" s="1"/>
  <c r="I27" i="19"/>
  <c r="J27" i="19" s="1"/>
  <c r="I31" i="19"/>
  <c r="J31" i="19" s="1"/>
  <c r="I35" i="19"/>
  <c r="J35" i="19" s="1"/>
  <c r="G9" i="19"/>
  <c r="G13" i="19"/>
  <c r="H13" i="19" s="1"/>
  <c r="G17" i="19"/>
  <c r="H17" i="19" s="1"/>
  <c r="G21" i="19"/>
  <c r="G25" i="19"/>
  <c r="G29" i="19"/>
  <c r="H29" i="19" s="1"/>
  <c r="G33" i="19"/>
  <c r="I54" i="18"/>
  <c r="J54" i="18" s="1"/>
  <c r="I49" i="18"/>
  <c r="J49" i="18" s="1"/>
  <c r="G54" i="18"/>
  <c r="H54" i="18" s="1"/>
  <c r="G49" i="18"/>
  <c r="H49" i="18" s="1"/>
  <c r="I7" i="18"/>
  <c r="J7" i="18" s="1"/>
  <c r="I11" i="18"/>
  <c r="J11" i="18" s="1"/>
  <c r="I15" i="18"/>
  <c r="J15" i="18" s="1"/>
  <c r="I19" i="18"/>
  <c r="J19" i="18" s="1"/>
  <c r="I23" i="18"/>
  <c r="J23" i="18" s="1"/>
  <c r="I27" i="18"/>
  <c r="J27" i="18" s="1"/>
  <c r="I31" i="18"/>
  <c r="J31" i="18" s="1"/>
  <c r="I35" i="18"/>
  <c r="J35" i="18" s="1"/>
  <c r="G9" i="18"/>
  <c r="G13" i="18"/>
  <c r="G17" i="18"/>
  <c r="H17" i="18" s="1"/>
  <c r="G21" i="18"/>
  <c r="H21" i="18" s="1"/>
  <c r="G25" i="18"/>
  <c r="G29" i="18"/>
  <c r="G33" i="18"/>
  <c r="H33" i="18" s="1"/>
  <c r="I54" i="21"/>
  <c r="J54" i="21" s="1"/>
  <c r="I49" i="21"/>
  <c r="J49" i="21" s="1"/>
  <c r="G54" i="21"/>
  <c r="G49" i="21"/>
  <c r="H49" i="21" s="1"/>
  <c r="I7" i="21"/>
  <c r="J7" i="21" s="1"/>
  <c r="I11" i="21"/>
  <c r="J11" i="21" s="1"/>
  <c r="I15" i="21"/>
  <c r="J15" i="21" s="1"/>
  <c r="I19" i="21"/>
  <c r="J19" i="21" s="1"/>
  <c r="I23" i="21"/>
  <c r="J23" i="21" s="1"/>
  <c r="I27" i="21"/>
  <c r="J27" i="21" s="1"/>
  <c r="I31" i="21"/>
  <c r="J31" i="21" s="1"/>
  <c r="I35" i="21"/>
  <c r="J35" i="21" s="1"/>
  <c r="G9" i="21"/>
  <c r="G13" i="21"/>
  <c r="G17" i="21"/>
  <c r="G21" i="21"/>
  <c r="H21" i="21" s="1"/>
  <c r="G25" i="21"/>
  <c r="H25" i="21" s="1"/>
  <c r="G29" i="21"/>
  <c r="G33" i="21"/>
  <c r="I8" i="20"/>
  <c r="J8" i="20" s="1"/>
  <c r="I28" i="20"/>
  <c r="J28" i="20" s="1"/>
  <c r="I6" i="20"/>
  <c r="J6" i="20" s="1"/>
  <c r="G14" i="20"/>
  <c r="G22" i="20"/>
  <c r="H22" i="20" s="1"/>
  <c r="G30" i="20"/>
  <c r="H30" i="20" s="1"/>
  <c r="I48" i="19"/>
  <c r="J48" i="19" s="1"/>
  <c r="I50" i="19"/>
  <c r="J50" i="19" s="1"/>
  <c r="G48" i="19"/>
  <c r="H48" i="19" s="1"/>
  <c r="G30" i="21"/>
  <c r="H30" i="21" s="1"/>
  <c r="I6" i="18"/>
  <c r="J6" i="18" s="1"/>
  <c r="J53" i="21"/>
  <c r="I8" i="21"/>
  <c r="J8" i="21" s="1"/>
  <c r="I24" i="21"/>
  <c r="J24" i="21" s="1"/>
  <c r="I29" i="21"/>
  <c r="J29" i="21" s="1"/>
  <c r="G10" i="21"/>
  <c r="G20" i="21"/>
  <c r="H20" i="21" s="1"/>
  <c r="G6" i="21"/>
  <c r="H6" i="21" s="1"/>
  <c r="I50" i="18"/>
  <c r="J50" i="18" s="1"/>
  <c r="I21" i="18"/>
  <c r="J21" i="18" s="1"/>
  <c r="G7" i="18"/>
  <c r="H7" i="18" s="1"/>
  <c r="G28" i="18"/>
  <c r="H28" i="18" s="1"/>
  <c r="I45" i="21"/>
  <c r="J45" i="21" s="1"/>
  <c r="I14" i="21"/>
  <c r="J14" i="21" s="1"/>
  <c r="I30" i="21"/>
  <c r="J30" i="21" s="1"/>
  <c r="G11" i="21"/>
  <c r="H11" i="21" s="1"/>
  <c r="G27" i="21"/>
  <c r="I46" i="20"/>
  <c r="I46" i="19"/>
  <c r="J46" i="19" s="1"/>
  <c r="I21" i="19"/>
  <c r="J21" i="19" s="1"/>
  <c r="I32" i="19"/>
  <c r="J32" i="19" s="1"/>
  <c r="G18" i="19"/>
  <c r="G28" i="19"/>
  <c r="H28" i="19" s="1"/>
  <c r="I51" i="18"/>
  <c r="J51" i="18" s="1"/>
  <c r="G48" i="18"/>
  <c r="I14" i="18"/>
  <c r="J14" i="18" s="1"/>
  <c r="I25" i="18"/>
  <c r="J25" i="18" s="1"/>
  <c r="G11" i="18"/>
  <c r="G27" i="18"/>
  <c r="I46" i="21"/>
  <c r="J46" i="21" s="1"/>
  <c r="I18" i="21"/>
  <c r="J18" i="21" s="1"/>
  <c r="I34" i="21"/>
  <c r="J34" i="21" s="1"/>
  <c r="G26" i="21"/>
  <c r="I22" i="20"/>
  <c r="J22" i="20" s="1"/>
  <c r="I45" i="19"/>
  <c r="J45" i="19" s="1"/>
  <c r="I12" i="19"/>
  <c r="J12" i="19" s="1"/>
  <c r="I22" i="19"/>
  <c r="J22" i="19" s="1"/>
  <c r="I33" i="19"/>
  <c r="J33" i="19" s="1"/>
  <c r="G14" i="19"/>
  <c r="H14" i="19" s="1"/>
  <c r="G24" i="19"/>
  <c r="G35" i="19"/>
  <c r="G46" i="18"/>
  <c r="I16" i="18"/>
  <c r="J16" i="18" s="1"/>
  <c r="I32" i="18"/>
  <c r="J32" i="18" s="1"/>
  <c r="G18" i="18"/>
  <c r="G34" i="18"/>
  <c r="G48" i="21"/>
  <c r="H48" i="21" s="1"/>
  <c r="I20" i="21"/>
  <c r="J20" i="21" s="1"/>
  <c r="I6" i="21"/>
  <c r="J6" i="21" s="1"/>
  <c r="G22" i="21"/>
  <c r="G46" i="20"/>
  <c r="I10" i="20"/>
  <c r="I26" i="20"/>
  <c r="J26" i="20" s="1"/>
  <c r="G12" i="20"/>
  <c r="G28" i="20"/>
  <c r="H28" i="20" s="1"/>
  <c r="I54" i="19"/>
  <c r="J54" i="19" s="1"/>
  <c r="G51" i="19"/>
  <c r="I8" i="19"/>
  <c r="J8" i="19" s="1"/>
  <c r="I13" i="19"/>
  <c r="J13" i="19" s="1"/>
  <c r="I18" i="19"/>
  <c r="J18" i="19" s="1"/>
  <c r="I24" i="19"/>
  <c r="J24" i="19" s="1"/>
  <c r="I29" i="19"/>
  <c r="J29" i="19" s="1"/>
  <c r="I34" i="19"/>
  <c r="J34" i="19" s="1"/>
  <c r="G10" i="19"/>
  <c r="H10" i="19" s="1"/>
  <c r="G15" i="19"/>
  <c r="G20" i="19"/>
  <c r="G26" i="19"/>
  <c r="H26" i="19" s="1"/>
  <c r="G31" i="19"/>
  <c r="H31" i="19" s="1"/>
  <c r="G6" i="19"/>
  <c r="I48" i="18"/>
  <c r="J48" i="18" s="1"/>
  <c r="G51" i="18"/>
  <c r="H51" i="18" s="1"/>
  <c r="G45" i="18"/>
  <c r="H45" i="18" s="1"/>
  <c r="I12" i="18"/>
  <c r="J12" i="18" s="1"/>
  <c r="I17" i="18"/>
  <c r="J17" i="18" s="1"/>
  <c r="I22" i="18"/>
  <c r="J22" i="18" s="1"/>
  <c r="I28" i="18"/>
  <c r="J28" i="18" s="1"/>
  <c r="I33" i="18"/>
  <c r="J33" i="18" s="1"/>
  <c r="G8" i="18"/>
  <c r="G14" i="18"/>
  <c r="H14" i="18" s="1"/>
  <c r="G19" i="18"/>
  <c r="H19" i="18" s="1"/>
  <c r="G24" i="18"/>
  <c r="G30" i="18"/>
  <c r="G35" i="18"/>
  <c r="H35" i="18" s="1"/>
  <c r="I50" i="21"/>
  <c r="J50" i="21" s="1"/>
  <c r="G53" i="21"/>
  <c r="G46" i="21"/>
  <c r="I10" i="21"/>
  <c r="J10" i="21" s="1"/>
  <c r="I16" i="21"/>
  <c r="J16" i="21" s="1"/>
  <c r="I21" i="21"/>
  <c r="J21" i="21" s="1"/>
  <c r="I26" i="21"/>
  <c r="J26" i="21" s="1"/>
  <c r="I32" i="21"/>
  <c r="J32" i="21" s="1"/>
  <c r="G7" i="21"/>
  <c r="H7" i="21" s="1"/>
  <c r="G12" i="21"/>
  <c r="G18" i="21"/>
  <c r="G23" i="21"/>
  <c r="H23" i="21" s="1"/>
  <c r="G28" i="21"/>
  <c r="G34" i="21"/>
  <c r="I51" i="20"/>
  <c r="I14" i="20"/>
  <c r="J14" i="20" s="1"/>
  <c r="I30" i="20"/>
  <c r="J30" i="20" s="1"/>
  <c r="G16" i="20"/>
  <c r="G32" i="20"/>
  <c r="I53" i="19"/>
  <c r="J53" i="19" s="1"/>
  <c r="G50" i="19"/>
  <c r="I9" i="19"/>
  <c r="J9" i="19" s="1"/>
  <c r="I14" i="19"/>
  <c r="J14" i="19" s="1"/>
  <c r="I20" i="19"/>
  <c r="J20" i="19" s="1"/>
  <c r="I25" i="19"/>
  <c r="J25" i="19" s="1"/>
  <c r="I30" i="19"/>
  <c r="J30" i="19" s="1"/>
  <c r="I6" i="19"/>
  <c r="J6" i="19" s="1"/>
  <c r="G11" i="19"/>
  <c r="H11" i="19" s="1"/>
  <c r="G16" i="19"/>
  <c r="H16" i="19" s="1"/>
  <c r="G22" i="19"/>
  <c r="G27" i="19"/>
  <c r="G32" i="19"/>
  <c r="H32" i="19" s="1"/>
  <c r="I53" i="18"/>
  <c r="J53" i="18" s="1"/>
  <c r="I46" i="18"/>
  <c r="J46" i="18" s="1"/>
  <c r="G50" i="18"/>
  <c r="I8" i="18"/>
  <c r="J8" i="18" s="1"/>
  <c r="I13" i="18"/>
  <c r="J13" i="18" s="1"/>
  <c r="I18" i="18"/>
  <c r="J18" i="18" s="1"/>
  <c r="I24" i="18"/>
  <c r="J24" i="18" s="1"/>
  <c r="I29" i="18"/>
  <c r="J29" i="18" s="1"/>
  <c r="I34" i="18"/>
  <c r="J34" i="18" s="1"/>
  <c r="G10" i="18"/>
  <c r="G15" i="18"/>
  <c r="G20" i="18"/>
  <c r="H20" i="18" s="1"/>
  <c r="G26" i="18"/>
  <c r="H26" i="18" s="1"/>
  <c r="G31" i="18"/>
  <c r="G6" i="18"/>
  <c r="I48" i="21"/>
  <c r="J48" i="21" s="1"/>
  <c r="G51" i="21"/>
  <c r="H51" i="21" s="1"/>
  <c r="G45" i="21"/>
  <c r="I12" i="21"/>
  <c r="J12" i="21" s="1"/>
  <c r="I17" i="21"/>
  <c r="J17" i="21" s="1"/>
  <c r="I22" i="21"/>
  <c r="J22" i="21" s="1"/>
  <c r="I28" i="21"/>
  <c r="J28" i="21" s="1"/>
  <c r="I33" i="21"/>
  <c r="J33" i="21" s="1"/>
  <c r="G8" i="21"/>
  <c r="H8" i="21" s="1"/>
  <c r="G14" i="21"/>
  <c r="H14" i="21" s="1"/>
  <c r="G19" i="21"/>
  <c r="G24" i="21"/>
  <c r="G35" i="21"/>
  <c r="H35" i="21" s="1"/>
  <c r="I18" i="20"/>
  <c r="J18" i="20" s="1"/>
  <c r="I34" i="20"/>
  <c r="J34" i="20" s="1"/>
  <c r="G20" i="20"/>
  <c r="G35" i="20"/>
  <c r="H35" i="20" s="1"/>
  <c r="G46" i="19"/>
  <c r="H46" i="19" s="1"/>
  <c r="I10" i="19"/>
  <c r="J10" i="19" s="1"/>
  <c r="I16" i="19"/>
  <c r="J16" i="19" s="1"/>
  <c r="I26" i="19"/>
  <c r="J26" i="19" s="1"/>
  <c r="G7" i="19"/>
  <c r="H7" i="19" s="1"/>
  <c r="G12" i="19"/>
  <c r="G23" i="19"/>
  <c r="G34" i="19"/>
  <c r="H34" i="19" s="1"/>
  <c r="I45" i="18"/>
  <c r="J45" i="18" s="1"/>
  <c r="I9" i="18"/>
  <c r="J9" i="18" s="1"/>
  <c r="I20" i="18"/>
  <c r="J20" i="18" s="1"/>
  <c r="I30" i="18"/>
  <c r="J30" i="18" s="1"/>
  <c r="G16" i="18"/>
  <c r="G22" i="18"/>
  <c r="G32" i="18"/>
  <c r="G50" i="21"/>
  <c r="H50" i="21" s="1"/>
  <c r="I13" i="21"/>
  <c r="J13" i="21" s="1"/>
  <c r="G15" i="21"/>
  <c r="G31" i="21"/>
  <c r="G51" i="20"/>
  <c r="G8" i="20"/>
  <c r="H8" i="20" s="1"/>
  <c r="G24" i="20"/>
  <c r="G6" i="20"/>
  <c r="G45" i="19"/>
  <c r="H45" i="19" s="1"/>
  <c r="I17" i="19"/>
  <c r="J17" i="19" s="1"/>
  <c r="I28" i="19"/>
  <c r="J28" i="19" s="1"/>
  <c r="G8" i="19"/>
  <c r="G19" i="19"/>
  <c r="H19" i="19" s="1"/>
  <c r="G30" i="19"/>
  <c r="H30" i="19" s="1"/>
  <c r="G53" i="18"/>
  <c r="I10" i="18"/>
  <c r="J10" i="18" s="1"/>
  <c r="I26" i="18"/>
  <c r="J26" i="18" s="1"/>
  <c r="G12" i="18"/>
  <c r="H12" i="18" s="1"/>
  <c r="G23" i="18"/>
  <c r="I51" i="21"/>
  <c r="J51" i="21" s="1"/>
  <c r="I9" i="21"/>
  <c r="J9" i="21" s="1"/>
  <c r="I25" i="21"/>
  <c r="J25" i="21" s="1"/>
  <c r="G16" i="21"/>
  <c r="G32" i="21"/>
  <c r="G10" i="1"/>
  <c r="H10" i="1" s="1"/>
  <c r="G18" i="1"/>
  <c r="H18" i="1" s="1"/>
  <c r="G26" i="1"/>
  <c r="G34" i="1"/>
  <c r="G12" i="35"/>
  <c r="H12" i="35" s="1"/>
  <c r="G20" i="35"/>
  <c r="G28" i="35"/>
  <c r="G6" i="22"/>
  <c r="G14" i="22"/>
  <c r="H14" i="22" s="1"/>
  <c r="G22" i="22"/>
  <c r="H22" i="22" s="1"/>
  <c r="G30" i="22"/>
  <c r="G8" i="27"/>
  <c r="G16" i="27"/>
  <c r="H16" i="27" s="1"/>
  <c r="G24" i="27"/>
  <c r="H24" i="27" s="1"/>
  <c r="G32" i="27"/>
  <c r="G10" i="23"/>
  <c r="G18" i="23"/>
  <c r="H18" i="23" s="1"/>
  <c r="G26" i="23"/>
  <c r="H26" i="23" s="1"/>
  <c r="G34" i="23"/>
  <c r="G12" i="36"/>
  <c r="G23" i="36"/>
  <c r="G23" i="33"/>
  <c r="G19" i="37"/>
  <c r="G13" i="1"/>
  <c r="G21" i="1"/>
  <c r="H21" i="1" s="1"/>
  <c r="G29" i="1"/>
  <c r="H29" i="1" s="1"/>
  <c r="G7" i="35"/>
  <c r="G15" i="35"/>
  <c r="G23" i="35"/>
  <c r="H23" i="35" s="1"/>
  <c r="G31" i="35"/>
  <c r="H31" i="35" s="1"/>
  <c r="G9" i="22"/>
  <c r="G17" i="22"/>
  <c r="G25" i="22"/>
  <c r="H25" i="22" s="1"/>
  <c r="G33" i="22"/>
  <c r="G11" i="27"/>
  <c r="G19" i="27"/>
  <c r="G27" i="27"/>
  <c r="H27" i="27" s="1"/>
  <c r="G35" i="27"/>
  <c r="G13" i="23"/>
  <c r="G21" i="23"/>
  <c r="G29" i="23"/>
  <c r="H29" i="23" s="1"/>
  <c r="G7" i="36"/>
  <c r="G15" i="36"/>
  <c r="G29" i="36"/>
  <c r="G31" i="33"/>
  <c r="G35" i="37"/>
  <c r="M35" i="37" s="1"/>
  <c r="N35" i="37" s="1"/>
  <c r="G54" i="1"/>
  <c r="G49" i="1"/>
  <c r="G54" i="37"/>
  <c r="M54" i="37" s="1"/>
  <c r="N54" i="37" s="1"/>
  <c r="G49" i="37"/>
  <c r="M49" i="37" s="1"/>
  <c r="N49" i="37" s="1"/>
  <c r="G54" i="30"/>
  <c r="H54" i="30" s="1"/>
  <c r="G49" i="30"/>
  <c r="G54" i="33"/>
  <c r="G49" i="33"/>
  <c r="G54" i="36"/>
  <c r="G49" i="36"/>
  <c r="G54" i="23"/>
  <c r="H54" i="23" s="1"/>
  <c r="G49" i="23"/>
  <c r="H49" i="23" s="1"/>
  <c r="G54" i="27"/>
  <c r="G49" i="27"/>
  <c r="G54" i="22"/>
  <c r="H54" i="22" s="1"/>
  <c r="G49" i="22"/>
  <c r="G54" i="35"/>
  <c r="G49" i="35"/>
  <c r="H119" i="31"/>
  <c r="H114" i="31"/>
  <c r="H108" i="31"/>
  <c r="H103" i="31"/>
  <c r="H97" i="31"/>
  <c r="I97" i="31" s="1"/>
  <c r="H92" i="31"/>
  <c r="I92" i="31" s="1"/>
  <c r="H87" i="31"/>
  <c r="H82" i="31"/>
  <c r="I82" i="31" s="1"/>
  <c r="H77" i="31"/>
  <c r="H71" i="31"/>
  <c r="I71" i="31" s="1"/>
  <c r="H66" i="31"/>
  <c r="I66" i="31" s="1"/>
  <c r="H61" i="31"/>
  <c r="H57" i="31"/>
  <c r="I57" i="31" s="1"/>
  <c r="H52" i="31"/>
  <c r="I52" i="31" s="1"/>
  <c r="H47" i="31"/>
  <c r="H42" i="31"/>
  <c r="H38" i="31"/>
  <c r="G53" i="1"/>
  <c r="G48" i="1"/>
  <c r="G53" i="37"/>
  <c r="H53" i="37" s="1"/>
  <c r="G48" i="37"/>
  <c r="G53" i="30"/>
  <c r="G48" i="30"/>
  <c r="G53" i="33"/>
  <c r="G48" i="33"/>
  <c r="G53" i="36"/>
  <c r="G48" i="36"/>
  <c r="G53" i="23"/>
  <c r="H53" i="23" s="1"/>
  <c r="G48" i="23"/>
  <c r="G53" i="27"/>
  <c r="G48" i="27"/>
  <c r="G53" i="22"/>
  <c r="G48" i="22"/>
  <c r="G53" i="35"/>
  <c r="H53" i="35" s="1"/>
  <c r="G48" i="35"/>
  <c r="H118" i="31"/>
  <c r="I118" i="31" s="1"/>
  <c r="H112" i="31"/>
  <c r="I112" i="31" s="1"/>
  <c r="H107" i="31"/>
  <c r="N107" i="31" s="1"/>
  <c r="H101" i="31"/>
  <c r="H96" i="31"/>
  <c r="I96" i="31" s="1"/>
  <c r="H91" i="31"/>
  <c r="N91" i="31" s="1"/>
  <c r="H86" i="31"/>
  <c r="H81" i="31"/>
  <c r="I81" i="31" s="1"/>
  <c r="H76" i="31"/>
  <c r="H70" i="31"/>
  <c r="I70" i="31" s="1"/>
  <c r="H65" i="31"/>
  <c r="I65" i="31" s="1"/>
  <c r="H60" i="31"/>
  <c r="I60" i="31" s="1"/>
  <c r="H55" i="31"/>
  <c r="H51" i="31"/>
  <c r="H46" i="31"/>
  <c r="H41" i="31"/>
  <c r="I41" i="31" s="1"/>
  <c r="H37" i="31"/>
  <c r="I37" i="31" s="1"/>
  <c r="H31" i="31"/>
  <c r="H26" i="31"/>
  <c r="I26" i="31" s="1"/>
  <c r="H20" i="31"/>
  <c r="H15" i="31"/>
  <c r="N15" i="31" s="1"/>
  <c r="O15" i="31" s="1"/>
  <c r="H11" i="31"/>
  <c r="N11" i="31" s="1"/>
  <c r="O11" i="31" s="1"/>
  <c r="H6" i="31"/>
  <c r="I6" i="31" s="1"/>
  <c r="G34" i="37"/>
  <c r="M34" i="37" s="1"/>
  <c r="N34" i="37" s="1"/>
  <c r="G30" i="37"/>
  <c r="M30" i="37" s="1"/>
  <c r="N30" i="37" s="1"/>
  <c r="G26" i="37"/>
  <c r="G22" i="37"/>
  <c r="H22" i="37" s="1"/>
  <c r="G18" i="37"/>
  <c r="M18" i="37" s="1"/>
  <c r="N18" i="37" s="1"/>
  <c r="G14" i="37"/>
  <c r="M14" i="37" s="1"/>
  <c r="N14" i="37" s="1"/>
  <c r="G10" i="37"/>
  <c r="G6" i="37"/>
  <c r="H6" i="37" s="1"/>
  <c r="G32" i="30"/>
  <c r="G28" i="30"/>
  <c r="G24" i="30"/>
  <c r="H24" i="30" s="1"/>
  <c r="G20" i="30"/>
  <c r="H20" i="30" s="1"/>
  <c r="G16" i="30"/>
  <c r="G12" i="30"/>
  <c r="G8" i="30"/>
  <c r="H8" i="30" s="1"/>
  <c r="G34" i="33"/>
  <c r="G30" i="33"/>
  <c r="G26" i="33"/>
  <c r="H26" i="33" s="1"/>
  <c r="G22" i="33"/>
  <c r="G18" i="33"/>
  <c r="G14" i="33"/>
  <c r="G10" i="33"/>
  <c r="G6" i="33"/>
  <c r="G32" i="36"/>
  <c r="G28" i="36"/>
  <c r="G51" i="1"/>
  <c r="H51" i="1" s="1"/>
  <c r="G46" i="1"/>
  <c r="H46" i="1" s="1"/>
  <c r="G51" i="37"/>
  <c r="H51" i="37" s="1"/>
  <c r="G46" i="37"/>
  <c r="G51" i="30"/>
  <c r="G46" i="30"/>
  <c r="H46" i="30" s="1"/>
  <c r="G51" i="33"/>
  <c r="G46" i="33"/>
  <c r="G51" i="36"/>
  <c r="G46" i="36"/>
  <c r="H46" i="36" s="1"/>
  <c r="G51" i="23"/>
  <c r="G46" i="23"/>
  <c r="G51" i="27"/>
  <c r="H51" i="27" s="1"/>
  <c r="G46" i="27"/>
  <c r="G51" i="22"/>
  <c r="G46" i="22"/>
  <c r="G51" i="35"/>
  <c r="G46" i="35"/>
  <c r="H117" i="31"/>
  <c r="H111" i="31"/>
  <c r="H105" i="31"/>
  <c r="N105" i="31" s="1"/>
  <c r="O105" i="31" s="1"/>
  <c r="H100" i="31"/>
  <c r="I100" i="31" s="1"/>
  <c r="H95" i="31"/>
  <c r="I95" i="31" s="1"/>
  <c r="H90" i="31"/>
  <c r="I90" i="31" s="1"/>
  <c r="H85" i="31"/>
  <c r="I85" i="31" s="1"/>
  <c r="H79" i="31"/>
  <c r="N79" i="31" s="1"/>
  <c r="H74" i="31"/>
  <c r="H69" i="31"/>
  <c r="H64" i="31"/>
  <c r="I64" i="31" s="1"/>
  <c r="H59" i="31"/>
  <c r="I59" i="31" s="1"/>
  <c r="H54" i="31"/>
  <c r="I54" i="31" s="1"/>
  <c r="H50" i="31"/>
  <c r="H45" i="31"/>
  <c r="H40" i="31"/>
  <c r="I40" i="31" s="1"/>
  <c r="H35" i="31"/>
  <c r="I35" i="31" s="1"/>
  <c r="H29" i="31"/>
  <c r="I29" i="31" s="1"/>
  <c r="H25" i="31"/>
  <c r="I25" i="31" s="1"/>
  <c r="H19" i="31"/>
  <c r="H14" i="31"/>
  <c r="H10" i="31"/>
  <c r="G33" i="37"/>
  <c r="M33" i="37" s="1"/>
  <c r="N33" i="37" s="1"/>
  <c r="G29" i="37"/>
  <c r="M29" i="37" s="1"/>
  <c r="N29" i="37" s="1"/>
  <c r="G25" i="37"/>
  <c r="G21" i="37"/>
  <c r="M21" i="37" s="1"/>
  <c r="N21" i="37" s="1"/>
  <c r="G17" i="37"/>
  <c r="M17" i="37" s="1"/>
  <c r="N17" i="37" s="1"/>
  <c r="G13" i="37"/>
  <c r="M13" i="37" s="1"/>
  <c r="N13" i="37" s="1"/>
  <c r="G9" i="37"/>
  <c r="G35" i="30"/>
  <c r="H35" i="30" s="1"/>
  <c r="G31" i="30"/>
  <c r="H31" i="30" s="1"/>
  <c r="G27" i="30"/>
  <c r="H27" i="30" s="1"/>
  <c r="G23" i="30"/>
  <c r="G19" i="30"/>
  <c r="G15" i="30"/>
  <c r="H15" i="30" s="1"/>
  <c r="G11" i="30"/>
  <c r="H11" i="30" s="1"/>
  <c r="G7" i="30"/>
  <c r="G33" i="33"/>
  <c r="G50" i="1"/>
  <c r="H50" i="1" s="1"/>
  <c r="G45" i="1"/>
  <c r="G50" i="37"/>
  <c r="M50" i="37" s="1"/>
  <c r="N50" i="37" s="1"/>
  <c r="G45" i="37"/>
  <c r="M45" i="37" s="1"/>
  <c r="N45" i="37" s="1"/>
  <c r="G50" i="30"/>
  <c r="H50" i="30" s="1"/>
  <c r="G45" i="30"/>
  <c r="H45" i="30" s="1"/>
  <c r="G50" i="33"/>
  <c r="G45" i="33"/>
  <c r="G50" i="36"/>
  <c r="G52" i="36" s="1"/>
  <c r="G45" i="36"/>
  <c r="H45" i="36" s="1"/>
  <c r="G50" i="23"/>
  <c r="G45" i="23"/>
  <c r="G50" i="27"/>
  <c r="H50" i="27" s="1"/>
  <c r="G45" i="27"/>
  <c r="H45" i="27" s="1"/>
  <c r="G50" i="22"/>
  <c r="G45" i="22"/>
  <c r="G50" i="35"/>
  <c r="G52" i="35" s="1"/>
  <c r="G45" i="35"/>
  <c r="H116" i="31"/>
  <c r="H110" i="31"/>
  <c r="H104" i="31"/>
  <c r="H98" i="31"/>
  <c r="H93" i="31"/>
  <c r="H88" i="31"/>
  <c r="N88" i="31" s="1"/>
  <c r="O88" i="31" s="1"/>
  <c r="H84" i="31"/>
  <c r="I84" i="31" s="1"/>
  <c r="H78" i="31"/>
  <c r="N78" i="31" s="1"/>
  <c r="H73" i="31"/>
  <c r="I73" i="31" s="1"/>
  <c r="H68" i="31"/>
  <c r="I68" i="31" s="1"/>
  <c r="H63" i="31"/>
  <c r="I63" i="31" s="1"/>
  <c r="H58" i="31"/>
  <c r="I58" i="31" s="1"/>
  <c r="H53" i="31"/>
  <c r="I53" i="31" s="1"/>
  <c r="H48" i="31"/>
  <c r="H43" i="31"/>
  <c r="I43" i="31" s="1"/>
  <c r="H39" i="31"/>
  <c r="H34" i="31"/>
  <c r="I34" i="31" s="1"/>
  <c r="H28" i="31"/>
  <c r="H23" i="31"/>
  <c r="H17" i="31"/>
  <c r="N17" i="31" s="1"/>
  <c r="O17" i="31" s="1"/>
  <c r="H13" i="31"/>
  <c r="H8" i="31"/>
  <c r="N8" i="31" s="1"/>
  <c r="H53" i="15"/>
  <c r="H53" i="18"/>
  <c r="H48" i="18"/>
  <c r="G32" i="37"/>
  <c r="M32" i="37" s="1"/>
  <c r="N32" i="37" s="1"/>
  <c r="G28" i="37"/>
  <c r="M28" i="37" s="1"/>
  <c r="N28" i="37" s="1"/>
  <c r="G24" i="37"/>
  <c r="M24" i="37" s="1"/>
  <c r="N24" i="37" s="1"/>
  <c r="G20" i="37"/>
  <c r="G16" i="37"/>
  <c r="M16" i="37" s="1"/>
  <c r="N16" i="37" s="1"/>
  <c r="G12" i="37"/>
  <c r="M12" i="37" s="1"/>
  <c r="N12" i="37" s="1"/>
  <c r="G8" i="37"/>
  <c r="M8" i="37" s="1"/>
  <c r="N8" i="37" s="1"/>
  <c r="G34" i="30"/>
  <c r="H34" i="30" s="1"/>
  <c r="G30" i="30"/>
  <c r="H30" i="30" s="1"/>
  <c r="G26" i="30"/>
  <c r="H26" i="30" s="1"/>
  <c r="G22" i="30"/>
  <c r="H22" i="30" s="1"/>
  <c r="G18" i="30"/>
  <c r="H18" i="30" s="1"/>
  <c r="G14" i="30"/>
  <c r="H14" i="30" s="1"/>
  <c r="G10" i="30"/>
  <c r="G6" i="30"/>
  <c r="H6" i="30" s="1"/>
  <c r="G32" i="33"/>
  <c r="G28" i="33"/>
  <c r="G24" i="33"/>
  <c r="G20" i="33"/>
  <c r="G16" i="33"/>
  <c r="G12" i="33"/>
  <c r="G8" i="33"/>
  <c r="G34" i="36"/>
  <c r="H34" i="36" s="1"/>
  <c r="G30" i="36"/>
  <c r="G26" i="36"/>
  <c r="H26" i="36" s="1"/>
  <c r="H32" i="31"/>
  <c r="I32" i="31" s="1"/>
  <c r="H12" i="31"/>
  <c r="H51" i="19"/>
  <c r="G23" i="37"/>
  <c r="M23" i="37" s="1"/>
  <c r="N23" i="37" s="1"/>
  <c r="G7" i="37"/>
  <c r="M7" i="37" s="1"/>
  <c r="N7" i="37" s="1"/>
  <c r="G21" i="30"/>
  <c r="H21" i="30" s="1"/>
  <c r="G35" i="33"/>
  <c r="G25" i="33"/>
  <c r="G17" i="33"/>
  <c r="G9" i="33"/>
  <c r="G31" i="36"/>
  <c r="G24" i="36"/>
  <c r="H24" i="36" s="1"/>
  <c r="G20" i="36"/>
  <c r="H20" i="36" s="1"/>
  <c r="H22" i="31"/>
  <c r="G31" i="37"/>
  <c r="G15" i="37"/>
  <c r="G29" i="30"/>
  <c r="H29" i="30" s="1"/>
  <c r="G13" i="30"/>
  <c r="H13" i="30" s="1"/>
  <c r="G29" i="33"/>
  <c r="G21" i="33"/>
  <c r="G13" i="33"/>
  <c r="G35" i="36"/>
  <c r="H35" i="36" s="1"/>
  <c r="G27" i="36"/>
  <c r="G22" i="36"/>
  <c r="G18" i="36"/>
  <c r="H18" i="36" s="1"/>
  <c r="G14" i="36"/>
  <c r="H14" i="36" s="1"/>
  <c r="G10" i="36"/>
  <c r="G6" i="36"/>
  <c r="G32" i="23"/>
  <c r="H32" i="23" s="1"/>
  <c r="G28" i="23"/>
  <c r="H28" i="23" s="1"/>
  <c r="G24" i="23"/>
  <c r="G20" i="23"/>
  <c r="H20" i="23" s="1"/>
  <c r="G16" i="23"/>
  <c r="H16" i="23" s="1"/>
  <c r="G12" i="23"/>
  <c r="H12" i="23" s="1"/>
  <c r="G8" i="23"/>
  <c r="G34" i="27"/>
  <c r="H34" i="27" s="1"/>
  <c r="G30" i="27"/>
  <c r="H30" i="27" s="1"/>
  <c r="G26" i="27"/>
  <c r="H26" i="27" s="1"/>
  <c r="G22" i="27"/>
  <c r="G18" i="27"/>
  <c r="H18" i="27" s="1"/>
  <c r="G14" i="27"/>
  <c r="G10" i="27"/>
  <c r="G6" i="27"/>
  <c r="G32" i="22"/>
  <c r="H32" i="22" s="1"/>
  <c r="G28" i="22"/>
  <c r="H28" i="22" s="1"/>
  <c r="G24" i="22"/>
  <c r="H24" i="22" s="1"/>
  <c r="G20" i="22"/>
  <c r="G16" i="22"/>
  <c r="H16" i="22" s="1"/>
  <c r="G12" i="22"/>
  <c r="H12" i="22" s="1"/>
  <c r="G8" i="22"/>
  <c r="H8" i="22" s="1"/>
  <c r="G34" i="35"/>
  <c r="G30" i="35"/>
  <c r="H30" i="35" s="1"/>
  <c r="G26" i="35"/>
  <c r="G22" i="35"/>
  <c r="G18" i="35"/>
  <c r="G14" i="35"/>
  <c r="G10" i="35"/>
  <c r="G6" i="35"/>
  <c r="G32" i="1"/>
  <c r="G28" i="1"/>
  <c r="H28" i="1" s="1"/>
  <c r="G24" i="1"/>
  <c r="H24" i="1" s="1"/>
  <c r="G20" i="1"/>
  <c r="H20" i="1" s="1"/>
  <c r="G16" i="1"/>
  <c r="G12" i="1"/>
  <c r="H12" i="1" s="1"/>
  <c r="G8" i="1"/>
  <c r="H8" i="1" s="1"/>
  <c r="H16" i="31"/>
  <c r="H46" i="18"/>
  <c r="G27" i="37"/>
  <c r="M27" i="37" s="1"/>
  <c r="N27" i="37" s="1"/>
  <c r="G11" i="37"/>
  <c r="M11" i="37" s="1"/>
  <c r="N11" i="37" s="1"/>
  <c r="G25" i="30"/>
  <c r="H25" i="30" s="1"/>
  <c r="G9" i="30"/>
  <c r="H9" i="30" s="1"/>
  <c r="G27" i="33"/>
  <c r="G19" i="33"/>
  <c r="G11" i="33"/>
  <c r="G33" i="36"/>
  <c r="G25" i="36"/>
  <c r="G21" i="36"/>
  <c r="G17" i="36"/>
  <c r="G13" i="36"/>
  <c r="G9" i="36"/>
  <c r="G35" i="23"/>
  <c r="H35" i="23" s="1"/>
  <c r="G31" i="23"/>
  <c r="H31" i="23" s="1"/>
  <c r="G27" i="23"/>
  <c r="G23" i="23"/>
  <c r="H23" i="23" s="1"/>
  <c r="G19" i="23"/>
  <c r="H19" i="23" s="1"/>
  <c r="G15" i="23"/>
  <c r="H15" i="23" s="1"/>
  <c r="G11" i="23"/>
  <c r="G7" i="23"/>
  <c r="H7" i="23" s="1"/>
  <c r="G33" i="27"/>
  <c r="H33" i="27" s="1"/>
  <c r="G29" i="27"/>
  <c r="H29" i="27" s="1"/>
  <c r="G25" i="27"/>
  <c r="G21" i="27"/>
  <c r="H21" i="27" s="1"/>
  <c r="G17" i="27"/>
  <c r="H17" i="27" s="1"/>
  <c r="G13" i="27"/>
  <c r="H13" i="27" s="1"/>
  <c r="G9" i="27"/>
  <c r="G35" i="22"/>
  <c r="H35" i="22" s="1"/>
  <c r="G31" i="22"/>
  <c r="H31" i="22" s="1"/>
  <c r="G27" i="22"/>
  <c r="H27" i="22" s="1"/>
  <c r="G23" i="22"/>
  <c r="G19" i="22"/>
  <c r="H19" i="22" s="1"/>
  <c r="G15" i="22"/>
  <c r="H15" i="22" s="1"/>
  <c r="G11" i="22"/>
  <c r="H11" i="22" s="1"/>
  <c r="G7" i="22"/>
  <c r="G33" i="35"/>
  <c r="G29" i="35"/>
  <c r="G25" i="35"/>
  <c r="G21" i="35"/>
  <c r="G17" i="35"/>
  <c r="H17" i="35" s="1"/>
  <c r="G13" i="35"/>
  <c r="G9" i="35"/>
  <c r="G35" i="1"/>
  <c r="G31" i="1"/>
  <c r="H31" i="1" s="1"/>
  <c r="G27" i="1"/>
  <c r="H27" i="1" s="1"/>
  <c r="G23" i="1"/>
  <c r="H23" i="1" s="1"/>
  <c r="G19" i="1"/>
  <c r="G15" i="1"/>
  <c r="H15" i="1" s="1"/>
  <c r="G11" i="1"/>
  <c r="H11" i="1" s="1"/>
  <c r="G7" i="1"/>
  <c r="H7" i="1" s="1"/>
  <c r="G6" i="1"/>
  <c r="G14" i="1"/>
  <c r="H14" i="1" s="1"/>
  <c r="G22" i="1"/>
  <c r="H22" i="1" s="1"/>
  <c r="G30" i="1"/>
  <c r="H30" i="1" s="1"/>
  <c r="G8" i="35"/>
  <c r="G16" i="35"/>
  <c r="G24" i="35"/>
  <c r="G32" i="35"/>
  <c r="H32" i="35" s="1"/>
  <c r="G10" i="22"/>
  <c r="G18" i="22"/>
  <c r="H18" i="22" s="1"/>
  <c r="G26" i="22"/>
  <c r="H26" i="22" s="1"/>
  <c r="G34" i="22"/>
  <c r="H34" i="22" s="1"/>
  <c r="G12" i="27"/>
  <c r="G20" i="27"/>
  <c r="H20" i="27" s="1"/>
  <c r="G28" i="27"/>
  <c r="H28" i="27" s="1"/>
  <c r="G6" i="23"/>
  <c r="G14" i="23"/>
  <c r="G22" i="23"/>
  <c r="H22" i="23" s="1"/>
  <c r="G30" i="23"/>
  <c r="H30" i="23" s="1"/>
  <c r="G8" i="36"/>
  <c r="G16" i="36"/>
  <c r="G7" i="33"/>
  <c r="G17" i="30"/>
  <c r="H17" i="30" s="1"/>
  <c r="H7" i="31"/>
  <c r="N7" i="31" s="1"/>
  <c r="H9" i="18"/>
  <c r="H6" i="18"/>
  <c r="H22" i="18"/>
  <c r="H30" i="18"/>
  <c r="H27" i="19"/>
  <c r="H24" i="20"/>
  <c r="H29" i="20"/>
  <c r="H7" i="34"/>
  <c r="G9" i="1"/>
  <c r="H9" i="1" s="1"/>
  <c r="G17" i="1"/>
  <c r="H17" i="1" s="1"/>
  <c r="G25" i="1"/>
  <c r="H25" i="1" s="1"/>
  <c r="G33" i="1"/>
  <c r="H33" i="1" s="1"/>
  <c r="G11" i="35"/>
  <c r="H11" i="35" s="1"/>
  <c r="G19" i="35"/>
  <c r="G27" i="35"/>
  <c r="G35" i="35"/>
  <c r="G13" i="22"/>
  <c r="G21" i="22"/>
  <c r="H21" i="22" s="1"/>
  <c r="G29" i="22"/>
  <c r="H29" i="22" s="1"/>
  <c r="G7" i="27"/>
  <c r="H7" i="27" s="1"/>
  <c r="G15" i="27"/>
  <c r="H15" i="27" s="1"/>
  <c r="G23" i="27"/>
  <c r="G31" i="27"/>
  <c r="H31" i="27" s="1"/>
  <c r="G9" i="23"/>
  <c r="H9" i="23" s="1"/>
  <c r="G17" i="23"/>
  <c r="G25" i="23"/>
  <c r="H25" i="23" s="1"/>
  <c r="G33" i="23"/>
  <c r="H33" i="23" s="1"/>
  <c r="G11" i="36"/>
  <c r="G19" i="36"/>
  <c r="H19" i="36" s="1"/>
  <c r="G15" i="33"/>
  <c r="G33" i="30"/>
  <c r="H46" i="21"/>
  <c r="H27" i="31"/>
  <c r="H35" i="37"/>
  <c r="H31" i="37"/>
  <c r="H19" i="37"/>
  <c r="I8" i="31"/>
  <c r="H34" i="37"/>
  <c r="H30" i="37"/>
  <c r="H18" i="37"/>
  <c r="H45" i="37"/>
  <c r="I15" i="31"/>
  <c r="H25" i="37"/>
  <c r="H21" i="37"/>
  <c r="H9" i="37"/>
  <c r="H20" i="37"/>
  <c r="H50" i="37"/>
  <c r="H46" i="37"/>
  <c r="G55" i="30"/>
  <c r="G47" i="33"/>
  <c r="G47" i="23"/>
  <c r="G47" i="37"/>
  <c r="H47" i="37" s="1"/>
  <c r="G47" i="22"/>
  <c r="H49" i="1"/>
  <c r="H13" i="1"/>
  <c r="H26" i="1"/>
  <c r="H32" i="1"/>
  <c r="H34" i="1"/>
  <c r="H35" i="1"/>
  <c r="G4" i="1"/>
  <c r="H10" i="30"/>
  <c r="H55" i="33"/>
  <c r="H54" i="33"/>
  <c r="H53" i="33"/>
  <c r="H52" i="33"/>
  <c r="H51" i="33"/>
  <c r="H50" i="33"/>
  <c r="H49" i="33"/>
  <c r="H48" i="33"/>
  <c r="H47" i="33"/>
  <c r="H46" i="33"/>
  <c r="H45" i="33"/>
  <c r="H35" i="33"/>
  <c r="H34" i="33"/>
  <c r="H33" i="33"/>
  <c r="H32" i="33"/>
  <c r="H31" i="33"/>
  <c r="H30" i="33"/>
  <c r="H29" i="33"/>
  <c r="H28" i="33"/>
  <c r="H27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5" i="36"/>
  <c r="H54" i="36"/>
  <c r="H53" i="36"/>
  <c r="H51" i="36"/>
  <c r="H33" i="36"/>
  <c r="H32" i="36"/>
  <c r="H31" i="36"/>
  <c r="H30" i="36"/>
  <c r="H29" i="36"/>
  <c r="H28" i="36"/>
  <c r="H27" i="36"/>
  <c r="H25" i="36"/>
  <c r="H23" i="36"/>
  <c r="H22" i="36"/>
  <c r="H21" i="36"/>
  <c r="H17" i="36"/>
  <c r="H16" i="36"/>
  <c r="H13" i="36"/>
  <c r="H12" i="36"/>
  <c r="H11" i="36"/>
  <c r="H9" i="36"/>
  <c r="H8" i="36"/>
  <c r="H6" i="36"/>
  <c r="H51" i="23"/>
  <c r="H17" i="23"/>
  <c r="H8" i="23"/>
  <c r="H54" i="27"/>
  <c r="H49" i="27"/>
  <c r="H14" i="27"/>
  <c r="H10" i="27"/>
  <c r="H51" i="22"/>
  <c r="H54" i="35"/>
  <c r="H52" i="35"/>
  <c r="H51" i="35"/>
  <c r="H50" i="35"/>
  <c r="H49" i="35"/>
  <c r="H48" i="35"/>
  <c r="H47" i="35"/>
  <c r="H46" i="35"/>
  <c r="H45" i="35"/>
  <c r="H35" i="35"/>
  <c r="H34" i="35"/>
  <c r="H33" i="35"/>
  <c r="H29" i="35"/>
  <c r="H28" i="35"/>
  <c r="H27" i="35"/>
  <c r="H26" i="35"/>
  <c r="H25" i="35"/>
  <c r="H24" i="35"/>
  <c r="H22" i="35"/>
  <c r="H21" i="35"/>
  <c r="H20" i="35"/>
  <c r="H19" i="35"/>
  <c r="H18" i="35"/>
  <c r="H16" i="35"/>
  <c r="H14" i="35"/>
  <c r="H13" i="35"/>
  <c r="H10" i="35"/>
  <c r="H9" i="35"/>
  <c r="H8" i="35"/>
  <c r="H7" i="35"/>
  <c r="H6" i="35"/>
  <c r="H54" i="1"/>
  <c r="H55" i="34"/>
  <c r="H54" i="34"/>
  <c r="H53" i="34"/>
  <c r="H51" i="34"/>
  <c r="H49" i="34"/>
  <c r="H47" i="34"/>
  <c r="H46" i="34"/>
  <c r="H45" i="34"/>
  <c r="H34" i="34"/>
  <c r="H32" i="34"/>
  <c r="H31" i="34"/>
  <c r="H30" i="34"/>
  <c r="H29" i="34"/>
  <c r="H27" i="34"/>
  <c r="H24" i="34"/>
  <c r="H23" i="34"/>
  <c r="H21" i="34"/>
  <c r="H20" i="34"/>
  <c r="H18" i="34"/>
  <c r="H17" i="34"/>
  <c r="H16" i="34"/>
  <c r="H15" i="34"/>
  <c r="H14" i="34"/>
  <c r="H11" i="34"/>
  <c r="H10" i="34"/>
  <c r="H9" i="34"/>
  <c r="H8" i="34"/>
  <c r="H6" i="34"/>
  <c r="H54" i="15"/>
  <c r="H51" i="15"/>
  <c r="H49" i="15"/>
  <c r="H48" i="15"/>
  <c r="H47" i="15"/>
  <c r="H46" i="15"/>
  <c r="H45" i="15"/>
  <c r="H35" i="15"/>
  <c r="H34" i="15"/>
  <c r="H33" i="15"/>
  <c r="H32" i="15"/>
  <c r="H31" i="15"/>
  <c r="H29" i="15"/>
  <c r="H27" i="15"/>
  <c r="H24" i="15"/>
  <c r="H23" i="15"/>
  <c r="H21" i="15"/>
  <c r="H19" i="15"/>
  <c r="H16" i="15"/>
  <c r="H15" i="15"/>
  <c r="H13" i="15"/>
  <c r="H12" i="15"/>
  <c r="H11" i="15"/>
  <c r="H10" i="15"/>
  <c r="H9" i="15"/>
  <c r="H8" i="15"/>
  <c r="H7" i="15"/>
  <c r="H18" i="15"/>
  <c r="H22" i="15"/>
  <c r="H25" i="15"/>
  <c r="H28" i="15"/>
  <c r="H6" i="15"/>
  <c r="G4" i="15"/>
  <c r="H51" i="20"/>
  <c r="H46" i="20"/>
  <c r="H10" i="20"/>
  <c r="H54" i="20"/>
  <c r="H50" i="20"/>
  <c r="H49" i="20"/>
  <c r="H45" i="20"/>
  <c r="H11" i="20"/>
  <c r="H12" i="20"/>
  <c r="H14" i="20"/>
  <c r="H15" i="20"/>
  <c r="H16" i="20"/>
  <c r="H17" i="20"/>
  <c r="H18" i="20"/>
  <c r="H20" i="20"/>
  <c r="H21" i="20"/>
  <c r="H26" i="20"/>
  <c r="H27" i="20"/>
  <c r="H31" i="20"/>
  <c r="H32" i="20"/>
  <c r="H33" i="20"/>
  <c r="H6" i="20"/>
  <c r="G4" i="20"/>
  <c r="H50" i="19"/>
  <c r="H49" i="19"/>
  <c r="H8" i="19"/>
  <c r="H9" i="19"/>
  <c r="H12" i="19"/>
  <c r="H15" i="19"/>
  <c r="H18" i="19"/>
  <c r="H20" i="19"/>
  <c r="H21" i="19"/>
  <c r="H22" i="19"/>
  <c r="H23" i="19"/>
  <c r="H24" i="19"/>
  <c r="H25" i="19"/>
  <c r="H33" i="19"/>
  <c r="H35" i="19"/>
  <c r="H6" i="19"/>
  <c r="G4" i="19"/>
  <c r="H50" i="18"/>
  <c r="H8" i="18"/>
  <c r="H10" i="18"/>
  <c r="H11" i="18"/>
  <c r="H13" i="18"/>
  <c r="H15" i="18"/>
  <c r="H16" i="18"/>
  <c r="H18" i="18"/>
  <c r="H23" i="18"/>
  <c r="H24" i="18"/>
  <c r="H25" i="18"/>
  <c r="H27" i="18"/>
  <c r="H29" i="18"/>
  <c r="H31" i="18"/>
  <c r="H32" i="18"/>
  <c r="H34" i="18"/>
  <c r="H51" i="30"/>
  <c r="H49" i="30"/>
  <c r="H32" i="30"/>
  <c r="H28" i="30"/>
  <c r="H23" i="30"/>
  <c r="H19" i="30"/>
  <c r="H16" i="30"/>
  <c r="H12" i="30"/>
  <c r="H7" i="30"/>
  <c r="H49" i="36"/>
  <c r="H48" i="36"/>
  <c r="H15" i="36"/>
  <c r="H10" i="36"/>
  <c r="H7" i="36"/>
  <c r="H50" i="23"/>
  <c r="H46" i="23"/>
  <c r="H34" i="23"/>
  <c r="H27" i="23"/>
  <c r="H24" i="23"/>
  <c r="H21" i="23"/>
  <c r="H14" i="23"/>
  <c r="H13" i="23"/>
  <c r="H11" i="23"/>
  <c r="H10" i="23"/>
  <c r="H35" i="27"/>
  <c r="H32" i="27"/>
  <c r="H25" i="27"/>
  <c r="H22" i="27"/>
  <c r="H19" i="27"/>
  <c r="H12" i="27"/>
  <c r="H11" i="27"/>
  <c r="H9" i="27"/>
  <c r="H8" i="27"/>
  <c r="H50" i="22"/>
  <c r="H49" i="22"/>
  <c r="H46" i="22"/>
  <c r="H45" i="22"/>
  <c r="H33" i="22"/>
  <c r="H30" i="22"/>
  <c r="H23" i="22"/>
  <c r="H20" i="22"/>
  <c r="H17" i="22"/>
  <c r="H10" i="22"/>
  <c r="H9" i="22"/>
  <c r="H7" i="22"/>
  <c r="H15" i="35"/>
  <c r="H19" i="1"/>
  <c r="H16" i="1"/>
  <c r="G4" i="18"/>
  <c r="H54" i="21"/>
  <c r="H53" i="21"/>
  <c r="H45" i="21"/>
  <c r="H9" i="21"/>
  <c r="H10" i="21"/>
  <c r="H12" i="21"/>
  <c r="H13" i="21"/>
  <c r="H15" i="21"/>
  <c r="H16" i="21"/>
  <c r="H17" i="21"/>
  <c r="H18" i="21"/>
  <c r="H19" i="21"/>
  <c r="H22" i="21"/>
  <c r="H24" i="21"/>
  <c r="H26" i="21"/>
  <c r="H27" i="21"/>
  <c r="H28" i="21"/>
  <c r="H29" i="21"/>
  <c r="H31" i="21"/>
  <c r="H32" i="21"/>
  <c r="H33" i="21"/>
  <c r="H34" i="21"/>
  <c r="N37" i="30"/>
  <c r="N37" i="33"/>
  <c r="N37" i="36"/>
  <c r="N37" i="23"/>
  <c r="N37" i="27"/>
  <c r="N37" i="22"/>
  <c r="N37" i="35"/>
  <c r="N37" i="1"/>
  <c r="O122" i="31"/>
  <c r="N37" i="34"/>
  <c r="N37" i="15"/>
  <c r="N37" i="20"/>
  <c r="N37" i="19"/>
  <c r="N37" i="18"/>
  <c r="N37" i="21"/>
  <c r="I43" i="37"/>
  <c r="I4" i="37"/>
  <c r="M43" i="30"/>
  <c r="L43" i="30"/>
  <c r="K43" i="30"/>
  <c r="I43" i="30"/>
  <c r="M4" i="30"/>
  <c r="L4" i="30"/>
  <c r="K4" i="30"/>
  <c r="I4" i="30"/>
  <c r="M43" i="33"/>
  <c r="L43" i="33"/>
  <c r="K43" i="33"/>
  <c r="I43" i="33"/>
  <c r="M4" i="33"/>
  <c r="L4" i="33"/>
  <c r="K4" i="33"/>
  <c r="I4" i="33"/>
  <c r="M43" i="36"/>
  <c r="L43" i="36"/>
  <c r="K43" i="36"/>
  <c r="I43" i="36"/>
  <c r="M4" i="36"/>
  <c r="L4" i="36"/>
  <c r="K4" i="36"/>
  <c r="I4" i="36"/>
  <c r="M43" i="23"/>
  <c r="L43" i="23"/>
  <c r="K43" i="23"/>
  <c r="I43" i="23"/>
  <c r="M4" i="23"/>
  <c r="L4" i="23"/>
  <c r="K4" i="23"/>
  <c r="I4" i="23"/>
  <c r="M43" i="27"/>
  <c r="L43" i="27"/>
  <c r="K43" i="27"/>
  <c r="I43" i="27"/>
  <c r="M4" i="27"/>
  <c r="L4" i="27"/>
  <c r="K4" i="27"/>
  <c r="I4" i="27"/>
  <c r="M43" i="22"/>
  <c r="L43" i="22"/>
  <c r="K43" i="22"/>
  <c r="I43" i="22"/>
  <c r="M4" i="22"/>
  <c r="L4" i="22"/>
  <c r="K4" i="22"/>
  <c r="I4" i="22"/>
  <c r="M43" i="35"/>
  <c r="L43" i="35"/>
  <c r="K43" i="35"/>
  <c r="I43" i="35"/>
  <c r="M4" i="35"/>
  <c r="L4" i="35"/>
  <c r="K4" i="35"/>
  <c r="I4" i="35"/>
  <c r="M43" i="1"/>
  <c r="L43" i="1"/>
  <c r="K43" i="1"/>
  <c r="I43" i="1"/>
  <c r="M4" i="1"/>
  <c r="L4" i="1"/>
  <c r="K4" i="1"/>
  <c r="I4" i="1"/>
  <c r="N4" i="31"/>
  <c r="M4" i="31"/>
  <c r="L4" i="31"/>
  <c r="J4" i="31"/>
  <c r="H4" i="31"/>
  <c r="M43" i="34"/>
  <c r="L43" i="34"/>
  <c r="K43" i="34"/>
  <c r="I43" i="34"/>
  <c r="M4" i="34"/>
  <c r="L4" i="34"/>
  <c r="K4" i="34"/>
  <c r="I4" i="34"/>
  <c r="M43" i="15"/>
  <c r="L43" i="15"/>
  <c r="K43" i="15"/>
  <c r="I43" i="15"/>
  <c r="M4" i="15"/>
  <c r="L4" i="15"/>
  <c r="K4" i="15"/>
  <c r="I4" i="15"/>
  <c r="M43" i="20"/>
  <c r="L43" i="20"/>
  <c r="K43" i="20"/>
  <c r="I43" i="20"/>
  <c r="M4" i="20"/>
  <c r="L4" i="20"/>
  <c r="K4" i="20"/>
  <c r="I4" i="20"/>
  <c r="M43" i="18"/>
  <c r="L43" i="18"/>
  <c r="K43" i="18"/>
  <c r="I43" i="18"/>
  <c r="M43" i="19"/>
  <c r="L43" i="19"/>
  <c r="K43" i="19"/>
  <c r="I43" i="19"/>
  <c r="M4" i="19"/>
  <c r="L4" i="19"/>
  <c r="K4" i="19"/>
  <c r="I4" i="19"/>
  <c r="M4" i="18"/>
  <c r="L4" i="18"/>
  <c r="K4" i="18"/>
  <c r="I4" i="18"/>
  <c r="M4" i="21"/>
  <c r="L4" i="21"/>
  <c r="K4" i="21"/>
  <c r="I4" i="21"/>
  <c r="G4" i="21"/>
  <c r="A3" i="37"/>
  <c r="A3" i="30"/>
  <c r="A3" i="33"/>
  <c r="A3" i="36"/>
  <c r="A3" i="23"/>
  <c r="A3" i="27"/>
  <c r="A3" i="22"/>
  <c r="A3" i="35"/>
  <c r="A3" i="1"/>
  <c r="A3" i="31"/>
  <c r="A3" i="34"/>
  <c r="A3" i="15"/>
  <c r="A3" i="20"/>
  <c r="A3" i="19"/>
  <c r="A3" i="18"/>
  <c r="A3" i="21"/>
  <c r="W2" i="38"/>
  <c r="I55" i="37" l="1"/>
  <c r="H14" i="37"/>
  <c r="H8" i="37"/>
  <c r="H23" i="37"/>
  <c r="H16" i="37"/>
  <c r="H32" i="37"/>
  <c r="H109" i="31"/>
  <c r="N104" i="31"/>
  <c r="O104" i="31" s="1"/>
  <c r="G47" i="35"/>
  <c r="G47" i="27"/>
  <c r="H47" i="27" s="1"/>
  <c r="M10" i="37"/>
  <c r="N10" i="37" s="1"/>
  <c r="M26" i="37"/>
  <c r="N26" i="37" s="1"/>
  <c r="G52" i="22"/>
  <c r="H52" i="22" s="1"/>
  <c r="G52" i="23"/>
  <c r="G52" i="33"/>
  <c r="M48" i="37"/>
  <c r="N48" i="37" s="1"/>
  <c r="G55" i="33"/>
  <c r="G47" i="34"/>
  <c r="G52" i="34"/>
  <c r="H52" i="34" s="1"/>
  <c r="H29" i="37"/>
  <c r="H24" i="37"/>
  <c r="H13" i="37"/>
  <c r="H49" i="37"/>
  <c r="N10" i="31"/>
  <c r="N108" i="31"/>
  <c r="M19" i="37"/>
  <c r="N19" i="37" s="1"/>
  <c r="G47" i="36"/>
  <c r="H47" i="36" s="1"/>
  <c r="M15" i="37"/>
  <c r="N15" i="37" s="1"/>
  <c r="G55" i="23"/>
  <c r="H55" i="23" s="1"/>
  <c r="H50" i="34"/>
  <c r="I36" i="37"/>
  <c r="G55" i="22"/>
  <c r="H55" i="22" s="1"/>
  <c r="G47" i="30"/>
  <c r="H47" i="30" s="1"/>
  <c r="H54" i="37"/>
  <c r="I11" i="31"/>
  <c r="H10" i="37"/>
  <c r="H26" i="37"/>
  <c r="N12" i="31"/>
  <c r="N14" i="31"/>
  <c r="M51" i="37"/>
  <c r="N51" i="37" s="1"/>
  <c r="M6" i="37"/>
  <c r="G36" i="37"/>
  <c r="H36" i="37" s="1"/>
  <c r="M22" i="37"/>
  <c r="N22" i="37" s="1"/>
  <c r="J109" i="31"/>
  <c r="I52" i="37"/>
  <c r="H48" i="23"/>
  <c r="H50" i="36"/>
  <c r="G55" i="37"/>
  <c r="H55" i="37" s="1"/>
  <c r="H12" i="37"/>
  <c r="H28" i="37"/>
  <c r="H48" i="37"/>
  <c r="M31" i="37"/>
  <c r="N31" i="37" s="1"/>
  <c r="M53" i="37"/>
  <c r="I47" i="37"/>
  <c r="H46" i="27"/>
  <c r="G52" i="37"/>
  <c r="H52" i="37" s="1"/>
  <c r="H17" i="37"/>
  <c r="H33" i="37"/>
  <c r="M20" i="37"/>
  <c r="N20" i="37" s="1"/>
  <c r="N13" i="31"/>
  <c r="O13" i="31" s="1"/>
  <c r="M9" i="37"/>
  <c r="N9" i="37" s="1"/>
  <c r="M25" i="37"/>
  <c r="N25" i="37" s="1"/>
  <c r="M46" i="37"/>
  <c r="G52" i="27"/>
  <c r="H52" i="27" s="1"/>
  <c r="G52" i="30"/>
  <c r="H52" i="30" s="1"/>
  <c r="G55" i="35"/>
  <c r="G55" i="27"/>
  <c r="H55" i="27" s="1"/>
  <c r="G55" i="36"/>
  <c r="I36" i="36"/>
  <c r="J36" i="36" s="1"/>
  <c r="H7" i="37"/>
  <c r="H11" i="37"/>
  <c r="H27" i="37"/>
  <c r="H15" i="37"/>
  <c r="H48" i="30"/>
  <c r="G36" i="30"/>
  <c r="H36" i="30" s="1"/>
  <c r="H48" i="27"/>
  <c r="I13" i="31"/>
  <c r="I17" i="31"/>
  <c r="G36" i="22"/>
  <c r="H36" i="22" s="1"/>
  <c r="H13" i="22"/>
  <c r="G36" i="36"/>
  <c r="H36" i="36" s="1"/>
  <c r="H33" i="30"/>
  <c r="G36" i="33"/>
  <c r="H36" i="33" s="1"/>
  <c r="G36" i="27"/>
  <c r="H36" i="27" s="1"/>
  <c r="G36" i="35"/>
  <c r="H36" i="35" s="1"/>
  <c r="G36" i="34"/>
  <c r="H36" i="34" s="1"/>
  <c r="G36" i="23"/>
  <c r="H36" i="23" s="1"/>
  <c r="H23" i="27"/>
  <c r="I16" i="31"/>
  <c r="N16" i="31"/>
  <c r="O16" i="31" s="1"/>
  <c r="G55" i="1"/>
  <c r="H55" i="1" s="1"/>
  <c r="H55" i="30"/>
  <c r="H47" i="23"/>
  <c r="G52" i="1"/>
  <c r="H52" i="1" s="1"/>
  <c r="G47" i="1"/>
  <c r="H47" i="1" s="1"/>
  <c r="G36" i="1"/>
  <c r="H36" i="1" s="1"/>
  <c r="H53" i="30"/>
  <c r="H52" i="36"/>
  <c r="H45" i="23"/>
  <c r="H6" i="23"/>
  <c r="H52" i="23"/>
  <c r="H53" i="27"/>
  <c r="H6" i="27"/>
  <c r="H48" i="22"/>
  <c r="H53" i="22"/>
  <c r="H6" i="22"/>
  <c r="H47" i="22"/>
  <c r="H55" i="35"/>
  <c r="H48" i="1"/>
  <c r="H45" i="1"/>
  <c r="H53" i="1"/>
  <c r="H6" i="1"/>
  <c r="G55" i="15"/>
  <c r="H55" i="15" s="1"/>
  <c r="G52" i="15"/>
  <c r="H52" i="15" s="1"/>
  <c r="G47" i="15"/>
  <c r="G36" i="15"/>
  <c r="H36" i="15" s="1"/>
  <c r="G55" i="20"/>
  <c r="H55" i="20" s="1"/>
  <c r="G52" i="20"/>
  <c r="H52" i="20" s="1"/>
  <c r="G47" i="20"/>
  <c r="H47" i="20" s="1"/>
  <c r="G36" i="20"/>
  <c r="H36" i="20" s="1"/>
  <c r="G55" i="19"/>
  <c r="H55" i="19" s="1"/>
  <c r="G52" i="19"/>
  <c r="H52" i="19" s="1"/>
  <c r="G47" i="19"/>
  <c r="H47" i="19" s="1"/>
  <c r="G36" i="19"/>
  <c r="H36" i="19" s="1"/>
  <c r="G55" i="18"/>
  <c r="H55" i="18" s="1"/>
  <c r="G52" i="18"/>
  <c r="H52" i="18" s="1"/>
  <c r="G47" i="18"/>
  <c r="H47" i="18" s="1"/>
  <c r="G36" i="18"/>
  <c r="H36" i="18" s="1"/>
  <c r="N38" i="21"/>
  <c r="N38" i="19"/>
  <c r="N38" i="15"/>
  <c r="O123" i="31"/>
  <c r="N38" i="35"/>
  <c r="N38" i="27"/>
  <c r="N38" i="36"/>
  <c r="N38" i="30"/>
  <c r="N38" i="18"/>
  <c r="N38" i="20"/>
  <c r="N38" i="34"/>
  <c r="N38" i="1"/>
  <c r="N38" i="22"/>
  <c r="N38" i="23"/>
  <c r="N38" i="33"/>
  <c r="N109" i="31" l="1"/>
  <c r="M52" i="37"/>
  <c r="N52" i="37" s="1"/>
  <c r="N53" i="37"/>
  <c r="M55" i="37"/>
  <c r="N55" i="37" s="1"/>
  <c r="M47" i="37"/>
  <c r="N47" i="37" s="1"/>
  <c r="N46" i="37"/>
  <c r="N6" i="37"/>
  <c r="M36" i="37"/>
  <c r="N36" i="37" s="1"/>
  <c r="N46" i="35"/>
  <c r="N47" i="35"/>
  <c r="N48" i="35"/>
  <c r="N49" i="35"/>
  <c r="N50" i="35"/>
  <c r="N51" i="35"/>
  <c r="N52" i="35"/>
  <c r="N54" i="35"/>
  <c r="N45" i="35"/>
  <c r="L36" i="1"/>
  <c r="M21" i="31"/>
  <c r="M24" i="31"/>
  <c r="M30" i="31"/>
  <c r="M33" i="31"/>
  <c r="M36" i="31"/>
  <c r="M44" i="31"/>
  <c r="M49" i="31"/>
  <c r="M56" i="31"/>
  <c r="M62" i="31"/>
  <c r="M67" i="31"/>
  <c r="M72" i="31"/>
  <c r="M75" i="31"/>
  <c r="M80" i="31"/>
  <c r="M83" i="31"/>
  <c r="M89" i="31"/>
  <c r="M94" i="31"/>
  <c r="M99" i="31"/>
  <c r="M102" i="31"/>
  <c r="H106" i="31"/>
  <c r="M113" i="31"/>
  <c r="H113" i="31"/>
  <c r="I113" i="31" s="1"/>
  <c r="J113" i="31"/>
  <c r="K113" i="31" s="1"/>
  <c r="L113" i="31"/>
  <c r="L115" i="31"/>
  <c r="M115" i="31"/>
  <c r="N119" i="31"/>
  <c r="O119" i="31" s="1"/>
  <c r="N117" i="31"/>
  <c r="O117" i="31" s="1"/>
  <c r="J115" i="31"/>
  <c r="H115" i="31"/>
  <c r="N114" i="31"/>
  <c r="N111" i="31"/>
  <c r="N112" i="31"/>
  <c r="O112" i="31" s="1"/>
  <c r="H99" i="31"/>
  <c r="I99" i="31" s="1"/>
  <c r="N97" i="31"/>
  <c r="O97" i="31" s="1"/>
  <c r="N87" i="31"/>
  <c r="N86" i="31"/>
  <c r="L80" i="31"/>
  <c r="J80" i="31"/>
  <c r="H80" i="31"/>
  <c r="N77" i="31"/>
  <c r="N76" i="31"/>
  <c r="N65" i="31"/>
  <c r="O65" i="31" s="1"/>
  <c r="N61" i="31"/>
  <c r="O61" i="31" s="1"/>
  <c r="N52" i="31"/>
  <c r="O52" i="31" s="1"/>
  <c r="N51" i="31"/>
  <c r="O51" i="31" s="1"/>
  <c r="J49" i="31"/>
  <c r="K49" i="31" s="1"/>
  <c r="L49" i="31"/>
  <c r="H49" i="31"/>
  <c r="N47" i="31"/>
  <c r="N48" i="31"/>
  <c r="O48" i="31" s="1"/>
  <c r="N42" i="31"/>
  <c r="N39" i="31"/>
  <c r="N38" i="31"/>
  <c r="J33" i="31"/>
  <c r="K33" i="31" s="1"/>
  <c r="L33" i="31"/>
  <c r="H33" i="31"/>
  <c r="I33" i="31" s="1"/>
  <c r="N32" i="31"/>
  <c r="O32" i="31" s="1"/>
  <c r="N28" i="31"/>
  <c r="N27" i="31"/>
  <c r="L21" i="31"/>
  <c r="J21" i="31"/>
  <c r="H21" i="31"/>
  <c r="N20" i="31"/>
  <c r="N19" i="31"/>
  <c r="N115" i="31" l="1"/>
  <c r="N80" i="31"/>
  <c r="N21" i="31"/>
  <c r="M120" i="31"/>
  <c r="J120" i="31"/>
  <c r="K120" i="31" s="1"/>
  <c r="L120" i="31"/>
  <c r="H120" i="31"/>
  <c r="I120" i="31" s="1"/>
  <c r="M106" i="31"/>
  <c r="J106" i="31"/>
  <c r="K106" i="31" s="1"/>
  <c r="L106" i="31"/>
  <c r="H102" i="31"/>
  <c r="I102" i="31" s="1"/>
  <c r="H94" i="31"/>
  <c r="I94" i="31" s="1"/>
  <c r="J89" i="31"/>
  <c r="K89" i="31" s="1"/>
  <c r="L89" i="31"/>
  <c r="H89" i="31"/>
  <c r="I89" i="31" s="1"/>
  <c r="H83" i="31"/>
  <c r="I83" i="31" s="1"/>
  <c r="H75" i="31"/>
  <c r="I75" i="31" s="1"/>
  <c r="H72" i="31"/>
  <c r="I72" i="31" s="1"/>
  <c r="H67" i="31"/>
  <c r="I67" i="31" s="1"/>
  <c r="J62" i="31"/>
  <c r="K62" i="31" s="1"/>
  <c r="L62" i="31"/>
  <c r="H62" i="31"/>
  <c r="I62" i="31" s="1"/>
  <c r="H56" i="31"/>
  <c r="I56" i="31" s="1"/>
  <c r="L44" i="31"/>
  <c r="H44" i="31"/>
  <c r="I44" i="31" s="1"/>
  <c r="H36" i="31"/>
  <c r="I36" i="31" s="1"/>
  <c r="H30" i="31"/>
  <c r="I30" i="31" s="1"/>
  <c r="H24" i="31"/>
  <c r="L18" i="31"/>
  <c r="H18" i="31"/>
  <c r="I18" i="31" s="1"/>
  <c r="N103" i="31"/>
  <c r="O103" i="31" s="1"/>
  <c r="L67" i="31"/>
  <c r="L72" i="31"/>
  <c r="H121" i="31" l="1"/>
  <c r="I121" i="31" s="1"/>
  <c r="M121" i="31"/>
  <c r="N106" i="31"/>
  <c r="O106" i="31" s="1"/>
  <c r="N9" i="15"/>
  <c r="N10" i="15"/>
  <c r="N15" i="15"/>
  <c r="N23" i="15"/>
  <c r="N24" i="15"/>
  <c r="N27" i="15"/>
  <c r="N31" i="15"/>
  <c r="N32" i="15"/>
  <c r="N34" i="15"/>
  <c r="N35" i="15"/>
  <c r="N7" i="15"/>
  <c r="N51" i="36" l="1"/>
  <c r="N53" i="36"/>
  <c r="N54" i="36"/>
  <c r="N55" i="36"/>
  <c r="N9" i="36"/>
  <c r="N11" i="36"/>
  <c r="N13" i="36"/>
  <c r="N16" i="36"/>
  <c r="N17" i="36"/>
  <c r="N21" i="36"/>
  <c r="N23" i="36"/>
  <c r="N25" i="36"/>
  <c r="N27" i="36"/>
  <c r="N28" i="36"/>
  <c r="N29" i="36"/>
  <c r="N30" i="36"/>
  <c r="N31" i="36"/>
  <c r="N32" i="36"/>
  <c r="N33" i="36"/>
  <c r="N6" i="36"/>
  <c r="M46" i="36"/>
  <c r="N46" i="36" s="1"/>
  <c r="M48" i="36"/>
  <c r="N48" i="36" s="1"/>
  <c r="M49" i="36"/>
  <c r="N49" i="36" s="1"/>
  <c r="M50" i="36"/>
  <c r="N50" i="36" s="1"/>
  <c r="M51" i="36"/>
  <c r="M53" i="36"/>
  <c r="M54" i="36"/>
  <c r="M45" i="36"/>
  <c r="N45" i="36" s="1"/>
  <c r="K47" i="36"/>
  <c r="L47" i="36"/>
  <c r="I47" i="36"/>
  <c r="J47" i="36" s="1"/>
  <c r="I55" i="36"/>
  <c r="K55" i="36"/>
  <c r="L55" i="36"/>
  <c r="K52" i="36"/>
  <c r="L52" i="36"/>
  <c r="I52" i="36"/>
  <c r="J52" i="36" s="1"/>
  <c r="M7" i="36"/>
  <c r="N7" i="36" s="1"/>
  <c r="M8" i="36"/>
  <c r="N8" i="36" s="1"/>
  <c r="M9" i="36"/>
  <c r="M10" i="36"/>
  <c r="N10" i="36" s="1"/>
  <c r="M11" i="36"/>
  <c r="M12" i="36"/>
  <c r="N12" i="36" s="1"/>
  <c r="M13" i="36"/>
  <c r="M14" i="36"/>
  <c r="N14" i="36" s="1"/>
  <c r="M15" i="36"/>
  <c r="N15" i="36" s="1"/>
  <c r="M16" i="36"/>
  <c r="M17" i="36"/>
  <c r="M18" i="36"/>
  <c r="N18" i="36" s="1"/>
  <c r="M19" i="36"/>
  <c r="N19" i="36" s="1"/>
  <c r="M20" i="36"/>
  <c r="N20" i="36" s="1"/>
  <c r="M21" i="36"/>
  <c r="M22" i="36"/>
  <c r="N22" i="36" s="1"/>
  <c r="M23" i="36"/>
  <c r="M24" i="36"/>
  <c r="N24" i="36" s="1"/>
  <c r="M25" i="36"/>
  <c r="M26" i="36"/>
  <c r="N26" i="36" s="1"/>
  <c r="M27" i="36"/>
  <c r="M28" i="36"/>
  <c r="M29" i="36"/>
  <c r="M30" i="36"/>
  <c r="M31" i="36"/>
  <c r="M32" i="36"/>
  <c r="M33" i="36"/>
  <c r="M34" i="36"/>
  <c r="N34" i="36" s="1"/>
  <c r="M35" i="36"/>
  <c r="N35" i="36" s="1"/>
  <c r="M6" i="36"/>
  <c r="K36" i="36"/>
  <c r="L36" i="36"/>
  <c r="I36" i="22"/>
  <c r="J36" i="22" s="1"/>
  <c r="O7" i="31"/>
  <c r="O8" i="31"/>
  <c r="N22" i="31"/>
  <c r="O22" i="31" s="1"/>
  <c r="N23" i="31"/>
  <c r="O23" i="31" s="1"/>
  <c r="N25" i="31"/>
  <c r="O25" i="31" s="1"/>
  <c r="N26" i="31"/>
  <c r="O26" i="31" s="1"/>
  <c r="N29" i="31"/>
  <c r="O29" i="31" s="1"/>
  <c r="N31" i="31"/>
  <c r="N34" i="31"/>
  <c r="O34" i="31" s="1"/>
  <c r="N35" i="31"/>
  <c r="O35" i="31" s="1"/>
  <c r="N37" i="31"/>
  <c r="O37" i="31" s="1"/>
  <c r="N40" i="31"/>
  <c r="O40" i="31" s="1"/>
  <c r="N41" i="31"/>
  <c r="O41" i="31" s="1"/>
  <c r="N43" i="31"/>
  <c r="O43" i="31" s="1"/>
  <c r="N45" i="31"/>
  <c r="N50" i="31"/>
  <c r="O50" i="31" s="1"/>
  <c r="N53" i="31"/>
  <c r="O53" i="31" s="1"/>
  <c r="N54" i="31"/>
  <c r="O54" i="31" s="1"/>
  <c r="N55" i="31"/>
  <c r="O55" i="31" s="1"/>
  <c r="N57" i="31"/>
  <c r="O57" i="31" s="1"/>
  <c r="N58" i="31"/>
  <c r="O58" i="31" s="1"/>
  <c r="N59" i="31"/>
  <c r="O59" i="31" s="1"/>
  <c r="N60" i="31"/>
  <c r="O60" i="31" s="1"/>
  <c r="N63" i="31"/>
  <c r="O63" i="31" s="1"/>
  <c r="N64" i="31"/>
  <c r="O64" i="31" s="1"/>
  <c r="N66" i="31"/>
  <c r="O66" i="31" s="1"/>
  <c r="N68" i="31"/>
  <c r="O68" i="31" s="1"/>
  <c r="N69" i="31"/>
  <c r="O69" i="31" s="1"/>
  <c r="N70" i="31"/>
  <c r="O70" i="31" s="1"/>
  <c r="N71" i="31"/>
  <c r="O71" i="31" s="1"/>
  <c r="N73" i="31"/>
  <c r="O73" i="31" s="1"/>
  <c r="N74" i="31"/>
  <c r="O74" i="31" s="1"/>
  <c r="N81" i="31"/>
  <c r="O81" i="31" s="1"/>
  <c r="N82" i="31"/>
  <c r="O82" i="31" s="1"/>
  <c r="N84" i="31"/>
  <c r="O84" i="31" s="1"/>
  <c r="N85" i="31"/>
  <c r="O85" i="31" s="1"/>
  <c r="N90" i="31"/>
  <c r="O90" i="31" s="1"/>
  <c r="N92" i="31"/>
  <c r="O92" i="31" s="1"/>
  <c r="N93" i="31"/>
  <c r="O93" i="31" s="1"/>
  <c r="N95" i="31"/>
  <c r="O95" i="31" s="1"/>
  <c r="N96" i="31"/>
  <c r="O96" i="31" s="1"/>
  <c r="N98" i="31"/>
  <c r="O98" i="31" s="1"/>
  <c r="N100" i="31"/>
  <c r="O100" i="31" s="1"/>
  <c r="N101" i="31"/>
  <c r="O101" i="31" s="1"/>
  <c r="N110" i="31"/>
  <c r="N116" i="31"/>
  <c r="N118" i="31"/>
  <c r="O118" i="31" s="1"/>
  <c r="N120" i="31"/>
  <c r="O120" i="31" s="1"/>
  <c r="J102" i="31"/>
  <c r="K102" i="31" s="1"/>
  <c r="L102" i="31"/>
  <c r="J24" i="31"/>
  <c r="K24" i="31" s="1"/>
  <c r="L24" i="31"/>
  <c r="M50" i="34"/>
  <c r="M53" i="20"/>
  <c r="N49" i="31" l="1"/>
  <c r="O49" i="31" s="1"/>
  <c r="N102" i="31"/>
  <c r="O102" i="31" s="1"/>
  <c r="N62" i="31"/>
  <c r="O62" i="31" s="1"/>
  <c r="N24" i="31"/>
  <c r="O24" i="31" s="1"/>
  <c r="M36" i="36"/>
  <c r="N36" i="36" s="1"/>
  <c r="M47" i="36"/>
  <c r="N47" i="36" s="1"/>
  <c r="M52" i="36"/>
  <c r="N52" i="36" s="1"/>
  <c r="M55" i="36"/>
  <c r="J36" i="31" l="1"/>
  <c r="K36" i="31" s="1"/>
  <c r="L36" i="31"/>
  <c r="J99" i="31"/>
  <c r="K99" i="31" s="1"/>
  <c r="L99" i="31"/>
  <c r="J94" i="31"/>
  <c r="K94" i="31" s="1"/>
  <c r="L94" i="31"/>
  <c r="N6" i="31"/>
  <c r="O6" i="31" s="1"/>
  <c r="J83" i="31"/>
  <c r="K83" i="31" s="1"/>
  <c r="L83" i="31"/>
  <c r="J75" i="31"/>
  <c r="K75" i="31" s="1"/>
  <c r="L75" i="31"/>
  <c r="N113" i="31" l="1"/>
  <c r="O113" i="31" s="1"/>
  <c r="N94" i="31"/>
  <c r="O94" i="31" s="1"/>
  <c r="N99" i="31"/>
  <c r="O99" i="31" s="1"/>
  <c r="N36" i="31"/>
  <c r="O36" i="31" s="1"/>
  <c r="N75" i="31"/>
  <c r="O75" i="31" s="1"/>
  <c r="N83" i="31"/>
  <c r="O83" i="31" s="1"/>
  <c r="M6" i="34"/>
  <c r="I36" i="34"/>
  <c r="J36" i="34" s="1"/>
  <c r="K36" i="34"/>
  <c r="L36" i="34"/>
  <c r="N89" i="31" l="1"/>
  <c r="O89" i="31" s="1"/>
  <c r="M36" i="34"/>
  <c r="N36" i="34" s="1"/>
  <c r="N33" i="31"/>
  <c r="O33" i="31" s="1"/>
  <c r="I36" i="30" l="1"/>
  <c r="J36" i="30" s="1"/>
  <c r="K36" i="30"/>
  <c r="L47" i="34" l="1"/>
  <c r="K47" i="34"/>
  <c r="I47" i="34"/>
  <c r="K55" i="34"/>
  <c r="L55" i="34"/>
  <c r="I55" i="34"/>
  <c r="J55" i="34" s="1"/>
  <c r="I52" i="34"/>
  <c r="J52" i="34" s="1"/>
  <c r="K52" i="34"/>
  <c r="M47" i="34" l="1"/>
  <c r="K52" i="15"/>
  <c r="L52" i="15"/>
  <c r="I52" i="15"/>
  <c r="J52" i="15" s="1"/>
  <c r="L47" i="15"/>
  <c r="K47" i="15"/>
  <c r="I47" i="15"/>
  <c r="L52" i="34" l="1"/>
  <c r="M54" i="34"/>
  <c r="N54" i="34" s="1"/>
  <c r="N53" i="34"/>
  <c r="M53" i="34"/>
  <c r="M51" i="34"/>
  <c r="N51" i="34"/>
  <c r="M49" i="34"/>
  <c r="M48" i="34"/>
  <c r="N48" i="34" s="1"/>
  <c r="M46" i="34"/>
  <c r="N46" i="34"/>
  <c r="M45" i="34"/>
  <c r="N45" i="34"/>
  <c r="M34" i="34"/>
  <c r="N34" i="34"/>
  <c r="M33" i="34"/>
  <c r="N33" i="34" s="1"/>
  <c r="M32" i="34"/>
  <c r="N32" i="34"/>
  <c r="M31" i="34"/>
  <c r="N31" i="34"/>
  <c r="M30" i="34"/>
  <c r="N30" i="34" s="1"/>
  <c r="M29" i="34"/>
  <c r="N29" i="34"/>
  <c r="M27" i="34"/>
  <c r="N27" i="34"/>
  <c r="M25" i="34"/>
  <c r="M24" i="34"/>
  <c r="N24" i="34"/>
  <c r="M21" i="34"/>
  <c r="N21" i="34"/>
  <c r="M17" i="34"/>
  <c r="M16" i="34"/>
  <c r="N16" i="34"/>
  <c r="M15" i="34"/>
  <c r="N15" i="34"/>
  <c r="M14" i="34"/>
  <c r="M12" i="34"/>
  <c r="N12" i="34" s="1"/>
  <c r="M10" i="34"/>
  <c r="N10" i="34" s="1"/>
  <c r="M9" i="34"/>
  <c r="N9" i="34"/>
  <c r="M8" i="34"/>
  <c r="N6" i="34"/>
  <c r="J72" i="31"/>
  <c r="K72" i="31" s="1"/>
  <c r="J67" i="31"/>
  <c r="K67" i="31" s="1"/>
  <c r="L56" i="31"/>
  <c r="J56" i="31"/>
  <c r="K56" i="31" s="1"/>
  <c r="J44" i="31"/>
  <c r="K44" i="31" s="1"/>
  <c r="L30" i="31"/>
  <c r="L121" i="31" s="1"/>
  <c r="J30" i="31"/>
  <c r="K30" i="31" s="1"/>
  <c r="J18" i="31"/>
  <c r="K18" i="31" s="1"/>
  <c r="J121" i="31" l="1"/>
  <c r="K121" i="31" s="1"/>
  <c r="N18" i="31"/>
  <c r="O18" i="31" s="1"/>
  <c r="N56" i="31"/>
  <c r="O56" i="31" s="1"/>
  <c r="N30" i="31"/>
  <c r="O30" i="31" s="1"/>
  <c r="N67" i="31"/>
  <c r="O67" i="31" s="1"/>
  <c r="N44" i="31"/>
  <c r="O44" i="31" s="1"/>
  <c r="N72" i="31"/>
  <c r="O72" i="31" s="1"/>
  <c r="M55" i="34"/>
  <c r="N55" i="34" s="1"/>
  <c r="N14" i="34"/>
  <c r="N50" i="34"/>
  <c r="N8" i="34"/>
  <c r="M11" i="34"/>
  <c r="N11" i="34" s="1"/>
  <c r="N17" i="34"/>
  <c r="N25" i="34"/>
  <c r="N47" i="34"/>
  <c r="M20" i="34"/>
  <c r="N20" i="34" s="1"/>
  <c r="M13" i="34"/>
  <c r="N13" i="34" s="1"/>
  <c r="M35" i="34"/>
  <c r="N35" i="34" s="1"/>
  <c r="M18" i="34"/>
  <c r="N18" i="34" s="1"/>
  <c r="M19" i="34"/>
  <c r="N19" i="34" s="1"/>
  <c r="M28" i="34"/>
  <c r="N28" i="34" s="1"/>
  <c r="M22" i="34"/>
  <c r="N22" i="34" s="1"/>
  <c r="M23" i="34"/>
  <c r="N23" i="34" s="1"/>
  <c r="M26" i="34"/>
  <c r="N26" i="34" s="1"/>
  <c r="M52" i="34"/>
  <c r="N49" i="34"/>
  <c r="M7" i="34"/>
  <c r="N7" i="34" s="1"/>
  <c r="N121" i="31" l="1"/>
  <c r="O121" i="31" s="1"/>
  <c r="N52" i="34"/>
  <c r="L55" i="23" l="1"/>
  <c r="L52" i="23"/>
  <c r="L47" i="23"/>
  <c r="L55" i="18" l="1"/>
  <c r="L52" i="18"/>
  <c r="L47" i="18"/>
  <c r="K36" i="15" l="1"/>
  <c r="K36" i="18" l="1"/>
  <c r="M12" i="35" l="1"/>
  <c r="L55" i="35" l="1"/>
  <c r="K55" i="35"/>
  <c r="I55" i="35"/>
  <c r="J55" i="35" s="1"/>
  <c r="M54" i="35"/>
  <c r="M53" i="35"/>
  <c r="N53" i="35" s="1"/>
  <c r="L52" i="35"/>
  <c r="M51" i="35"/>
  <c r="K52" i="35"/>
  <c r="I52" i="35"/>
  <c r="L47" i="35"/>
  <c r="K47" i="35"/>
  <c r="I47" i="35"/>
  <c r="M46" i="35"/>
  <c r="M45" i="35"/>
  <c r="L36" i="35"/>
  <c r="M35" i="35"/>
  <c r="M34" i="35"/>
  <c r="M33" i="35"/>
  <c r="M32" i="35"/>
  <c r="M31" i="35"/>
  <c r="M30" i="35"/>
  <c r="M29" i="35"/>
  <c r="M27" i="35"/>
  <c r="M25" i="35"/>
  <c r="M24" i="35"/>
  <c r="M23" i="35"/>
  <c r="M21" i="35"/>
  <c r="M20" i="35"/>
  <c r="M17" i="35"/>
  <c r="M16" i="35"/>
  <c r="M15" i="35"/>
  <c r="M10" i="35"/>
  <c r="M9" i="35"/>
  <c r="M8" i="35"/>
  <c r="K36" i="35"/>
  <c r="I36" i="35"/>
  <c r="J36" i="35" s="1"/>
  <c r="M6" i="35"/>
  <c r="N9" i="35" l="1"/>
  <c r="N22" i="35"/>
  <c r="N27" i="35"/>
  <c r="N6" i="35"/>
  <c r="N25" i="35"/>
  <c r="N34" i="35"/>
  <c r="N8" i="35"/>
  <c r="N16" i="35"/>
  <c r="N28" i="35"/>
  <c r="N20" i="35"/>
  <c r="N10" i="35"/>
  <c r="N13" i="35"/>
  <c r="N18" i="35"/>
  <c r="N21" i="35"/>
  <c r="N7" i="35"/>
  <c r="N14" i="35"/>
  <c r="N19" i="35"/>
  <c r="N24" i="35"/>
  <c r="N26" i="35"/>
  <c r="N29" i="35"/>
  <c r="N33" i="35"/>
  <c r="N35" i="35"/>
  <c r="N17" i="35"/>
  <c r="N32" i="35"/>
  <c r="N31" i="35"/>
  <c r="N15" i="35"/>
  <c r="N30" i="35"/>
  <c r="N23" i="35"/>
  <c r="N12" i="35"/>
  <c r="M7" i="35"/>
  <c r="M18" i="35"/>
  <c r="M26" i="35"/>
  <c r="M28" i="35"/>
  <c r="M55" i="35"/>
  <c r="N55" i="35" s="1"/>
  <c r="M11" i="35"/>
  <c r="M13" i="35"/>
  <c r="M19" i="35"/>
  <c r="M47" i="35"/>
  <c r="M48" i="35"/>
  <c r="M49" i="35"/>
  <c r="M50" i="35"/>
  <c r="M14" i="35"/>
  <c r="M22" i="35"/>
  <c r="L47" i="30"/>
  <c r="L52" i="30"/>
  <c r="L55" i="30"/>
  <c r="K47" i="23"/>
  <c r="K52" i="23"/>
  <c r="K55" i="23"/>
  <c r="M52" i="35" l="1"/>
  <c r="N11" i="35"/>
  <c r="M36" i="35"/>
  <c r="K55" i="18"/>
  <c r="K52" i="18"/>
  <c r="K47" i="18"/>
  <c r="N36" i="35" l="1"/>
  <c r="M45" i="33" l="1"/>
  <c r="N45" i="33" s="1"/>
  <c r="I47" i="23"/>
  <c r="J47" i="23" s="1"/>
  <c r="I36" i="27"/>
  <c r="J36" i="27" s="1"/>
  <c r="I55" i="1"/>
  <c r="J55" i="1" s="1"/>
  <c r="I55" i="18" l="1"/>
  <c r="J55" i="18" s="1"/>
  <c r="I52" i="18"/>
  <c r="J52" i="18" s="1"/>
  <c r="I47" i="18"/>
  <c r="J47" i="18" s="1"/>
  <c r="M6" i="18"/>
  <c r="M6" i="33" l="1"/>
  <c r="N6" i="33" s="1"/>
  <c r="M7" i="33"/>
  <c r="N7" i="33" s="1"/>
  <c r="M8" i="33"/>
  <c r="N8" i="33" s="1"/>
  <c r="M9" i="33"/>
  <c r="N9" i="33" s="1"/>
  <c r="M10" i="33"/>
  <c r="N10" i="33" s="1"/>
  <c r="M11" i="33"/>
  <c r="N11" i="33" s="1"/>
  <c r="M12" i="33"/>
  <c r="N12" i="33" s="1"/>
  <c r="M13" i="33"/>
  <c r="N13" i="33" s="1"/>
  <c r="M14" i="33"/>
  <c r="N14" i="33" s="1"/>
  <c r="M15" i="33"/>
  <c r="N15" i="33" s="1"/>
  <c r="M16" i="33"/>
  <c r="N16" i="33" s="1"/>
  <c r="M17" i="33"/>
  <c r="N17" i="33" s="1"/>
  <c r="M18" i="33"/>
  <c r="N18" i="33" s="1"/>
  <c r="M19" i="33"/>
  <c r="N19" i="33" s="1"/>
  <c r="M20" i="33"/>
  <c r="N20" i="33" s="1"/>
  <c r="M21" i="33"/>
  <c r="N21" i="33" s="1"/>
  <c r="M22" i="33"/>
  <c r="N22" i="33" s="1"/>
  <c r="M23" i="33"/>
  <c r="N23" i="33" s="1"/>
  <c r="M24" i="33"/>
  <c r="N24" i="33" s="1"/>
  <c r="M25" i="33"/>
  <c r="N25" i="33" s="1"/>
  <c r="M26" i="33"/>
  <c r="N26" i="33" s="1"/>
  <c r="M27" i="33"/>
  <c r="N27" i="33" s="1"/>
  <c r="M28" i="33"/>
  <c r="N28" i="33" s="1"/>
  <c r="M29" i="33"/>
  <c r="N29" i="33" s="1"/>
  <c r="M30" i="33"/>
  <c r="N30" i="33" s="1"/>
  <c r="M31" i="33"/>
  <c r="N31" i="33" s="1"/>
  <c r="M32" i="33"/>
  <c r="N32" i="33" s="1"/>
  <c r="M33" i="33"/>
  <c r="N33" i="33" s="1"/>
  <c r="M34" i="33"/>
  <c r="N34" i="33" s="1"/>
  <c r="M35" i="33"/>
  <c r="N35" i="33" s="1"/>
  <c r="I36" i="33"/>
  <c r="J36" i="33" s="1"/>
  <c r="K36" i="33"/>
  <c r="L36" i="33"/>
  <c r="M46" i="33"/>
  <c r="N46" i="33" s="1"/>
  <c r="I47" i="33"/>
  <c r="J47" i="33" s="1"/>
  <c r="K47" i="33"/>
  <c r="L47" i="33"/>
  <c r="M48" i="33"/>
  <c r="N48" i="33" s="1"/>
  <c r="M49" i="33"/>
  <c r="N49" i="33" s="1"/>
  <c r="M50" i="33"/>
  <c r="N50" i="33" s="1"/>
  <c r="M51" i="33"/>
  <c r="I52" i="33"/>
  <c r="J52" i="33" s="1"/>
  <c r="K52" i="33"/>
  <c r="L52" i="33"/>
  <c r="M53" i="33"/>
  <c r="M54" i="33"/>
  <c r="I55" i="33"/>
  <c r="J55" i="33" s="1"/>
  <c r="K55" i="33"/>
  <c r="L55" i="33"/>
  <c r="M47" i="33" l="1"/>
  <c r="N47" i="33" s="1"/>
  <c r="M55" i="33"/>
  <c r="M36" i="33"/>
  <c r="N36" i="33" s="1"/>
  <c r="M52" i="33"/>
  <c r="N52" i="33" s="1"/>
  <c r="M6" i="27" l="1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M9" i="30"/>
  <c r="M8" i="30"/>
  <c r="M7" i="30"/>
  <c r="M6" i="30"/>
  <c r="N6" i="30" s="1"/>
  <c r="M54" i="30"/>
  <c r="M53" i="30"/>
  <c r="M51" i="30"/>
  <c r="M50" i="30"/>
  <c r="M49" i="30"/>
  <c r="M48" i="30"/>
  <c r="M46" i="30"/>
  <c r="M45" i="30"/>
  <c r="G36" i="21" l="1"/>
  <c r="H36" i="21" s="1"/>
  <c r="M45" i="19" l="1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L36" i="19"/>
  <c r="K36" i="19"/>
  <c r="I36" i="19"/>
  <c r="J36" i="19" s="1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N6" i="18"/>
  <c r="M36" i="19" l="1"/>
  <c r="K55" i="30" l="1"/>
  <c r="I55" i="30"/>
  <c r="J55" i="30" s="1"/>
  <c r="K52" i="30"/>
  <c r="I52" i="30"/>
  <c r="J52" i="30" s="1"/>
  <c r="K47" i="30"/>
  <c r="I47" i="30"/>
  <c r="J47" i="30" s="1"/>
  <c r="L36" i="30"/>
  <c r="N50" i="30" l="1"/>
  <c r="N10" i="30"/>
  <c r="M36" i="30"/>
  <c r="M55" i="30"/>
  <c r="M52" i="30"/>
  <c r="M47" i="30"/>
  <c r="N9" i="30"/>
  <c r="N13" i="30"/>
  <c r="N17" i="30"/>
  <c r="N21" i="30"/>
  <c r="N45" i="30"/>
  <c r="N46" i="30"/>
  <c r="N24" i="30"/>
  <c r="N28" i="30"/>
  <c r="N32" i="30"/>
  <c r="N12" i="30"/>
  <c r="N16" i="30"/>
  <c r="N20" i="30"/>
  <c r="N25" i="30"/>
  <c r="N29" i="30"/>
  <c r="N33" i="30"/>
  <c r="N8" i="30"/>
  <c r="N35" i="30"/>
  <c r="N53" i="30"/>
  <c r="N49" i="30"/>
  <c r="N48" i="30"/>
  <c r="N54" i="30"/>
  <c r="N18" i="30"/>
  <c r="N22" i="30"/>
  <c r="N26" i="30"/>
  <c r="N30" i="30"/>
  <c r="N34" i="30"/>
  <c r="N7" i="30"/>
  <c r="N11" i="30"/>
  <c r="N15" i="30"/>
  <c r="N19" i="30"/>
  <c r="N23" i="30"/>
  <c r="N27" i="30"/>
  <c r="N31" i="30"/>
  <c r="N14" i="30"/>
  <c r="N52" i="30" l="1"/>
  <c r="N47" i="30"/>
  <c r="N55" i="30"/>
  <c r="N36" i="30"/>
  <c r="L55" i="27" l="1"/>
  <c r="L52" i="27"/>
  <c r="L47" i="27"/>
  <c r="L55" i="22"/>
  <c r="L52" i="22"/>
  <c r="L47" i="22"/>
  <c r="L55" i="15" l="1"/>
  <c r="L55" i="1"/>
  <c r="L52" i="1"/>
  <c r="L47" i="1"/>
  <c r="L55" i="21"/>
  <c r="L52" i="21"/>
  <c r="L47" i="21"/>
  <c r="L55" i="20"/>
  <c r="L52" i="20"/>
  <c r="L47" i="20"/>
  <c r="L55" i="19"/>
  <c r="L52" i="19"/>
  <c r="L47" i="19"/>
  <c r="K55" i="27" l="1"/>
  <c r="K52" i="27"/>
  <c r="K47" i="27"/>
  <c r="K47" i="22"/>
  <c r="K52" i="22"/>
  <c r="K55" i="15" l="1"/>
  <c r="M53" i="1"/>
  <c r="K55" i="1"/>
  <c r="K52" i="1"/>
  <c r="K47" i="1"/>
  <c r="K55" i="21"/>
  <c r="K52" i="21"/>
  <c r="K47" i="21"/>
  <c r="K55" i="20"/>
  <c r="K52" i="20"/>
  <c r="K47" i="20"/>
  <c r="K55" i="19"/>
  <c r="K52" i="19"/>
  <c r="K47" i="19"/>
  <c r="I55" i="27" l="1"/>
  <c r="J55" i="27" s="1"/>
  <c r="M54" i="27"/>
  <c r="M53" i="27"/>
  <c r="I52" i="27"/>
  <c r="J52" i="27" s="1"/>
  <c r="M51" i="27"/>
  <c r="M50" i="27"/>
  <c r="M49" i="27"/>
  <c r="M48" i="27"/>
  <c r="I47" i="27"/>
  <c r="J47" i="27" s="1"/>
  <c r="M46" i="27"/>
  <c r="M45" i="27"/>
  <c r="L36" i="27"/>
  <c r="K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9" i="27"/>
  <c r="M8" i="27"/>
  <c r="M7" i="27"/>
  <c r="M47" i="27" l="1"/>
  <c r="M55" i="27"/>
  <c r="M52" i="27"/>
  <c r="N10" i="27"/>
  <c r="N49" i="27"/>
  <c r="N9" i="27"/>
  <c r="N14" i="27"/>
  <c r="N18" i="27"/>
  <c r="N22" i="27"/>
  <c r="N26" i="27"/>
  <c r="N30" i="27"/>
  <c r="N34" i="27"/>
  <c r="N8" i="27"/>
  <c r="N13" i="27"/>
  <c r="N17" i="27"/>
  <c r="N21" i="27"/>
  <c r="N25" i="27"/>
  <c r="N29" i="27"/>
  <c r="N33" i="27"/>
  <c r="N46" i="27"/>
  <c r="N48" i="27"/>
  <c r="N54" i="27"/>
  <c r="N12" i="27"/>
  <c r="N20" i="27"/>
  <c r="N7" i="27"/>
  <c r="N16" i="27"/>
  <c r="N24" i="27"/>
  <c r="N28" i="27"/>
  <c r="N32" i="27"/>
  <c r="N45" i="27"/>
  <c r="N6" i="27"/>
  <c r="N11" i="27"/>
  <c r="N15" i="27"/>
  <c r="N19" i="27"/>
  <c r="N23" i="27"/>
  <c r="N27" i="27"/>
  <c r="N31" i="27"/>
  <c r="N35" i="27"/>
  <c r="N50" i="27"/>
  <c r="M36" i="27"/>
  <c r="N53" i="27"/>
  <c r="N55" i="27" l="1"/>
  <c r="N47" i="27"/>
  <c r="N52" i="27"/>
  <c r="N36" i="27"/>
  <c r="I52" i="22"/>
  <c r="J52" i="22" s="1"/>
  <c r="I47" i="22"/>
  <c r="J47" i="22" s="1"/>
  <c r="I55" i="23"/>
  <c r="J55" i="23" s="1"/>
  <c r="I52" i="23"/>
  <c r="J52" i="23" s="1"/>
  <c r="I55" i="15"/>
  <c r="J55" i="15" s="1"/>
  <c r="I52" i="1"/>
  <c r="J52" i="1" s="1"/>
  <c r="I47" i="1"/>
  <c r="J47" i="1" s="1"/>
  <c r="I55" i="21" l="1"/>
  <c r="J55" i="21" s="1"/>
  <c r="I52" i="21"/>
  <c r="J52" i="21" s="1"/>
  <c r="I47" i="21"/>
  <c r="J47" i="21" s="1"/>
  <c r="I55" i="20"/>
  <c r="J55" i="20" s="1"/>
  <c r="I52" i="20"/>
  <c r="J52" i="20" s="1"/>
  <c r="I47" i="20"/>
  <c r="J47" i="20" s="1"/>
  <c r="I55" i="19"/>
  <c r="J55" i="19" s="1"/>
  <c r="I52" i="19"/>
  <c r="J52" i="19" s="1"/>
  <c r="I47" i="19"/>
  <c r="J47" i="19" s="1"/>
  <c r="G55" i="21" l="1"/>
  <c r="H55" i="21" s="1"/>
  <c r="G52" i="21"/>
  <c r="H52" i="21" s="1"/>
  <c r="G47" i="21"/>
  <c r="H47" i="21" s="1"/>
  <c r="I36" i="15" l="1"/>
  <c r="J36" i="15" s="1"/>
  <c r="L36" i="22" l="1"/>
  <c r="L36" i="15"/>
  <c r="L36" i="23"/>
  <c r="L36" i="21"/>
  <c r="L36" i="18"/>
  <c r="M45" i="18"/>
  <c r="M46" i="18"/>
  <c r="M48" i="18"/>
  <c r="M49" i="18"/>
  <c r="M50" i="18"/>
  <c r="M51" i="18"/>
  <c r="M53" i="18"/>
  <c r="M54" i="18"/>
  <c r="M54" i="23"/>
  <c r="M53" i="23"/>
  <c r="M50" i="23"/>
  <c r="M49" i="23"/>
  <c r="M48" i="23"/>
  <c r="M47" i="23"/>
  <c r="M46" i="23"/>
  <c r="M45" i="23"/>
  <c r="K36" i="23"/>
  <c r="I36" i="23"/>
  <c r="J36" i="23" s="1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K55" i="22"/>
  <c r="K36" i="22"/>
  <c r="M53" i="15"/>
  <c r="M50" i="15"/>
  <c r="M35" i="15"/>
  <c r="M34" i="15"/>
  <c r="M33" i="15"/>
  <c r="N33" i="15" s="1"/>
  <c r="M32" i="15"/>
  <c r="M31" i="15"/>
  <c r="M30" i="15"/>
  <c r="N30" i="15" s="1"/>
  <c r="M29" i="15"/>
  <c r="N29" i="15" s="1"/>
  <c r="M28" i="15"/>
  <c r="N28" i="15" s="1"/>
  <c r="M27" i="15"/>
  <c r="M26" i="15"/>
  <c r="N26" i="15" s="1"/>
  <c r="M25" i="15"/>
  <c r="N25" i="15" s="1"/>
  <c r="M24" i="15"/>
  <c r="M23" i="15"/>
  <c r="M22" i="15"/>
  <c r="N22" i="15" s="1"/>
  <c r="M21" i="15"/>
  <c r="N21" i="15" s="1"/>
  <c r="M20" i="15"/>
  <c r="N20" i="15" s="1"/>
  <c r="M19" i="15"/>
  <c r="N19" i="15" s="1"/>
  <c r="M18" i="15"/>
  <c r="N18" i="15" s="1"/>
  <c r="M17" i="15"/>
  <c r="N17" i="15" s="1"/>
  <c r="M16" i="15"/>
  <c r="N16" i="15" s="1"/>
  <c r="M15" i="15"/>
  <c r="M14" i="15"/>
  <c r="N14" i="15" s="1"/>
  <c r="M13" i="15"/>
  <c r="N13" i="15" s="1"/>
  <c r="M12" i="15"/>
  <c r="N12" i="15" s="1"/>
  <c r="M11" i="15"/>
  <c r="N11" i="15" s="1"/>
  <c r="M10" i="15"/>
  <c r="M9" i="15"/>
  <c r="M8" i="15"/>
  <c r="N8" i="15" s="1"/>
  <c r="M7" i="15"/>
  <c r="M6" i="15"/>
  <c r="N6" i="15" s="1"/>
  <c r="K36" i="20"/>
  <c r="K36" i="21"/>
  <c r="K36" i="1"/>
  <c r="I55" i="22"/>
  <c r="J55" i="22" s="1"/>
  <c r="I36" i="1"/>
  <c r="J36" i="1" s="1"/>
  <c r="I36" i="18"/>
  <c r="J36" i="18" s="1"/>
  <c r="M54" i="1"/>
  <c r="M51" i="1"/>
  <c r="M50" i="1"/>
  <c r="M49" i="1"/>
  <c r="M48" i="1"/>
  <c r="M46" i="1"/>
  <c r="M45" i="1"/>
  <c r="M47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4" i="19"/>
  <c r="M53" i="19"/>
  <c r="M51" i="19"/>
  <c r="M50" i="19"/>
  <c r="M49" i="19"/>
  <c r="M48" i="19"/>
  <c r="M46" i="19"/>
  <c r="L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4" i="22"/>
  <c r="M49" i="22"/>
  <c r="M48" i="22"/>
  <c r="M46" i="22"/>
  <c r="M53" i="22"/>
  <c r="M50" i="22"/>
  <c r="M45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6" i="22"/>
  <c r="M54" i="21"/>
  <c r="M53" i="21"/>
  <c r="M51" i="21"/>
  <c r="M50" i="21"/>
  <c r="M49" i="21"/>
  <c r="M48" i="21"/>
  <c r="M46" i="21"/>
  <c r="M45" i="21"/>
  <c r="I36" i="21"/>
  <c r="J36" i="21" s="1"/>
  <c r="M54" i="20"/>
  <c r="M55" i="20" s="1"/>
  <c r="M50" i="20"/>
  <c r="M49" i="20"/>
  <c r="M48" i="20"/>
  <c r="M45" i="20"/>
  <c r="M47" i="20" s="1"/>
  <c r="I36" i="20"/>
  <c r="J36" i="20" s="1"/>
  <c r="M52" i="23"/>
  <c r="M36" i="1" l="1"/>
  <c r="M52" i="18"/>
  <c r="M36" i="22"/>
  <c r="M36" i="23"/>
  <c r="N36" i="23" s="1"/>
  <c r="M12" i="21"/>
  <c r="M24" i="21"/>
  <c r="N24" i="21" s="1"/>
  <c r="M9" i="21"/>
  <c r="N9" i="21" s="1"/>
  <c r="M13" i="21"/>
  <c r="N13" i="21" s="1"/>
  <c r="M17" i="21"/>
  <c r="N17" i="21" s="1"/>
  <c r="M21" i="21"/>
  <c r="N21" i="21" s="1"/>
  <c r="M25" i="21"/>
  <c r="N25" i="21" s="1"/>
  <c r="M29" i="21"/>
  <c r="N29" i="21" s="1"/>
  <c r="M33" i="21"/>
  <c r="N33" i="21" s="1"/>
  <c r="M16" i="21"/>
  <c r="N16" i="21" s="1"/>
  <c r="M28" i="21"/>
  <c r="N28" i="21" s="1"/>
  <c r="M6" i="21"/>
  <c r="N6" i="21" s="1"/>
  <c r="M10" i="21"/>
  <c r="N10" i="21" s="1"/>
  <c r="M14" i="21"/>
  <c r="N14" i="21" s="1"/>
  <c r="M18" i="21"/>
  <c r="N18" i="21" s="1"/>
  <c r="M22" i="21"/>
  <c r="N22" i="21" s="1"/>
  <c r="M26" i="21"/>
  <c r="N26" i="21" s="1"/>
  <c r="M30" i="21"/>
  <c r="N30" i="21" s="1"/>
  <c r="M34" i="21"/>
  <c r="N34" i="21" s="1"/>
  <c r="M8" i="21"/>
  <c r="N8" i="21" s="1"/>
  <c r="M20" i="21"/>
  <c r="N20" i="21" s="1"/>
  <c r="M32" i="21"/>
  <c r="N32" i="21" s="1"/>
  <c r="M7" i="21"/>
  <c r="N7" i="21" s="1"/>
  <c r="M11" i="21"/>
  <c r="N11" i="21" s="1"/>
  <c r="M15" i="21"/>
  <c r="N15" i="21" s="1"/>
  <c r="M19" i="21"/>
  <c r="N19" i="21" s="1"/>
  <c r="M23" i="21"/>
  <c r="N23" i="21" s="1"/>
  <c r="M27" i="21"/>
  <c r="N27" i="21" s="1"/>
  <c r="M31" i="21"/>
  <c r="N31" i="21" s="1"/>
  <c r="M35" i="21"/>
  <c r="N35" i="21" s="1"/>
  <c r="N22" i="20"/>
  <c r="M36" i="18"/>
  <c r="M47" i="21"/>
  <c r="M55" i="21"/>
  <c r="M52" i="21"/>
  <c r="N11" i="23"/>
  <c r="N48" i="22"/>
  <c r="N46" i="22"/>
  <c r="N51" i="1"/>
  <c r="N46" i="20"/>
  <c r="N35" i="20"/>
  <c r="N48" i="19"/>
  <c r="N49" i="19"/>
  <c r="N54" i="19"/>
  <c r="N20" i="18"/>
  <c r="N34" i="23"/>
  <c r="M55" i="23"/>
  <c r="N8" i="1"/>
  <c r="M36" i="20"/>
  <c r="N34" i="20"/>
  <c r="N26" i="20"/>
  <c r="N18" i="20"/>
  <c r="N14" i="20"/>
  <c r="N9" i="20"/>
  <c r="N17" i="20"/>
  <c r="N25" i="20"/>
  <c r="N48" i="18"/>
  <c r="N14" i="22"/>
  <c r="N24" i="22"/>
  <c r="N19" i="23"/>
  <c r="N7" i="1"/>
  <c r="N53" i="21"/>
  <c r="N11" i="20"/>
  <c r="N19" i="20"/>
  <c r="N11" i="22"/>
  <c r="M55" i="22"/>
  <c r="N55" i="22" s="1"/>
  <c r="N9" i="22"/>
  <c r="N54" i="21"/>
  <c r="N6" i="20"/>
  <c r="N20" i="20"/>
  <c r="N24" i="20"/>
  <c r="N32" i="20"/>
  <c r="N19" i="19"/>
  <c r="M52" i="19"/>
  <c r="N7" i="22"/>
  <c r="N16" i="22"/>
  <c r="N27" i="22"/>
  <c r="N49" i="22"/>
  <c r="M52" i="22"/>
  <c r="N8" i="22"/>
  <c r="N26" i="22"/>
  <c r="N35" i="22"/>
  <c r="N6" i="23"/>
  <c r="N8" i="23"/>
  <c r="N9" i="23"/>
  <c r="N12" i="23"/>
  <c r="N13" i="23"/>
  <c r="N15" i="23"/>
  <c r="N16" i="23"/>
  <c r="N17" i="23"/>
  <c r="N20" i="23"/>
  <c r="N21" i="23"/>
  <c r="N25" i="23"/>
  <c r="N27" i="23"/>
  <c r="N28" i="23"/>
  <c r="N29" i="23"/>
  <c r="N30" i="23"/>
  <c r="N31" i="23"/>
  <c r="N32" i="23"/>
  <c r="N33" i="23"/>
  <c r="N49" i="23"/>
  <c r="N50" i="23"/>
  <c r="N50" i="15"/>
  <c r="M52" i="15"/>
  <c r="N52" i="15" s="1"/>
  <c r="N10" i="1"/>
  <c r="N12" i="1"/>
  <c r="N14" i="1"/>
  <c r="N16" i="1"/>
  <c r="N18" i="1"/>
  <c r="N20" i="1"/>
  <c r="N22" i="1"/>
  <c r="N24" i="1"/>
  <c r="N26" i="1"/>
  <c r="N28" i="1"/>
  <c r="N30" i="1"/>
  <c r="N32" i="1"/>
  <c r="N34" i="1"/>
  <c r="N6" i="1"/>
  <c r="N50" i="1"/>
  <c r="N48" i="1"/>
  <c r="N45" i="1"/>
  <c r="N9" i="1"/>
  <c r="N11" i="1"/>
  <c r="N13" i="1"/>
  <c r="N17" i="1"/>
  <c r="N19" i="1"/>
  <c r="N31" i="1"/>
  <c r="N33" i="1"/>
  <c r="M55" i="1"/>
  <c r="N55" i="1" s="1"/>
  <c r="N30" i="20"/>
  <c r="N28" i="20"/>
  <c r="N51" i="21"/>
  <c r="N49" i="21"/>
  <c r="N50" i="21"/>
  <c r="N50" i="20"/>
  <c r="N54" i="20"/>
  <c r="N16" i="20"/>
  <c r="N12" i="20"/>
  <c r="N10" i="20"/>
  <c r="N8" i="20"/>
  <c r="N33" i="19"/>
  <c r="N45" i="19"/>
  <c r="N50" i="19"/>
  <c r="N7" i="19"/>
  <c r="N53" i="19"/>
  <c r="N29" i="19"/>
  <c r="N24" i="19"/>
  <c r="N23" i="19"/>
  <c r="N8" i="18"/>
  <c r="N10" i="18"/>
  <c r="N12" i="18"/>
  <c r="N14" i="18"/>
  <c r="N16" i="18"/>
  <c r="N18" i="18"/>
  <c r="N22" i="18"/>
  <c r="N24" i="18"/>
  <c r="N26" i="18"/>
  <c r="N28" i="18"/>
  <c r="N30" i="18"/>
  <c r="N32" i="18"/>
  <c r="N34" i="18"/>
  <c r="N53" i="18"/>
  <c r="N7" i="18"/>
  <c r="N9" i="18"/>
  <c r="N11" i="18"/>
  <c r="N13" i="18"/>
  <c r="N15" i="18"/>
  <c r="N17" i="18"/>
  <c r="N19" i="18"/>
  <c r="N21" i="18"/>
  <c r="N23" i="18"/>
  <c r="N25" i="18"/>
  <c r="N27" i="18"/>
  <c r="N29" i="18"/>
  <c r="N31" i="18"/>
  <c r="N33" i="18"/>
  <c r="N35" i="18"/>
  <c r="N46" i="18"/>
  <c r="N54" i="18"/>
  <c r="N45" i="18"/>
  <c r="M47" i="18"/>
  <c r="N49" i="18"/>
  <c r="N51" i="18"/>
  <c r="N10" i="22"/>
  <c r="N12" i="22"/>
  <c r="N20" i="22"/>
  <c r="N21" i="22"/>
  <c r="N22" i="22"/>
  <c r="N23" i="22"/>
  <c r="N35" i="23"/>
  <c r="N45" i="23"/>
  <c r="N46" i="23"/>
  <c r="N48" i="23"/>
  <c r="N7" i="23"/>
  <c r="N53" i="15"/>
  <c r="M52" i="1"/>
  <c r="N7" i="20"/>
  <c r="N13" i="20"/>
  <c r="N15" i="20"/>
  <c r="N21" i="20"/>
  <c r="N23" i="20"/>
  <c r="N31" i="20"/>
  <c r="N33" i="20"/>
  <c r="N53" i="20"/>
  <c r="N45" i="20"/>
  <c r="N29" i="20"/>
  <c r="N48" i="20"/>
  <c r="N51" i="20"/>
  <c r="N11" i="19"/>
  <c r="N21" i="19"/>
  <c r="N26" i="19"/>
  <c r="N30" i="19"/>
  <c r="M55" i="19"/>
  <c r="N6" i="19"/>
  <c r="N8" i="19"/>
  <c r="N9" i="19"/>
  <c r="N10" i="19"/>
  <c r="N12" i="19"/>
  <c r="N13" i="19"/>
  <c r="N14" i="19"/>
  <c r="N16" i="19"/>
  <c r="N17" i="19"/>
  <c r="N18" i="19"/>
  <c r="N20" i="19"/>
  <c r="N22" i="19"/>
  <c r="N25" i="19"/>
  <c r="N28" i="19"/>
  <c r="N31" i="19"/>
  <c r="N46" i="19"/>
  <c r="N51" i="19"/>
  <c r="N34" i="19"/>
  <c r="N35" i="19"/>
  <c r="M55" i="18"/>
  <c r="N50" i="18"/>
  <c r="N54" i="22"/>
  <c r="N30" i="22"/>
  <c r="N31" i="22"/>
  <c r="N32" i="22"/>
  <c r="N33" i="22"/>
  <c r="N34" i="22"/>
  <c r="N45" i="22"/>
  <c r="N50" i="22"/>
  <c r="N53" i="22"/>
  <c r="M47" i="22"/>
  <c r="N15" i="22"/>
  <c r="N25" i="22"/>
  <c r="N28" i="22"/>
  <c r="N17" i="22"/>
  <c r="N18" i="22"/>
  <c r="N10" i="23"/>
  <c r="N14" i="23"/>
  <c r="N18" i="23"/>
  <c r="N22" i="23"/>
  <c r="N23" i="23"/>
  <c r="N24" i="23"/>
  <c r="N52" i="23"/>
  <c r="N26" i="23"/>
  <c r="M55" i="15"/>
  <c r="N55" i="15" s="1"/>
  <c r="N15" i="1"/>
  <c r="N21" i="1"/>
  <c r="N23" i="1"/>
  <c r="N25" i="1"/>
  <c r="N27" i="1"/>
  <c r="N29" i="1"/>
  <c r="N35" i="1"/>
  <c r="N49" i="1"/>
  <c r="N46" i="1"/>
  <c r="N45" i="21"/>
  <c r="N12" i="21"/>
  <c r="N46" i="21"/>
  <c r="N48" i="21"/>
  <c r="M36" i="21"/>
  <c r="M52" i="20"/>
  <c r="M47" i="19"/>
  <c r="N15" i="19"/>
  <c r="N27" i="19"/>
  <c r="M36" i="15"/>
  <c r="N36" i="15" s="1"/>
  <c r="N32" i="19"/>
  <c r="N49" i="20"/>
  <c r="N6" i="22"/>
  <c r="N13" i="22"/>
  <c r="N19" i="22"/>
  <c r="N29" i="22"/>
  <c r="N27" i="20"/>
  <c r="N47" i="22" l="1"/>
  <c r="N47" i="1"/>
  <c r="N55" i="21"/>
  <c r="N47" i="21"/>
  <c r="N52" i="21"/>
  <c r="N36" i="20"/>
  <c r="N47" i="20"/>
  <c r="N55" i="18"/>
  <c r="N52" i="19"/>
  <c r="N52" i="18"/>
  <c r="N36" i="22"/>
  <c r="N55" i="20"/>
  <c r="N47" i="18"/>
  <c r="N52" i="22"/>
  <c r="N52" i="20"/>
  <c r="N55" i="19"/>
  <c r="N36" i="19"/>
  <c r="N36" i="18"/>
  <c r="N47" i="23"/>
  <c r="N52" i="1"/>
  <c r="N36" i="21"/>
  <c r="N36" i="1"/>
  <c r="N47" i="19"/>
  <c r="M43" i="37"/>
  <c r="L43" i="37"/>
  <c r="K43" i="37"/>
  <c r="N38" i="37"/>
  <c r="N37" i="37"/>
  <c r="M4" i="37"/>
  <c r="L4" i="37"/>
  <c r="K4" i="37"/>
</calcChain>
</file>

<file path=xl/sharedStrings.xml><?xml version="1.0" encoding="utf-8"?>
<sst xmlns="http://schemas.openxmlformats.org/spreadsheetml/2006/main" count="30788" uniqueCount="245">
  <si>
    <t>Adult Basic Education Enrollment Criteria</t>
  </si>
  <si>
    <t>Actual</t>
  </si>
  <si>
    <t>Annual</t>
  </si>
  <si>
    <t>College</t>
  </si>
  <si>
    <t>By College Within Multi-Campus Districts</t>
  </si>
  <si>
    <t>source: SBCTC Data Warehouse</t>
  </si>
  <si>
    <t>System Total</t>
  </si>
  <si>
    <t>Yakima Valley</t>
  </si>
  <si>
    <t>Whatcom</t>
  </si>
  <si>
    <t>Walla Walla</t>
  </si>
  <si>
    <t>Tacoma</t>
  </si>
  <si>
    <t>Spokane</t>
  </si>
  <si>
    <t>South Puget Sound</t>
  </si>
  <si>
    <t>Skagit Valley</t>
  </si>
  <si>
    <t>Shoreline</t>
  </si>
  <si>
    <t>Seattle</t>
  </si>
  <si>
    <t>Renton</t>
  </si>
  <si>
    <t>Pierce</t>
  </si>
  <si>
    <t>Peninsula</t>
  </si>
  <si>
    <t>Olympic</t>
  </si>
  <si>
    <t>Lower Columbia</t>
  </si>
  <si>
    <t>Lake Washington</t>
  </si>
  <si>
    <t>Highline</t>
  </si>
  <si>
    <t>Green River</t>
  </si>
  <si>
    <t>Grays Harbor</t>
  </si>
  <si>
    <t>Everett</t>
  </si>
  <si>
    <t>Edmonds</t>
  </si>
  <si>
    <t>Columbia Basin</t>
  </si>
  <si>
    <t>Clover Park</t>
  </si>
  <si>
    <t>Clark</t>
  </si>
  <si>
    <t>Centralia</t>
  </si>
  <si>
    <t>Cascadia</t>
  </si>
  <si>
    <t>Big Bend</t>
  </si>
  <si>
    <t>Bellingham</t>
  </si>
  <si>
    <t>Bellevue</t>
  </si>
  <si>
    <t>Bates</t>
  </si>
  <si>
    <t>District</t>
  </si>
  <si>
    <t>Wenatchee Valley</t>
  </si>
  <si>
    <t>Monitoring Report</t>
  </si>
  <si>
    <t>Apprenticeship Enrollment Criteria</t>
  </si>
  <si>
    <t xml:space="preserve">    </t>
  </si>
  <si>
    <t>Source: SBCTC Data Warehouse Fee Pay Status = 91,D7,D8 or D9</t>
  </si>
  <si>
    <t>%</t>
  </si>
  <si>
    <t>* Measures the percent change from the same quarter last year.</t>
  </si>
  <si>
    <t>Change *</t>
  </si>
  <si>
    <t>Districts are expected to maintain strong commitment to the following types of enrollments:</t>
  </si>
  <si>
    <t xml:space="preserve">Colleges under-enrolled in a monitored enrollment type may be subject to a reduction in </t>
  </si>
  <si>
    <t>enrollments and associated funding.</t>
  </si>
  <si>
    <r>
      <rPr>
        <sz val="11"/>
        <color indexed="8"/>
        <rFont val="Calibri"/>
        <family val="2"/>
      </rPr>
      <t xml:space="preserve">•  </t>
    </r>
    <r>
      <rPr>
        <sz val="11"/>
        <color theme="1"/>
        <rFont val="Calibri"/>
        <family val="2"/>
        <scheme val="minor"/>
      </rPr>
      <t>Adult Basic Education</t>
    </r>
  </si>
  <si>
    <t>•  Apprenticeships</t>
  </si>
  <si>
    <t>•  I-BEST</t>
  </si>
  <si>
    <t>Enrollment Rule Policy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</si>
  <si>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 Each worksheet contained in this workbook includes a "by college within district" data table</t>
    </r>
  </si>
  <si>
    <t>is located below each monitoring report.</t>
  </si>
  <si>
    <t>I-BEST Enrollment Criteria</t>
  </si>
  <si>
    <t>* Measures the percent change from the same quarter the prior year.</t>
  </si>
  <si>
    <t>eLearning State Funded FTE Enrollments</t>
  </si>
  <si>
    <t xml:space="preserve">                         Note:  Web Enhanced FTES (DIST_ED = 9*) are not included.</t>
  </si>
  <si>
    <t>Note:  Web Enhanced FTES (DIST_ED = 9*) are not included.</t>
  </si>
  <si>
    <t>* Measures the percent change from the same quarter of the prior year.</t>
  </si>
  <si>
    <t>Source: SBCTC Data Warehouse DIST_ED between 1* and 8*</t>
  </si>
  <si>
    <t>Actual enrollments will be compared to the prior year and quarter enrollment levels.</t>
  </si>
  <si>
    <t>Seattle Central</t>
  </si>
  <si>
    <t>BAS in Healthcare Technology and Management</t>
  </si>
  <si>
    <t>Workfirst Enrollment Criteria</t>
  </si>
  <si>
    <t>DegreeTitle</t>
  </si>
  <si>
    <t>Bellevue Total</t>
  </si>
  <si>
    <t>Centralia Total</t>
  </si>
  <si>
    <t>Columbia Basin Total</t>
  </si>
  <si>
    <t>Lake Washington Total</t>
  </si>
  <si>
    <t>Olympic Total</t>
  </si>
  <si>
    <t>Peninsula Total</t>
  </si>
  <si>
    <t>Seattle Central Total</t>
  </si>
  <si>
    <t>South Seattle Total</t>
  </si>
  <si>
    <t>Green River Total</t>
  </si>
  <si>
    <t>North Seattle Total</t>
  </si>
  <si>
    <t>Change*</t>
  </si>
  <si>
    <t xml:space="preserve">as well as the criteria used to calculate the FTES in the SBCTC Data Warehouse.   This information </t>
  </si>
  <si>
    <t>Basic Education for Adults FTE Enrollments</t>
  </si>
  <si>
    <t>Enrollment Monitoring Report</t>
  </si>
  <si>
    <t>ddupree</t>
  </si>
  <si>
    <t>BAS in IT: Software Development</t>
  </si>
  <si>
    <t>BAS in Transportation and Logistics Management</t>
  </si>
  <si>
    <t>Clover Park Total</t>
  </si>
  <si>
    <t>Highline Total</t>
  </si>
  <si>
    <t>Skagit Valley Total</t>
  </si>
  <si>
    <t>Yakima Valley Total</t>
  </si>
  <si>
    <t>Source: SBCTC Data Warehouse</t>
  </si>
  <si>
    <t>BAS in Professional Technical Teacher Preparation</t>
  </si>
  <si>
    <t>-</t>
  </si>
  <si>
    <t xml:space="preserve">% of Prior </t>
  </si>
  <si>
    <t>Year</t>
  </si>
  <si>
    <t>Bachelor of Applied Development</t>
  </si>
  <si>
    <t>Summer 15</t>
  </si>
  <si>
    <t>Fall 15</t>
  </si>
  <si>
    <t>Winter 16</t>
  </si>
  <si>
    <t>Spring 16</t>
  </si>
  <si>
    <t>2015-16</t>
  </si>
  <si>
    <t>% of Prior</t>
  </si>
  <si>
    <t>Clark Total</t>
  </si>
  <si>
    <t>Non-Matriculated*</t>
  </si>
  <si>
    <t>Wenatchee Valley Total</t>
  </si>
  <si>
    <t>Applied Baccalaureate Enrollment Criteria</t>
  </si>
  <si>
    <t xml:space="preserve">                                  </t>
  </si>
  <si>
    <t>Corrections Program Enrollment Criteria</t>
  </si>
  <si>
    <t>International Contract Enrollment Criteria</t>
  </si>
  <si>
    <t>Running Start Enrollment Criteria</t>
  </si>
  <si>
    <t>Source: SBCTC Data Warehouse, Class table, FTES_STUDENT</t>
  </si>
  <si>
    <t>Source: SBCTC Data Warehouse, Class table, FTES_TOTAL</t>
  </si>
  <si>
    <t>Source: SBCTC Data Warehouse, Class table, FTES_CONTRACT</t>
  </si>
  <si>
    <t>Source: SBCTC Data Warehouse, Class table, FTES_STATE</t>
  </si>
  <si>
    <r>
      <rPr>
        <b/>
        <sz val="9"/>
        <color indexed="8"/>
        <rFont val="Arial"/>
        <family val="2"/>
      </rPr>
      <t>FTE Criteria:</t>
    </r>
    <r>
      <rPr>
        <sz val="9"/>
        <rFont val="Arial"/>
        <family val="2"/>
      </rPr>
      <t xml:space="preserve">  SBCTC Data Warehouse, Stuclass table, Fee_Pay_Status = 91, D7, D8 or D9.  State funded enrollments only.</t>
    </r>
  </si>
  <si>
    <r>
      <rPr>
        <b/>
        <sz val="9"/>
        <color indexed="8"/>
        <rFont val="Arial"/>
        <family val="2"/>
      </rPr>
      <t>FTE Criteria:</t>
    </r>
    <r>
      <rPr>
        <sz val="9"/>
        <rFont val="Arial"/>
        <family val="2"/>
      </rPr>
      <t xml:space="preserve">  SBCTC Data Warehouse, Stuclass table, CIP in 32* series except 320206, 320207 and 320211.  State funded enrollments only</t>
    </r>
  </si>
  <si>
    <r>
      <rPr>
        <b/>
        <sz val="9"/>
        <color theme="1"/>
        <rFont val="Arial"/>
        <family val="2"/>
      </rPr>
      <t>FTE Criteria:</t>
    </r>
    <r>
      <rPr>
        <sz val="9"/>
        <color theme="1"/>
        <rFont val="Arial"/>
        <family val="2"/>
      </rPr>
      <t xml:space="preserve">  E</t>
    </r>
    <r>
      <rPr>
        <sz val="9"/>
        <color indexed="8"/>
        <rFont val="Arial"/>
        <family val="2"/>
      </rPr>
      <t>nrollments generated by Corrections Program Students.  SBCTC Data Warehouse, Stuclass table, Kind_Of_Enrollment = 38</t>
    </r>
  </si>
  <si>
    <r>
      <t xml:space="preserve">FTE Criteria:  </t>
    </r>
    <r>
      <rPr>
        <sz val="9"/>
        <color theme="1"/>
        <rFont val="Arial"/>
        <family val="2"/>
      </rPr>
      <t xml:space="preserve">SBCTC Data Warehouse, Stuclass table, IBEST = Y </t>
    </r>
  </si>
  <si>
    <r>
      <rPr>
        <b/>
        <sz val="9"/>
        <color theme="1"/>
        <rFont val="Arial"/>
        <family val="2"/>
      </rPr>
      <t>FTE Criteria:</t>
    </r>
    <r>
      <rPr>
        <sz val="9"/>
        <color theme="1"/>
        <rFont val="Arial"/>
        <family val="2"/>
      </rPr>
      <t xml:space="preserve">  E</t>
    </r>
    <r>
      <rPr>
        <sz val="9"/>
        <color indexed="8"/>
        <rFont val="Arial"/>
        <family val="2"/>
      </rPr>
      <t>nrollments generated by Running Start Students.  SBCTC Data Warehouse, Stuclass table, Kind_Of_Enrollment = 31</t>
    </r>
  </si>
  <si>
    <r>
      <rPr>
        <b/>
        <sz val="9"/>
        <color theme="1"/>
        <rFont val="Arial"/>
        <family val="2"/>
      </rPr>
      <t>FTE Criteria:</t>
    </r>
    <r>
      <rPr>
        <sz val="9"/>
        <color theme="1"/>
        <rFont val="Arial"/>
        <family val="2"/>
      </rPr>
      <t xml:space="preserve">  </t>
    </r>
    <r>
      <rPr>
        <sz val="9"/>
        <color indexed="8"/>
        <rFont val="Arial"/>
        <family val="2"/>
      </rPr>
      <t>SBCTC Data Warehouse, Student table, Work_Attnd in (60, 74, 76, 77, 79) and Stuclass table, Stu_class_Stat &lt;&gt; 0</t>
    </r>
  </si>
  <si>
    <t>International FTE Enrollments - All Funding Sources</t>
  </si>
  <si>
    <t>International Contract FTE Enrollments</t>
  </si>
  <si>
    <r>
      <t xml:space="preserve">FTE Criteria: </t>
    </r>
    <r>
      <rPr>
        <sz val="9"/>
        <color theme="1"/>
        <rFont val="Arial"/>
        <family val="2"/>
      </rPr>
      <t xml:space="preserve">SBCTC Data Warehouse, Stuclass table, Kind_Of_Enrollment = 32 </t>
    </r>
  </si>
  <si>
    <t xml:space="preserve"> </t>
  </si>
  <si>
    <r>
      <rPr>
        <b/>
        <sz val="9"/>
        <color indexed="8"/>
        <rFont val="Arial"/>
        <family val="2"/>
      </rPr>
      <t>FTE Criteria:</t>
    </r>
    <r>
      <rPr>
        <sz val="9"/>
        <rFont val="Arial"/>
        <family val="2"/>
      </rPr>
      <t xml:space="preserve">  enrollment by matriculated and non-matriculated students in applied baccalaureate courses</t>
    </r>
  </si>
  <si>
    <t>Cascadia Total</t>
  </si>
  <si>
    <t>Grays Harbor Total</t>
  </si>
  <si>
    <r>
      <rPr>
        <b/>
        <sz val="8"/>
        <color theme="1"/>
        <rFont val="Arial"/>
        <family val="2"/>
      </rPr>
      <t>*Non-Matriculated:</t>
    </r>
    <r>
      <rPr>
        <sz val="8"/>
        <color theme="1"/>
        <rFont val="Arial"/>
        <family val="2"/>
      </rPr>
      <t xml:space="preserve">  enrollment in applied baccalaureate courses by students not enrolled in a specified BAS program (not "I" Intent) </t>
    </r>
  </si>
  <si>
    <t>Monitoring report</t>
  </si>
  <si>
    <t>Total FTE Enrollments - All Funding Sources</t>
  </si>
  <si>
    <r>
      <rPr>
        <b/>
        <sz val="9"/>
        <color indexed="8"/>
        <rFont val="Arial"/>
        <family val="2"/>
      </rPr>
      <t>FTE Criteria:</t>
    </r>
    <r>
      <rPr>
        <sz val="9"/>
        <rFont val="Arial"/>
        <family val="2"/>
      </rPr>
      <t xml:space="preserve">  SBCTC Data Warehouse, Stuclass table, DIST_ED between 1* and 8*.</t>
    </r>
  </si>
  <si>
    <r>
      <rPr>
        <b/>
        <sz val="9"/>
        <color theme="1"/>
        <rFont val="Arial"/>
        <family val="2"/>
      </rPr>
      <t>FTE Criteria:</t>
    </r>
    <r>
      <rPr>
        <sz val="9"/>
        <color theme="1"/>
        <rFont val="Arial"/>
        <family val="2"/>
      </rPr>
      <t xml:space="preserve">  </t>
    </r>
    <r>
      <rPr>
        <sz val="9"/>
        <color indexed="8"/>
        <rFont val="Arial"/>
        <family val="2"/>
      </rPr>
      <t>SBCTC Data Warehouse, Stuclass table, Kind_Of_Enrollment = 13 or 16</t>
    </r>
  </si>
  <si>
    <t>WorkFirst FTE Enrollments</t>
  </si>
  <si>
    <t>State Supported FTE Enrollments</t>
  </si>
  <si>
    <t>Contract Funded FTE Enrollments</t>
  </si>
  <si>
    <t>Apprenticeship FTE Enrollments</t>
  </si>
  <si>
    <t>I-BEST FTE Enrollments</t>
  </si>
  <si>
    <t>eLearning FTE Enrollments</t>
  </si>
  <si>
    <t>Corrections Programs FTE Enrollments</t>
  </si>
  <si>
    <t>Applied Baccalaureate FTE Enrollments</t>
  </si>
  <si>
    <t>Running Start FTE Enrollments</t>
  </si>
  <si>
    <t>Worker Retraining FTE Enrollments</t>
  </si>
  <si>
    <t>Applied Baccalaureate Program FTE Enrollments</t>
  </si>
  <si>
    <t>Self Supported FTE Enrollments</t>
  </si>
  <si>
    <t>Worker Retraining Enrollment Criteria</t>
  </si>
  <si>
    <t>Spokane Falls</t>
  </si>
  <si>
    <t>Note:  The budget bill set a Running Start target for the system of 11,558 FTES.</t>
  </si>
  <si>
    <t>Pierce Fort Steilacoom</t>
  </si>
  <si>
    <t>Bellingham Total</t>
  </si>
  <si>
    <t>Whatcom Total</t>
  </si>
  <si>
    <t>Seattle North</t>
  </si>
  <si>
    <t>Seattle South</t>
  </si>
  <si>
    <t>Note: I-BEST FTE are counted as enhanced FTE (1.75 times regular FTE)</t>
  </si>
  <si>
    <t>query_run_date</t>
  </si>
  <si>
    <t>year</t>
  </si>
  <si>
    <t>quarter</t>
  </si>
  <si>
    <t>district</t>
  </si>
  <si>
    <t>college</t>
  </si>
  <si>
    <t>fund_source_enrollment</t>
  </si>
  <si>
    <t>apprenticeship</t>
  </si>
  <si>
    <t>beda</t>
  </si>
  <si>
    <t>corrections</t>
  </si>
  <si>
    <t>elearning</t>
  </si>
  <si>
    <t>ibest</t>
  </si>
  <si>
    <t>intl_contract</t>
  </si>
  <si>
    <t>intl</t>
  </si>
  <si>
    <t>running_start</t>
  </si>
  <si>
    <t>workfirst</t>
  </si>
  <si>
    <t>wrt</t>
  </si>
  <si>
    <t>quarterly_fte</t>
  </si>
  <si>
    <t>C</t>
  </si>
  <si>
    <t>N</t>
  </si>
  <si>
    <t>U</t>
  </si>
  <si>
    <t>Y</t>
  </si>
  <si>
    <t>S</t>
  </si>
  <si>
    <t>Pierce Puyallup</t>
  </si>
  <si>
    <t>Seattle Vocational Institute</t>
  </si>
  <si>
    <t>NULL</t>
  </si>
  <si>
    <t>updated by:</t>
  </si>
  <si>
    <t>date:</t>
  </si>
  <si>
    <t>current year:</t>
  </si>
  <si>
    <t xml:space="preserve"> Pierce District Total </t>
  </si>
  <si>
    <t xml:space="preserve"> Seattle District Total </t>
  </si>
  <si>
    <t xml:space="preserve"> Spokane District Total </t>
  </si>
  <si>
    <t>bas</t>
  </si>
  <si>
    <t>bas_program</t>
  </si>
  <si>
    <t>quarterly_fte_bas</t>
  </si>
  <si>
    <t>UN</t>
  </si>
  <si>
    <t>Bachelor of Applied Arts in Interior Design</t>
  </si>
  <si>
    <t>Bachelor of Applied Science in Applied Accounting</t>
  </si>
  <si>
    <t>Bachelor of Applied Science in Data Analytics</t>
  </si>
  <si>
    <t>Bachelor of Applied Science in Health Promotion and Management</t>
  </si>
  <si>
    <t>Bachelor of Applied Science in Healthcare Management and Leadership</t>
  </si>
  <si>
    <t>Bachelor of Applied Science in Information Systems and Technology</t>
  </si>
  <si>
    <t>Bachelor of Applied Science in Molecular Biosciences</t>
  </si>
  <si>
    <t>Bachelor of Applied Science in Radiology and Imaging Sciences</t>
  </si>
  <si>
    <t>Bachelor of Science Computer Science</t>
  </si>
  <si>
    <t>Bachelor of Science Nursing</t>
  </si>
  <si>
    <t>Bachelor of Applied Science in Applied Management</t>
  </si>
  <si>
    <t>Bachelor of Applied Science in Diesel Technology</t>
  </si>
  <si>
    <t>Bachelor of Applied Science in Information Technology: Application Development</t>
  </si>
  <si>
    <t>Bachelor of Applied Science in Teacher Education-Elementary Education and Special Education</t>
  </si>
  <si>
    <t>Bachelor of Applied Science in Dental Hygiene</t>
  </si>
  <si>
    <t>Bachelor of Applied Science in Manufacturing Operations</t>
  </si>
  <si>
    <t>Bachelor of Applied Science in Cyber Security</t>
  </si>
  <si>
    <t>Bachelor of Applied Science in Dental  Hygiene</t>
  </si>
  <si>
    <t>Bachelor of Applied Science in Information Technology</t>
  </si>
  <si>
    <t>Bachelor of Applied Science in Management</t>
  </si>
  <si>
    <t>Bachelor of Applied Science in Project Management</t>
  </si>
  <si>
    <t>Bachelor of Science in Nursing</t>
  </si>
  <si>
    <t>Bachelor of Applied Science in Aeronautical Science</t>
  </si>
  <si>
    <t>Bachelor of Applied Science in Forest Resource Management: Sampling and Assessment</t>
  </si>
  <si>
    <t>Bachelor of Applied Science in Marketing and Entrepreneurship</t>
  </si>
  <si>
    <t>BAS in IT: Network Administration and Security</t>
  </si>
  <si>
    <t>Bachelor of Applied Behavior Science-Youth Development</t>
  </si>
  <si>
    <t>Bachelor of Applied Science in Cyber Security &amp; Forensics</t>
  </si>
  <si>
    <t>Bachelor of Applied Science in Global Trade and Logistics</t>
  </si>
  <si>
    <t>Bachelor of Applied Science in Respiratory Care</t>
  </si>
  <si>
    <t>Bachelor of Applied Science in Public Health</t>
  </si>
  <si>
    <t>Bachelor of Technology in Applied Design</t>
  </si>
  <si>
    <t>Bachelor of Applied Science in Information Systems</t>
  </si>
  <si>
    <t>Bachelor of Applied Science-Organizational Leadership and Technical Management</t>
  </si>
  <si>
    <t>Bachelor of Applied Science in Allied Health</t>
  </si>
  <si>
    <t>Bachelor of Applied Science in Behavioral Science</t>
  </si>
  <si>
    <t>Bachelor of Applied Science in Information Technology: Networking</t>
  </si>
  <si>
    <t>Bachelor of Applied Science in Applications Development</t>
  </si>
  <si>
    <t>Bachelor of Applied Science in Early Childhood Education</t>
  </si>
  <si>
    <t>Bachelor of Applied Science in International Business</t>
  </si>
  <si>
    <t>Bachelor of Applied Science in Hospitality Management</t>
  </si>
  <si>
    <t>Bachelor of Applied Science in Sustainable Building Science</t>
  </si>
  <si>
    <t>Bachelor of Applied Science in Environmental Conservation</t>
  </si>
  <si>
    <t>Bachelor of Applied Science in Engineering Technology</t>
  </si>
  <si>
    <t>Bachelor of Applied Science in Information Technology: Networking-Systems</t>
  </si>
  <si>
    <t>Bachelor of Applied Science in Sustainable Practices</t>
  </si>
  <si>
    <t>Bachelor of Applied Science in Forest Resource Management: Operations</t>
  </si>
  <si>
    <t>Bachelor of Applied Science in Organizational Management</t>
  </si>
  <si>
    <t>Bachelor of Applied Sciences in Information Systems and Technology</t>
  </si>
  <si>
    <t>Non-Matriculated</t>
  </si>
  <si>
    <t>Bachelor of Applied Science in Operations Management</t>
  </si>
  <si>
    <t>Bachelor of Applied Science in Homeland Security Emergency Management</t>
  </si>
  <si>
    <t>Bachelor of Applied Science in Teaching</t>
  </si>
  <si>
    <t>Spokane Falls Total</t>
  </si>
  <si>
    <t>Pierce Fort Steilacoom Total</t>
  </si>
  <si>
    <t>Bachelor of Applied Science in Health Information Management</t>
  </si>
  <si>
    <t>B67</t>
  </si>
  <si>
    <t>2016-17</t>
  </si>
  <si>
    <r>
      <t xml:space="preserve">FTE Criteria: </t>
    </r>
    <r>
      <rPr>
        <sz val="9"/>
        <color theme="1"/>
        <rFont val="Arial"/>
        <family val="2"/>
      </rPr>
      <t>SBCTC Data Warehouse, Student table, INTERNATIONAL_STUDENT = "Y" (</t>
    </r>
    <r>
      <rPr>
        <b/>
        <sz val="9"/>
        <color theme="1"/>
        <rFont val="Arial"/>
        <family val="2"/>
      </rPr>
      <t>Note:</t>
    </r>
    <r>
      <rPr>
        <sz val="9"/>
        <color theme="1"/>
        <rFont val="Arial"/>
        <family val="2"/>
      </rPr>
      <t xml:space="preserve"> updated criteria to include international students with a fee pay status of "01" in this all</t>
    </r>
  </si>
  <si>
    <t>fund sources report.  These students were excluded from the all international student enrollment monitoring report in 2015-16.)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</si>
</sst>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409]#,##0;\-#,##0"/>
    <numFmt numFmtId="166" formatCode="&quot;$&quot;#,##0"/>
  </numFmts>
  <fonts count="4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Arial Narrow"/>
      <family val="2"/>
    </font>
    <font>
      <sz val="10"/>
      <name val="Tahoma"/>
      <family val="2"/>
    </font>
    <font>
      <sz val="10"/>
      <color indexed="16"/>
      <name val="Arial"/>
      <family val="2"/>
    </font>
    <font>
      <b/>
      <sz val="10"/>
      <color indexed="32"/>
      <name val="Arial"/>
      <family val="2"/>
    </font>
    <font>
      <sz val="11"/>
      <name val="CG Times"/>
      <family val="1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8"/>
      <name val="CG Times"/>
      <family val="1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1515">
    <xf numFmtId="0" fontId="0" fillId="0" borderId="0"/>
    <xf numFmtId="38" fontId="5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2" fillId="0" borderId="0"/>
    <xf numFmtId="0" fontId="21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>
      <alignment wrapText="1"/>
    </xf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 wrapText="1"/>
    </xf>
    <xf numFmtId="0" fontId="3" fillId="0" borderId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0" fontId="32" fillId="3" borderId="0" applyNumberFormat="0" applyFill="0" applyBorder="0" applyAlignment="0">
      <alignment horizontal="left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33" fillId="4" borderId="0" applyBorder="0"/>
    <xf numFmtId="38" fontId="34" fillId="0" borderId="24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2" fillId="0" borderId="0"/>
    <xf numFmtId="0" fontId="2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166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3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" fillId="0" borderId="0"/>
    <xf numFmtId="0" fontId="30" fillId="0" borderId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37" fontId="38" fillId="0" borderId="0" applyNumberFormat="0" applyFill="0" applyBorder="0" applyProtection="0">
      <alignment horizontal="centerContinuous"/>
    </xf>
    <xf numFmtId="37" fontId="38" fillId="0" borderId="0" applyNumberFormat="0" applyFill="0" applyBorder="0" applyProtection="0">
      <alignment horizontal="centerContinuous"/>
    </xf>
    <xf numFmtId="37" fontId="38" fillId="0" borderId="0" applyNumberFormat="0" applyFill="0" applyBorder="0" applyProtection="0">
      <alignment horizontal="centerContinuous"/>
    </xf>
    <xf numFmtId="0" fontId="2" fillId="0" borderId="0">
      <alignment wrapText="1"/>
    </xf>
    <xf numFmtId="0" fontId="45" fillId="0" borderId="0">
      <alignment wrapText="1"/>
    </xf>
    <xf numFmtId="0" fontId="3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9" fontId="21" fillId="0" borderId="0" applyFont="0" applyFill="0" applyBorder="0" applyAlignment="0" applyProtection="0"/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>
      <alignment wrapText="1"/>
    </xf>
    <xf numFmtId="0" fontId="21" fillId="0" borderId="0"/>
    <xf numFmtId="0" fontId="2" fillId="0" borderId="0">
      <alignment wrapText="1"/>
    </xf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" fillId="0" borderId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" fillId="0" borderId="0"/>
    <xf numFmtId="9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0" fontId="2" fillId="0" borderId="0">
      <alignment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9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43" fontId="22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9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58">
    <xf numFmtId="0" fontId="0" fillId="0" borderId="0" xfId="0"/>
    <xf numFmtId="164" fontId="17" fillId="0" borderId="13" xfId="4" applyNumberFormat="1" applyFont="1" applyBorder="1" applyAlignment="1">
      <alignment horizontal="left"/>
    </xf>
    <xf numFmtId="0" fontId="11" fillId="0" borderId="0" xfId="15" applyFont="1"/>
    <xf numFmtId="0" fontId="0" fillId="0" borderId="0" xfId="0" applyFill="1" applyBorder="1" applyAlignment="1">
      <alignment horizontal="left"/>
    </xf>
    <xf numFmtId="9" fontId="6" fillId="0" borderId="0" xfId="18" applyFont="1" applyFill="1" applyBorder="1" applyAlignment="1">
      <alignment horizontal="right"/>
    </xf>
    <xf numFmtId="9" fontId="15" fillId="0" borderId="0" xfId="18" applyFont="1" applyFill="1" applyBorder="1" applyAlignment="1">
      <alignment horizontal="right"/>
    </xf>
    <xf numFmtId="9" fontId="6" fillId="0" borderId="14" xfId="18" applyFont="1" applyFill="1" applyBorder="1" applyAlignment="1">
      <alignment horizontal="right"/>
    </xf>
    <xf numFmtId="9" fontId="7" fillId="2" borderId="0" xfId="18" applyFont="1" applyFill="1" applyBorder="1" applyAlignment="1">
      <alignment horizontal="right"/>
    </xf>
    <xf numFmtId="9" fontId="7" fillId="2" borderId="2" xfId="18" applyFont="1" applyFill="1" applyBorder="1" applyAlignment="1">
      <alignment horizontal="right"/>
    </xf>
    <xf numFmtId="0" fontId="6" fillId="0" borderId="0" xfId="15" applyFont="1" applyBorder="1"/>
    <xf numFmtId="0" fontId="7" fillId="0" borderId="0" xfId="15" applyFont="1" applyFill="1" applyAlignment="1"/>
    <xf numFmtId="9" fontId="15" fillId="2" borderId="0" xfId="18" applyFont="1" applyFill="1" applyBorder="1" applyAlignment="1">
      <alignment horizontal="right"/>
    </xf>
    <xf numFmtId="3" fontId="12" fillId="0" borderId="0" xfId="15" applyNumberFormat="1" applyFont="1"/>
    <xf numFmtId="0" fontId="25" fillId="0" borderId="0" xfId="15" applyFont="1"/>
    <xf numFmtId="0" fontId="24" fillId="0" borderId="0" xfId="15" applyFont="1" applyBorder="1"/>
    <xf numFmtId="0" fontId="25" fillId="0" borderId="0" xfId="15" applyFont="1" applyBorder="1"/>
    <xf numFmtId="0" fontId="27" fillId="0" borderId="0" xfId="15" applyFont="1" applyBorder="1"/>
    <xf numFmtId="9" fontId="15" fillId="2" borderId="0" xfId="25" applyFont="1" applyFill="1" applyBorder="1" applyAlignment="1">
      <alignment horizontal="right"/>
    </xf>
    <xf numFmtId="9" fontId="15" fillId="0" borderId="0" xfId="25" applyFont="1" applyFill="1" applyBorder="1" applyAlignment="1">
      <alignment horizontal="right"/>
    </xf>
    <xf numFmtId="9" fontId="15" fillId="0" borderId="24" xfId="25" applyFont="1" applyFill="1" applyBorder="1" applyAlignment="1">
      <alignment horizontal="right"/>
    </xf>
    <xf numFmtId="9" fontId="19" fillId="0" borderId="3" xfId="25" applyFont="1" applyFill="1" applyBorder="1" applyAlignment="1">
      <alignment horizontal="right"/>
    </xf>
    <xf numFmtId="9" fontId="6" fillId="0" borderId="0" xfId="25" applyFont="1"/>
    <xf numFmtId="9" fontId="15" fillId="0" borderId="22" xfId="25" applyFont="1" applyBorder="1"/>
    <xf numFmtId="9" fontId="15" fillId="0" borderId="16" xfId="25" applyFont="1" applyBorder="1"/>
    <xf numFmtId="9" fontId="19" fillId="2" borderId="16" xfId="25" applyFont="1" applyFill="1" applyBorder="1" applyAlignment="1">
      <alignment horizontal="right"/>
    </xf>
    <xf numFmtId="9" fontId="19" fillId="2" borderId="23" xfId="25" applyFont="1" applyFill="1" applyBorder="1" applyAlignment="1">
      <alignment horizontal="right"/>
    </xf>
    <xf numFmtId="9" fontId="15" fillId="2" borderId="15" xfId="25" applyFont="1" applyFill="1" applyBorder="1" applyAlignment="1">
      <alignment horizontal="right"/>
    </xf>
    <xf numFmtId="9" fontId="15" fillId="0" borderId="5" xfId="25" applyFont="1" applyFill="1" applyBorder="1" applyAlignment="1">
      <alignment horizontal="right"/>
    </xf>
    <xf numFmtId="9" fontId="15" fillId="2" borderId="5" xfId="25" applyFont="1" applyFill="1" applyBorder="1" applyAlignment="1">
      <alignment horizontal="right"/>
    </xf>
    <xf numFmtId="9" fontId="19" fillId="0" borderId="19" xfId="25" applyFont="1" applyBorder="1"/>
    <xf numFmtId="9" fontId="15" fillId="0" borderId="0" xfId="18" applyFont="1" applyBorder="1" applyAlignment="1">
      <alignment horizontal="right"/>
    </xf>
    <xf numFmtId="0" fontId="39" fillId="0" borderId="0" xfId="15" applyFont="1"/>
    <xf numFmtId="0" fontId="6" fillId="0" borderId="0" xfId="15" applyFont="1" applyAlignment="1"/>
    <xf numFmtId="3" fontId="4" fillId="0" borderId="1" xfId="17" applyNumberFormat="1" applyFont="1" applyFill="1" applyBorder="1" applyAlignment="1">
      <alignment horizontal="center" vertical="center"/>
    </xf>
    <xf numFmtId="0" fontId="4" fillId="0" borderId="9" xfId="17" applyFont="1" applyFill="1" applyBorder="1" applyAlignment="1">
      <alignment horizontal="center" vertical="center"/>
    </xf>
    <xf numFmtId="0" fontId="4" fillId="0" borderId="10" xfId="17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49" fontId="4" fillId="0" borderId="12" xfId="17" applyNumberFormat="1" applyFont="1" applyFill="1" applyBorder="1" applyAlignment="1">
      <alignment horizontal="center" vertical="center"/>
    </xf>
    <xf numFmtId="0" fontId="18" fillId="0" borderId="11" xfId="17" applyFont="1" applyFill="1" applyBorder="1" applyAlignment="1">
      <alignment horizontal="center" vertical="center"/>
    </xf>
    <xf numFmtId="0" fontId="6" fillId="2" borderId="22" xfId="13" applyFont="1" applyFill="1" applyBorder="1" applyAlignment="1">
      <alignment horizontal="left" vertical="top"/>
    </xf>
    <xf numFmtId="0" fontId="17" fillId="0" borderId="0" xfId="13" applyFont="1" applyAlignment="1"/>
    <xf numFmtId="0" fontId="6" fillId="0" borderId="16" xfId="13" applyFont="1" applyFill="1" applyBorder="1" applyAlignment="1">
      <alignment horizontal="left" vertical="top"/>
    </xf>
    <xf numFmtId="0" fontId="6" fillId="2" borderId="16" xfId="13" applyFont="1" applyFill="1" applyBorder="1" applyAlignment="1">
      <alignment horizontal="left" vertical="top"/>
    </xf>
    <xf numFmtId="0" fontId="7" fillId="0" borderId="18" xfId="13" applyFont="1" applyFill="1" applyBorder="1" applyAlignment="1">
      <alignment horizontal="left" vertical="top"/>
    </xf>
    <xf numFmtId="165" fontId="17" fillId="0" borderId="0" xfId="13" applyNumberFormat="1" applyFont="1" applyAlignment="1"/>
    <xf numFmtId="14" fontId="6" fillId="0" borderId="0" xfId="15" applyNumberFormat="1" applyFont="1" applyAlignment="1"/>
    <xf numFmtId="164" fontId="17" fillId="0" borderId="4" xfId="4" applyNumberFormat="1" applyFont="1" applyFill="1" applyBorder="1" applyAlignment="1"/>
    <xf numFmtId="164" fontId="4" fillId="2" borderId="4" xfId="4" applyNumberFormat="1" applyFont="1" applyFill="1" applyBorder="1" applyAlignment="1"/>
    <xf numFmtId="164" fontId="4" fillId="2" borderId="20" xfId="4" applyNumberFormat="1" applyFont="1" applyFill="1" applyBorder="1" applyAlignment="1"/>
    <xf numFmtId="0" fontId="12" fillId="0" borderId="0" xfId="15" applyFont="1" applyAlignment="1"/>
    <xf numFmtId="0" fontId="16" fillId="0" borderId="0" xfId="13" applyFont="1" applyAlignment="1"/>
    <xf numFmtId="0" fontId="15" fillId="0" borderId="0" xfId="15" applyFont="1" applyAlignment="1"/>
    <xf numFmtId="0" fontId="7" fillId="0" borderId="2" xfId="15" applyFont="1" applyBorder="1" applyAlignment="1"/>
    <xf numFmtId="0" fontId="14" fillId="0" borderId="0" xfId="15" applyFont="1" applyAlignment="1"/>
    <xf numFmtId="0" fontId="14" fillId="0" borderId="0" xfId="0" applyFont="1" applyAlignment="1"/>
    <xf numFmtId="0" fontId="23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8" fillId="0" borderId="0" xfId="0" applyFont="1" applyBorder="1" applyAlignment="1"/>
    <xf numFmtId="0" fontId="13" fillId="0" borderId="0" xfId="15" applyFont="1" applyBorder="1" applyAlignment="1"/>
    <xf numFmtId="0" fontId="7" fillId="0" borderId="0" xfId="15" applyFont="1" applyBorder="1" applyAlignment="1"/>
    <xf numFmtId="3" fontId="4" fillId="0" borderId="1" xfId="17" applyNumberFormat="1" applyFont="1" applyFill="1" applyBorder="1" applyAlignment="1">
      <alignment horizontal="center" vertical="center" wrapText="1"/>
    </xf>
    <xf numFmtId="0" fontId="12" fillId="0" borderId="0" xfId="15" applyFont="1"/>
    <xf numFmtId="0" fontId="6" fillId="0" borderId="0" xfId="15" applyFont="1"/>
    <xf numFmtId="0" fontId="4" fillId="0" borderId="6" xfId="17" applyFont="1" applyFill="1" applyBorder="1" applyAlignment="1">
      <alignment horizontal="center" vertical="center"/>
    </xf>
    <xf numFmtId="0" fontId="4" fillId="0" borderId="7" xfId="17" applyFont="1" applyFill="1" applyBorder="1" applyAlignment="1">
      <alignment horizontal="center" vertical="center"/>
    </xf>
    <xf numFmtId="0" fontId="4" fillId="0" borderId="8" xfId="17" applyFont="1" applyFill="1" applyBorder="1" applyAlignment="1">
      <alignment horizontal="center" vertical="center"/>
    </xf>
    <xf numFmtId="0" fontId="4" fillId="0" borderId="9" xfId="17" applyFont="1" applyFill="1" applyBorder="1" applyAlignment="1">
      <alignment horizontal="center" vertical="center" wrapText="1"/>
    </xf>
    <xf numFmtId="0" fontId="4" fillId="0" borderId="10" xfId="17" applyFont="1" applyFill="1" applyBorder="1" applyAlignment="1">
      <alignment horizontal="center" vertical="center" wrapText="1"/>
    </xf>
    <xf numFmtId="0" fontId="4" fillId="0" borderId="11" xfId="17" applyFont="1" applyFill="1" applyBorder="1" applyAlignment="1">
      <alignment horizontal="center" vertical="center" wrapText="1"/>
    </xf>
    <xf numFmtId="49" fontId="4" fillId="0" borderId="12" xfId="17" applyNumberFormat="1" applyFont="1" applyFill="1" applyBorder="1" applyAlignment="1">
      <alignment horizontal="center" vertical="center" wrapText="1"/>
    </xf>
    <xf numFmtId="164" fontId="4" fillId="0" borderId="17" xfId="4" applyNumberFormat="1" applyFont="1" applyFill="1" applyBorder="1"/>
    <xf numFmtId="0" fontId="15" fillId="0" borderId="0" xfId="15" applyFont="1"/>
    <xf numFmtId="0" fontId="7" fillId="0" borderId="0" xfId="15" applyFont="1"/>
    <xf numFmtId="3" fontId="6" fillId="0" borderId="0" xfId="15" applyNumberFormat="1" applyFont="1"/>
    <xf numFmtId="0" fontId="7" fillId="0" borderId="0" xfId="15" applyFont="1" applyAlignment="1"/>
    <xf numFmtId="0" fontId="6" fillId="0" borderId="0" xfId="15" applyFont="1" applyFill="1"/>
    <xf numFmtId="14" fontId="17" fillId="0" borderId="0" xfId="13" applyNumberFormat="1" applyFont="1" applyAlignment="1">
      <alignment horizontal="right" wrapText="1"/>
    </xf>
    <xf numFmtId="0" fontId="18" fillId="0" borderId="8" xfId="17" applyFont="1" applyFill="1" applyBorder="1" applyAlignment="1">
      <alignment horizontal="center" vertical="center"/>
    </xf>
    <xf numFmtId="0" fontId="13" fillId="0" borderId="0" xfId="15" applyFont="1" applyAlignment="1"/>
    <xf numFmtId="0" fontId="18" fillId="0" borderId="11" xfId="17" applyFont="1" applyFill="1" applyBorder="1" applyAlignment="1">
      <alignment horizontal="center" vertical="center" wrapText="1"/>
    </xf>
    <xf numFmtId="0" fontId="19" fillId="0" borderId="22" xfId="15" applyFont="1" applyBorder="1" applyAlignment="1">
      <alignment horizontal="center"/>
    </xf>
    <xf numFmtId="0" fontId="19" fillId="0" borderId="23" xfId="15" applyFont="1" applyBorder="1" applyAlignment="1">
      <alignment horizontal="center"/>
    </xf>
    <xf numFmtId="41" fontId="6" fillId="0" borderId="0" xfId="15" applyNumberFormat="1" applyFont="1"/>
    <xf numFmtId="41" fontId="4" fillId="0" borderId="6" xfId="17" applyNumberFormat="1" applyFont="1" applyFill="1" applyBorder="1" applyAlignment="1">
      <alignment horizontal="center" vertical="center"/>
    </xf>
    <xf numFmtId="41" fontId="4" fillId="0" borderId="7" xfId="17" applyNumberFormat="1" applyFont="1" applyFill="1" applyBorder="1" applyAlignment="1">
      <alignment horizontal="center" vertical="center"/>
    </xf>
    <xf numFmtId="41" fontId="4" fillId="0" borderId="8" xfId="17" applyNumberFormat="1" applyFont="1" applyFill="1" applyBorder="1" applyAlignment="1">
      <alignment horizontal="center" vertical="center"/>
    </xf>
    <xf numFmtId="41" fontId="4" fillId="0" borderId="1" xfId="17" applyNumberFormat="1" applyFont="1" applyFill="1" applyBorder="1" applyAlignment="1">
      <alignment horizontal="center" vertical="center" wrapText="1"/>
    </xf>
    <xf numFmtId="41" fontId="4" fillId="0" borderId="9" xfId="17" applyNumberFormat="1" applyFont="1" applyFill="1" applyBorder="1" applyAlignment="1">
      <alignment horizontal="center" vertical="center" wrapText="1"/>
    </xf>
    <xf numFmtId="41" fontId="4" fillId="0" borderId="10" xfId="17" applyNumberFormat="1" applyFont="1" applyFill="1" applyBorder="1" applyAlignment="1">
      <alignment horizontal="center" vertical="center" wrapText="1"/>
    </xf>
    <xf numFmtId="41" fontId="4" fillId="0" borderId="11" xfId="17" applyNumberFormat="1" applyFont="1" applyFill="1" applyBorder="1" applyAlignment="1">
      <alignment horizontal="center" vertical="center" wrapText="1"/>
    </xf>
    <xf numFmtId="41" fontId="4" fillId="0" borderId="12" xfId="17" applyNumberFormat="1" applyFont="1" applyFill="1" applyBorder="1" applyAlignment="1">
      <alignment horizontal="center" vertical="center" wrapText="1"/>
    </xf>
    <xf numFmtId="41" fontId="6" fillId="0" borderId="13" xfId="2" applyNumberFormat="1" applyFont="1" applyFill="1" applyBorder="1" applyAlignment="1">
      <alignment horizontal="right"/>
    </xf>
    <xf numFmtId="41" fontId="6" fillId="0" borderId="14" xfId="2" applyNumberFormat="1" applyFont="1" applyFill="1" applyBorder="1" applyAlignment="1">
      <alignment horizontal="right"/>
    </xf>
    <xf numFmtId="41" fontId="6" fillId="0" borderId="0" xfId="2" applyNumberFormat="1" applyFont="1" applyFill="1" applyBorder="1" applyAlignment="1">
      <alignment horizontal="right"/>
    </xf>
    <xf numFmtId="41" fontId="6" fillId="0" borderId="4" xfId="2" applyNumberFormat="1" applyFont="1" applyFill="1" applyBorder="1" applyAlignment="1">
      <alignment horizontal="right"/>
    </xf>
    <xf numFmtId="41" fontId="12" fillId="0" borderId="0" xfId="15" applyNumberFormat="1" applyFont="1"/>
    <xf numFmtId="0" fontId="16" fillId="0" borderId="0" xfId="13" applyFont="1" applyAlignment="1">
      <alignment horizontal="right"/>
    </xf>
    <xf numFmtId="14" fontId="16" fillId="0" borderId="0" xfId="13" applyNumberFormat="1" applyFont="1" applyAlignment="1">
      <alignment horizontal="right"/>
    </xf>
    <xf numFmtId="41" fontId="6" fillId="2" borderId="4" xfId="13" applyNumberFormat="1" applyFont="1" applyFill="1" applyBorder="1" applyAlignment="1">
      <alignment horizontal="right" vertical="top"/>
    </xf>
    <xf numFmtId="41" fontId="6" fillId="2" borderId="0" xfId="13" applyNumberFormat="1" applyFont="1" applyFill="1" applyBorder="1" applyAlignment="1">
      <alignment horizontal="right" vertical="top"/>
    </xf>
    <xf numFmtId="41" fontId="6" fillId="2" borderId="5" xfId="13" applyNumberFormat="1" applyFont="1" applyFill="1" applyBorder="1" applyAlignment="1">
      <alignment horizontal="right" vertical="top"/>
    </xf>
    <xf numFmtId="41" fontId="6" fillId="0" borderId="4" xfId="13" applyNumberFormat="1" applyFont="1" applyFill="1" applyBorder="1" applyAlignment="1">
      <alignment horizontal="right" vertical="top"/>
    </xf>
    <xf numFmtId="41" fontId="6" fillId="0" borderId="0" xfId="13" applyNumberFormat="1" applyFont="1" applyFill="1" applyBorder="1" applyAlignment="1">
      <alignment horizontal="right" vertical="top"/>
    </xf>
    <xf numFmtId="41" fontId="6" fillId="0" borderId="5" xfId="13" applyNumberFormat="1" applyFont="1" applyFill="1" applyBorder="1" applyAlignment="1">
      <alignment horizontal="right" vertical="top"/>
    </xf>
    <xf numFmtId="41" fontId="7" fillId="0" borderId="18" xfId="13" applyNumberFormat="1" applyFont="1" applyFill="1" applyBorder="1" applyAlignment="1">
      <alignment horizontal="right" vertical="top"/>
    </xf>
    <xf numFmtId="41" fontId="7" fillId="0" borderId="3" xfId="13" applyNumberFormat="1" applyFont="1" applyFill="1" applyBorder="1" applyAlignment="1">
      <alignment horizontal="right" vertical="top"/>
    </xf>
    <xf numFmtId="41" fontId="7" fillId="0" borderId="19" xfId="13" applyNumberFormat="1" applyFont="1" applyFill="1" applyBorder="1" applyAlignment="1">
      <alignment horizontal="right" vertical="top"/>
    </xf>
    <xf numFmtId="41" fontId="16" fillId="0" borderId="0" xfId="13" applyNumberFormat="1" applyFont="1" applyAlignment="1"/>
    <xf numFmtId="41" fontId="16" fillId="0" borderId="0" xfId="18" applyNumberFormat="1" applyFont="1" applyAlignment="1"/>
    <xf numFmtId="41" fontId="12" fillId="0" borderId="0" xfId="15" applyNumberFormat="1" applyFont="1" applyAlignment="1"/>
    <xf numFmtId="41" fontId="16" fillId="0" borderId="0" xfId="2" applyNumberFormat="1" applyFont="1" applyAlignment="1"/>
    <xf numFmtId="41" fontId="17" fillId="0" borderId="0" xfId="13" applyNumberFormat="1" applyFont="1" applyAlignment="1"/>
    <xf numFmtId="41" fontId="6" fillId="0" borderId="0" xfId="15" applyNumberFormat="1" applyFont="1" applyAlignment="1"/>
    <xf numFmtId="41" fontId="4" fillId="0" borderId="9" xfId="17" applyNumberFormat="1" applyFont="1" applyFill="1" applyBorder="1" applyAlignment="1">
      <alignment horizontal="center" vertical="center"/>
    </xf>
    <xf numFmtId="41" fontId="4" fillId="0" borderId="10" xfId="17" applyNumberFormat="1" applyFont="1" applyFill="1" applyBorder="1" applyAlignment="1">
      <alignment horizontal="center" vertical="center"/>
    </xf>
    <xf numFmtId="41" fontId="4" fillId="0" borderId="11" xfId="17" applyNumberFormat="1" applyFont="1" applyFill="1" applyBorder="1" applyAlignment="1">
      <alignment horizontal="center" vertical="center"/>
    </xf>
    <xf numFmtId="41" fontId="6" fillId="0" borderId="0" xfId="2" applyNumberFormat="1" applyFont="1" applyBorder="1" applyAlignment="1"/>
    <xf numFmtId="41" fontId="6" fillId="0" borderId="14" xfId="2" applyNumberFormat="1" applyFont="1" applyBorder="1" applyAlignment="1"/>
    <xf numFmtId="41" fontId="6" fillId="0" borderId="4" xfId="2" applyNumberFormat="1" applyFont="1" applyBorder="1" applyAlignment="1"/>
    <xf numFmtId="41" fontId="4" fillId="0" borderId="1" xfId="17" applyNumberFormat="1" applyFont="1" applyFill="1" applyBorder="1" applyAlignment="1">
      <alignment horizontal="center" vertical="center"/>
    </xf>
    <xf numFmtId="41" fontId="4" fillId="0" borderId="12" xfId="17" applyNumberFormat="1" applyFont="1" applyFill="1" applyBorder="1" applyAlignment="1">
      <alignment horizontal="center" vertical="center"/>
    </xf>
    <xf numFmtId="41" fontId="6" fillId="0" borderId="15" xfId="2" applyNumberFormat="1" applyFont="1" applyBorder="1" applyAlignment="1"/>
    <xf numFmtId="41" fontId="6" fillId="0" borderId="5" xfId="2" applyNumberFormat="1" applyFont="1" applyBorder="1" applyAlignment="1"/>
    <xf numFmtId="0" fontId="12" fillId="0" borderId="0" xfId="15" applyFont="1" applyAlignment="1">
      <alignment horizontal="right"/>
    </xf>
    <xf numFmtId="0" fontId="40" fillId="0" borderId="0" xfId="15" applyFont="1"/>
    <xf numFmtId="0" fontId="41" fillId="0" borderId="0" xfId="15" applyFont="1"/>
    <xf numFmtId="0" fontId="42" fillId="0" borderId="0" xfId="15" applyFont="1"/>
    <xf numFmtId="0" fontId="40" fillId="0" borderId="0" xfId="15" applyFont="1" applyBorder="1"/>
    <xf numFmtId="0" fontId="41" fillId="0" borderId="0" xfId="15" applyFont="1" applyBorder="1"/>
    <xf numFmtId="0" fontId="42" fillId="0" borderId="0" xfId="15" applyFont="1" applyBorder="1"/>
    <xf numFmtId="0" fontId="25" fillId="0" borderId="0" xfId="0" applyFont="1"/>
    <xf numFmtId="0" fontId="24" fillId="0" borderId="13" xfId="0" applyFont="1" applyBorder="1"/>
    <xf numFmtId="0" fontId="25" fillId="0" borderId="15" xfId="0" applyFont="1" applyBorder="1"/>
    <xf numFmtId="0" fontId="7" fillId="0" borderId="20" xfId="27" applyFont="1" applyFill="1" applyBorder="1" applyAlignment="1">
      <alignment horizontal="left"/>
    </xf>
    <xf numFmtId="0" fontId="7" fillId="0" borderId="4" xfId="27" applyFont="1" applyFill="1" applyBorder="1" applyAlignment="1"/>
    <xf numFmtId="0" fontId="6" fillId="0" borderId="5" xfId="27" applyFont="1" applyFill="1" applyBorder="1" applyAlignment="1"/>
    <xf numFmtId="41" fontId="6" fillId="0" borderId="0" xfId="27" applyNumberFormat="1" applyFont="1" applyFill="1" applyBorder="1" applyAlignment="1">
      <alignment horizontal="right"/>
    </xf>
    <xf numFmtId="41" fontId="6" fillId="0" borderId="5" xfId="27" applyNumberFormat="1" applyFont="1" applyFill="1" applyBorder="1" applyAlignment="1">
      <alignment horizontal="right"/>
    </xf>
    <xf numFmtId="41" fontId="6" fillId="0" borderId="4" xfId="27" applyNumberFormat="1" applyFont="1" applyFill="1" applyBorder="1" applyAlignment="1">
      <alignment horizontal="right"/>
    </xf>
    <xf numFmtId="41" fontId="6" fillId="0" borderId="25" xfId="27" applyNumberFormat="1" applyFont="1" applyFill="1" applyBorder="1" applyAlignment="1">
      <alignment horizontal="right"/>
    </xf>
    <xf numFmtId="41" fontId="6" fillId="0" borderId="14" xfId="27" applyNumberFormat="1" applyFont="1" applyFill="1" applyBorder="1" applyAlignment="1">
      <alignment horizontal="right"/>
    </xf>
    <xf numFmtId="9" fontId="6" fillId="0" borderId="16" xfId="18" applyFont="1" applyFill="1" applyBorder="1" applyAlignment="1">
      <alignment horizontal="right"/>
    </xf>
    <xf numFmtId="0" fontId="25" fillId="0" borderId="5" xfId="0" applyFont="1" applyFill="1" applyBorder="1"/>
    <xf numFmtId="0" fontId="7" fillId="2" borderId="4" xfId="27" applyFont="1" applyFill="1" applyBorder="1" applyAlignment="1"/>
    <xf numFmtId="0" fontId="6" fillId="2" borderId="5" xfId="27" applyFont="1" applyFill="1" applyBorder="1" applyAlignment="1">
      <alignment horizontal="left" indent="1"/>
    </xf>
    <xf numFmtId="41" fontId="6" fillId="2" borderId="0" xfId="27" applyNumberFormat="1" applyFont="1" applyFill="1" applyBorder="1" applyAlignment="1">
      <alignment horizontal="right"/>
    </xf>
    <xf numFmtId="41" fontId="6" fillId="2" borderId="5" xfId="27" applyNumberFormat="1" applyFont="1" applyFill="1" applyBorder="1" applyAlignment="1">
      <alignment horizontal="right"/>
    </xf>
    <xf numFmtId="9" fontId="6" fillId="2" borderId="16" xfId="18" applyFont="1" applyFill="1" applyBorder="1" applyAlignment="1">
      <alignment horizontal="right"/>
    </xf>
    <xf numFmtId="0" fontId="25" fillId="0" borderId="0" xfId="0" applyFont="1" applyFill="1"/>
    <xf numFmtId="41" fontId="25" fillId="0" borderId="0" xfId="0" applyNumberFormat="1" applyFont="1" applyBorder="1"/>
    <xf numFmtId="41" fontId="6" fillId="0" borderId="0" xfId="27" applyNumberFormat="1" applyFont="1" applyFill="1" applyBorder="1" applyAlignment="1"/>
    <xf numFmtId="0" fontId="25" fillId="0" borderId="4" xfId="0" applyFont="1" applyBorder="1"/>
    <xf numFmtId="0" fontId="7" fillId="2" borderId="20" xfId="27" applyFont="1" applyFill="1" applyBorder="1" applyAlignment="1"/>
    <xf numFmtId="0" fontId="6" fillId="2" borderId="21" xfId="27" applyFont="1" applyFill="1" applyBorder="1" applyAlignment="1">
      <alignment horizontal="left" indent="1"/>
    </xf>
    <xf numFmtId="41" fontId="6" fillId="2" borderId="2" xfId="27" applyNumberFormat="1" applyFont="1" applyFill="1" applyBorder="1" applyAlignment="1">
      <alignment horizontal="right"/>
    </xf>
    <xf numFmtId="41" fontId="6" fillId="2" borderId="21" xfId="27" applyNumberFormat="1" applyFont="1" applyFill="1" applyBorder="1" applyAlignment="1">
      <alignment horizontal="right"/>
    </xf>
    <xf numFmtId="41" fontId="6" fillId="2" borderId="20" xfId="27" applyNumberFormat="1" applyFont="1" applyFill="1" applyBorder="1" applyAlignment="1">
      <alignment horizontal="right"/>
    </xf>
    <xf numFmtId="9" fontId="6" fillId="2" borderId="23" xfId="18" applyFont="1" applyFill="1" applyBorder="1" applyAlignment="1">
      <alignment horizontal="right"/>
    </xf>
    <xf numFmtId="0" fontId="25" fillId="0" borderId="26" xfId="0" applyFont="1" applyBorder="1"/>
    <xf numFmtId="41" fontId="7" fillId="0" borderId="27" xfId="27" applyNumberFormat="1" applyFont="1" applyFill="1" applyBorder="1" applyAlignment="1">
      <alignment horizontal="right"/>
    </xf>
    <xf numFmtId="41" fontId="7" fillId="0" borderId="26" xfId="27" applyNumberFormat="1" applyFont="1" applyFill="1" applyBorder="1" applyAlignment="1">
      <alignment horizontal="right"/>
    </xf>
    <xf numFmtId="41" fontId="7" fillId="0" borderId="28" xfId="27" applyNumberFormat="1" applyFont="1" applyFill="1" applyBorder="1" applyAlignment="1">
      <alignment horizontal="right"/>
    </xf>
    <xf numFmtId="9" fontId="6" fillId="0" borderId="29" xfId="18" applyFont="1" applyFill="1" applyBorder="1" applyAlignment="1">
      <alignment horizontal="right"/>
    </xf>
    <xf numFmtId="0" fontId="41" fillId="0" borderId="0" xfId="0" applyFont="1"/>
    <xf numFmtId="9" fontId="15" fillId="0" borderId="14" xfId="18" applyFont="1" applyFill="1" applyBorder="1" applyAlignment="1">
      <alignment horizontal="right" vertical="top"/>
    </xf>
    <xf numFmtId="0" fontId="7" fillId="0" borderId="28" xfId="27" applyFont="1" applyFill="1" applyBorder="1" applyAlignment="1"/>
    <xf numFmtId="0" fontId="19" fillId="0" borderId="0" xfId="15" applyFont="1" applyBorder="1" applyAlignment="1"/>
    <xf numFmtId="0" fontId="19" fillId="0" borderId="2" xfId="15" applyFont="1" applyBorder="1" applyAlignment="1"/>
    <xf numFmtId="9" fontId="15" fillId="2" borderId="2" xfId="18" applyFont="1" applyFill="1" applyBorder="1" applyAlignment="1">
      <alignment horizontal="right"/>
    </xf>
    <xf numFmtId="9" fontId="19" fillId="0" borderId="27" xfId="18" applyFont="1" applyFill="1" applyBorder="1" applyAlignment="1">
      <alignment horizontal="right"/>
    </xf>
    <xf numFmtId="0" fontId="27" fillId="0" borderId="0" xfId="0" applyFont="1"/>
    <xf numFmtId="0" fontId="44" fillId="0" borderId="0" xfId="15" applyFont="1" applyAlignment="1"/>
    <xf numFmtId="0" fontId="19" fillId="0" borderId="0" xfId="15" applyFont="1" applyAlignment="1"/>
    <xf numFmtId="0" fontId="18" fillId="0" borderId="0" xfId="13" applyFont="1" applyAlignment="1"/>
    <xf numFmtId="9" fontId="15" fillId="2" borderId="0" xfId="18" applyFont="1" applyFill="1" applyBorder="1" applyAlignment="1">
      <alignment horizontal="right" vertical="top"/>
    </xf>
    <xf numFmtId="9" fontId="15" fillId="0" borderId="0" xfId="18" applyFont="1" applyFill="1" applyBorder="1" applyAlignment="1">
      <alignment horizontal="right" vertical="top"/>
    </xf>
    <xf numFmtId="9" fontId="20" fillId="0" borderId="0" xfId="18" applyFont="1" applyAlignment="1"/>
    <xf numFmtId="164" fontId="20" fillId="0" borderId="0" xfId="2" applyNumberFormat="1" applyFont="1" applyAlignment="1"/>
    <xf numFmtId="9" fontId="19" fillId="0" borderId="3" xfId="18" applyFont="1" applyFill="1" applyBorder="1" applyAlignment="1">
      <alignment horizontal="right" vertical="top"/>
    </xf>
    <xf numFmtId="41" fontId="7" fillId="0" borderId="3" xfId="15" applyNumberFormat="1" applyFont="1" applyBorder="1"/>
    <xf numFmtId="41" fontId="6" fillId="0" borderId="14" xfId="4" applyNumberFormat="1" applyFont="1" applyFill="1" applyBorder="1" applyAlignment="1">
      <alignment horizontal="right"/>
    </xf>
    <xf numFmtId="41" fontId="6" fillId="0" borderId="0" xfId="4" applyNumberFormat="1" applyFont="1" applyFill="1" applyBorder="1" applyAlignment="1">
      <alignment horizontal="right"/>
    </xf>
    <xf numFmtId="41" fontId="6" fillId="0" borderId="15" xfId="4" applyNumberFormat="1" applyFont="1" applyFill="1" applyBorder="1" applyAlignment="1">
      <alignment horizontal="right"/>
    </xf>
    <xf numFmtId="41" fontId="6" fillId="0" borderId="5" xfId="4" applyNumberFormat="1" applyFont="1" applyFill="1" applyBorder="1" applyAlignment="1">
      <alignment horizontal="right"/>
    </xf>
    <xf numFmtId="41" fontId="7" fillId="0" borderId="18" xfId="7" applyNumberFormat="1" applyFont="1" applyBorder="1"/>
    <xf numFmtId="41" fontId="7" fillId="0" borderId="3" xfId="7" applyNumberFormat="1" applyFont="1" applyBorder="1"/>
    <xf numFmtId="41" fontId="7" fillId="0" borderId="19" xfId="7" applyNumberFormat="1" applyFont="1" applyBorder="1"/>
    <xf numFmtId="9" fontId="15" fillId="0" borderId="16" xfId="18" applyFont="1" applyFill="1" applyBorder="1" applyAlignment="1">
      <alignment horizontal="right" vertical="top"/>
    </xf>
    <xf numFmtId="9" fontId="15" fillId="2" borderId="16" xfId="18" applyFont="1" applyFill="1" applyBorder="1" applyAlignment="1">
      <alignment horizontal="right" vertical="top"/>
    </xf>
    <xf numFmtId="41" fontId="6" fillId="2" borderId="13" xfId="7" applyNumberFormat="1" applyFont="1" applyFill="1" applyBorder="1" applyAlignment="1">
      <alignment horizontal="right"/>
    </xf>
    <xf numFmtId="41" fontId="6" fillId="2" borderId="14" xfId="23" applyNumberFormat="1" applyFont="1" applyFill="1" applyBorder="1" applyAlignment="1">
      <alignment horizontal="right"/>
    </xf>
    <xf numFmtId="41" fontId="6" fillId="2" borderId="15" xfId="7" applyNumberFormat="1" applyFont="1" applyFill="1" applyBorder="1" applyAlignment="1">
      <alignment horizontal="right"/>
    </xf>
    <xf numFmtId="41" fontId="6" fillId="0" borderId="4" xfId="7" applyNumberFormat="1" applyFont="1" applyFill="1" applyBorder="1" applyAlignment="1">
      <alignment horizontal="right"/>
    </xf>
    <xf numFmtId="41" fontId="6" fillId="0" borderId="0" xfId="23" applyNumberFormat="1" applyFont="1" applyFill="1" applyBorder="1" applyAlignment="1">
      <alignment horizontal="right"/>
    </xf>
    <xf numFmtId="41" fontId="6" fillId="0" borderId="5" xfId="7" applyNumberFormat="1" applyFont="1" applyFill="1" applyBorder="1" applyAlignment="1">
      <alignment horizontal="right"/>
    </xf>
    <xf numFmtId="41" fontId="6" fillId="2" borderId="4" xfId="7" applyNumberFormat="1" applyFont="1" applyFill="1" applyBorder="1" applyAlignment="1">
      <alignment horizontal="right"/>
    </xf>
    <xf numFmtId="41" fontId="6" fillId="2" borderId="0" xfId="23" applyNumberFormat="1" applyFont="1" applyFill="1" applyBorder="1" applyAlignment="1">
      <alignment horizontal="right"/>
    </xf>
    <xf numFmtId="41" fontId="6" fillId="2" borderId="5" xfId="7" applyNumberFormat="1" applyFont="1" applyFill="1" applyBorder="1" applyAlignment="1">
      <alignment horizontal="right"/>
    </xf>
    <xf numFmtId="41" fontId="7" fillId="2" borderId="0" xfId="7" applyNumberFormat="1" applyFont="1" applyFill="1" applyBorder="1" applyAlignment="1">
      <alignment horizontal="right"/>
    </xf>
    <xf numFmtId="41" fontId="7" fillId="2" borderId="5" xfId="7" applyNumberFormat="1" applyFont="1" applyFill="1" applyBorder="1" applyAlignment="1">
      <alignment horizontal="right"/>
    </xf>
    <xf numFmtId="41" fontId="6" fillId="0" borderId="4" xfId="11" applyNumberFormat="1" applyFont="1" applyFill="1" applyBorder="1" applyAlignment="1">
      <alignment horizontal="right"/>
    </xf>
    <xf numFmtId="41" fontId="6" fillId="0" borderId="0" xfId="7" applyNumberFormat="1" applyFont="1" applyFill="1" applyBorder="1" applyAlignment="1">
      <alignment horizontal="right"/>
    </xf>
    <xf numFmtId="41" fontId="7" fillId="2" borderId="2" xfId="7" applyNumberFormat="1" applyFont="1" applyFill="1" applyBorder="1" applyAlignment="1">
      <alignment horizontal="right"/>
    </xf>
    <xf numFmtId="41" fontId="7" fillId="2" borderId="21" xfId="7" applyNumberFormat="1" applyFont="1" applyFill="1" applyBorder="1" applyAlignment="1">
      <alignment horizontal="right"/>
    </xf>
    <xf numFmtId="41" fontId="43" fillId="0" borderId="0" xfId="7" applyNumberFormat="1" applyFont="1" applyBorder="1"/>
    <xf numFmtId="3" fontId="43" fillId="0" borderId="0" xfId="7" applyNumberFormat="1" applyFont="1" applyBorder="1"/>
    <xf numFmtId="41" fontId="6" fillId="2" borderId="0" xfId="7" applyNumberFormat="1" applyFont="1" applyFill="1" applyBorder="1" applyAlignment="1">
      <alignment horizontal="right"/>
    </xf>
    <xf numFmtId="41" fontId="6" fillId="0" borderId="13" xfId="11" applyNumberFormat="1" applyFont="1" applyFill="1" applyBorder="1" applyAlignment="1">
      <alignment horizontal="right"/>
    </xf>
    <xf numFmtId="41" fontId="7" fillId="2" borderId="4" xfId="11" applyNumberFormat="1" applyFont="1" applyFill="1" applyBorder="1" applyAlignment="1">
      <alignment horizontal="right"/>
    </xf>
    <xf numFmtId="41" fontId="6" fillId="0" borderId="24" xfId="7" applyNumberFormat="1" applyFont="1" applyFill="1" applyBorder="1" applyAlignment="1">
      <alignment horizontal="right"/>
    </xf>
    <xf numFmtId="41" fontId="7" fillId="0" borderId="3" xfId="7" applyNumberFormat="1" applyFont="1" applyFill="1" applyBorder="1" applyAlignment="1">
      <alignment horizontal="right"/>
    </xf>
    <xf numFmtId="41" fontId="43" fillId="0" borderId="0" xfId="25" applyNumberFormat="1" applyFont="1" applyBorder="1"/>
    <xf numFmtId="41" fontId="12" fillId="0" borderId="0" xfId="25" applyNumberFormat="1" applyFont="1"/>
    <xf numFmtId="41" fontId="6" fillId="0" borderId="0" xfId="25" applyNumberFormat="1" applyFont="1"/>
    <xf numFmtId="41" fontId="6" fillId="0" borderId="15" xfId="11" applyNumberFormat="1" applyFont="1" applyBorder="1"/>
    <xf numFmtId="41" fontId="6" fillId="0" borderId="5" xfId="11" applyNumberFormat="1" applyFont="1" applyBorder="1"/>
    <xf numFmtId="41" fontId="7" fillId="2" borderId="5" xfId="11" applyNumberFormat="1" applyFont="1" applyFill="1" applyBorder="1" applyAlignment="1">
      <alignment horizontal="right"/>
    </xf>
    <xf numFmtId="41" fontId="6" fillId="0" borderId="0" xfId="2" applyNumberFormat="1" applyFont="1" applyFill="1" applyBorder="1" applyAlignment="1"/>
    <xf numFmtId="0" fontId="7" fillId="0" borderId="22" xfId="15" applyFont="1" applyBorder="1" applyAlignment="1"/>
    <xf numFmtId="0" fontId="7" fillId="0" borderId="23" xfId="15" applyFont="1" applyBorder="1" applyAlignment="1"/>
    <xf numFmtId="0" fontId="6" fillId="0" borderId="0" xfId="15" applyFont="1" applyAlignment="1">
      <alignment horizontal="right"/>
    </xf>
    <xf numFmtId="0" fontId="7" fillId="0" borderId="22" xfId="15" applyFont="1" applyBorder="1" applyAlignment="1"/>
    <xf numFmtId="0" fontId="7" fillId="0" borderId="23" xfId="15" applyFont="1" applyBorder="1" applyAlignment="1"/>
    <xf numFmtId="9" fontId="15" fillId="0" borderId="14" xfId="18" applyFont="1" applyBorder="1" applyAlignment="1">
      <alignment horizontal="right"/>
    </xf>
    <xf numFmtId="0" fontId="7" fillId="0" borderId="0" xfId="15" applyFont="1" applyAlignment="1">
      <alignment horizontal="right"/>
    </xf>
    <xf numFmtId="0" fontId="7" fillId="0" borderId="2" xfId="15" applyFont="1" applyBorder="1" applyAlignment="1">
      <alignment horizontal="right"/>
    </xf>
    <xf numFmtId="9" fontId="19" fillId="0" borderId="19" xfId="18" applyFont="1" applyFill="1" applyBorder="1" applyAlignment="1">
      <alignment horizontal="right" vertical="top"/>
    </xf>
    <xf numFmtId="0" fontId="17" fillId="0" borderId="0" xfId="13" applyFont="1" applyAlignment="1">
      <alignment horizontal="right"/>
    </xf>
    <xf numFmtId="9" fontId="15" fillId="0" borderId="15" xfId="18" applyFont="1" applyBorder="1" applyAlignment="1">
      <alignment horizontal="right"/>
    </xf>
    <xf numFmtId="9" fontId="15" fillId="0" borderId="5" xfId="18" applyFont="1" applyBorder="1" applyAlignment="1">
      <alignment horizontal="right"/>
    </xf>
    <xf numFmtId="0" fontId="12" fillId="0" borderId="0" xfId="0" applyFont="1" applyAlignment="1">
      <alignment horizontal="right"/>
    </xf>
    <xf numFmtId="41" fontId="6" fillId="2" borderId="4" xfId="2" applyNumberFormat="1" applyFont="1" applyFill="1" applyBorder="1" applyAlignment="1"/>
    <xf numFmtId="41" fontId="6" fillId="2" borderId="0" xfId="2" applyNumberFormat="1" applyFont="1" applyFill="1" applyBorder="1" applyAlignment="1"/>
    <xf numFmtId="41" fontId="6" fillId="2" borderId="0" xfId="2" applyNumberFormat="1" applyFont="1" applyFill="1" applyBorder="1" applyAlignment="1">
      <alignment horizontal="right"/>
    </xf>
    <xf numFmtId="41" fontId="6" fillId="2" borderId="4" xfId="2" applyNumberFormat="1" applyFont="1" applyFill="1" applyBorder="1" applyAlignment="1">
      <alignment horizontal="right"/>
    </xf>
    <xf numFmtId="41" fontId="6" fillId="2" borderId="5" xfId="2" applyNumberFormat="1" applyFont="1" applyFill="1" applyBorder="1" applyAlignment="1"/>
    <xf numFmtId="9" fontId="15" fillId="2" borderId="5" xfId="18" applyFont="1" applyFill="1" applyBorder="1" applyAlignment="1">
      <alignment horizontal="right"/>
    </xf>
    <xf numFmtId="41" fontId="6" fillId="2" borderId="20" xfId="2" applyNumberFormat="1" applyFont="1" applyFill="1" applyBorder="1" applyAlignment="1"/>
    <xf numFmtId="41" fontId="6" fillId="2" borderId="2" xfId="2" applyNumberFormat="1" applyFont="1" applyFill="1" applyBorder="1" applyAlignment="1"/>
    <xf numFmtId="41" fontId="6" fillId="2" borderId="2" xfId="2" applyNumberFormat="1" applyFont="1" applyFill="1" applyBorder="1" applyAlignment="1">
      <alignment horizontal="right"/>
    </xf>
    <xf numFmtId="41" fontId="6" fillId="2" borderId="20" xfId="2" applyNumberFormat="1" applyFont="1" applyFill="1" applyBorder="1" applyAlignment="1">
      <alignment horizontal="right"/>
    </xf>
    <xf numFmtId="41" fontId="6" fillId="2" borderId="21" xfId="2" applyNumberFormat="1" applyFont="1" applyFill="1" applyBorder="1" applyAlignment="1"/>
    <xf numFmtId="9" fontId="15" fillId="2" borderId="21" xfId="18" applyFont="1" applyFill="1" applyBorder="1" applyAlignment="1">
      <alignment horizontal="right"/>
    </xf>
    <xf numFmtId="0" fontId="7" fillId="0" borderId="21" xfId="27" applyFont="1" applyFill="1" applyBorder="1" applyAlignment="1">
      <alignment horizontal="left"/>
    </xf>
    <xf numFmtId="47" fontId="0" fillId="0" borderId="0" xfId="0" applyNumberFormat="1"/>
    <xf numFmtId="0" fontId="25" fillId="0" borderId="0" xfId="0" applyFont="1" applyBorder="1"/>
    <xf numFmtId="0" fontId="17" fillId="0" borderId="0" xfId="13" applyFont="1" applyAlignment="1">
      <alignment horizontal="left" indent="2"/>
    </xf>
    <xf numFmtId="0" fontId="0" fillId="5" borderId="0" xfId="0" applyFill="1"/>
    <xf numFmtId="9" fontId="6" fillId="0" borderId="0" xfId="18" applyFont="1" applyFill="1" applyBorder="1" applyAlignment="1">
      <alignment horizontal="right" vertical="top"/>
    </xf>
    <xf numFmtId="9" fontId="6" fillId="2" borderId="0" xfId="18" applyFont="1" applyFill="1" applyBorder="1" applyAlignment="1">
      <alignment horizontal="right" vertical="top"/>
    </xf>
    <xf numFmtId="9" fontId="7" fillId="0" borderId="3" xfId="18" applyFont="1" applyFill="1" applyBorder="1" applyAlignment="1">
      <alignment horizontal="right" vertical="top"/>
    </xf>
    <xf numFmtId="9" fontId="6" fillId="0" borderId="0" xfId="18" applyFont="1" applyBorder="1" applyAlignment="1"/>
    <xf numFmtId="9" fontId="6" fillId="0" borderId="0" xfId="18" applyFont="1" applyFill="1" applyBorder="1" applyAlignment="1"/>
    <xf numFmtId="9" fontId="6" fillId="2" borderId="0" xfId="18" applyFont="1" applyFill="1" applyBorder="1" applyAlignment="1">
      <alignment horizontal="right"/>
    </xf>
    <xf numFmtId="9" fontId="6" fillId="2" borderId="2" xfId="18" applyFont="1" applyFill="1" applyBorder="1" applyAlignment="1">
      <alignment horizontal="right"/>
    </xf>
    <xf numFmtId="9" fontId="6" fillId="0" borderId="0" xfId="18" applyFont="1" applyBorder="1" applyAlignment="1">
      <alignment horizontal="right"/>
    </xf>
    <xf numFmtId="41" fontId="7" fillId="0" borderId="0" xfId="15" applyNumberFormat="1" applyFont="1"/>
  </cellXfs>
  <cellStyles count="61515">
    <cellStyle name="Attachment" xfId="1"/>
    <cellStyle name="Comma" xfId="2" builtinId="3"/>
    <cellStyle name="Comma 10" xfId="29"/>
    <cellStyle name="Comma 10 2" xfId="30"/>
    <cellStyle name="Comma 10 2 2" xfId="31"/>
    <cellStyle name="Comma 10 3" xfId="32"/>
    <cellStyle name="Comma 10 3 2" xfId="33"/>
    <cellStyle name="Comma 10 4" xfId="34"/>
    <cellStyle name="Comma 10 4 2" xfId="35"/>
    <cellStyle name="Comma 10 4 2 2" xfId="36"/>
    <cellStyle name="Comma 10 4 3" xfId="37"/>
    <cellStyle name="Comma 10 5" xfId="38"/>
    <cellStyle name="Comma 10 5 2" xfId="39"/>
    <cellStyle name="Comma 10 5 2 2" xfId="40"/>
    <cellStyle name="Comma 10 5 3" xfId="41"/>
    <cellStyle name="Comma 10 5 3 2" xfId="42"/>
    <cellStyle name="Comma 10 5 4" xfId="43"/>
    <cellStyle name="Comma 10 5 4 2" xfId="44"/>
    <cellStyle name="Comma 10 5 4 2 2" xfId="45"/>
    <cellStyle name="Comma 10 5 4 2 2 2" xfId="46"/>
    <cellStyle name="Comma 10 5 4 2 3" xfId="47"/>
    <cellStyle name="Comma 10 5 4 2 3 2" xfId="48"/>
    <cellStyle name="Comma 10 5 4 2 3 2 2" xfId="49"/>
    <cellStyle name="Comma 10 5 4 2 3 3" xfId="50"/>
    <cellStyle name="Comma 10 5 4 2 3 3 2" xfId="51"/>
    <cellStyle name="Comma 10 5 4 2 3 3 2 2" xfId="52"/>
    <cellStyle name="Comma 10 5 4 2 3 3 3" xfId="53"/>
    <cellStyle name="Comma 10 5 4 2 3 4" xfId="54"/>
    <cellStyle name="Comma 10 5 4 2 4" xfId="55"/>
    <cellStyle name="Comma 10 5 4 3" xfId="56"/>
    <cellStyle name="Comma 10 5 4 3 2" xfId="57"/>
    <cellStyle name="Comma 10 5 4 4" xfId="58"/>
    <cellStyle name="Comma 10 5 4 4 2" xfId="59"/>
    <cellStyle name="Comma 10 5 4 4 2 2" xfId="60"/>
    <cellStyle name="Comma 10 5 4 4 3" xfId="61"/>
    <cellStyle name="Comma 10 5 4 4 3 2" xfId="62"/>
    <cellStyle name="Comma 10 5 4 4 3 2 2" xfId="63"/>
    <cellStyle name="Comma 10 5 4 4 3 3" xfId="64"/>
    <cellStyle name="Comma 10 5 4 4 4" xfId="65"/>
    <cellStyle name="Comma 10 5 4 5" xfId="66"/>
    <cellStyle name="Comma 10 5 5" xfId="67"/>
    <cellStyle name="Comma 10 6" xfId="68"/>
    <cellStyle name="Comma 11" xfId="69"/>
    <cellStyle name="Comma 11 2" xfId="70"/>
    <cellStyle name="Comma 11 2 2" xfId="71"/>
    <cellStyle name="Comma 11 3" xfId="72"/>
    <cellStyle name="Comma 12" xfId="73"/>
    <cellStyle name="Comma 12 2" xfId="74"/>
    <cellStyle name="Comma 12 2 2" xfId="75"/>
    <cellStyle name="Comma 12 3" xfId="76"/>
    <cellStyle name="Comma 12 3 2" xfId="77"/>
    <cellStyle name="Comma 12 4" xfId="78"/>
    <cellStyle name="Comma 12 4 2" xfId="79"/>
    <cellStyle name="Comma 12 4 2 2" xfId="80"/>
    <cellStyle name="Comma 12 4 2 2 2" xfId="81"/>
    <cellStyle name="Comma 12 4 2 3" xfId="82"/>
    <cellStyle name="Comma 12 4 2 3 2" xfId="83"/>
    <cellStyle name="Comma 12 4 2 3 2 2" xfId="84"/>
    <cellStyle name="Comma 12 4 2 3 3" xfId="85"/>
    <cellStyle name="Comma 12 4 2 3 3 2" xfId="86"/>
    <cellStyle name="Comma 12 4 2 3 3 2 2" xfId="87"/>
    <cellStyle name="Comma 12 4 2 3 3 3" xfId="88"/>
    <cellStyle name="Comma 12 4 2 3 4" xfId="89"/>
    <cellStyle name="Comma 12 4 2 4" xfId="90"/>
    <cellStyle name="Comma 12 4 3" xfId="91"/>
    <cellStyle name="Comma 12 4 3 2" xfId="92"/>
    <cellStyle name="Comma 12 4 4" xfId="93"/>
    <cellStyle name="Comma 12 4 4 2" xfId="94"/>
    <cellStyle name="Comma 12 4 4 2 2" xfId="95"/>
    <cellStyle name="Comma 12 4 4 3" xfId="96"/>
    <cellStyle name="Comma 12 4 4 3 2" xfId="97"/>
    <cellStyle name="Comma 12 4 4 3 2 2" xfId="98"/>
    <cellStyle name="Comma 12 4 4 3 3" xfId="99"/>
    <cellStyle name="Comma 12 4 4 4" xfId="100"/>
    <cellStyle name="Comma 12 4 5" xfId="101"/>
    <cellStyle name="Comma 12 5" xfId="102"/>
    <cellStyle name="Comma 13" xfId="103"/>
    <cellStyle name="Comma 13 2" xfId="104"/>
    <cellStyle name="Comma 13 2 2" xfId="105"/>
    <cellStyle name="Comma 13 3" xfId="106"/>
    <cellStyle name="Comma 13 3 2" xfId="107"/>
    <cellStyle name="Comma 14" xfId="108"/>
    <cellStyle name="Comma 14 2" xfId="109"/>
    <cellStyle name="Comma 14 2 2" xfId="110"/>
    <cellStyle name="Comma 14 2 2 2" xfId="111"/>
    <cellStyle name="Comma 14 2 3" xfId="112"/>
    <cellStyle name="Comma 14 2 3 2" xfId="113"/>
    <cellStyle name="Comma 14 2 3 2 2" xfId="114"/>
    <cellStyle name="Comma 14 2 3 3" xfId="115"/>
    <cellStyle name="Comma 14 2 3 3 2" xfId="116"/>
    <cellStyle name="Comma 14 2 3 3 2 2" xfId="117"/>
    <cellStyle name="Comma 14 2 3 3 3" xfId="118"/>
    <cellStyle name="Comma 14 2 3 4" xfId="119"/>
    <cellStyle name="Comma 14 2 4" xfId="120"/>
    <cellStyle name="Comma 14 3" xfId="121"/>
    <cellStyle name="Comma 14 3 2" xfId="122"/>
    <cellStyle name="Comma 14 4" xfId="123"/>
    <cellStyle name="Comma 14 4 2" xfId="124"/>
    <cellStyle name="Comma 14 4 2 2" xfId="125"/>
    <cellStyle name="Comma 14 4 3" xfId="126"/>
    <cellStyle name="Comma 14 4 3 2" xfId="127"/>
    <cellStyle name="Comma 14 4 3 2 2" xfId="128"/>
    <cellStyle name="Comma 14 4 3 3" xfId="129"/>
    <cellStyle name="Comma 14 4 4" xfId="130"/>
    <cellStyle name="Comma 14 5" xfId="131"/>
    <cellStyle name="Comma 15" xfId="132"/>
    <cellStyle name="Comma 15 2" xfId="133"/>
    <cellStyle name="Comma 15 2 2" xfId="134"/>
    <cellStyle name="Comma 15 3" xfId="135"/>
    <cellStyle name="Comma 15 3 2" xfId="136"/>
    <cellStyle name="Comma 15 3 2 2" xfId="137"/>
    <cellStyle name="Comma 15 3 3" xfId="138"/>
    <cellStyle name="Comma 15 3 3 2" xfId="139"/>
    <cellStyle name="Comma 15 3 3 2 2" xfId="140"/>
    <cellStyle name="Comma 15 3 3 3" xfId="141"/>
    <cellStyle name="Comma 15 3 4" xfId="142"/>
    <cellStyle name="Comma 15 4" xfId="143"/>
    <cellStyle name="Comma 15 5" xfId="144"/>
    <cellStyle name="Comma 16" xfId="145"/>
    <cellStyle name="Comma 16 2" xfId="146"/>
    <cellStyle name="Comma 16 2 2" xfId="147"/>
    <cellStyle name="Comma 16 3" xfId="148"/>
    <cellStyle name="Comma 16 3 2" xfId="149"/>
    <cellStyle name="Comma 16 3 2 2" xfId="150"/>
    <cellStyle name="Comma 16 3 3" xfId="151"/>
    <cellStyle name="Comma 16 4" xfId="152"/>
    <cellStyle name="Comma 17" xfId="153"/>
    <cellStyle name="Comma 17 2" xfId="154"/>
    <cellStyle name="Comma 17 2 2" xfId="155"/>
    <cellStyle name="Comma 17 3" xfId="156"/>
    <cellStyle name="Comma 2" xfId="3"/>
    <cellStyle name="Comma 2 2" xfId="4"/>
    <cellStyle name="Comma 2 2 2" xfId="157"/>
    <cellStyle name="Comma 2 2 2 2" xfId="158"/>
    <cellStyle name="Comma 2 2 3" xfId="159"/>
    <cellStyle name="Comma 2 2 4" xfId="160"/>
    <cellStyle name="Comma 2 2 5" xfId="161"/>
    <cellStyle name="Comma 2 3" xfId="162"/>
    <cellStyle name="Comma 2 3 2" xfId="163"/>
    <cellStyle name="Comma 2 3 2 2" xfId="164"/>
    <cellStyle name="Comma 2 3 3" xfId="165"/>
    <cellStyle name="Comma 2 3 4" xfId="166"/>
    <cellStyle name="Comma 2 4" xfId="167"/>
    <cellStyle name="Comma 2 4 2" xfId="168"/>
    <cellStyle name="Comma 2 5" xfId="169"/>
    <cellStyle name="Comma 2 5 2" xfId="170"/>
    <cellStyle name="Comma 2 6" xfId="171"/>
    <cellStyle name="Comma 2 6 2" xfId="172"/>
    <cellStyle name="Comma 2 7" xfId="173"/>
    <cellStyle name="Comma 2 8" xfId="174"/>
    <cellStyle name="Comma 2 8 2" xfId="175"/>
    <cellStyle name="Comma 2 9" xfId="176"/>
    <cellStyle name="Comma 3" xfId="5"/>
    <cellStyle name="Comma 3 2" xfId="6"/>
    <cellStyle name="Comma 3 2 2" xfId="7"/>
    <cellStyle name="Comma 3 2 3" xfId="28"/>
    <cellStyle name="Comma 3 2 3 2" xfId="177"/>
    <cellStyle name="Comma 3 2 3 3" xfId="10447"/>
    <cellStyle name="Comma 3 2 4" xfId="178"/>
    <cellStyle name="Comma 3 2 4 2" xfId="179"/>
    <cellStyle name="Comma 3 3" xfId="8"/>
    <cellStyle name="Comma 3 3 2" xfId="180"/>
    <cellStyle name="Comma 3 3 2 2" xfId="181"/>
    <cellStyle name="Comma 3 3 3" xfId="182"/>
    <cellStyle name="Comma 3 3 3 2" xfId="183"/>
    <cellStyle name="Comma 3 3 4" xfId="184"/>
    <cellStyle name="Comma 3 4" xfId="9"/>
    <cellStyle name="Comma 3 4 2" xfId="185"/>
    <cellStyle name="Comma 3 4 2 10" xfId="5445"/>
    <cellStyle name="Comma 3 4 2 10 2" xfId="18075"/>
    <cellStyle name="Comma 3 4 2 10 2 2" xfId="53291"/>
    <cellStyle name="Comma 3 4 2 10 3" xfId="40694"/>
    <cellStyle name="Comma 3 4 2 10 4" xfId="30680"/>
    <cellStyle name="Comma 3 4 2 11" xfId="6901"/>
    <cellStyle name="Comma 3 4 2 11 2" xfId="19529"/>
    <cellStyle name="Comma 3 4 2 11 2 2" xfId="54745"/>
    <cellStyle name="Comma 3 4 2 11 3" xfId="42148"/>
    <cellStyle name="Comma 3 4 2 11 4" xfId="32134"/>
    <cellStyle name="Comma 3 4 2 12" xfId="8683"/>
    <cellStyle name="Comma 3 4 2 12 2" xfId="21305"/>
    <cellStyle name="Comma 3 4 2 12 2 2" xfId="56521"/>
    <cellStyle name="Comma 3 4 2 12 3" xfId="43924"/>
    <cellStyle name="Comma 3 4 2 12 4" xfId="33910"/>
    <cellStyle name="Comma 3 4 2 13" xfId="10450"/>
    <cellStyle name="Comma 3 4 2 13 2" xfId="23066"/>
    <cellStyle name="Comma 3 4 2 13 2 2" xfId="58282"/>
    <cellStyle name="Comma 3 4 2 13 3" xfId="45685"/>
    <cellStyle name="Comma 3 4 2 13 4" xfId="35671"/>
    <cellStyle name="Comma 3 4 2 14" xfId="14844"/>
    <cellStyle name="Comma 3 4 2 14 2" xfId="50061"/>
    <cellStyle name="Comma 3 4 2 14 3" xfId="27450"/>
    <cellStyle name="Comma 3 4 2 15" xfId="12258"/>
    <cellStyle name="Comma 3 4 2 15 2" xfId="47476"/>
    <cellStyle name="Comma 3 4 2 16" xfId="37463"/>
    <cellStyle name="Comma 3 4 2 17" xfId="24865"/>
    <cellStyle name="Comma 3 4 2 18" xfId="60078"/>
    <cellStyle name="Comma 3 4 2 2" xfId="186"/>
    <cellStyle name="Comma 3 4 2 2 10" xfId="6975"/>
    <cellStyle name="Comma 3 4 2 2 10 2" xfId="19601"/>
    <cellStyle name="Comma 3 4 2 2 10 2 2" xfId="54817"/>
    <cellStyle name="Comma 3 4 2 2 10 3" xfId="42220"/>
    <cellStyle name="Comma 3 4 2 2 10 4" xfId="32206"/>
    <cellStyle name="Comma 3 4 2 2 11" xfId="8756"/>
    <cellStyle name="Comma 3 4 2 2 11 2" xfId="21377"/>
    <cellStyle name="Comma 3 4 2 2 11 2 2" xfId="56593"/>
    <cellStyle name="Comma 3 4 2 2 11 3" xfId="43996"/>
    <cellStyle name="Comma 3 4 2 2 11 4" xfId="33982"/>
    <cellStyle name="Comma 3 4 2 2 12" xfId="10451"/>
    <cellStyle name="Comma 3 4 2 2 12 2" xfId="23067"/>
    <cellStyle name="Comma 3 4 2 2 12 2 2" xfId="58283"/>
    <cellStyle name="Comma 3 4 2 2 12 3" xfId="45686"/>
    <cellStyle name="Comma 3 4 2 2 12 4" xfId="35672"/>
    <cellStyle name="Comma 3 4 2 2 13" xfId="14916"/>
    <cellStyle name="Comma 3 4 2 2 13 2" xfId="50133"/>
    <cellStyle name="Comma 3 4 2 2 13 3" xfId="27522"/>
    <cellStyle name="Comma 3 4 2 2 14" xfId="12330"/>
    <cellStyle name="Comma 3 4 2 2 14 2" xfId="47548"/>
    <cellStyle name="Comma 3 4 2 2 15" xfId="37535"/>
    <cellStyle name="Comma 3 4 2 2 16" xfId="24937"/>
    <cellStyle name="Comma 3 4 2 2 17" xfId="60150"/>
    <cellStyle name="Comma 3 4 2 2 2" xfId="187"/>
    <cellStyle name="Comma 3 4 2 2 2 10" xfId="10452"/>
    <cellStyle name="Comma 3 4 2 2 2 10 2" xfId="23068"/>
    <cellStyle name="Comma 3 4 2 2 2 10 2 2" xfId="58284"/>
    <cellStyle name="Comma 3 4 2 2 2 10 3" xfId="45687"/>
    <cellStyle name="Comma 3 4 2 2 2 10 4" xfId="35673"/>
    <cellStyle name="Comma 3 4 2 2 2 11" xfId="15071"/>
    <cellStyle name="Comma 3 4 2 2 2 11 2" xfId="50287"/>
    <cellStyle name="Comma 3 4 2 2 2 11 3" xfId="27676"/>
    <cellStyle name="Comma 3 4 2 2 2 12" xfId="12484"/>
    <cellStyle name="Comma 3 4 2 2 2 12 2" xfId="47702"/>
    <cellStyle name="Comma 3 4 2 2 2 13" xfId="37690"/>
    <cellStyle name="Comma 3 4 2 2 2 14" xfId="25091"/>
    <cellStyle name="Comma 3 4 2 2 2 15" xfId="60304"/>
    <cellStyle name="Comma 3 4 2 2 2 2" xfId="3207"/>
    <cellStyle name="Comma 3 4 2 2 2 2 10" xfId="25575"/>
    <cellStyle name="Comma 3 4 2 2 2 2 11" xfId="61110"/>
    <cellStyle name="Comma 3 4 2 2 2 2 2" xfId="5007"/>
    <cellStyle name="Comma 3 4 2 2 2 2 2 2" xfId="17653"/>
    <cellStyle name="Comma 3 4 2 2 2 2 2 2 2" xfId="52869"/>
    <cellStyle name="Comma 3 4 2 2 2 2 2 2 3" xfId="30258"/>
    <cellStyle name="Comma 3 4 2 2 2 2 2 3" xfId="14099"/>
    <cellStyle name="Comma 3 4 2 2 2 2 2 3 2" xfId="49317"/>
    <cellStyle name="Comma 3 4 2 2 2 2 2 4" xfId="40272"/>
    <cellStyle name="Comma 3 4 2 2 2 2 2 5" xfId="26706"/>
    <cellStyle name="Comma 3 4 2 2 2 2 3" xfId="6477"/>
    <cellStyle name="Comma 3 4 2 2 2 2 3 2" xfId="19107"/>
    <cellStyle name="Comma 3 4 2 2 2 2 3 2 2" xfId="54323"/>
    <cellStyle name="Comma 3 4 2 2 2 2 3 3" xfId="41726"/>
    <cellStyle name="Comma 3 4 2 2 2 2 3 4" xfId="31712"/>
    <cellStyle name="Comma 3 4 2 2 2 2 4" xfId="7936"/>
    <cellStyle name="Comma 3 4 2 2 2 2 4 2" xfId="20561"/>
    <cellStyle name="Comma 3 4 2 2 2 2 4 2 2" xfId="55777"/>
    <cellStyle name="Comma 3 4 2 2 2 2 4 3" xfId="43180"/>
    <cellStyle name="Comma 3 4 2 2 2 2 4 4" xfId="33166"/>
    <cellStyle name="Comma 3 4 2 2 2 2 5" xfId="9717"/>
    <cellStyle name="Comma 3 4 2 2 2 2 5 2" xfId="22337"/>
    <cellStyle name="Comma 3 4 2 2 2 2 5 2 2" xfId="57553"/>
    <cellStyle name="Comma 3 4 2 2 2 2 5 3" xfId="44956"/>
    <cellStyle name="Comma 3 4 2 2 2 2 5 4" xfId="34942"/>
    <cellStyle name="Comma 3 4 2 2 2 2 6" xfId="11510"/>
    <cellStyle name="Comma 3 4 2 2 2 2 6 2" xfId="24113"/>
    <cellStyle name="Comma 3 4 2 2 2 2 6 2 2" xfId="59329"/>
    <cellStyle name="Comma 3 4 2 2 2 2 6 3" xfId="46732"/>
    <cellStyle name="Comma 3 4 2 2 2 2 6 4" xfId="36718"/>
    <cellStyle name="Comma 3 4 2 2 2 2 7" xfId="15877"/>
    <cellStyle name="Comma 3 4 2 2 2 2 7 2" xfId="51093"/>
    <cellStyle name="Comma 3 4 2 2 2 2 7 3" xfId="28482"/>
    <cellStyle name="Comma 3 4 2 2 2 2 8" xfId="12968"/>
    <cellStyle name="Comma 3 4 2 2 2 2 8 2" xfId="48186"/>
    <cellStyle name="Comma 3 4 2 2 2 2 9" xfId="38496"/>
    <cellStyle name="Comma 3 4 2 2 2 3" xfId="3536"/>
    <cellStyle name="Comma 3 4 2 2 2 3 10" xfId="27031"/>
    <cellStyle name="Comma 3 4 2 2 2 3 11" xfId="61435"/>
    <cellStyle name="Comma 3 4 2 2 2 3 2" xfId="5332"/>
    <cellStyle name="Comma 3 4 2 2 2 3 2 2" xfId="17978"/>
    <cellStyle name="Comma 3 4 2 2 2 3 2 2 2" xfId="53194"/>
    <cellStyle name="Comma 3 4 2 2 2 3 2 3" xfId="40597"/>
    <cellStyle name="Comma 3 4 2 2 2 3 2 4" xfId="30583"/>
    <cellStyle name="Comma 3 4 2 2 2 3 3" xfId="6802"/>
    <cellStyle name="Comma 3 4 2 2 2 3 3 2" xfId="19432"/>
    <cellStyle name="Comma 3 4 2 2 2 3 3 2 2" xfId="54648"/>
    <cellStyle name="Comma 3 4 2 2 2 3 3 3" xfId="42051"/>
    <cellStyle name="Comma 3 4 2 2 2 3 3 4" xfId="32037"/>
    <cellStyle name="Comma 3 4 2 2 2 3 4" xfId="8261"/>
    <cellStyle name="Comma 3 4 2 2 2 3 4 2" xfId="20886"/>
    <cellStyle name="Comma 3 4 2 2 2 3 4 2 2" xfId="56102"/>
    <cellStyle name="Comma 3 4 2 2 2 3 4 3" xfId="43505"/>
    <cellStyle name="Comma 3 4 2 2 2 3 4 4" xfId="33491"/>
    <cellStyle name="Comma 3 4 2 2 2 3 5" xfId="10042"/>
    <cellStyle name="Comma 3 4 2 2 2 3 5 2" xfId="22662"/>
    <cellStyle name="Comma 3 4 2 2 2 3 5 2 2" xfId="57878"/>
    <cellStyle name="Comma 3 4 2 2 2 3 5 3" xfId="45281"/>
    <cellStyle name="Comma 3 4 2 2 2 3 5 4" xfId="35267"/>
    <cellStyle name="Comma 3 4 2 2 2 3 6" xfId="11835"/>
    <cellStyle name="Comma 3 4 2 2 2 3 6 2" xfId="24438"/>
    <cellStyle name="Comma 3 4 2 2 2 3 6 2 2" xfId="59654"/>
    <cellStyle name="Comma 3 4 2 2 2 3 6 3" xfId="47057"/>
    <cellStyle name="Comma 3 4 2 2 2 3 6 4" xfId="37043"/>
    <cellStyle name="Comma 3 4 2 2 2 3 7" xfId="16202"/>
    <cellStyle name="Comma 3 4 2 2 2 3 7 2" xfId="51418"/>
    <cellStyle name="Comma 3 4 2 2 2 3 7 3" xfId="28807"/>
    <cellStyle name="Comma 3 4 2 2 2 3 8" xfId="14424"/>
    <cellStyle name="Comma 3 4 2 2 2 3 8 2" xfId="49642"/>
    <cellStyle name="Comma 3 4 2 2 2 3 9" xfId="38821"/>
    <cellStyle name="Comma 3 4 2 2 2 4" xfId="2698"/>
    <cellStyle name="Comma 3 4 2 2 2 4 10" xfId="26222"/>
    <cellStyle name="Comma 3 4 2 2 2 4 11" xfId="60626"/>
    <cellStyle name="Comma 3 4 2 2 2 4 2" xfId="4523"/>
    <cellStyle name="Comma 3 4 2 2 2 4 2 2" xfId="17169"/>
    <cellStyle name="Comma 3 4 2 2 2 4 2 2 2" xfId="52385"/>
    <cellStyle name="Comma 3 4 2 2 2 4 2 3" xfId="39788"/>
    <cellStyle name="Comma 3 4 2 2 2 4 2 4" xfId="29774"/>
    <cellStyle name="Comma 3 4 2 2 2 4 3" xfId="5993"/>
    <cellStyle name="Comma 3 4 2 2 2 4 3 2" xfId="18623"/>
    <cellStyle name="Comma 3 4 2 2 2 4 3 2 2" xfId="53839"/>
    <cellStyle name="Comma 3 4 2 2 2 4 3 3" xfId="41242"/>
    <cellStyle name="Comma 3 4 2 2 2 4 3 4" xfId="31228"/>
    <cellStyle name="Comma 3 4 2 2 2 4 4" xfId="7452"/>
    <cellStyle name="Comma 3 4 2 2 2 4 4 2" xfId="20077"/>
    <cellStyle name="Comma 3 4 2 2 2 4 4 2 2" xfId="55293"/>
    <cellStyle name="Comma 3 4 2 2 2 4 4 3" xfId="42696"/>
    <cellStyle name="Comma 3 4 2 2 2 4 4 4" xfId="32682"/>
    <cellStyle name="Comma 3 4 2 2 2 4 5" xfId="9233"/>
    <cellStyle name="Comma 3 4 2 2 2 4 5 2" xfId="21853"/>
    <cellStyle name="Comma 3 4 2 2 2 4 5 2 2" xfId="57069"/>
    <cellStyle name="Comma 3 4 2 2 2 4 5 3" xfId="44472"/>
    <cellStyle name="Comma 3 4 2 2 2 4 5 4" xfId="34458"/>
    <cellStyle name="Comma 3 4 2 2 2 4 6" xfId="11026"/>
    <cellStyle name="Comma 3 4 2 2 2 4 6 2" xfId="23629"/>
    <cellStyle name="Comma 3 4 2 2 2 4 6 2 2" xfId="58845"/>
    <cellStyle name="Comma 3 4 2 2 2 4 6 3" xfId="46248"/>
    <cellStyle name="Comma 3 4 2 2 2 4 6 4" xfId="36234"/>
    <cellStyle name="Comma 3 4 2 2 2 4 7" xfId="15393"/>
    <cellStyle name="Comma 3 4 2 2 2 4 7 2" xfId="50609"/>
    <cellStyle name="Comma 3 4 2 2 2 4 7 3" xfId="27998"/>
    <cellStyle name="Comma 3 4 2 2 2 4 8" xfId="13615"/>
    <cellStyle name="Comma 3 4 2 2 2 4 8 2" xfId="48833"/>
    <cellStyle name="Comma 3 4 2 2 2 4 9" xfId="38012"/>
    <cellStyle name="Comma 3 4 2 2 2 5" xfId="3861"/>
    <cellStyle name="Comma 3 4 2 2 2 5 2" xfId="8584"/>
    <cellStyle name="Comma 3 4 2 2 2 5 2 2" xfId="21209"/>
    <cellStyle name="Comma 3 4 2 2 2 5 2 2 2" xfId="56425"/>
    <cellStyle name="Comma 3 4 2 2 2 5 2 3" xfId="43828"/>
    <cellStyle name="Comma 3 4 2 2 2 5 2 4" xfId="33814"/>
    <cellStyle name="Comma 3 4 2 2 2 5 3" xfId="10365"/>
    <cellStyle name="Comma 3 4 2 2 2 5 3 2" xfId="22985"/>
    <cellStyle name="Comma 3 4 2 2 2 5 3 2 2" xfId="58201"/>
    <cellStyle name="Comma 3 4 2 2 2 5 3 3" xfId="45604"/>
    <cellStyle name="Comma 3 4 2 2 2 5 3 4" xfId="35590"/>
    <cellStyle name="Comma 3 4 2 2 2 5 4" xfId="12160"/>
    <cellStyle name="Comma 3 4 2 2 2 5 4 2" xfId="24761"/>
    <cellStyle name="Comma 3 4 2 2 2 5 4 2 2" xfId="59977"/>
    <cellStyle name="Comma 3 4 2 2 2 5 4 3" xfId="47380"/>
    <cellStyle name="Comma 3 4 2 2 2 5 4 4" xfId="37366"/>
    <cellStyle name="Comma 3 4 2 2 2 5 5" xfId="16525"/>
    <cellStyle name="Comma 3 4 2 2 2 5 5 2" xfId="51741"/>
    <cellStyle name="Comma 3 4 2 2 2 5 5 3" xfId="29130"/>
    <cellStyle name="Comma 3 4 2 2 2 5 6" xfId="14747"/>
    <cellStyle name="Comma 3 4 2 2 2 5 6 2" xfId="49965"/>
    <cellStyle name="Comma 3 4 2 2 2 5 7" xfId="39144"/>
    <cellStyle name="Comma 3 4 2 2 2 5 8" xfId="27354"/>
    <cellStyle name="Comma 3 4 2 2 2 6" xfId="4201"/>
    <cellStyle name="Comma 3 4 2 2 2 6 2" xfId="16847"/>
    <cellStyle name="Comma 3 4 2 2 2 6 2 2" xfId="52063"/>
    <cellStyle name="Comma 3 4 2 2 2 6 2 3" xfId="29452"/>
    <cellStyle name="Comma 3 4 2 2 2 6 3" xfId="13293"/>
    <cellStyle name="Comma 3 4 2 2 2 6 3 2" xfId="48511"/>
    <cellStyle name="Comma 3 4 2 2 2 6 4" xfId="39466"/>
    <cellStyle name="Comma 3 4 2 2 2 6 5" xfId="25900"/>
    <cellStyle name="Comma 3 4 2 2 2 7" xfId="5671"/>
    <cellStyle name="Comma 3 4 2 2 2 7 2" xfId="18301"/>
    <cellStyle name="Comma 3 4 2 2 2 7 2 2" xfId="53517"/>
    <cellStyle name="Comma 3 4 2 2 2 7 3" xfId="40920"/>
    <cellStyle name="Comma 3 4 2 2 2 7 4" xfId="30906"/>
    <cellStyle name="Comma 3 4 2 2 2 8" xfId="7130"/>
    <cellStyle name="Comma 3 4 2 2 2 8 2" xfId="19755"/>
    <cellStyle name="Comma 3 4 2 2 2 8 2 2" xfId="54971"/>
    <cellStyle name="Comma 3 4 2 2 2 8 3" xfId="42374"/>
    <cellStyle name="Comma 3 4 2 2 2 8 4" xfId="32360"/>
    <cellStyle name="Comma 3 4 2 2 2 9" xfId="8911"/>
    <cellStyle name="Comma 3 4 2 2 2 9 2" xfId="21531"/>
    <cellStyle name="Comma 3 4 2 2 2 9 2 2" xfId="56747"/>
    <cellStyle name="Comma 3 4 2 2 2 9 3" xfId="44150"/>
    <cellStyle name="Comma 3 4 2 2 2 9 4" xfId="34136"/>
    <cellStyle name="Comma 3 4 2 2 3" xfId="3046"/>
    <cellStyle name="Comma 3 4 2 2 3 10" xfId="25418"/>
    <cellStyle name="Comma 3 4 2 2 3 11" xfId="60953"/>
    <cellStyle name="Comma 3 4 2 2 3 2" xfId="4850"/>
    <cellStyle name="Comma 3 4 2 2 3 2 2" xfId="17496"/>
    <cellStyle name="Comma 3 4 2 2 3 2 2 2" xfId="52712"/>
    <cellStyle name="Comma 3 4 2 2 3 2 2 3" xfId="30101"/>
    <cellStyle name="Comma 3 4 2 2 3 2 3" xfId="13942"/>
    <cellStyle name="Comma 3 4 2 2 3 2 3 2" xfId="49160"/>
    <cellStyle name="Comma 3 4 2 2 3 2 4" xfId="40115"/>
    <cellStyle name="Comma 3 4 2 2 3 2 5" xfId="26549"/>
    <cellStyle name="Comma 3 4 2 2 3 3" xfId="6320"/>
    <cellStyle name="Comma 3 4 2 2 3 3 2" xfId="18950"/>
    <cellStyle name="Comma 3 4 2 2 3 3 2 2" xfId="54166"/>
    <cellStyle name="Comma 3 4 2 2 3 3 3" xfId="41569"/>
    <cellStyle name="Comma 3 4 2 2 3 3 4" xfId="31555"/>
    <cellStyle name="Comma 3 4 2 2 3 4" xfId="7779"/>
    <cellStyle name="Comma 3 4 2 2 3 4 2" xfId="20404"/>
    <cellStyle name="Comma 3 4 2 2 3 4 2 2" xfId="55620"/>
    <cellStyle name="Comma 3 4 2 2 3 4 3" xfId="43023"/>
    <cellStyle name="Comma 3 4 2 2 3 4 4" xfId="33009"/>
    <cellStyle name="Comma 3 4 2 2 3 5" xfId="9560"/>
    <cellStyle name="Comma 3 4 2 2 3 5 2" xfId="22180"/>
    <cellStyle name="Comma 3 4 2 2 3 5 2 2" xfId="57396"/>
    <cellStyle name="Comma 3 4 2 2 3 5 3" xfId="44799"/>
    <cellStyle name="Comma 3 4 2 2 3 5 4" xfId="34785"/>
    <cellStyle name="Comma 3 4 2 2 3 6" xfId="11353"/>
    <cellStyle name="Comma 3 4 2 2 3 6 2" xfId="23956"/>
    <cellStyle name="Comma 3 4 2 2 3 6 2 2" xfId="59172"/>
    <cellStyle name="Comma 3 4 2 2 3 6 3" xfId="46575"/>
    <cellStyle name="Comma 3 4 2 2 3 6 4" xfId="36561"/>
    <cellStyle name="Comma 3 4 2 2 3 7" xfId="15720"/>
    <cellStyle name="Comma 3 4 2 2 3 7 2" xfId="50936"/>
    <cellStyle name="Comma 3 4 2 2 3 7 3" xfId="28325"/>
    <cellStyle name="Comma 3 4 2 2 3 8" xfId="12811"/>
    <cellStyle name="Comma 3 4 2 2 3 8 2" xfId="48029"/>
    <cellStyle name="Comma 3 4 2 2 3 9" xfId="38339"/>
    <cellStyle name="Comma 3 4 2 2 4" xfId="2874"/>
    <cellStyle name="Comma 3 4 2 2 4 10" xfId="25259"/>
    <cellStyle name="Comma 3 4 2 2 4 11" xfId="60794"/>
    <cellStyle name="Comma 3 4 2 2 4 2" xfId="4691"/>
    <cellStyle name="Comma 3 4 2 2 4 2 2" xfId="17337"/>
    <cellStyle name="Comma 3 4 2 2 4 2 2 2" xfId="52553"/>
    <cellStyle name="Comma 3 4 2 2 4 2 2 3" xfId="29942"/>
    <cellStyle name="Comma 3 4 2 2 4 2 3" xfId="13783"/>
    <cellStyle name="Comma 3 4 2 2 4 2 3 2" xfId="49001"/>
    <cellStyle name="Comma 3 4 2 2 4 2 4" xfId="39956"/>
    <cellStyle name="Comma 3 4 2 2 4 2 5" xfId="26390"/>
    <cellStyle name="Comma 3 4 2 2 4 3" xfId="6161"/>
    <cellStyle name="Comma 3 4 2 2 4 3 2" xfId="18791"/>
    <cellStyle name="Comma 3 4 2 2 4 3 2 2" xfId="54007"/>
    <cellStyle name="Comma 3 4 2 2 4 3 3" xfId="41410"/>
    <cellStyle name="Comma 3 4 2 2 4 3 4" xfId="31396"/>
    <cellStyle name="Comma 3 4 2 2 4 4" xfId="7620"/>
    <cellStyle name="Comma 3 4 2 2 4 4 2" xfId="20245"/>
    <cellStyle name="Comma 3 4 2 2 4 4 2 2" xfId="55461"/>
    <cellStyle name="Comma 3 4 2 2 4 4 3" xfId="42864"/>
    <cellStyle name="Comma 3 4 2 2 4 4 4" xfId="32850"/>
    <cellStyle name="Comma 3 4 2 2 4 5" xfId="9401"/>
    <cellStyle name="Comma 3 4 2 2 4 5 2" xfId="22021"/>
    <cellStyle name="Comma 3 4 2 2 4 5 2 2" xfId="57237"/>
    <cellStyle name="Comma 3 4 2 2 4 5 3" xfId="44640"/>
    <cellStyle name="Comma 3 4 2 2 4 5 4" xfId="34626"/>
    <cellStyle name="Comma 3 4 2 2 4 6" xfId="11194"/>
    <cellStyle name="Comma 3 4 2 2 4 6 2" xfId="23797"/>
    <cellStyle name="Comma 3 4 2 2 4 6 2 2" xfId="59013"/>
    <cellStyle name="Comma 3 4 2 2 4 6 3" xfId="46416"/>
    <cellStyle name="Comma 3 4 2 2 4 6 4" xfId="36402"/>
    <cellStyle name="Comma 3 4 2 2 4 7" xfId="15561"/>
    <cellStyle name="Comma 3 4 2 2 4 7 2" xfId="50777"/>
    <cellStyle name="Comma 3 4 2 2 4 7 3" xfId="28166"/>
    <cellStyle name="Comma 3 4 2 2 4 8" xfId="12652"/>
    <cellStyle name="Comma 3 4 2 2 4 8 2" xfId="47870"/>
    <cellStyle name="Comma 3 4 2 2 4 9" xfId="38180"/>
    <cellStyle name="Comma 3 4 2 2 5" xfId="3382"/>
    <cellStyle name="Comma 3 4 2 2 5 10" xfId="26877"/>
    <cellStyle name="Comma 3 4 2 2 5 11" xfId="61281"/>
    <cellStyle name="Comma 3 4 2 2 5 2" xfId="5178"/>
    <cellStyle name="Comma 3 4 2 2 5 2 2" xfId="17824"/>
    <cellStyle name="Comma 3 4 2 2 5 2 2 2" xfId="53040"/>
    <cellStyle name="Comma 3 4 2 2 5 2 3" xfId="40443"/>
    <cellStyle name="Comma 3 4 2 2 5 2 4" xfId="30429"/>
    <cellStyle name="Comma 3 4 2 2 5 3" xfId="6648"/>
    <cellStyle name="Comma 3 4 2 2 5 3 2" xfId="19278"/>
    <cellStyle name="Comma 3 4 2 2 5 3 2 2" xfId="54494"/>
    <cellStyle name="Comma 3 4 2 2 5 3 3" xfId="41897"/>
    <cellStyle name="Comma 3 4 2 2 5 3 4" xfId="31883"/>
    <cellStyle name="Comma 3 4 2 2 5 4" xfId="8107"/>
    <cellStyle name="Comma 3 4 2 2 5 4 2" xfId="20732"/>
    <cellStyle name="Comma 3 4 2 2 5 4 2 2" xfId="55948"/>
    <cellStyle name="Comma 3 4 2 2 5 4 3" xfId="43351"/>
    <cellStyle name="Comma 3 4 2 2 5 4 4" xfId="33337"/>
    <cellStyle name="Comma 3 4 2 2 5 5" xfId="9888"/>
    <cellStyle name="Comma 3 4 2 2 5 5 2" xfId="22508"/>
    <cellStyle name="Comma 3 4 2 2 5 5 2 2" xfId="57724"/>
    <cellStyle name="Comma 3 4 2 2 5 5 3" xfId="45127"/>
    <cellStyle name="Comma 3 4 2 2 5 5 4" xfId="35113"/>
    <cellStyle name="Comma 3 4 2 2 5 6" xfId="11681"/>
    <cellStyle name="Comma 3 4 2 2 5 6 2" xfId="24284"/>
    <cellStyle name="Comma 3 4 2 2 5 6 2 2" xfId="59500"/>
    <cellStyle name="Comma 3 4 2 2 5 6 3" xfId="46903"/>
    <cellStyle name="Comma 3 4 2 2 5 6 4" xfId="36889"/>
    <cellStyle name="Comma 3 4 2 2 5 7" xfId="16048"/>
    <cellStyle name="Comma 3 4 2 2 5 7 2" xfId="51264"/>
    <cellStyle name="Comma 3 4 2 2 5 7 3" xfId="28653"/>
    <cellStyle name="Comma 3 4 2 2 5 8" xfId="14270"/>
    <cellStyle name="Comma 3 4 2 2 5 8 2" xfId="49488"/>
    <cellStyle name="Comma 3 4 2 2 5 9" xfId="38667"/>
    <cellStyle name="Comma 3 4 2 2 6" xfId="2543"/>
    <cellStyle name="Comma 3 4 2 2 6 10" xfId="26068"/>
    <cellStyle name="Comma 3 4 2 2 6 11" xfId="60472"/>
    <cellStyle name="Comma 3 4 2 2 6 2" xfId="4369"/>
    <cellStyle name="Comma 3 4 2 2 6 2 2" xfId="17015"/>
    <cellStyle name="Comma 3 4 2 2 6 2 2 2" xfId="52231"/>
    <cellStyle name="Comma 3 4 2 2 6 2 3" xfId="39634"/>
    <cellStyle name="Comma 3 4 2 2 6 2 4" xfId="29620"/>
    <cellStyle name="Comma 3 4 2 2 6 3" xfId="5839"/>
    <cellStyle name="Comma 3 4 2 2 6 3 2" xfId="18469"/>
    <cellStyle name="Comma 3 4 2 2 6 3 2 2" xfId="53685"/>
    <cellStyle name="Comma 3 4 2 2 6 3 3" xfId="41088"/>
    <cellStyle name="Comma 3 4 2 2 6 3 4" xfId="31074"/>
    <cellStyle name="Comma 3 4 2 2 6 4" xfId="7298"/>
    <cellStyle name="Comma 3 4 2 2 6 4 2" xfId="19923"/>
    <cellStyle name="Comma 3 4 2 2 6 4 2 2" xfId="55139"/>
    <cellStyle name="Comma 3 4 2 2 6 4 3" xfId="42542"/>
    <cellStyle name="Comma 3 4 2 2 6 4 4" xfId="32528"/>
    <cellStyle name="Comma 3 4 2 2 6 5" xfId="9079"/>
    <cellStyle name="Comma 3 4 2 2 6 5 2" xfId="21699"/>
    <cellStyle name="Comma 3 4 2 2 6 5 2 2" xfId="56915"/>
    <cellStyle name="Comma 3 4 2 2 6 5 3" xfId="44318"/>
    <cellStyle name="Comma 3 4 2 2 6 5 4" xfId="34304"/>
    <cellStyle name="Comma 3 4 2 2 6 6" xfId="10872"/>
    <cellStyle name="Comma 3 4 2 2 6 6 2" xfId="23475"/>
    <cellStyle name="Comma 3 4 2 2 6 6 2 2" xfId="58691"/>
    <cellStyle name="Comma 3 4 2 2 6 6 3" xfId="46094"/>
    <cellStyle name="Comma 3 4 2 2 6 6 4" xfId="36080"/>
    <cellStyle name="Comma 3 4 2 2 6 7" xfId="15239"/>
    <cellStyle name="Comma 3 4 2 2 6 7 2" xfId="50455"/>
    <cellStyle name="Comma 3 4 2 2 6 7 3" xfId="27844"/>
    <cellStyle name="Comma 3 4 2 2 6 8" xfId="13461"/>
    <cellStyle name="Comma 3 4 2 2 6 8 2" xfId="48679"/>
    <cellStyle name="Comma 3 4 2 2 6 9" xfId="37858"/>
    <cellStyle name="Comma 3 4 2 2 7" xfId="3706"/>
    <cellStyle name="Comma 3 4 2 2 7 2" xfId="8430"/>
    <cellStyle name="Comma 3 4 2 2 7 2 2" xfId="21055"/>
    <cellStyle name="Comma 3 4 2 2 7 2 2 2" xfId="56271"/>
    <cellStyle name="Comma 3 4 2 2 7 2 3" xfId="43674"/>
    <cellStyle name="Comma 3 4 2 2 7 2 4" xfId="33660"/>
    <cellStyle name="Comma 3 4 2 2 7 3" xfId="10211"/>
    <cellStyle name="Comma 3 4 2 2 7 3 2" xfId="22831"/>
    <cellStyle name="Comma 3 4 2 2 7 3 2 2" xfId="58047"/>
    <cellStyle name="Comma 3 4 2 2 7 3 3" xfId="45450"/>
    <cellStyle name="Comma 3 4 2 2 7 3 4" xfId="35436"/>
    <cellStyle name="Comma 3 4 2 2 7 4" xfId="12006"/>
    <cellStyle name="Comma 3 4 2 2 7 4 2" xfId="24607"/>
    <cellStyle name="Comma 3 4 2 2 7 4 2 2" xfId="59823"/>
    <cellStyle name="Comma 3 4 2 2 7 4 3" xfId="47226"/>
    <cellStyle name="Comma 3 4 2 2 7 4 4" xfId="37212"/>
    <cellStyle name="Comma 3 4 2 2 7 5" xfId="16371"/>
    <cellStyle name="Comma 3 4 2 2 7 5 2" xfId="51587"/>
    <cellStyle name="Comma 3 4 2 2 7 5 3" xfId="28976"/>
    <cellStyle name="Comma 3 4 2 2 7 6" xfId="14593"/>
    <cellStyle name="Comma 3 4 2 2 7 6 2" xfId="49811"/>
    <cellStyle name="Comma 3 4 2 2 7 7" xfId="38990"/>
    <cellStyle name="Comma 3 4 2 2 7 8" xfId="27200"/>
    <cellStyle name="Comma 3 4 2 2 8" xfId="4042"/>
    <cellStyle name="Comma 3 4 2 2 8 2" xfId="16693"/>
    <cellStyle name="Comma 3 4 2 2 8 2 2" xfId="51909"/>
    <cellStyle name="Comma 3 4 2 2 8 2 3" xfId="29298"/>
    <cellStyle name="Comma 3 4 2 2 8 3" xfId="13139"/>
    <cellStyle name="Comma 3 4 2 2 8 3 2" xfId="48357"/>
    <cellStyle name="Comma 3 4 2 2 8 4" xfId="39312"/>
    <cellStyle name="Comma 3 4 2 2 8 5" xfId="25746"/>
    <cellStyle name="Comma 3 4 2 2 9" xfId="5517"/>
    <cellStyle name="Comma 3 4 2 2 9 2" xfId="18147"/>
    <cellStyle name="Comma 3 4 2 2 9 2 2" xfId="53363"/>
    <cellStyle name="Comma 3 4 2 2 9 3" xfId="40766"/>
    <cellStyle name="Comma 3 4 2 2 9 4" xfId="30752"/>
    <cellStyle name="Comma 3 4 2 3" xfId="188"/>
    <cellStyle name="Comma 3 4 2 3 10" xfId="10453"/>
    <cellStyle name="Comma 3 4 2 3 10 2" xfId="23069"/>
    <cellStyle name="Comma 3 4 2 3 10 2 2" xfId="58285"/>
    <cellStyle name="Comma 3 4 2 3 10 3" xfId="45688"/>
    <cellStyle name="Comma 3 4 2 3 10 4" xfId="35674"/>
    <cellStyle name="Comma 3 4 2 3 11" xfId="14997"/>
    <cellStyle name="Comma 3 4 2 3 11 2" xfId="50213"/>
    <cellStyle name="Comma 3 4 2 3 11 3" xfId="27602"/>
    <cellStyle name="Comma 3 4 2 3 12" xfId="12410"/>
    <cellStyle name="Comma 3 4 2 3 12 2" xfId="47628"/>
    <cellStyle name="Comma 3 4 2 3 13" xfId="37616"/>
    <cellStyle name="Comma 3 4 2 3 14" xfId="25017"/>
    <cellStyle name="Comma 3 4 2 3 15" xfId="60230"/>
    <cellStyle name="Comma 3 4 2 3 2" xfId="3133"/>
    <cellStyle name="Comma 3 4 2 3 2 10" xfId="25501"/>
    <cellStyle name="Comma 3 4 2 3 2 11" xfId="61036"/>
    <cellStyle name="Comma 3 4 2 3 2 2" xfId="4933"/>
    <cellStyle name="Comma 3 4 2 3 2 2 2" xfId="17579"/>
    <cellStyle name="Comma 3 4 2 3 2 2 2 2" xfId="52795"/>
    <cellStyle name="Comma 3 4 2 3 2 2 2 3" xfId="30184"/>
    <cellStyle name="Comma 3 4 2 3 2 2 3" xfId="14025"/>
    <cellStyle name="Comma 3 4 2 3 2 2 3 2" xfId="49243"/>
    <cellStyle name="Comma 3 4 2 3 2 2 4" xfId="40198"/>
    <cellStyle name="Comma 3 4 2 3 2 2 5" xfId="26632"/>
    <cellStyle name="Comma 3 4 2 3 2 3" xfId="6403"/>
    <cellStyle name="Comma 3 4 2 3 2 3 2" xfId="19033"/>
    <cellStyle name="Comma 3 4 2 3 2 3 2 2" xfId="54249"/>
    <cellStyle name="Comma 3 4 2 3 2 3 3" xfId="41652"/>
    <cellStyle name="Comma 3 4 2 3 2 3 4" xfId="31638"/>
    <cellStyle name="Comma 3 4 2 3 2 4" xfId="7862"/>
    <cellStyle name="Comma 3 4 2 3 2 4 2" xfId="20487"/>
    <cellStyle name="Comma 3 4 2 3 2 4 2 2" xfId="55703"/>
    <cellStyle name="Comma 3 4 2 3 2 4 3" xfId="43106"/>
    <cellStyle name="Comma 3 4 2 3 2 4 4" xfId="33092"/>
    <cellStyle name="Comma 3 4 2 3 2 5" xfId="9643"/>
    <cellStyle name="Comma 3 4 2 3 2 5 2" xfId="22263"/>
    <cellStyle name="Comma 3 4 2 3 2 5 2 2" xfId="57479"/>
    <cellStyle name="Comma 3 4 2 3 2 5 3" xfId="44882"/>
    <cellStyle name="Comma 3 4 2 3 2 5 4" xfId="34868"/>
    <cellStyle name="Comma 3 4 2 3 2 6" xfId="11436"/>
    <cellStyle name="Comma 3 4 2 3 2 6 2" xfId="24039"/>
    <cellStyle name="Comma 3 4 2 3 2 6 2 2" xfId="59255"/>
    <cellStyle name="Comma 3 4 2 3 2 6 3" xfId="46658"/>
    <cellStyle name="Comma 3 4 2 3 2 6 4" xfId="36644"/>
    <cellStyle name="Comma 3 4 2 3 2 7" xfId="15803"/>
    <cellStyle name="Comma 3 4 2 3 2 7 2" xfId="51019"/>
    <cellStyle name="Comma 3 4 2 3 2 7 3" xfId="28408"/>
    <cellStyle name="Comma 3 4 2 3 2 8" xfId="12894"/>
    <cellStyle name="Comma 3 4 2 3 2 8 2" xfId="48112"/>
    <cellStyle name="Comma 3 4 2 3 2 9" xfId="38422"/>
    <cellStyle name="Comma 3 4 2 3 3" xfId="3462"/>
    <cellStyle name="Comma 3 4 2 3 3 10" xfId="26957"/>
    <cellStyle name="Comma 3 4 2 3 3 11" xfId="61361"/>
    <cellStyle name="Comma 3 4 2 3 3 2" xfId="5258"/>
    <cellStyle name="Comma 3 4 2 3 3 2 2" xfId="17904"/>
    <cellStyle name="Comma 3 4 2 3 3 2 2 2" xfId="53120"/>
    <cellStyle name="Comma 3 4 2 3 3 2 3" xfId="40523"/>
    <cellStyle name="Comma 3 4 2 3 3 2 4" xfId="30509"/>
    <cellStyle name="Comma 3 4 2 3 3 3" xfId="6728"/>
    <cellStyle name="Comma 3 4 2 3 3 3 2" xfId="19358"/>
    <cellStyle name="Comma 3 4 2 3 3 3 2 2" xfId="54574"/>
    <cellStyle name="Comma 3 4 2 3 3 3 3" xfId="41977"/>
    <cellStyle name="Comma 3 4 2 3 3 3 4" xfId="31963"/>
    <cellStyle name="Comma 3 4 2 3 3 4" xfId="8187"/>
    <cellStyle name="Comma 3 4 2 3 3 4 2" xfId="20812"/>
    <cellStyle name="Comma 3 4 2 3 3 4 2 2" xfId="56028"/>
    <cellStyle name="Comma 3 4 2 3 3 4 3" xfId="43431"/>
    <cellStyle name="Comma 3 4 2 3 3 4 4" xfId="33417"/>
    <cellStyle name="Comma 3 4 2 3 3 5" xfId="9968"/>
    <cellStyle name="Comma 3 4 2 3 3 5 2" xfId="22588"/>
    <cellStyle name="Comma 3 4 2 3 3 5 2 2" xfId="57804"/>
    <cellStyle name="Comma 3 4 2 3 3 5 3" xfId="45207"/>
    <cellStyle name="Comma 3 4 2 3 3 5 4" xfId="35193"/>
    <cellStyle name="Comma 3 4 2 3 3 6" xfId="11761"/>
    <cellStyle name="Comma 3 4 2 3 3 6 2" xfId="24364"/>
    <cellStyle name="Comma 3 4 2 3 3 6 2 2" xfId="59580"/>
    <cellStyle name="Comma 3 4 2 3 3 6 3" xfId="46983"/>
    <cellStyle name="Comma 3 4 2 3 3 6 4" xfId="36969"/>
    <cellStyle name="Comma 3 4 2 3 3 7" xfId="16128"/>
    <cellStyle name="Comma 3 4 2 3 3 7 2" xfId="51344"/>
    <cellStyle name="Comma 3 4 2 3 3 7 3" xfId="28733"/>
    <cellStyle name="Comma 3 4 2 3 3 8" xfId="14350"/>
    <cellStyle name="Comma 3 4 2 3 3 8 2" xfId="49568"/>
    <cellStyle name="Comma 3 4 2 3 3 9" xfId="38747"/>
    <cellStyle name="Comma 3 4 2 3 4" xfId="2624"/>
    <cellStyle name="Comma 3 4 2 3 4 10" xfId="26148"/>
    <cellStyle name="Comma 3 4 2 3 4 11" xfId="60552"/>
    <cellStyle name="Comma 3 4 2 3 4 2" xfId="4449"/>
    <cellStyle name="Comma 3 4 2 3 4 2 2" xfId="17095"/>
    <cellStyle name="Comma 3 4 2 3 4 2 2 2" xfId="52311"/>
    <cellStyle name="Comma 3 4 2 3 4 2 3" xfId="39714"/>
    <cellStyle name="Comma 3 4 2 3 4 2 4" xfId="29700"/>
    <cellStyle name="Comma 3 4 2 3 4 3" xfId="5919"/>
    <cellStyle name="Comma 3 4 2 3 4 3 2" xfId="18549"/>
    <cellStyle name="Comma 3 4 2 3 4 3 2 2" xfId="53765"/>
    <cellStyle name="Comma 3 4 2 3 4 3 3" xfId="41168"/>
    <cellStyle name="Comma 3 4 2 3 4 3 4" xfId="31154"/>
    <cellStyle name="Comma 3 4 2 3 4 4" xfId="7378"/>
    <cellStyle name="Comma 3 4 2 3 4 4 2" xfId="20003"/>
    <cellStyle name="Comma 3 4 2 3 4 4 2 2" xfId="55219"/>
    <cellStyle name="Comma 3 4 2 3 4 4 3" xfId="42622"/>
    <cellStyle name="Comma 3 4 2 3 4 4 4" xfId="32608"/>
    <cellStyle name="Comma 3 4 2 3 4 5" xfId="9159"/>
    <cellStyle name="Comma 3 4 2 3 4 5 2" xfId="21779"/>
    <cellStyle name="Comma 3 4 2 3 4 5 2 2" xfId="56995"/>
    <cellStyle name="Comma 3 4 2 3 4 5 3" xfId="44398"/>
    <cellStyle name="Comma 3 4 2 3 4 5 4" xfId="34384"/>
    <cellStyle name="Comma 3 4 2 3 4 6" xfId="10952"/>
    <cellStyle name="Comma 3 4 2 3 4 6 2" xfId="23555"/>
    <cellStyle name="Comma 3 4 2 3 4 6 2 2" xfId="58771"/>
    <cellStyle name="Comma 3 4 2 3 4 6 3" xfId="46174"/>
    <cellStyle name="Comma 3 4 2 3 4 6 4" xfId="36160"/>
    <cellStyle name="Comma 3 4 2 3 4 7" xfId="15319"/>
    <cellStyle name="Comma 3 4 2 3 4 7 2" xfId="50535"/>
    <cellStyle name="Comma 3 4 2 3 4 7 3" xfId="27924"/>
    <cellStyle name="Comma 3 4 2 3 4 8" xfId="13541"/>
    <cellStyle name="Comma 3 4 2 3 4 8 2" xfId="48759"/>
    <cellStyle name="Comma 3 4 2 3 4 9" xfId="37938"/>
    <cellStyle name="Comma 3 4 2 3 5" xfId="3787"/>
    <cellStyle name="Comma 3 4 2 3 5 2" xfId="8510"/>
    <cellStyle name="Comma 3 4 2 3 5 2 2" xfId="21135"/>
    <cellStyle name="Comma 3 4 2 3 5 2 2 2" xfId="56351"/>
    <cellStyle name="Comma 3 4 2 3 5 2 3" xfId="43754"/>
    <cellStyle name="Comma 3 4 2 3 5 2 4" xfId="33740"/>
    <cellStyle name="Comma 3 4 2 3 5 3" xfId="10291"/>
    <cellStyle name="Comma 3 4 2 3 5 3 2" xfId="22911"/>
    <cellStyle name="Comma 3 4 2 3 5 3 2 2" xfId="58127"/>
    <cellStyle name="Comma 3 4 2 3 5 3 3" xfId="45530"/>
    <cellStyle name="Comma 3 4 2 3 5 3 4" xfId="35516"/>
    <cellStyle name="Comma 3 4 2 3 5 4" xfId="12086"/>
    <cellStyle name="Comma 3 4 2 3 5 4 2" xfId="24687"/>
    <cellStyle name="Comma 3 4 2 3 5 4 2 2" xfId="59903"/>
    <cellStyle name="Comma 3 4 2 3 5 4 3" xfId="47306"/>
    <cellStyle name="Comma 3 4 2 3 5 4 4" xfId="37292"/>
    <cellStyle name="Comma 3 4 2 3 5 5" xfId="16451"/>
    <cellStyle name="Comma 3 4 2 3 5 5 2" xfId="51667"/>
    <cellStyle name="Comma 3 4 2 3 5 5 3" xfId="29056"/>
    <cellStyle name="Comma 3 4 2 3 5 6" xfId="14673"/>
    <cellStyle name="Comma 3 4 2 3 5 6 2" xfId="49891"/>
    <cellStyle name="Comma 3 4 2 3 5 7" xfId="39070"/>
    <cellStyle name="Comma 3 4 2 3 5 8" xfId="27280"/>
    <cellStyle name="Comma 3 4 2 3 6" xfId="4127"/>
    <cellStyle name="Comma 3 4 2 3 6 2" xfId="16773"/>
    <cellStyle name="Comma 3 4 2 3 6 2 2" xfId="51989"/>
    <cellStyle name="Comma 3 4 2 3 6 2 3" xfId="29378"/>
    <cellStyle name="Comma 3 4 2 3 6 3" xfId="13219"/>
    <cellStyle name="Comma 3 4 2 3 6 3 2" xfId="48437"/>
    <cellStyle name="Comma 3 4 2 3 6 4" xfId="39392"/>
    <cellStyle name="Comma 3 4 2 3 6 5" xfId="25826"/>
    <cellStyle name="Comma 3 4 2 3 7" xfId="5597"/>
    <cellStyle name="Comma 3 4 2 3 7 2" xfId="18227"/>
    <cellStyle name="Comma 3 4 2 3 7 2 2" xfId="53443"/>
    <cellStyle name="Comma 3 4 2 3 7 3" xfId="40846"/>
    <cellStyle name="Comma 3 4 2 3 7 4" xfId="30832"/>
    <cellStyle name="Comma 3 4 2 3 8" xfId="7056"/>
    <cellStyle name="Comma 3 4 2 3 8 2" xfId="19681"/>
    <cellStyle name="Comma 3 4 2 3 8 2 2" xfId="54897"/>
    <cellStyle name="Comma 3 4 2 3 8 3" xfId="42300"/>
    <cellStyle name="Comma 3 4 2 3 8 4" xfId="32286"/>
    <cellStyle name="Comma 3 4 2 3 9" xfId="8837"/>
    <cellStyle name="Comma 3 4 2 3 9 2" xfId="21457"/>
    <cellStyle name="Comma 3 4 2 3 9 2 2" xfId="56673"/>
    <cellStyle name="Comma 3 4 2 3 9 3" xfId="44076"/>
    <cellStyle name="Comma 3 4 2 3 9 4" xfId="34062"/>
    <cellStyle name="Comma 3 4 2 4" xfId="2961"/>
    <cellStyle name="Comma 3 4 2 4 10" xfId="25340"/>
    <cellStyle name="Comma 3 4 2 4 11" xfId="60875"/>
    <cellStyle name="Comma 3 4 2 4 2" xfId="4772"/>
    <cellStyle name="Comma 3 4 2 4 2 2" xfId="17418"/>
    <cellStyle name="Comma 3 4 2 4 2 2 2" xfId="52634"/>
    <cellStyle name="Comma 3 4 2 4 2 2 3" xfId="30023"/>
    <cellStyle name="Comma 3 4 2 4 2 3" xfId="13864"/>
    <cellStyle name="Comma 3 4 2 4 2 3 2" xfId="49082"/>
    <cellStyle name="Comma 3 4 2 4 2 4" xfId="40037"/>
    <cellStyle name="Comma 3 4 2 4 2 5" xfId="26471"/>
    <cellStyle name="Comma 3 4 2 4 3" xfId="6242"/>
    <cellStyle name="Comma 3 4 2 4 3 2" xfId="18872"/>
    <cellStyle name="Comma 3 4 2 4 3 2 2" xfId="54088"/>
    <cellStyle name="Comma 3 4 2 4 3 3" xfId="41491"/>
    <cellStyle name="Comma 3 4 2 4 3 4" xfId="31477"/>
    <cellStyle name="Comma 3 4 2 4 4" xfId="7701"/>
    <cellStyle name="Comma 3 4 2 4 4 2" xfId="20326"/>
    <cellStyle name="Comma 3 4 2 4 4 2 2" xfId="55542"/>
    <cellStyle name="Comma 3 4 2 4 4 3" xfId="42945"/>
    <cellStyle name="Comma 3 4 2 4 4 4" xfId="32931"/>
    <cellStyle name="Comma 3 4 2 4 5" xfId="9482"/>
    <cellStyle name="Comma 3 4 2 4 5 2" xfId="22102"/>
    <cellStyle name="Comma 3 4 2 4 5 2 2" xfId="57318"/>
    <cellStyle name="Comma 3 4 2 4 5 3" xfId="44721"/>
    <cellStyle name="Comma 3 4 2 4 5 4" xfId="34707"/>
    <cellStyle name="Comma 3 4 2 4 6" xfId="11275"/>
    <cellStyle name="Comma 3 4 2 4 6 2" xfId="23878"/>
    <cellStyle name="Comma 3 4 2 4 6 2 2" xfId="59094"/>
    <cellStyle name="Comma 3 4 2 4 6 3" xfId="46497"/>
    <cellStyle name="Comma 3 4 2 4 6 4" xfId="36483"/>
    <cellStyle name="Comma 3 4 2 4 7" xfId="15642"/>
    <cellStyle name="Comma 3 4 2 4 7 2" xfId="50858"/>
    <cellStyle name="Comma 3 4 2 4 7 3" xfId="28247"/>
    <cellStyle name="Comma 3 4 2 4 8" xfId="12733"/>
    <cellStyle name="Comma 3 4 2 4 8 2" xfId="47951"/>
    <cellStyle name="Comma 3 4 2 4 9" xfId="38261"/>
    <cellStyle name="Comma 3 4 2 5" xfId="2797"/>
    <cellStyle name="Comma 3 4 2 5 10" xfId="25187"/>
    <cellStyle name="Comma 3 4 2 5 11" xfId="60722"/>
    <cellStyle name="Comma 3 4 2 5 2" xfId="4619"/>
    <cellStyle name="Comma 3 4 2 5 2 2" xfId="17265"/>
    <cellStyle name="Comma 3 4 2 5 2 2 2" xfId="52481"/>
    <cellStyle name="Comma 3 4 2 5 2 2 3" xfId="29870"/>
    <cellStyle name="Comma 3 4 2 5 2 3" xfId="13711"/>
    <cellStyle name="Comma 3 4 2 5 2 3 2" xfId="48929"/>
    <cellStyle name="Comma 3 4 2 5 2 4" xfId="39884"/>
    <cellStyle name="Comma 3 4 2 5 2 5" xfId="26318"/>
    <cellStyle name="Comma 3 4 2 5 3" xfId="6089"/>
    <cellStyle name="Comma 3 4 2 5 3 2" xfId="18719"/>
    <cellStyle name="Comma 3 4 2 5 3 2 2" xfId="53935"/>
    <cellStyle name="Comma 3 4 2 5 3 3" xfId="41338"/>
    <cellStyle name="Comma 3 4 2 5 3 4" xfId="31324"/>
    <cellStyle name="Comma 3 4 2 5 4" xfId="7548"/>
    <cellStyle name="Comma 3 4 2 5 4 2" xfId="20173"/>
    <cellStyle name="Comma 3 4 2 5 4 2 2" xfId="55389"/>
    <cellStyle name="Comma 3 4 2 5 4 3" xfId="42792"/>
    <cellStyle name="Comma 3 4 2 5 4 4" xfId="32778"/>
    <cellStyle name="Comma 3 4 2 5 5" xfId="9329"/>
    <cellStyle name="Comma 3 4 2 5 5 2" xfId="21949"/>
    <cellStyle name="Comma 3 4 2 5 5 2 2" xfId="57165"/>
    <cellStyle name="Comma 3 4 2 5 5 3" xfId="44568"/>
    <cellStyle name="Comma 3 4 2 5 5 4" xfId="34554"/>
    <cellStyle name="Comma 3 4 2 5 6" xfId="11122"/>
    <cellStyle name="Comma 3 4 2 5 6 2" xfId="23725"/>
    <cellStyle name="Comma 3 4 2 5 6 2 2" xfId="58941"/>
    <cellStyle name="Comma 3 4 2 5 6 3" xfId="46344"/>
    <cellStyle name="Comma 3 4 2 5 6 4" xfId="36330"/>
    <cellStyle name="Comma 3 4 2 5 7" xfId="15489"/>
    <cellStyle name="Comma 3 4 2 5 7 2" xfId="50705"/>
    <cellStyle name="Comma 3 4 2 5 7 3" xfId="28094"/>
    <cellStyle name="Comma 3 4 2 5 8" xfId="12580"/>
    <cellStyle name="Comma 3 4 2 5 8 2" xfId="47798"/>
    <cellStyle name="Comma 3 4 2 5 9" xfId="38108"/>
    <cellStyle name="Comma 3 4 2 6" xfId="3310"/>
    <cellStyle name="Comma 3 4 2 6 10" xfId="26805"/>
    <cellStyle name="Comma 3 4 2 6 11" xfId="61209"/>
    <cellStyle name="Comma 3 4 2 6 2" xfId="5106"/>
    <cellStyle name="Comma 3 4 2 6 2 2" xfId="17752"/>
    <cellStyle name="Comma 3 4 2 6 2 2 2" xfId="52968"/>
    <cellStyle name="Comma 3 4 2 6 2 3" xfId="40371"/>
    <cellStyle name="Comma 3 4 2 6 2 4" xfId="30357"/>
    <cellStyle name="Comma 3 4 2 6 3" xfId="6576"/>
    <cellStyle name="Comma 3 4 2 6 3 2" xfId="19206"/>
    <cellStyle name="Comma 3 4 2 6 3 2 2" xfId="54422"/>
    <cellStyle name="Comma 3 4 2 6 3 3" xfId="41825"/>
    <cellStyle name="Comma 3 4 2 6 3 4" xfId="31811"/>
    <cellStyle name="Comma 3 4 2 6 4" xfId="8035"/>
    <cellStyle name="Comma 3 4 2 6 4 2" xfId="20660"/>
    <cellStyle name="Comma 3 4 2 6 4 2 2" xfId="55876"/>
    <cellStyle name="Comma 3 4 2 6 4 3" xfId="43279"/>
    <cellStyle name="Comma 3 4 2 6 4 4" xfId="33265"/>
    <cellStyle name="Comma 3 4 2 6 5" xfId="9816"/>
    <cellStyle name="Comma 3 4 2 6 5 2" xfId="22436"/>
    <cellStyle name="Comma 3 4 2 6 5 2 2" xfId="57652"/>
    <cellStyle name="Comma 3 4 2 6 5 3" xfId="45055"/>
    <cellStyle name="Comma 3 4 2 6 5 4" xfId="35041"/>
    <cellStyle name="Comma 3 4 2 6 6" xfId="11609"/>
    <cellStyle name="Comma 3 4 2 6 6 2" xfId="24212"/>
    <cellStyle name="Comma 3 4 2 6 6 2 2" xfId="59428"/>
    <cellStyle name="Comma 3 4 2 6 6 3" xfId="46831"/>
    <cellStyle name="Comma 3 4 2 6 6 4" xfId="36817"/>
    <cellStyle name="Comma 3 4 2 6 7" xfId="15976"/>
    <cellStyle name="Comma 3 4 2 6 7 2" xfId="51192"/>
    <cellStyle name="Comma 3 4 2 6 7 3" xfId="28581"/>
    <cellStyle name="Comma 3 4 2 6 8" xfId="14198"/>
    <cellStyle name="Comma 3 4 2 6 8 2" xfId="49416"/>
    <cellStyle name="Comma 3 4 2 6 9" xfId="38595"/>
    <cellStyle name="Comma 3 4 2 7" xfId="2467"/>
    <cellStyle name="Comma 3 4 2 7 10" xfId="25996"/>
    <cellStyle name="Comma 3 4 2 7 11" xfId="60400"/>
    <cellStyle name="Comma 3 4 2 7 2" xfId="4297"/>
    <cellStyle name="Comma 3 4 2 7 2 2" xfId="16943"/>
    <cellStyle name="Comma 3 4 2 7 2 2 2" xfId="52159"/>
    <cellStyle name="Comma 3 4 2 7 2 3" xfId="39562"/>
    <cellStyle name="Comma 3 4 2 7 2 4" xfId="29548"/>
    <cellStyle name="Comma 3 4 2 7 3" xfId="5767"/>
    <cellStyle name="Comma 3 4 2 7 3 2" xfId="18397"/>
    <cellStyle name="Comma 3 4 2 7 3 2 2" xfId="53613"/>
    <cellStyle name="Comma 3 4 2 7 3 3" xfId="41016"/>
    <cellStyle name="Comma 3 4 2 7 3 4" xfId="31002"/>
    <cellStyle name="Comma 3 4 2 7 4" xfId="7226"/>
    <cellStyle name="Comma 3 4 2 7 4 2" xfId="19851"/>
    <cellStyle name="Comma 3 4 2 7 4 2 2" xfId="55067"/>
    <cellStyle name="Comma 3 4 2 7 4 3" xfId="42470"/>
    <cellStyle name="Comma 3 4 2 7 4 4" xfId="32456"/>
    <cellStyle name="Comma 3 4 2 7 5" xfId="9007"/>
    <cellStyle name="Comma 3 4 2 7 5 2" xfId="21627"/>
    <cellStyle name="Comma 3 4 2 7 5 2 2" xfId="56843"/>
    <cellStyle name="Comma 3 4 2 7 5 3" xfId="44246"/>
    <cellStyle name="Comma 3 4 2 7 5 4" xfId="34232"/>
    <cellStyle name="Comma 3 4 2 7 6" xfId="10800"/>
    <cellStyle name="Comma 3 4 2 7 6 2" xfId="23403"/>
    <cellStyle name="Comma 3 4 2 7 6 2 2" xfId="58619"/>
    <cellStyle name="Comma 3 4 2 7 6 3" xfId="46022"/>
    <cellStyle name="Comma 3 4 2 7 6 4" xfId="36008"/>
    <cellStyle name="Comma 3 4 2 7 7" xfId="15167"/>
    <cellStyle name="Comma 3 4 2 7 7 2" xfId="50383"/>
    <cellStyle name="Comma 3 4 2 7 7 3" xfId="27772"/>
    <cellStyle name="Comma 3 4 2 7 8" xfId="13389"/>
    <cellStyle name="Comma 3 4 2 7 8 2" xfId="48607"/>
    <cellStyle name="Comma 3 4 2 7 9" xfId="37786"/>
    <cellStyle name="Comma 3 4 2 8" xfId="3634"/>
    <cellStyle name="Comma 3 4 2 8 2" xfId="8358"/>
    <cellStyle name="Comma 3 4 2 8 2 2" xfId="20983"/>
    <cellStyle name="Comma 3 4 2 8 2 2 2" xfId="56199"/>
    <cellStyle name="Comma 3 4 2 8 2 3" xfId="43602"/>
    <cellStyle name="Comma 3 4 2 8 2 4" xfId="33588"/>
    <cellStyle name="Comma 3 4 2 8 3" xfId="10139"/>
    <cellStyle name="Comma 3 4 2 8 3 2" xfId="22759"/>
    <cellStyle name="Comma 3 4 2 8 3 2 2" xfId="57975"/>
    <cellStyle name="Comma 3 4 2 8 3 3" xfId="45378"/>
    <cellStyle name="Comma 3 4 2 8 3 4" xfId="35364"/>
    <cellStyle name="Comma 3 4 2 8 4" xfId="11934"/>
    <cellStyle name="Comma 3 4 2 8 4 2" xfId="24535"/>
    <cellStyle name="Comma 3 4 2 8 4 2 2" xfId="59751"/>
    <cellStyle name="Comma 3 4 2 8 4 3" xfId="47154"/>
    <cellStyle name="Comma 3 4 2 8 4 4" xfId="37140"/>
    <cellStyle name="Comma 3 4 2 8 5" xfId="16299"/>
    <cellStyle name="Comma 3 4 2 8 5 2" xfId="51515"/>
    <cellStyle name="Comma 3 4 2 8 5 3" xfId="28904"/>
    <cellStyle name="Comma 3 4 2 8 6" xfId="14521"/>
    <cellStyle name="Comma 3 4 2 8 6 2" xfId="49739"/>
    <cellStyle name="Comma 3 4 2 8 7" xfId="38918"/>
    <cellStyle name="Comma 3 4 2 8 8" xfId="27128"/>
    <cellStyle name="Comma 3 4 2 9" xfId="3960"/>
    <cellStyle name="Comma 3 4 2 9 2" xfId="16621"/>
    <cellStyle name="Comma 3 4 2 9 2 2" xfId="51837"/>
    <cellStyle name="Comma 3 4 2 9 2 3" xfId="29226"/>
    <cellStyle name="Comma 3 4 2 9 3" xfId="13067"/>
    <cellStyle name="Comma 3 4 2 9 3 2" xfId="48285"/>
    <cellStyle name="Comma 3 4 2 9 4" xfId="39240"/>
    <cellStyle name="Comma 3 4 2 9 5" xfId="25674"/>
    <cellStyle name="Comma 3 4 3" xfId="189"/>
    <cellStyle name="Comma 3 5" xfId="190"/>
    <cellStyle name="Comma 3 5 2" xfId="191"/>
    <cellStyle name="Comma 3 5 2 10" xfId="3961"/>
    <cellStyle name="Comma 3 5 2 10 2" xfId="16622"/>
    <cellStyle name="Comma 3 5 2 10 2 2" xfId="51838"/>
    <cellStyle name="Comma 3 5 2 10 2 3" xfId="29227"/>
    <cellStyle name="Comma 3 5 2 10 3" xfId="13068"/>
    <cellStyle name="Comma 3 5 2 10 3 2" xfId="48286"/>
    <cellStyle name="Comma 3 5 2 10 4" xfId="39241"/>
    <cellStyle name="Comma 3 5 2 10 5" xfId="25675"/>
    <cellStyle name="Comma 3 5 2 11" xfId="5446"/>
    <cellStyle name="Comma 3 5 2 11 2" xfId="18076"/>
    <cellStyle name="Comma 3 5 2 11 2 2" xfId="53292"/>
    <cellStyle name="Comma 3 5 2 11 3" xfId="40695"/>
    <cellStyle name="Comma 3 5 2 11 4" xfId="30681"/>
    <cellStyle name="Comma 3 5 2 12" xfId="6902"/>
    <cellStyle name="Comma 3 5 2 12 2" xfId="19530"/>
    <cellStyle name="Comma 3 5 2 12 2 2" xfId="54746"/>
    <cellStyle name="Comma 3 5 2 12 3" xfId="42149"/>
    <cellStyle name="Comma 3 5 2 12 4" xfId="32135"/>
    <cellStyle name="Comma 3 5 2 13" xfId="8684"/>
    <cellStyle name="Comma 3 5 2 13 2" xfId="21306"/>
    <cellStyle name="Comma 3 5 2 13 2 2" xfId="56522"/>
    <cellStyle name="Comma 3 5 2 13 3" xfId="43925"/>
    <cellStyle name="Comma 3 5 2 13 4" xfId="33911"/>
    <cellStyle name="Comma 3 5 2 14" xfId="10454"/>
    <cellStyle name="Comma 3 5 2 14 2" xfId="23070"/>
    <cellStyle name="Comma 3 5 2 14 2 2" xfId="58286"/>
    <cellStyle name="Comma 3 5 2 14 3" xfId="45689"/>
    <cellStyle name="Comma 3 5 2 14 4" xfId="35675"/>
    <cellStyle name="Comma 3 5 2 15" xfId="14845"/>
    <cellStyle name="Comma 3 5 2 15 2" xfId="50062"/>
    <cellStyle name="Comma 3 5 2 15 3" xfId="27451"/>
    <cellStyle name="Comma 3 5 2 16" xfId="12259"/>
    <cellStyle name="Comma 3 5 2 16 2" xfId="47477"/>
    <cellStyle name="Comma 3 5 2 17" xfId="37464"/>
    <cellStyle name="Comma 3 5 2 18" xfId="24866"/>
    <cellStyle name="Comma 3 5 2 19" xfId="60079"/>
    <cellStyle name="Comma 3 5 2 2" xfId="192"/>
    <cellStyle name="Comma 3 5 2 3" xfId="193"/>
    <cellStyle name="Comma 3 5 2 3 10" xfId="6976"/>
    <cellStyle name="Comma 3 5 2 3 10 2" xfId="19602"/>
    <cellStyle name="Comma 3 5 2 3 10 2 2" xfId="54818"/>
    <cellStyle name="Comma 3 5 2 3 10 3" xfId="42221"/>
    <cellStyle name="Comma 3 5 2 3 10 4" xfId="32207"/>
    <cellStyle name="Comma 3 5 2 3 11" xfId="8757"/>
    <cellStyle name="Comma 3 5 2 3 11 2" xfId="21378"/>
    <cellStyle name="Comma 3 5 2 3 11 2 2" xfId="56594"/>
    <cellStyle name="Comma 3 5 2 3 11 3" xfId="43997"/>
    <cellStyle name="Comma 3 5 2 3 11 4" xfId="33983"/>
    <cellStyle name="Comma 3 5 2 3 12" xfId="10455"/>
    <cellStyle name="Comma 3 5 2 3 12 2" xfId="23071"/>
    <cellStyle name="Comma 3 5 2 3 12 2 2" xfId="58287"/>
    <cellStyle name="Comma 3 5 2 3 12 3" xfId="45690"/>
    <cellStyle name="Comma 3 5 2 3 12 4" xfId="35676"/>
    <cellStyle name="Comma 3 5 2 3 13" xfId="14917"/>
    <cellStyle name="Comma 3 5 2 3 13 2" xfId="50134"/>
    <cellStyle name="Comma 3 5 2 3 13 3" xfId="27523"/>
    <cellStyle name="Comma 3 5 2 3 14" xfId="12331"/>
    <cellStyle name="Comma 3 5 2 3 14 2" xfId="47549"/>
    <cellStyle name="Comma 3 5 2 3 15" xfId="37536"/>
    <cellStyle name="Comma 3 5 2 3 16" xfId="24938"/>
    <cellStyle name="Comma 3 5 2 3 17" xfId="60151"/>
    <cellStyle name="Comma 3 5 2 3 2" xfId="194"/>
    <cellStyle name="Comma 3 5 2 3 2 10" xfId="10456"/>
    <cellStyle name="Comma 3 5 2 3 2 10 2" xfId="23072"/>
    <cellStyle name="Comma 3 5 2 3 2 10 2 2" xfId="58288"/>
    <cellStyle name="Comma 3 5 2 3 2 10 3" xfId="45691"/>
    <cellStyle name="Comma 3 5 2 3 2 10 4" xfId="35677"/>
    <cellStyle name="Comma 3 5 2 3 2 11" xfId="15072"/>
    <cellStyle name="Comma 3 5 2 3 2 11 2" xfId="50288"/>
    <cellStyle name="Comma 3 5 2 3 2 11 3" xfId="27677"/>
    <cellStyle name="Comma 3 5 2 3 2 12" xfId="12485"/>
    <cellStyle name="Comma 3 5 2 3 2 12 2" xfId="47703"/>
    <cellStyle name="Comma 3 5 2 3 2 13" xfId="37691"/>
    <cellStyle name="Comma 3 5 2 3 2 14" xfId="25092"/>
    <cellStyle name="Comma 3 5 2 3 2 15" xfId="60305"/>
    <cellStyle name="Comma 3 5 2 3 2 2" xfId="3208"/>
    <cellStyle name="Comma 3 5 2 3 2 2 10" xfId="25576"/>
    <cellStyle name="Comma 3 5 2 3 2 2 11" xfId="61111"/>
    <cellStyle name="Comma 3 5 2 3 2 2 2" xfId="5008"/>
    <cellStyle name="Comma 3 5 2 3 2 2 2 2" xfId="17654"/>
    <cellStyle name="Comma 3 5 2 3 2 2 2 2 2" xfId="52870"/>
    <cellStyle name="Comma 3 5 2 3 2 2 2 2 3" xfId="30259"/>
    <cellStyle name="Comma 3 5 2 3 2 2 2 3" xfId="14100"/>
    <cellStyle name="Comma 3 5 2 3 2 2 2 3 2" xfId="49318"/>
    <cellStyle name="Comma 3 5 2 3 2 2 2 4" xfId="40273"/>
    <cellStyle name="Comma 3 5 2 3 2 2 2 5" xfId="26707"/>
    <cellStyle name="Comma 3 5 2 3 2 2 3" xfId="6478"/>
    <cellStyle name="Comma 3 5 2 3 2 2 3 2" xfId="19108"/>
    <cellStyle name="Comma 3 5 2 3 2 2 3 2 2" xfId="54324"/>
    <cellStyle name="Comma 3 5 2 3 2 2 3 3" xfId="41727"/>
    <cellStyle name="Comma 3 5 2 3 2 2 3 4" xfId="31713"/>
    <cellStyle name="Comma 3 5 2 3 2 2 4" xfId="7937"/>
    <cellStyle name="Comma 3 5 2 3 2 2 4 2" xfId="20562"/>
    <cellStyle name="Comma 3 5 2 3 2 2 4 2 2" xfId="55778"/>
    <cellStyle name="Comma 3 5 2 3 2 2 4 3" xfId="43181"/>
    <cellStyle name="Comma 3 5 2 3 2 2 4 4" xfId="33167"/>
    <cellStyle name="Comma 3 5 2 3 2 2 5" xfId="9718"/>
    <cellStyle name="Comma 3 5 2 3 2 2 5 2" xfId="22338"/>
    <cellStyle name="Comma 3 5 2 3 2 2 5 2 2" xfId="57554"/>
    <cellStyle name="Comma 3 5 2 3 2 2 5 3" xfId="44957"/>
    <cellStyle name="Comma 3 5 2 3 2 2 5 4" xfId="34943"/>
    <cellStyle name="Comma 3 5 2 3 2 2 6" xfId="11511"/>
    <cellStyle name="Comma 3 5 2 3 2 2 6 2" xfId="24114"/>
    <cellStyle name="Comma 3 5 2 3 2 2 6 2 2" xfId="59330"/>
    <cellStyle name="Comma 3 5 2 3 2 2 6 3" xfId="46733"/>
    <cellStyle name="Comma 3 5 2 3 2 2 6 4" xfId="36719"/>
    <cellStyle name="Comma 3 5 2 3 2 2 7" xfId="15878"/>
    <cellStyle name="Comma 3 5 2 3 2 2 7 2" xfId="51094"/>
    <cellStyle name="Comma 3 5 2 3 2 2 7 3" xfId="28483"/>
    <cellStyle name="Comma 3 5 2 3 2 2 8" xfId="12969"/>
    <cellStyle name="Comma 3 5 2 3 2 2 8 2" xfId="48187"/>
    <cellStyle name="Comma 3 5 2 3 2 2 9" xfId="38497"/>
    <cellStyle name="Comma 3 5 2 3 2 3" xfId="3537"/>
    <cellStyle name="Comma 3 5 2 3 2 3 10" xfId="27032"/>
    <cellStyle name="Comma 3 5 2 3 2 3 11" xfId="61436"/>
    <cellStyle name="Comma 3 5 2 3 2 3 2" xfId="5333"/>
    <cellStyle name="Comma 3 5 2 3 2 3 2 2" xfId="17979"/>
    <cellStyle name="Comma 3 5 2 3 2 3 2 2 2" xfId="53195"/>
    <cellStyle name="Comma 3 5 2 3 2 3 2 3" xfId="40598"/>
    <cellStyle name="Comma 3 5 2 3 2 3 2 4" xfId="30584"/>
    <cellStyle name="Comma 3 5 2 3 2 3 3" xfId="6803"/>
    <cellStyle name="Comma 3 5 2 3 2 3 3 2" xfId="19433"/>
    <cellStyle name="Comma 3 5 2 3 2 3 3 2 2" xfId="54649"/>
    <cellStyle name="Comma 3 5 2 3 2 3 3 3" xfId="42052"/>
    <cellStyle name="Comma 3 5 2 3 2 3 3 4" xfId="32038"/>
    <cellStyle name="Comma 3 5 2 3 2 3 4" xfId="8262"/>
    <cellStyle name="Comma 3 5 2 3 2 3 4 2" xfId="20887"/>
    <cellStyle name="Comma 3 5 2 3 2 3 4 2 2" xfId="56103"/>
    <cellStyle name="Comma 3 5 2 3 2 3 4 3" xfId="43506"/>
    <cellStyle name="Comma 3 5 2 3 2 3 4 4" xfId="33492"/>
    <cellStyle name="Comma 3 5 2 3 2 3 5" xfId="10043"/>
    <cellStyle name="Comma 3 5 2 3 2 3 5 2" xfId="22663"/>
    <cellStyle name="Comma 3 5 2 3 2 3 5 2 2" xfId="57879"/>
    <cellStyle name="Comma 3 5 2 3 2 3 5 3" xfId="45282"/>
    <cellStyle name="Comma 3 5 2 3 2 3 5 4" xfId="35268"/>
    <cellStyle name="Comma 3 5 2 3 2 3 6" xfId="11836"/>
    <cellStyle name="Comma 3 5 2 3 2 3 6 2" xfId="24439"/>
    <cellStyle name="Comma 3 5 2 3 2 3 6 2 2" xfId="59655"/>
    <cellStyle name="Comma 3 5 2 3 2 3 6 3" xfId="47058"/>
    <cellStyle name="Comma 3 5 2 3 2 3 6 4" xfId="37044"/>
    <cellStyle name="Comma 3 5 2 3 2 3 7" xfId="16203"/>
    <cellStyle name="Comma 3 5 2 3 2 3 7 2" xfId="51419"/>
    <cellStyle name="Comma 3 5 2 3 2 3 7 3" xfId="28808"/>
    <cellStyle name="Comma 3 5 2 3 2 3 8" xfId="14425"/>
    <cellStyle name="Comma 3 5 2 3 2 3 8 2" xfId="49643"/>
    <cellStyle name="Comma 3 5 2 3 2 3 9" xfId="38822"/>
    <cellStyle name="Comma 3 5 2 3 2 4" xfId="2699"/>
    <cellStyle name="Comma 3 5 2 3 2 4 10" xfId="26223"/>
    <cellStyle name="Comma 3 5 2 3 2 4 11" xfId="60627"/>
    <cellStyle name="Comma 3 5 2 3 2 4 2" xfId="4524"/>
    <cellStyle name="Comma 3 5 2 3 2 4 2 2" xfId="17170"/>
    <cellStyle name="Comma 3 5 2 3 2 4 2 2 2" xfId="52386"/>
    <cellStyle name="Comma 3 5 2 3 2 4 2 3" xfId="39789"/>
    <cellStyle name="Comma 3 5 2 3 2 4 2 4" xfId="29775"/>
    <cellStyle name="Comma 3 5 2 3 2 4 3" xfId="5994"/>
    <cellStyle name="Comma 3 5 2 3 2 4 3 2" xfId="18624"/>
    <cellStyle name="Comma 3 5 2 3 2 4 3 2 2" xfId="53840"/>
    <cellStyle name="Comma 3 5 2 3 2 4 3 3" xfId="41243"/>
    <cellStyle name="Comma 3 5 2 3 2 4 3 4" xfId="31229"/>
    <cellStyle name="Comma 3 5 2 3 2 4 4" xfId="7453"/>
    <cellStyle name="Comma 3 5 2 3 2 4 4 2" xfId="20078"/>
    <cellStyle name="Comma 3 5 2 3 2 4 4 2 2" xfId="55294"/>
    <cellStyle name="Comma 3 5 2 3 2 4 4 3" xfId="42697"/>
    <cellStyle name="Comma 3 5 2 3 2 4 4 4" xfId="32683"/>
    <cellStyle name="Comma 3 5 2 3 2 4 5" xfId="9234"/>
    <cellStyle name="Comma 3 5 2 3 2 4 5 2" xfId="21854"/>
    <cellStyle name="Comma 3 5 2 3 2 4 5 2 2" xfId="57070"/>
    <cellStyle name="Comma 3 5 2 3 2 4 5 3" xfId="44473"/>
    <cellStyle name="Comma 3 5 2 3 2 4 5 4" xfId="34459"/>
    <cellStyle name="Comma 3 5 2 3 2 4 6" xfId="11027"/>
    <cellStyle name="Comma 3 5 2 3 2 4 6 2" xfId="23630"/>
    <cellStyle name="Comma 3 5 2 3 2 4 6 2 2" xfId="58846"/>
    <cellStyle name="Comma 3 5 2 3 2 4 6 3" xfId="46249"/>
    <cellStyle name="Comma 3 5 2 3 2 4 6 4" xfId="36235"/>
    <cellStyle name="Comma 3 5 2 3 2 4 7" xfId="15394"/>
    <cellStyle name="Comma 3 5 2 3 2 4 7 2" xfId="50610"/>
    <cellStyle name="Comma 3 5 2 3 2 4 7 3" xfId="27999"/>
    <cellStyle name="Comma 3 5 2 3 2 4 8" xfId="13616"/>
    <cellStyle name="Comma 3 5 2 3 2 4 8 2" xfId="48834"/>
    <cellStyle name="Comma 3 5 2 3 2 4 9" xfId="38013"/>
    <cellStyle name="Comma 3 5 2 3 2 5" xfId="3862"/>
    <cellStyle name="Comma 3 5 2 3 2 5 2" xfId="8585"/>
    <cellStyle name="Comma 3 5 2 3 2 5 2 2" xfId="21210"/>
    <cellStyle name="Comma 3 5 2 3 2 5 2 2 2" xfId="56426"/>
    <cellStyle name="Comma 3 5 2 3 2 5 2 3" xfId="43829"/>
    <cellStyle name="Comma 3 5 2 3 2 5 2 4" xfId="33815"/>
    <cellStyle name="Comma 3 5 2 3 2 5 3" xfId="10366"/>
    <cellStyle name="Comma 3 5 2 3 2 5 3 2" xfId="22986"/>
    <cellStyle name="Comma 3 5 2 3 2 5 3 2 2" xfId="58202"/>
    <cellStyle name="Comma 3 5 2 3 2 5 3 3" xfId="45605"/>
    <cellStyle name="Comma 3 5 2 3 2 5 3 4" xfId="35591"/>
    <cellStyle name="Comma 3 5 2 3 2 5 4" xfId="12161"/>
    <cellStyle name="Comma 3 5 2 3 2 5 4 2" xfId="24762"/>
    <cellStyle name="Comma 3 5 2 3 2 5 4 2 2" xfId="59978"/>
    <cellStyle name="Comma 3 5 2 3 2 5 4 3" xfId="47381"/>
    <cellStyle name="Comma 3 5 2 3 2 5 4 4" xfId="37367"/>
    <cellStyle name="Comma 3 5 2 3 2 5 5" xfId="16526"/>
    <cellStyle name="Comma 3 5 2 3 2 5 5 2" xfId="51742"/>
    <cellStyle name="Comma 3 5 2 3 2 5 5 3" xfId="29131"/>
    <cellStyle name="Comma 3 5 2 3 2 5 6" xfId="14748"/>
    <cellStyle name="Comma 3 5 2 3 2 5 6 2" xfId="49966"/>
    <cellStyle name="Comma 3 5 2 3 2 5 7" xfId="39145"/>
    <cellStyle name="Comma 3 5 2 3 2 5 8" xfId="27355"/>
    <cellStyle name="Comma 3 5 2 3 2 6" xfId="4202"/>
    <cellStyle name="Comma 3 5 2 3 2 6 2" xfId="16848"/>
    <cellStyle name="Comma 3 5 2 3 2 6 2 2" xfId="52064"/>
    <cellStyle name="Comma 3 5 2 3 2 6 2 3" xfId="29453"/>
    <cellStyle name="Comma 3 5 2 3 2 6 3" xfId="13294"/>
    <cellStyle name="Comma 3 5 2 3 2 6 3 2" xfId="48512"/>
    <cellStyle name="Comma 3 5 2 3 2 6 4" xfId="39467"/>
    <cellStyle name="Comma 3 5 2 3 2 6 5" xfId="25901"/>
    <cellStyle name="Comma 3 5 2 3 2 7" xfId="5672"/>
    <cellStyle name="Comma 3 5 2 3 2 7 2" xfId="18302"/>
    <cellStyle name="Comma 3 5 2 3 2 7 2 2" xfId="53518"/>
    <cellStyle name="Comma 3 5 2 3 2 7 3" xfId="40921"/>
    <cellStyle name="Comma 3 5 2 3 2 7 4" xfId="30907"/>
    <cellStyle name="Comma 3 5 2 3 2 8" xfId="7131"/>
    <cellStyle name="Comma 3 5 2 3 2 8 2" xfId="19756"/>
    <cellStyle name="Comma 3 5 2 3 2 8 2 2" xfId="54972"/>
    <cellStyle name="Comma 3 5 2 3 2 8 3" xfId="42375"/>
    <cellStyle name="Comma 3 5 2 3 2 8 4" xfId="32361"/>
    <cellStyle name="Comma 3 5 2 3 2 9" xfId="8912"/>
    <cellStyle name="Comma 3 5 2 3 2 9 2" xfId="21532"/>
    <cellStyle name="Comma 3 5 2 3 2 9 2 2" xfId="56748"/>
    <cellStyle name="Comma 3 5 2 3 2 9 3" xfId="44151"/>
    <cellStyle name="Comma 3 5 2 3 2 9 4" xfId="34137"/>
    <cellStyle name="Comma 3 5 2 3 3" xfId="3047"/>
    <cellStyle name="Comma 3 5 2 3 3 10" xfId="25419"/>
    <cellStyle name="Comma 3 5 2 3 3 11" xfId="60954"/>
    <cellStyle name="Comma 3 5 2 3 3 2" xfId="4851"/>
    <cellStyle name="Comma 3 5 2 3 3 2 2" xfId="17497"/>
    <cellStyle name="Comma 3 5 2 3 3 2 2 2" xfId="52713"/>
    <cellStyle name="Comma 3 5 2 3 3 2 2 3" xfId="30102"/>
    <cellStyle name="Comma 3 5 2 3 3 2 3" xfId="13943"/>
    <cellStyle name="Comma 3 5 2 3 3 2 3 2" xfId="49161"/>
    <cellStyle name="Comma 3 5 2 3 3 2 4" xfId="40116"/>
    <cellStyle name="Comma 3 5 2 3 3 2 5" xfId="26550"/>
    <cellStyle name="Comma 3 5 2 3 3 3" xfId="6321"/>
    <cellStyle name="Comma 3 5 2 3 3 3 2" xfId="18951"/>
    <cellStyle name="Comma 3 5 2 3 3 3 2 2" xfId="54167"/>
    <cellStyle name="Comma 3 5 2 3 3 3 3" xfId="41570"/>
    <cellStyle name="Comma 3 5 2 3 3 3 4" xfId="31556"/>
    <cellStyle name="Comma 3 5 2 3 3 4" xfId="7780"/>
    <cellStyle name="Comma 3 5 2 3 3 4 2" xfId="20405"/>
    <cellStyle name="Comma 3 5 2 3 3 4 2 2" xfId="55621"/>
    <cellStyle name="Comma 3 5 2 3 3 4 3" xfId="43024"/>
    <cellStyle name="Comma 3 5 2 3 3 4 4" xfId="33010"/>
    <cellStyle name="Comma 3 5 2 3 3 5" xfId="9561"/>
    <cellStyle name="Comma 3 5 2 3 3 5 2" xfId="22181"/>
    <cellStyle name="Comma 3 5 2 3 3 5 2 2" xfId="57397"/>
    <cellStyle name="Comma 3 5 2 3 3 5 3" xfId="44800"/>
    <cellStyle name="Comma 3 5 2 3 3 5 4" xfId="34786"/>
    <cellStyle name="Comma 3 5 2 3 3 6" xfId="11354"/>
    <cellStyle name="Comma 3 5 2 3 3 6 2" xfId="23957"/>
    <cellStyle name="Comma 3 5 2 3 3 6 2 2" xfId="59173"/>
    <cellStyle name="Comma 3 5 2 3 3 6 3" xfId="46576"/>
    <cellStyle name="Comma 3 5 2 3 3 6 4" xfId="36562"/>
    <cellStyle name="Comma 3 5 2 3 3 7" xfId="15721"/>
    <cellStyle name="Comma 3 5 2 3 3 7 2" xfId="50937"/>
    <cellStyle name="Comma 3 5 2 3 3 7 3" xfId="28326"/>
    <cellStyle name="Comma 3 5 2 3 3 8" xfId="12812"/>
    <cellStyle name="Comma 3 5 2 3 3 8 2" xfId="48030"/>
    <cellStyle name="Comma 3 5 2 3 3 9" xfId="38340"/>
    <cellStyle name="Comma 3 5 2 3 4" xfId="2875"/>
    <cellStyle name="Comma 3 5 2 3 4 10" xfId="25260"/>
    <cellStyle name="Comma 3 5 2 3 4 11" xfId="60795"/>
    <cellStyle name="Comma 3 5 2 3 4 2" xfId="4692"/>
    <cellStyle name="Comma 3 5 2 3 4 2 2" xfId="17338"/>
    <cellStyle name="Comma 3 5 2 3 4 2 2 2" xfId="52554"/>
    <cellStyle name="Comma 3 5 2 3 4 2 2 3" xfId="29943"/>
    <cellStyle name="Comma 3 5 2 3 4 2 3" xfId="13784"/>
    <cellStyle name="Comma 3 5 2 3 4 2 3 2" xfId="49002"/>
    <cellStyle name="Comma 3 5 2 3 4 2 4" xfId="39957"/>
    <cellStyle name="Comma 3 5 2 3 4 2 5" xfId="26391"/>
    <cellStyle name="Comma 3 5 2 3 4 3" xfId="6162"/>
    <cellStyle name="Comma 3 5 2 3 4 3 2" xfId="18792"/>
    <cellStyle name="Comma 3 5 2 3 4 3 2 2" xfId="54008"/>
    <cellStyle name="Comma 3 5 2 3 4 3 3" xfId="41411"/>
    <cellStyle name="Comma 3 5 2 3 4 3 4" xfId="31397"/>
    <cellStyle name="Comma 3 5 2 3 4 4" xfId="7621"/>
    <cellStyle name="Comma 3 5 2 3 4 4 2" xfId="20246"/>
    <cellStyle name="Comma 3 5 2 3 4 4 2 2" xfId="55462"/>
    <cellStyle name="Comma 3 5 2 3 4 4 3" xfId="42865"/>
    <cellStyle name="Comma 3 5 2 3 4 4 4" xfId="32851"/>
    <cellStyle name="Comma 3 5 2 3 4 5" xfId="9402"/>
    <cellStyle name="Comma 3 5 2 3 4 5 2" xfId="22022"/>
    <cellStyle name="Comma 3 5 2 3 4 5 2 2" xfId="57238"/>
    <cellStyle name="Comma 3 5 2 3 4 5 3" xfId="44641"/>
    <cellStyle name="Comma 3 5 2 3 4 5 4" xfId="34627"/>
    <cellStyle name="Comma 3 5 2 3 4 6" xfId="11195"/>
    <cellStyle name="Comma 3 5 2 3 4 6 2" xfId="23798"/>
    <cellStyle name="Comma 3 5 2 3 4 6 2 2" xfId="59014"/>
    <cellStyle name="Comma 3 5 2 3 4 6 3" xfId="46417"/>
    <cellStyle name="Comma 3 5 2 3 4 6 4" xfId="36403"/>
    <cellStyle name="Comma 3 5 2 3 4 7" xfId="15562"/>
    <cellStyle name="Comma 3 5 2 3 4 7 2" xfId="50778"/>
    <cellStyle name="Comma 3 5 2 3 4 7 3" xfId="28167"/>
    <cellStyle name="Comma 3 5 2 3 4 8" xfId="12653"/>
    <cellStyle name="Comma 3 5 2 3 4 8 2" xfId="47871"/>
    <cellStyle name="Comma 3 5 2 3 4 9" xfId="38181"/>
    <cellStyle name="Comma 3 5 2 3 5" xfId="3383"/>
    <cellStyle name="Comma 3 5 2 3 5 10" xfId="26878"/>
    <cellStyle name="Comma 3 5 2 3 5 11" xfId="61282"/>
    <cellStyle name="Comma 3 5 2 3 5 2" xfId="5179"/>
    <cellStyle name="Comma 3 5 2 3 5 2 2" xfId="17825"/>
    <cellStyle name="Comma 3 5 2 3 5 2 2 2" xfId="53041"/>
    <cellStyle name="Comma 3 5 2 3 5 2 3" xfId="40444"/>
    <cellStyle name="Comma 3 5 2 3 5 2 4" xfId="30430"/>
    <cellStyle name="Comma 3 5 2 3 5 3" xfId="6649"/>
    <cellStyle name="Comma 3 5 2 3 5 3 2" xfId="19279"/>
    <cellStyle name="Comma 3 5 2 3 5 3 2 2" xfId="54495"/>
    <cellStyle name="Comma 3 5 2 3 5 3 3" xfId="41898"/>
    <cellStyle name="Comma 3 5 2 3 5 3 4" xfId="31884"/>
    <cellStyle name="Comma 3 5 2 3 5 4" xfId="8108"/>
    <cellStyle name="Comma 3 5 2 3 5 4 2" xfId="20733"/>
    <cellStyle name="Comma 3 5 2 3 5 4 2 2" xfId="55949"/>
    <cellStyle name="Comma 3 5 2 3 5 4 3" xfId="43352"/>
    <cellStyle name="Comma 3 5 2 3 5 4 4" xfId="33338"/>
    <cellStyle name="Comma 3 5 2 3 5 5" xfId="9889"/>
    <cellStyle name="Comma 3 5 2 3 5 5 2" xfId="22509"/>
    <cellStyle name="Comma 3 5 2 3 5 5 2 2" xfId="57725"/>
    <cellStyle name="Comma 3 5 2 3 5 5 3" xfId="45128"/>
    <cellStyle name="Comma 3 5 2 3 5 5 4" xfId="35114"/>
    <cellStyle name="Comma 3 5 2 3 5 6" xfId="11682"/>
    <cellStyle name="Comma 3 5 2 3 5 6 2" xfId="24285"/>
    <cellStyle name="Comma 3 5 2 3 5 6 2 2" xfId="59501"/>
    <cellStyle name="Comma 3 5 2 3 5 6 3" xfId="46904"/>
    <cellStyle name="Comma 3 5 2 3 5 6 4" xfId="36890"/>
    <cellStyle name="Comma 3 5 2 3 5 7" xfId="16049"/>
    <cellStyle name="Comma 3 5 2 3 5 7 2" xfId="51265"/>
    <cellStyle name="Comma 3 5 2 3 5 7 3" xfId="28654"/>
    <cellStyle name="Comma 3 5 2 3 5 8" xfId="14271"/>
    <cellStyle name="Comma 3 5 2 3 5 8 2" xfId="49489"/>
    <cellStyle name="Comma 3 5 2 3 5 9" xfId="38668"/>
    <cellStyle name="Comma 3 5 2 3 6" xfId="2544"/>
    <cellStyle name="Comma 3 5 2 3 6 10" xfId="26069"/>
    <cellStyle name="Comma 3 5 2 3 6 11" xfId="60473"/>
    <cellStyle name="Comma 3 5 2 3 6 2" xfId="4370"/>
    <cellStyle name="Comma 3 5 2 3 6 2 2" xfId="17016"/>
    <cellStyle name="Comma 3 5 2 3 6 2 2 2" xfId="52232"/>
    <cellStyle name="Comma 3 5 2 3 6 2 3" xfId="39635"/>
    <cellStyle name="Comma 3 5 2 3 6 2 4" xfId="29621"/>
    <cellStyle name="Comma 3 5 2 3 6 3" xfId="5840"/>
    <cellStyle name="Comma 3 5 2 3 6 3 2" xfId="18470"/>
    <cellStyle name="Comma 3 5 2 3 6 3 2 2" xfId="53686"/>
    <cellStyle name="Comma 3 5 2 3 6 3 3" xfId="41089"/>
    <cellStyle name="Comma 3 5 2 3 6 3 4" xfId="31075"/>
    <cellStyle name="Comma 3 5 2 3 6 4" xfId="7299"/>
    <cellStyle name="Comma 3 5 2 3 6 4 2" xfId="19924"/>
    <cellStyle name="Comma 3 5 2 3 6 4 2 2" xfId="55140"/>
    <cellStyle name="Comma 3 5 2 3 6 4 3" xfId="42543"/>
    <cellStyle name="Comma 3 5 2 3 6 4 4" xfId="32529"/>
    <cellStyle name="Comma 3 5 2 3 6 5" xfId="9080"/>
    <cellStyle name="Comma 3 5 2 3 6 5 2" xfId="21700"/>
    <cellStyle name="Comma 3 5 2 3 6 5 2 2" xfId="56916"/>
    <cellStyle name="Comma 3 5 2 3 6 5 3" xfId="44319"/>
    <cellStyle name="Comma 3 5 2 3 6 5 4" xfId="34305"/>
    <cellStyle name="Comma 3 5 2 3 6 6" xfId="10873"/>
    <cellStyle name="Comma 3 5 2 3 6 6 2" xfId="23476"/>
    <cellStyle name="Comma 3 5 2 3 6 6 2 2" xfId="58692"/>
    <cellStyle name="Comma 3 5 2 3 6 6 3" xfId="46095"/>
    <cellStyle name="Comma 3 5 2 3 6 6 4" xfId="36081"/>
    <cellStyle name="Comma 3 5 2 3 6 7" xfId="15240"/>
    <cellStyle name="Comma 3 5 2 3 6 7 2" xfId="50456"/>
    <cellStyle name="Comma 3 5 2 3 6 7 3" xfId="27845"/>
    <cellStyle name="Comma 3 5 2 3 6 8" xfId="13462"/>
    <cellStyle name="Comma 3 5 2 3 6 8 2" xfId="48680"/>
    <cellStyle name="Comma 3 5 2 3 6 9" xfId="37859"/>
    <cellStyle name="Comma 3 5 2 3 7" xfId="3707"/>
    <cellStyle name="Comma 3 5 2 3 7 2" xfId="8431"/>
    <cellStyle name="Comma 3 5 2 3 7 2 2" xfId="21056"/>
    <cellStyle name="Comma 3 5 2 3 7 2 2 2" xfId="56272"/>
    <cellStyle name="Comma 3 5 2 3 7 2 3" xfId="43675"/>
    <cellStyle name="Comma 3 5 2 3 7 2 4" xfId="33661"/>
    <cellStyle name="Comma 3 5 2 3 7 3" xfId="10212"/>
    <cellStyle name="Comma 3 5 2 3 7 3 2" xfId="22832"/>
    <cellStyle name="Comma 3 5 2 3 7 3 2 2" xfId="58048"/>
    <cellStyle name="Comma 3 5 2 3 7 3 3" xfId="45451"/>
    <cellStyle name="Comma 3 5 2 3 7 3 4" xfId="35437"/>
    <cellStyle name="Comma 3 5 2 3 7 4" xfId="12007"/>
    <cellStyle name="Comma 3 5 2 3 7 4 2" xfId="24608"/>
    <cellStyle name="Comma 3 5 2 3 7 4 2 2" xfId="59824"/>
    <cellStyle name="Comma 3 5 2 3 7 4 3" xfId="47227"/>
    <cellStyle name="Comma 3 5 2 3 7 4 4" xfId="37213"/>
    <cellStyle name="Comma 3 5 2 3 7 5" xfId="16372"/>
    <cellStyle name="Comma 3 5 2 3 7 5 2" xfId="51588"/>
    <cellStyle name="Comma 3 5 2 3 7 5 3" xfId="28977"/>
    <cellStyle name="Comma 3 5 2 3 7 6" xfId="14594"/>
    <cellStyle name="Comma 3 5 2 3 7 6 2" xfId="49812"/>
    <cellStyle name="Comma 3 5 2 3 7 7" xfId="38991"/>
    <cellStyle name="Comma 3 5 2 3 7 8" xfId="27201"/>
    <cellStyle name="Comma 3 5 2 3 8" xfId="4043"/>
    <cellStyle name="Comma 3 5 2 3 8 2" xfId="16694"/>
    <cellStyle name="Comma 3 5 2 3 8 2 2" xfId="51910"/>
    <cellStyle name="Comma 3 5 2 3 8 2 3" xfId="29299"/>
    <cellStyle name="Comma 3 5 2 3 8 3" xfId="13140"/>
    <cellStyle name="Comma 3 5 2 3 8 3 2" xfId="48358"/>
    <cellStyle name="Comma 3 5 2 3 8 4" xfId="39313"/>
    <cellStyle name="Comma 3 5 2 3 8 5" xfId="25747"/>
    <cellStyle name="Comma 3 5 2 3 9" xfId="5518"/>
    <cellStyle name="Comma 3 5 2 3 9 2" xfId="18148"/>
    <cellStyle name="Comma 3 5 2 3 9 2 2" xfId="53364"/>
    <cellStyle name="Comma 3 5 2 3 9 3" xfId="40767"/>
    <cellStyle name="Comma 3 5 2 3 9 4" xfId="30753"/>
    <cellStyle name="Comma 3 5 2 4" xfId="195"/>
    <cellStyle name="Comma 3 5 2 4 10" xfId="10457"/>
    <cellStyle name="Comma 3 5 2 4 10 2" xfId="23073"/>
    <cellStyle name="Comma 3 5 2 4 10 2 2" xfId="58289"/>
    <cellStyle name="Comma 3 5 2 4 10 3" xfId="45692"/>
    <cellStyle name="Comma 3 5 2 4 10 4" xfId="35678"/>
    <cellStyle name="Comma 3 5 2 4 11" xfId="14998"/>
    <cellStyle name="Comma 3 5 2 4 11 2" xfId="50214"/>
    <cellStyle name="Comma 3 5 2 4 11 3" xfId="27603"/>
    <cellStyle name="Comma 3 5 2 4 12" xfId="12411"/>
    <cellStyle name="Comma 3 5 2 4 12 2" xfId="47629"/>
    <cellStyle name="Comma 3 5 2 4 13" xfId="37617"/>
    <cellStyle name="Comma 3 5 2 4 14" xfId="25018"/>
    <cellStyle name="Comma 3 5 2 4 15" xfId="60231"/>
    <cellStyle name="Comma 3 5 2 4 2" xfId="3134"/>
    <cellStyle name="Comma 3 5 2 4 2 10" xfId="25502"/>
    <cellStyle name="Comma 3 5 2 4 2 11" xfId="61037"/>
    <cellStyle name="Comma 3 5 2 4 2 2" xfId="4934"/>
    <cellStyle name="Comma 3 5 2 4 2 2 2" xfId="17580"/>
    <cellStyle name="Comma 3 5 2 4 2 2 2 2" xfId="52796"/>
    <cellStyle name="Comma 3 5 2 4 2 2 2 3" xfId="30185"/>
    <cellStyle name="Comma 3 5 2 4 2 2 3" xfId="14026"/>
    <cellStyle name="Comma 3 5 2 4 2 2 3 2" xfId="49244"/>
    <cellStyle name="Comma 3 5 2 4 2 2 4" xfId="40199"/>
    <cellStyle name="Comma 3 5 2 4 2 2 5" xfId="26633"/>
    <cellStyle name="Comma 3 5 2 4 2 3" xfId="6404"/>
    <cellStyle name="Comma 3 5 2 4 2 3 2" xfId="19034"/>
    <cellStyle name="Comma 3 5 2 4 2 3 2 2" xfId="54250"/>
    <cellStyle name="Comma 3 5 2 4 2 3 3" xfId="41653"/>
    <cellStyle name="Comma 3 5 2 4 2 3 4" xfId="31639"/>
    <cellStyle name="Comma 3 5 2 4 2 4" xfId="7863"/>
    <cellStyle name="Comma 3 5 2 4 2 4 2" xfId="20488"/>
    <cellStyle name="Comma 3 5 2 4 2 4 2 2" xfId="55704"/>
    <cellStyle name="Comma 3 5 2 4 2 4 3" xfId="43107"/>
    <cellStyle name="Comma 3 5 2 4 2 4 4" xfId="33093"/>
    <cellStyle name="Comma 3 5 2 4 2 5" xfId="9644"/>
    <cellStyle name="Comma 3 5 2 4 2 5 2" xfId="22264"/>
    <cellStyle name="Comma 3 5 2 4 2 5 2 2" xfId="57480"/>
    <cellStyle name="Comma 3 5 2 4 2 5 3" xfId="44883"/>
    <cellStyle name="Comma 3 5 2 4 2 5 4" xfId="34869"/>
    <cellStyle name="Comma 3 5 2 4 2 6" xfId="11437"/>
    <cellStyle name="Comma 3 5 2 4 2 6 2" xfId="24040"/>
    <cellStyle name="Comma 3 5 2 4 2 6 2 2" xfId="59256"/>
    <cellStyle name="Comma 3 5 2 4 2 6 3" xfId="46659"/>
    <cellStyle name="Comma 3 5 2 4 2 6 4" xfId="36645"/>
    <cellStyle name="Comma 3 5 2 4 2 7" xfId="15804"/>
    <cellStyle name="Comma 3 5 2 4 2 7 2" xfId="51020"/>
    <cellStyle name="Comma 3 5 2 4 2 7 3" xfId="28409"/>
    <cellStyle name="Comma 3 5 2 4 2 8" xfId="12895"/>
    <cellStyle name="Comma 3 5 2 4 2 8 2" xfId="48113"/>
    <cellStyle name="Comma 3 5 2 4 2 9" xfId="38423"/>
    <cellStyle name="Comma 3 5 2 4 3" xfId="3463"/>
    <cellStyle name="Comma 3 5 2 4 3 10" xfId="26958"/>
    <cellStyle name="Comma 3 5 2 4 3 11" xfId="61362"/>
    <cellStyle name="Comma 3 5 2 4 3 2" xfId="5259"/>
    <cellStyle name="Comma 3 5 2 4 3 2 2" xfId="17905"/>
    <cellStyle name="Comma 3 5 2 4 3 2 2 2" xfId="53121"/>
    <cellStyle name="Comma 3 5 2 4 3 2 3" xfId="40524"/>
    <cellStyle name="Comma 3 5 2 4 3 2 4" xfId="30510"/>
    <cellStyle name="Comma 3 5 2 4 3 3" xfId="6729"/>
    <cellStyle name="Comma 3 5 2 4 3 3 2" xfId="19359"/>
    <cellStyle name="Comma 3 5 2 4 3 3 2 2" xfId="54575"/>
    <cellStyle name="Comma 3 5 2 4 3 3 3" xfId="41978"/>
    <cellStyle name="Comma 3 5 2 4 3 3 4" xfId="31964"/>
    <cellStyle name="Comma 3 5 2 4 3 4" xfId="8188"/>
    <cellStyle name="Comma 3 5 2 4 3 4 2" xfId="20813"/>
    <cellStyle name="Comma 3 5 2 4 3 4 2 2" xfId="56029"/>
    <cellStyle name="Comma 3 5 2 4 3 4 3" xfId="43432"/>
    <cellStyle name="Comma 3 5 2 4 3 4 4" xfId="33418"/>
    <cellStyle name="Comma 3 5 2 4 3 5" xfId="9969"/>
    <cellStyle name="Comma 3 5 2 4 3 5 2" xfId="22589"/>
    <cellStyle name="Comma 3 5 2 4 3 5 2 2" xfId="57805"/>
    <cellStyle name="Comma 3 5 2 4 3 5 3" xfId="45208"/>
    <cellStyle name="Comma 3 5 2 4 3 5 4" xfId="35194"/>
    <cellStyle name="Comma 3 5 2 4 3 6" xfId="11762"/>
    <cellStyle name="Comma 3 5 2 4 3 6 2" xfId="24365"/>
    <cellStyle name="Comma 3 5 2 4 3 6 2 2" xfId="59581"/>
    <cellStyle name="Comma 3 5 2 4 3 6 3" xfId="46984"/>
    <cellStyle name="Comma 3 5 2 4 3 6 4" xfId="36970"/>
    <cellStyle name="Comma 3 5 2 4 3 7" xfId="16129"/>
    <cellStyle name="Comma 3 5 2 4 3 7 2" xfId="51345"/>
    <cellStyle name="Comma 3 5 2 4 3 7 3" xfId="28734"/>
    <cellStyle name="Comma 3 5 2 4 3 8" xfId="14351"/>
    <cellStyle name="Comma 3 5 2 4 3 8 2" xfId="49569"/>
    <cellStyle name="Comma 3 5 2 4 3 9" xfId="38748"/>
    <cellStyle name="Comma 3 5 2 4 4" xfId="2625"/>
    <cellStyle name="Comma 3 5 2 4 4 10" xfId="26149"/>
    <cellStyle name="Comma 3 5 2 4 4 11" xfId="60553"/>
    <cellStyle name="Comma 3 5 2 4 4 2" xfId="4450"/>
    <cellStyle name="Comma 3 5 2 4 4 2 2" xfId="17096"/>
    <cellStyle name="Comma 3 5 2 4 4 2 2 2" xfId="52312"/>
    <cellStyle name="Comma 3 5 2 4 4 2 3" xfId="39715"/>
    <cellStyle name="Comma 3 5 2 4 4 2 4" xfId="29701"/>
    <cellStyle name="Comma 3 5 2 4 4 3" xfId="5920"/>
    <cellStyle name="Comma 3 5 2 4 4 3 2" xfId="18550"/>
    <cellStyle name="Comma 3 5 2 4 4 3 2 2" xfId="53766"/>
    <cellStyle name="Comma 3 5 2 4 4 3 3" xfId="41169"/>
    <cellStyle name="Comma 3 5 2 4 4 3 4" xfId="31155"/>
    <cellStyle name="Comma 3 5 2 4 4 4" xfId="7379"/>
    <cellStyle name="Comma 3 5 2 4 4 4 2" xfId="20004"/>
    <cellStyle name="Comma 3 5 2 4 4 4 2 2" xfId="55220"/>
    <cellStyle name="Comma 3 5 2 4 4 4 3" xfId="42623"/>
    <cellStyle name="Comma 3 5 2 4 4 4 4" xfId="32609"/>
    <cellStyle name="Comma 3 5 2 4 4 5" xfId="9160"/>
    <cellStyle name="Comma 3 5 2 4 4 5 2" xfId="21780"/>
    <cellStyle name="Comma 3 5 2 4 4 5 2 2" xfId="56996"/>
    <cellStyle name="Comma 3 5 2 4 4 5 3" xfId="44399"/>
    <cellStyle name="Comma 3 5 2 4 4 5 4" xfId="34385"/>
    <cellStyle name="Comma 3 5 2 4 4 6" xfId="10953"/>
    <cellStyle name="Comma 3 5 2 4 4 6 2" xfId="23556"/>
    <cellStyle name="Comma 3 5 2 4 4 6 2 2" xfId="58772"/>
    <cellStyle name="Comma 3 5 2 4 4 6 3" xfId="46175"/>
    <cellStyle name="Comma 3 5 2 4 4 6 4" xfId="36161"/>
    <cellStyle name="Comma 3 5 2 4 4 7" xfId="15320"/>
    <cellStyle name="Comma 3 5 2 4 4 7 2" xfId="50536"/>
    <cellStyle name="Comma 3 5 2 4 4 7 3" xfId="27925"/>
    <cellStyle name="Comma 3 5 2 4 4 8" xfId="13542"/>
    <cellStyle name="Comma 3 5 2 4 4 8 2" xfId="48760"/>
    <cellStyle name="Comma 3 5 2 4 4 9" xfId="37939"/>
    <cellStyle name="Comma 3 5 2 4 5" xfId="3788"/>
    <cellStyle name="Comma 3 5 2 4 5 2" xfId="8511"/>
    <cellStyle name="Comma 3 5 2 4 5 2 2" xfId="21136"/>
    <cellStyle name="Comma 3 5 2 4 5 2 2 2" xfId="56352"/>
    <cellStyle name="Comma 3 5 2 4 5 2 3" xfId="43755"/>
    <cellStyle name="Comma 3 5 2 4 5 2 4" xfId="33741"/>
    <cellStyle name="Comma 3 5 2 4 5 3" xfId="10292"/>
    <cellStyle name="Comma 3 5 2 4 5 3 2" xfId="22912"/>
    <cellStyle name="Comma 3 5 2 4 5 3 2 2" xfId="58128"/>
    <cellStyle name="Comma 3 5 2 4 5 3 3" xfId="45531"/>
    <cellStyle name="Comma 3 5 2 4 5 3 4" xfId="35517"/>
    <cellStyle name="Comma 3 5 2 4 5 4" xfId="12087"/>
    <cellStyle name="Comma 3 5 2 4 5 4 2" xfId="24688"/>
    <cellStyle name="Comma 3 5 2 4 5 4 2 2" xfId="59904"/>
    <cellStyle name="Comma 3 5 2 4 5 4 3" xfId="47307"/>
    <cellStyle name="Comma 3 5 2 4 5 4 4" xfId="37293"/>
    <cellStyle name="Comma 3 5 2 4 5 5" xfId="16452"/>
    <cellStyle name="Comma 3 5 2 4 5 5 2" xfId="51668"/>
    <cellStyle name="Comma 3 5 2 4 5 5 3" xfId="29057"/>
    <cellStyle name="Comma 3 5 2 4 5 6" xfId="14674"/>
    <cellStyle name="Comma 3 5 2 4 5 6 2" xfId="49892"/>
    <cellStyle name="Comma 3 5 2 4 5 7" xfId="39071"/>
    <cellStyle name="Comma 3 5 2 4 5 8" xfId="27281"/>
    <cellStyle name="Comma 3 5 2 4 6" xfId="4128"/>
    <cellStyle name="Comma 3 5 2 4 6 2" xfId="16774"/>
    <cellStyle name="Comma 3 5 2 4 6 2 2" xfId="51990"/>
    <cellStyle name="Comma 3 5 2 4 6 2 3" xfId="29379"/>
    <cellStyle name="Comma 3 5 2 4 6 3" xfId="13220"/>
    <cellStyle name="Comma 3 5 2 4 6 3 2" xfId="48438"/>
    <cellStyle name="Comma 3 5 2 4 6 4" xfId="39393"/>
    <cellStyle name="Comma 3 5 2 4 6 5" xfId="25827"/>
    <cellStyle name="Comma 3 5 2 4 7" xfId="5598"/>
    <cellStyle name="Comma 3 5 2 4 7 2" xfId="18228"/>
    <cellStyle name="Comma 3 5 2 4 7 2 2" xfId="53444"/>
    <cellStyle name="Comma 3 5 2 4 7 3" xfId="40847"/>
    <cellStyle name="Comma 3 5 2 4 7 4" xfId="30833"/>
    <cellStyle name="Comma 3 5 2 4 8" xfId="7057"/>
    <cellStyle name="Comma 3 5 2 4 8 2" xfId="19682"/>
    <cellStyle name="Comma 3 5 2 4 8 2 2" xfId="54898"/>
    <cellStyle name="Comma 3 5 2 4 8 3" xfId="42301"/>
    <cellStyle name="Comma 3 5 2 4 8 4" xfId="32287"/>
    <cellStyle name="Comma 3 5 2 4 9" xfId="8838"/>
    <cellStyle name="Comma 3 5 2 4 9 2" xfId="21458"/>
    <cellStyle name="Comma 3 5 2 4 9 2 2" xfId="56674"/>
    <cellStyle name="Comma 3 5 2 4 9 3" xfId="44077"/>
    <cellStyle name="Comma 3 5 2 4 9 4" xfId="34063"/>
    <cellStyle name="Comma 3 5 2 5" xfId="2962"/>
    <cellStyle name="Comma 3 5 2 5 10" xfId="25341"/>
    <cellStyle name="Comma 3 5 2 5 11" xfId="60876"/>
    <cellStyle name="Comma 3 5 2 5 2" xfId="4773"/>
    <cellStyle name="Comma 3 5 2 5 2 2" xfId="17419"/>
    <cellStyle name="Comma 3 5 2 5 2 2 2" xfId="52635"/>
    <cellStyle name="Comma 3 5 2 5 2 2 3" xfId="30024"/>
    <cellStyle name="Comma 3 5 2 5 2 3" xfId="13865"/>
    <cellStyle name="Comma 3 5 2 5 2 3 2" xfId="49083"/>
    <cellStyle name="Comma 3 5 2 5 2 4" xfId="40038"/>
    <cellStyle name="Comma 3 5 2 5 2 5" xfId="26472"/>
    <cellStyle name="Comma 3 5 2 5 3" xfId="6243"/>
    <cellStyle name="Comma 3 5 2 5 3 2" xfId="18873"/>
    <cellStyle name="Comma 3 5 2 5 3 2 2" xfId="54089"/>
    <cellStyle name="Comma 3 5 2 5 3 3" xfId="41492"/>
    <cellStyle name="Comma 3 5 2 5 3 4" xfId="31478"/>
    <cellStyle name="Comma 3 5 2 5 4" xfId="7702"/>
    <cellStyle name="Comma 3 5 2 5 4 2" xfId="20327"/>
    <cellStyle name="Comma 3 5 2 5 4 2 2" xfId="55543"/>
    <cellStyle name="Comma 3 5 2 5 4 3" xfId="42946"/>
    <cellStyle name="Comma 3 5 2 5 4 4" xfId="32932"/>
    <cellStyle name="Comma 3 5 2 5 5" xfId="9483"/>
    <cellStyle name="Comma 3 5 2 5 5 2" xfId="22103"/>
    <cellStyle name="Comma 3 5 2 5 5 2 2" xfId="57319"/>
    <cellStyle name="Comma 3 5 2 5 5 3" xfId="44722"/>
    <cellStyle name="Comma 3 5 2 5 5 4" xfId="34708"/>
    <cellStyle name="Comma 3 5 2 5 6" xfId="11276"/>
    <cellStyle name="Comma 3 5 2 5 6 2" xfId="23879"/>
    <cellStyle name="Comma 3 5 2 5 6 2 2" xfId="59095"/>
    <cellStyle name="Comma 3 5 2 5 6 3" xfId="46498"/>
    <cellStyle name="Comma 3 5 2 5 6 4" xfId="36484"/>
    <cellStyle name="Comma 3 5 2 5 7" xfId="15643"/>
    <cellStyle name="Comma 3 5 2 5 7 2" xfId="50859"/>
    <cellStyle name="Comma 3 5 2 5 7 3" xfId="28248"/>
    <cellStyle name="Comma 3 5 2 5 8" xfId="12734"/>
    <cellStyle name="Comma 3 5 2 5 8 2" xfId="47952"/>
    <cellStyle name="Comma 3 5 2 5 9" xfId="38262"/>
    <cellStyle name="Comma 3 5 2 6" xfId="2798"/>
    <cellStyle name="Comma 3 5 2 6 10" xfId="25188"/>
    <cellStyle name="Comma 3 5 2 6 11" xfId="60723"/>
    <cellStyle name="Comma 3 5 2 6 2" xfId="4620"/>
    <cellStyle name="Comma 3 5 2 6 2 2" xfId="17266"/>
    <cellStyle name="Comma 3 5 2 6 2 2 2" xfId="52482"/>
    <cellStyle name="Comma 3 5 2 6 2 2 3" xfId="29871"/>
    <cellStyle name="Comma 3 5 2 6 2 3" xfId="13712"/>
    <cellStyle name="Comma 3 5 2 6 2 3 2" xfId="48930"/>
    <cellStyle name="Comma 3 5 2 6 2 4" xfId="39885"/>
    <cellStyle name="Comma 3 5 2 6 2 5" xfId="26319"/>
    <cellStyle name="Comma 3 5 2 6 3" xfId="6090"/>
    <cellStyle name="Comma 3 5 2 6 3 2" xfId="18720"/>
    <cellStyle name="Comma 3 5 2 6 3 2 2" xfId="53936"/>
    <cellStyle name="Comma 3 5 2 6 3 3" xfId="41339"/>
    <cellStyle name="Comma 3 5 2 6 3 4" xfId="31325"/>
    <cellStyle name="Comma 3 5 2 6 4" xfId="7549"/>
    <cellStyle name="Comma 3 5 2 6 4 2" xfId="20174"/>
    <cellStyle name="Comma 3 5 2 6 4 2 2" xfId="55390"/>
    <cellStyle name="Comma 3 5 2 6 4 3" xfId="42793"/>
    <cellStyle name="Comma 3 5 2 6 4 4" xfId="32779"/>
    <cellStyle name="Comma 3 5 2 6 5" xfId="9330"/>
    <cellStyle name="Comma 3 5 2 6 5 2" xfId="21950"/>
    <cellStyle name="Comma 3 5 2 6 5 2 2" xfId="57166"/>
    <cellStyle name="Comma 3 5 2 6 5 3" xfId="44569"/>
    <cellStyle name="Comma 3 5 2 6 5 4" xfId="34555"/>
    <cellStyle name="Comma 3 5 2 6 6" xfId="11123"/>
    <cellStyle name="Comma 3 5 2 6 6 2" xfId="23726"/>
    <cellStyle name="Comma 3 5 2 6 6 2 2" xfId="58942"/>
    <cellStyle name="Comma 3 5 2 6 6 3" xfId="46345"/>
    <cellStyle name="Comma 3 5 2 6 6 4" xfId="36331"/>
    <cellStyle name="Comma 3 5 2 6 7" xfId="15490"/>
    <cellStyle name="Comma 3 5 2 6 7 2" xfId="50706"/>
    <cellStyle name="Comma 3 5 2 6 7 3" xfId="28095"/>
    <cellStyle name="Comma 3 5 2 6 8" xfId="12581"/>
    <cellStyle name="Comma 3 5 2 6 8 2" xfId="47799"/>
    <cellStyle name="Comma 3 5 2 6 9" xfId="38109"/>
    <cellStyle name="Comma 3 5 2 7" xfId="3311"/>
    <cellStyle name="Comma 3 5 2 7 10" xfId="26806"/>
    <cellStyle name="Comma 3 5 2 7 11" xfId="61210"/>
    <cellStyle name="Comma 3 5 2 7 2" xfId="5107"/>
    <cellStyle name="Comma 3 5 2 7 2 2" xfId="17753"/>
    <cellStyle name="Comma 3 5 2 7 2 2 2" xfId="52969"/>
    <cellStyle name="Comma 3 5 2 7 2 3" xfId="40372"/>
    <cellStyle name="Comma 3 5 2 7 2 4" xfId="30358"/>
    <cellStyle name="Comma 3 5 2 7 3" xfId="6577"/>
    <cellStyle name="Comma 3 5 2 7 3 2" xfId="19207"/>
    <cellStyle name="Comma 3 5 2 7 3 2 2" xfId="54423"/>
    <cellStyle name="Comma 3 5 2 7 3 3" xfId="41826"/>
    <cellStyle name="Comma 3 5 2 7 3 4" xfId="31812"/>
    <cellStyle name="Comma 3 5 2 7 4" xfId="8036"/>
    <cellStyle name="Comma 3 5 2 7 4 2" xfId="20661"/>
    <cellStyle name="Comma 3 5 2 7 4 2 2" xfId="55877"/>
    <cellStyle name="Comma 3 5 2 7 4 3" xfId="43280"/>
    <cellStyle name="Comma 3 5 2 7 4 4" xfId="33266"/>
    <cellStyle name="Comma 3 5 2 7 5" xfId="9817"/>
    <cellStyle name="Comma 3 5 2 7 5 2" xfId="22437"/>
    <cellStyle name="Comma 3 5 2 7 5 2 2" xfId="57653"/>
    <cellStyle name="Comma 3 5 2 7 5 3" xfId="45056"/>
    <cellStyle name="Comma 3 5 2 7 5 4" xfId="35042"/>
    <cellStyle name="Comma 3 5 2 7 6" xfId="11610"/>
    <cellStyle name="Comma 3 5 2 7 6 2" xfId="24213"/>
    <cellStyle name="Comma 3 5 2 7 6 2 2" xfId="59429"/>
    <cellStyle name="Comma 3 5 2 7 6 3" xfId="46832"/>
    <cellStyle name="Comma 3 5 2 7 6 4" xfId="36818"/>
    <cellStyle name="Comma 3 5 2 7 7" xfId="15977"/>
    <cellStyle name="Comma 3 5 2 7 7 2" xfId="51193"/>
    <cellStyle name="Comma 3 5 2 7 7 3" xfId="28582"/>
    <cellStyle name="Comma 3 5 2 7 8" xfId="14199"/>
    <cellStyle name="Comma 3 5 2 7 8 2" xfId="49417"/>
    <cellStyle name="Comma 3 5 2 7 9" xfId="38596"/>
    <cellStyle name="Comma 3 5 2 8" xfId="2468"/>
    <cellStyle name="Comma 3 5 2 8 10" xfId="25997"/>
    <cellStyle name="Comma 3 5 2 8 11" xfId="60401"/>
    <cellStyle name="Comma 3 5 2 8 2" xfId="4298"/>
    <cellStyle name="Comma 3 5 2 8 2 2" xfId="16944"/>
    <cellStyle name="Comma 3 5 2 8 2 2 2" xfId="52160"/>
    <cellStyle name="Comma 3 5 2 8 2 3" xfId="39563"/>
    <cellStyle name="Comma 3 5 2 8 2 4" xfId="29549"/>
    <cellStyle name="Comma 3 5 2 8 3" xfId="5768"/>
    <cellStyle name="Comma 3 5 2 8 3 2" xfId="18398"/>
    <cellStyle name="Comma 3 5 2 8 3 2 2" xfId="53614"/>
    <cellStyle name="Comma 3 5 2 8 3 3" xfId="41017"/>
    <cellStyle name="Comma 3 5 2 8 3 4" xfId="31003"/>
    <cellStyle name="Comma 3 5 2 8 4" xfId="7227"/>
    <cellStyle name="Comma 3 5 2 8 4 2" xfId="19852"/>
    <cellStyle name="Comma 3 5 2 8 4 2 2" xfId="55068"/>
    <cellStyle name="Comma 3 5 2 8 4 3" xfId="42471"/>
    <cellStyle name="Comma 3 5 2 8 4 4" xfId="32457"/>
    <cellStyle name="Comma 3 5 2 8 5" xfId="9008"/>
    <cellStyle name="Comma 3 5 2 8 5 2" xfId="21628"/>
    <cellStyle name="Comma 3 5 2 8 5 2 2" xfId="56844"/>
    <cellStyle name="Comma 3 5 2 8 5 3" xfId="44247"/>
    <cellStyle name="Comma 3 5 2 8 5 4" xfId="34233"/>
    <cellStyle name="Comma 3 5 2 8 6" xfId="10801"/>
    <cellStyle name="Comma 3 5 2 8 6 2" xfId="23404"/>
    <cellStyle name="Comma 3 5 2 8 6 2 2" xfId="58620"/>
    <cellStyle name="Comma 3 5 2 8 6 3" xfId="46023"/>
    <cellStyle name="Comma 3 5 2 8 6 4" xfId="36009"/>
    <cellStyle name="Comma 3 5 2 8 7" xfId="15168"/>
    <cellStyle name="Comma 3 5 2 8 7 2" xfId="50384"/>
    <cellStyle name="Comma 3 5 2 8 7 3" xfId="27773"/>
    <cellStyle name="Comma 3 5 2 8 8" xfId="13390"/>
    <cellStyle name="Comma 3 5 2 8 8 2" xfId="48608"/>
    <cellStyle name="Comma 3 5 2 8 9" xfId="37787"/>
    <cellStyle name="Comma 3 5 2 9" xfId="3635"/>
    <cellStyle name="Comma 3 5 2 9 2" xfId="8359"/>
    <cellStyle name="Comma 3 5 2 9 2 2" xfId="20984"/>
    <cellStyle name="Comma 3 5 2 9 2 2 2" xfId="56200"/>
    <cellStyle name="Comma 3 5 2 9 2 3" xfId="43603"/>
    <cellStyle name="Comma 3 5 2 9 2 4" xfId="33589"/>
    <cellStyle name="Comma 3 5 2 9 3" xfId="10140"/>
    <cellStyle name="Comma 3 5 2 9 3 2" xfId="22760"/>
    <cellStyle name="Comma 3 5 2 9 3 2 2" xfId="57976"/>
    <cellStyle name="Comma 3 5 2 9 3 3" xfId="45379"/>
    <cellStyle name="Comma 3 5 2 9 3 4" xfId="35365"/>
    <cellStyle name="Comma 3 5 2 9 4" xfId="11935"/>
    <cellStyle name="Comma 3 5 2 9 4 2" xfId="24536"/>
    <cellStyle name="Comma 3 5 2 9 4 2 2" xfId="59752"/>
    <cellStyle name="Comma 3 5 2 9 4 3" xfId="47155"/>
    <cellStyle name="Comma 3 5 2 9 4 4" xfId="37141"/>
    <cellStyle name="Comma 3 5 2 9 5" xfId="16300"/>
    <cellStyle name="Comma 3 5 2 9 5 2" xfId="51516"/>
    <cellStyle name="Comma 3 5 2 9 5 3" xfId="28905"/>
    <cellStyle name="Comma 3 5 2 9 6" xfId="14522"/>
    <cellStyle name="Comma 3 5 2 9 6 2" xfId="49740"/>
    <cellStyle name="Comma 3 5 2 9 7" xfId="38919"/>
    <cellStyle name="Comma 3 5 2 9 8" xfId="27129"/>
    <cellStyle name="Comma 3 5 3" xfId="196"/>
    <cellStyle name="Comma 3 6" xfId="197"/>
    <cellStyle name="Comma 4" xfId="10"/>
    <cellStyle name="Comma 4 10" xfId="3616"/>
    <cellStyle name="Comma 4 10 2" xfId="8341"/>
    <cellStyle name="Comma 4 10 2 2" xfId="20966"/>
    <cellStyle name="Comma 4 10 2 2 2" xfId="56182"/>
    <cellStyle name="Comma 4 10 2 3" xfId="43585"/>
    <cellStyle name="Comma 4 10 2 4" xfId="33571"/>
    <cellStyle name="Comma 4 10 3" xfId="10122"/>
    <cellStyle name="Comma 4 10 3 2" xfId="22742"/>
    <cellStyle name="Comma 4 10 3 2 2" xfId="57958"/>
    <cellStyle name="Comma 4 10 3 3" xfId="45361"/>
    <cellStyle name="Comma 4 10 3 4" xfId="35347"/>
    <cellStyle name="Comma 4 10 4" xfId="11917"/>
    <cellStyle name="Comma 4 10 4 2" xfId="24518"/>
    <cellStyle name="Comma 4 10 4 2 2" xfId="59734"/>
    <cellStyle name="Comma 4 10 4 3" xfId="47137"/>
    <cellStyle name="Comma 4 10 4 4" xfId="37123"/>
    <cellStyle name="Comma 4 10 5" xfId="16282"/>
    <cellStyle name="Comma 4 10 5 2" xfId="51498"/>
    <cellStyle name="Comma 4 10 5 3" xfId="28887"/>
    <cellStyle name="Comma 4 10 6" xfId="14504"/>
    <cellStyle name="Comma 4 10 6 2" xfId="49722"/>
    <cellStyle name="Comma 4 10 7" xfId="38901"/>
    <cellStyle name="Comma 4 10 8" xfId="27111"/>
    <cellStyle name="Comma 4 11" xfId="3941"/>
    <cellStyle name="Comma 4 11 2" xfId="16604"/>
    <cellStyle name="Comma 4 11 2 2" xfId="51820"/>
    <cellStyle name="Comma 4 11 2 3" xfId="29209"/>
    <cellStyle name="Comma 4 11 3" xfId="13050"/>
    <cellStyle name="Comma 4 11 3 2" xfId="48268"/>
    <cellStyle name="Comma 4 11 4" xfId="39223"/>
    <cellStyle name="Comma 4 11 5" xfId="25657"/>
    <cellStyle name="Comma 4 12" xfId="5427"/>
    <cellStyle name="Comma 4 12 2" xfId="18058"/>
    <cellStyle name="Comma 4 12 2 2" xfId="53274"/>
    <cellStyle name="Comma 4 12 3" xfId="40677"/>
    <cellStyle name="Comma 4 12 4" xfId="30663"/>
    <cellStyle name="Comma 4 13" xfId="6883"/>
    <cellStyle name="Comma 4 13 2" xfId="19512"/>
    <cellStyle name="Comma 4 13 2 2" xfId="54728"/>
    <cellStyle name="Comma 4 13 3" xfId="42131"/>
    <cellStyle name="Comma 4 13 4" xfId="32117"/>
    <cellStyle name="Comma 4 14" xfId="8665"/>
    <cellStyle name="Comma 4 14 2" xfId="21288"/>
    <cellStyle name="Comma 4 14 2 2" xfId="56504"/>
    <cellStyle name="Comma 4 14 3" xfId="43907"/>
    <cellStyle name="Comma 4 14 4" xfId="33893"/>
    <cellStyle name="Comma 4 15" xfId="14826"/>
    <cellStyle name="Comma 4 15 2" xfId="50044"/>
    <cellStyle name="Comma 4 15 3" xfId="27433"/>
    <cellStyle name="Comma 4 16" xfId="12240"/>
    <cellStyle name="Comma 4 16 2" xfId="47459"/>
    <cellStyle name="Comma 4 17" xfId="37445"/>
    <cellStyle name="Comma 4 18" xfId="24847"/>
    <cellStyle name="Comma 4 19" xfId="60060"/>
    <cellStyle name="Comma 4 2" xfId="11"/>
    <cellStyle name="Comma 4 2 2" xfId="198"/>
    <cellStyle name="Comma 4 2 2 2" xfId="199"/>
    <cellStyle name="Comma 4 2 3" xfId="200"/>
    <cellStyle name="Comma 4 3" xfId="201"/>
    <cellStyle name="Comma 4 3 2" xfId="202"/>
    <cellStyle name="Comma 4 4" xfId="203"/>
    <cellStyle name="Comma 4 4 10" xfId="6958"/>
    <cellStyle name="Comma 4 4 10 2" xfId="19584"/>
    <cellStyle name="Comma 4 4 10 2 2" xfId="54800"/>
    <cellStyle name="Comma 4 4 10 3" xfId="42203"/>
    <cellStyle name="Comma 4 4 10 4" xfId="32189"/>
    <cellStyle name="Comma 4 4 11" xfId="8739"/>
    <cellStyle name="Comma 4 4 11 2" xfId="21360"/>
    <cellStyle name="Comma 4 4 11 2 2" xfId="56576"/>
    <cellStyle name="Comma 4 4 11 3" xfId="43979"/>
    <cellStyle name="Comma 4 4 11 4" xfId="33965"/>
    <cellStyle name="Comma 4 4 12" xfId="10458"/>
    <cellStyle name="Comma 4 4 12 2" xfId="23074"/>
    <cellStyle name="Comma 4 4 12 2 2" xfId="58290"/>
    <cellStyle name="Comma 4 4 12 3" xfId="45693"/>
    <cellStyle name="Comma 4 4 12 4" xfId="35679"/>
    <cellStyle name="Comma 4 4 13" xfId="14899"/>
    <cellStyle name="Comma 4 4 13 2" xfId="50116"/>
    <cellStyle name="Comma 4 4 13 3" xfId="27505"/>
    <cellStyle name="Comma 4 4 14" xfId="12313"/>
    <cellStyle name="Comma 4 4 14 2" xfId="47531"/>
    <cellStyle name="Comma 4 4 15" xfId="37518"/>
    <cellStyle name="Comma 4 4 16" xfId="24920"/>
    <cellStyle name="Comma 4 4 17" xfId="60133"/>
    <cellStyle name="Comma 4 4 2" xfId="204"/>
    <cellStyle name="Comma 4 4 2 10" xfId="10459"/>
    <cellStyle name="Comma 4 4 2 10 2" xfId="23075"/>
    <cellStyle name="Comma 4 4 2 10 2 2" xfId="58291"/>
    <cellStyle name="Comma 4 4 2 10 3" xfId="45694"/>
    <cellStyle name="Comma 4 4 2 10 4" xfId="35680"/>
    <cellStyle name="Comma 4 4 2 11" xfId="15054"/>
    <cellStyle name="Comma 4 4 2 11 2" xfId="50270"/>
    <cellStyle name="Comma 4 4 2 11 3" xfId="27659"/>
    <cellStyle name="Comma 4 4 2 12" xfId="12467"/>
    <cellStyle name="Comma 4 4 2 12 2" xfId="47685"/>
    <cellStyle name="Comma 4 4 2 13" xfId="37673"/>
    <cellStyle name="Comma 4 4 2 14" xfId="25074"/>
    <cellStyle name="Comma 4 4 2 15" xfId="60287"/>
    <cellStyle name="Comma 4 4 2 2" xfId="3190"/>
    <cellStyle name="Comma 4 4 2 2 10" xfId="25558"/>
    <cellStyle name="Comma 4 4 2 2 11" xfId="61093"/>
    <cellStyle name="Comma 4 4 2 2 2" xfId="4990"/>
    <cellStyle name="Comma 4 4 2 2 2 2" xfId="17636"/>
    <cellStyle name="Comma 4 4 2 2 2 2 2" xfId="52852"/>
    <cellStyle name="Comma 4 4 2 2 2 2 3" xfId="30241"/>
    <cellStyle name="Comma 4 4 2 2 2 3" xfId="14082"/>
    <cellStyle name="Comma 4 4 2 2 2 3 2" xfId="49300"/>
    <cellStyle name="Comma 4 4 2 2 2 4" xfId="40255"/>
    <cellStyle name="Comma 4 4 2 2 2 5" xfId="26689"/>
    <cellStyle name="Comma 4 4 2 2 3" xfId="6460"/>
    <cellStyle name="Comma 4 4 2 2 3 2" xfId="19090"/>
    <cellStyle name="Comma 4 4 2 2 3 2 2" xfId="54306"/>
    <cellStyle name="Comma 4 4 2 2 3 3" xfId="41709"/>
    <cellStyle name="Comma 4 4 2 2 3 4" xfId="31695"/>
    <cellStyle name="Comma 4 4 2 2 4" xfId="7919"/>
    <cellStyle name="Comma 4 4 2 2 4 2" xfId="20544"/>
    <cellStyle name="Comma 4 4 2 2 4 2 2" xfId="55760"/>
    <cellStyle name="Comma 4 4 2 2 4 3" xfId="43163"/>
    <cellStyle name="Comma 4 4 2 2 4 4" xfId="33149"/>
    <cellStyle name="Comma 4 4 2 2 5" xfId="9700"/>
    <cellStyle name="Comma 4 4 2 2 5 2" xfId="22320"/>
    <cellStyle name="Comma 4 4 2 2 5 2 2" xfId="57536"/>
    <cellStyle name="Comma 4 4 2 2 5 3" xfId="44939"/>
    <cellStyle name="Comma 4 4 2 2 5 4" xfId="34925"/>
    <cellStyle name="Comma 4 4 2 2 6" xfId="11493"/>
    <cellStyle name="Comma 4 4 2 2 6 2" xfId="24096"/>
    <cellStyle name="Comma 4 4 2 2 6 2 2" xfId="59312"/>
    <cellStyle name="Comma 4 4 2 2 6 3" xfId="46715"/>
    <cellStyle name="Comma 4 4 2 2 6 4" xfId="36701"/>
    <cellStyle name="Comma 4 4 2 2 7" xfId="15860"/>
    <cellStyle name="Comma 4 4 2 2 7 2" xfId="51076"/>
    <cellStyle name="Comma 4 4 2 2 7 3" xfId="28465"/>
    <cellStyle name="Comma 4 4 2 2 8" xfId="12951"/>
    <cellStyle name="Comma 4 4 2 2 8 2" xfId="48169"/>
    <cellStyle name="Comma 4 4 2 2 9" xfId="38479"/>
    <cellStyle name="Comma 4 4 2 3" xfId="3519"/>
    <cellStyle name="Comma 4 4 2 3 10" xfId="27014"/>
    <cellStyle name="Comma 4 4 2 3 11" xfId="61418"/>
    <cellStyle name="Comma 4 4 2 3 2" xfId="5315"/>
    <cellStyle name="Comma 4 4 2 3 2 2" xfId="17961"/>
    <cellStyle name="Comma 4 4 2 3 2 2 2" xfId="53177"/>
    <cellStyle name="Comma 4 4 2 3 2 3" xfId="40580"/>
    <cellStyle name="Comma 4 4 2 3 2 4" xfId="30566"/>
    <cellStyle name="Comma 4 4 2 3 3" xfId="6785"/>
    <cellStyle name="Comma 4 4 2 3 3 2" xfId="19415"/>
    <cellStyle name="Comma 4 4 2 3 3 2 2" xfId="54631"/>
    <cellStyle name="Comma 4 4 2 3 3 3" xfId="42034"/>
    <cellStyle name="Comma 4 4 2 3 3 4" xfId="32020"/>
    <cellStyle name="Comma 4 4 2 3 4" xfId="8244"/>
    <cellStyle name="Comma 4 4 2 3 4 2" xfId="20869"/>
    <cellStyle name="Comma 4 4 2 3 4 2 2" xfId="56085"/>
    <cellStyle name="Comma 4 4 2 3 4 3" xfId="43488"/>
    <cellStyle name="Comma 4 4 2 3 4 4" xfId="33474"/>
    <cellStyle name="Comma 4 4 2 3 5" xfId="10025"/>
    <cellStyle name="Comma 4 4 2 3 5 2" xfId="22645"/>
    <cellStyle name="Comma 4 4 2 3 5 2 2" xfId="57861"/>
    <cellStyle name="Comma 4 4 2 3 5 3" xfId="45264"/>
    <cellStyle name="Comma 4 4 2 3 5 4" xfId="35250"/>
    <cellStyle name="Comma 4 4 2 3 6" xfId="11818"/>
    <cellStyle name="Comma 4 4 2 3 6 2" xfId="24421"/>
    <cellStyle name="Comma 4 4 2 3 6 2 2" xfId="59637"/>
    <cellStyle name="Comma 4 4 2 3 6 3" xfId="47040"/>
    <cellStyle name="Comma 4 4 2 3 6 4" xfId="37026"/>
    <cellStyle name="Comma 4 4 2 3 7" xfId="16185"/>
    <cellStyle name="Comma 4 4 2 3 7 2" xfId="51401"/>
    <cellStyle name="Comma 4 4 2 3 7 3" xfId="28790"/>
    <cellStyle name="Comma 4 4 2 3 8" xfId="14407"/>
    <cellStyle name="Comma 4 4 2 3 8 2" xfId="49625"/>
    <cellStyle name="Comma 4 4 2 3 9" xfId="38804"/>
    <cellStyle name="Comma 4 4 2 4" xfId="2681"/>
    <cellStyle name="Comma 4 4 2 4 10" xfId="26205"/>
    <cellStyle name="Comma 4 4 2 4 11" xfId="60609"/>
    <cellStyle name="Comma 4 4 2 4 2" xfId="4506"/>
    <cellStyle name="Comma 4 4 2 4 2 2" xfId="17152"/>
    <cellStyle name="Comma 4 4 2 4 2 2 2" xfId="52368"/>
    <cellStyle name="Comma 4 4 2 4 2 3" xfId="39771"/>
    <cellStyle name="Comma 4 4 2 4 2 4" xfId="29757"/>
    <cellStyle name="Comma 4 4 2 4 3" xfId="5976"/>
    <cellStyle name="Comma 4 4 2 4 3 2" xfId="18606"/>
    <cellStyle name="Comma 4 4 2 4 3 2 2" xfId="53822"/>
    <cellStyle name="Comma 4 4 2 4 3 3" xfId="41225"/>
    <cellStyle name="Comma 4 4 2 4 3 4" xfId="31211"/>
    <cellStyle name="Comma 4 4 2 4 4" xfId="7435"/>
    <cellStyle name="Comma 4 4 2 4 4 2" xfId="20060"/>
    <cellStyle name="Comma 4 4 2 4 4 2 2" xfId="55276"/>
    <cellStyle name="Comma 4 4 2 4 4 3" xfId="42679"/>
    <cellStyle name="Comma 4 4 2 4 4 4" xfId="32665"/>
    <cellStyle name="Comma 4 4 2 4 5" xfId="9216"/>
    <cellStyle name="Comma 4 4 2 4 5 2" xfId="21836"/>
    <cellStyle name="Comma 4 4 2 4 5 2 2" xfId="57052"/>
    <cellStyle name="Comma 4 4 2 4 5 3" xfId="44455"/>
    <cellStyle name="Comma 4 4 2 4 5 4" xfId="34441"/>
    <cellStyle name="Comma 4 4 2 4 6" xfId="11009"/>
    <cellStyle name="Comma 4 4 2 4 6 2" xfId="23612"/>
    <cellStyle name="Comma 4 4 2 4 6 2 2" xfId="58828"/>
    <cellStyle name="Comma 4 4 2 4 6 3" xfId="46231"/>
    <cellStyle name="Comma 4 4 2 4 6 4" xfId="36217"/>
    <cellStyle name="Comma 4 4 2 4 7" xfId="15376"/>
    <cellStyle name="Comma 4 4 2 4 7 2" xfId="50592"/>
    <cellStyle name="Comma 4 4 2 4 7 3" xfId="27981"/>
    <cellStyle name="Comma 4 4 2 4 8" xfId="13598"/>
    <cellStyle name="Comma 4 4 2 4 8 2" xfId="48816"/>
    <cellStyle name="Comma 4 4 2 4 9" xfId="37995"/>
    <cellStyle name="Comma 4 4 2 5" xfId="3844"/>
    <cellStyle name="Comma 4 4 2 5 2" xfId="8567"/>
    <cellStyle name="Comma 4 4 2 5 2 2" xfId="21192"/>
    <cellStyle name="Comma 4 4 2 5 2 2 2" xfId="56408"/>
    <cellStyle name="Comma 4 4 2 5 2 3" xfId="43811"/>
    <cellStyle name="Comma 4 4 2 5 2 4" xfId="33797"/>
    <cellStyle name="Comma 4 4 2 5 3" xfId="10348"/>
    <cellStyle name="Comma 4 4 2 5 3 2" xfId="22968"/>
    <cellStyle name="Comma 4 4 2 5 3 2 2" xfId="58184"/>
    <cellStyle name="Comma 4 4 2 5 3 3" xfId="45587"/>
    <cellStyle name="Comma 4 4 2 5 3 4" xfId="35573"/>
    <cellStyle name="Comma 4 4 2 5 4" xfId="12143"/>
    <cellStyle name="Comma 4 4 2 5 4 2" xfId="24744"/>
    <cellStyle name="Comma 4 4 2 5 4 2 2" xfId="59960"/>
    <cellStyle name="Comma 4 4 2 5 4 3" xfId="47363"/>
    <cellStyle name="Comma 4 4 2 5 4 4" xfId="37349"/>
    <cellStyle name="Comma 4 4 2 5 5" xfId="16508"/>
    <cellStyle name="Comma 4 4 2 5 5 2" xfId="51724"/>
    <cellStyle name="Comma 4 4 2 5 5 3" xfId="29113"/>
    <cellStyle name="Comma 4 4 2 5 6" xfId="14730"/>
    <cellStyle name="Comma 4 4 2 5 6 2" xfId="49948"/>
    <cellStyle name="Comma 4 4 2 5 7" xfId="39127"/>
    <cellStyle name="Comma 4 4 2 5 8" xfId="27337"/>
    <cellStyle name="Comma 4 4 2 6" xfId="4184"/>
    <cellStyle name="Comma 4 4 2 6 2" xfId="16830"/>
    <cellStyle name="Comma 4 4 2 6 2 2" xfId="52046"/>
    <cellStyle name="Comma 4 4 2 6 2 3" xfId="29435"/>
    <cellStyle name="Comma 4 4 2 6 3" xfId="13276"/>
    <cellStyle name="Comma 4 4 2 6 3 2" xfId="48494"/>
    <cellStyle name="Comma 4 4 2 6 4" xfId="39449"/>
    <cellStyle name="Comma 4 4 2 6 5" xfId="25883"/>
    <cellStyle name="Comma 4 4 2 7" xfId="5654"/>
    <cellStyle name="Comma 4 4 2 7 2" xfId="18284"/>
    <cellStyle name="Comma 4 4 2 7 2 2" xfId="53500"/>
    <cellStyle name="Comma 4 4 2 7 3" xfId="40903"/>
    <cellStyle name="Comma 4 4 2 7 4" xfId="30889"/>
    <cellStyle name="Comma 4 4 2 8" xfId="7113"/>
    <cellStyle name="Comma 4 4 2 8 2" xfId="19738"/>
    <cellStyle name="Comma 4 4 2 8 2 2" xfId="54954"/>
    <cellStyle name="Comma 4 4 2 8 3" xfId="42357"/>
    <cellStyle name="Comma 4 4 2 8 4" xfId="32343"/>
    <cellStyle name="Comma 4 4 2 9" xfId="8894"/>
    <cellStyle name="Comma 4 4 2 9 2" xfId="21514"/>
    <cellStyle name="Comma 4 4 2 9 2 2" xfId="56730"/>
    <cellStyle name="Comma 4 4 2 9 3" xfId="44133"/>
    <cellStyle name="Comma 4 4 2 9 4" xfId="34119"/>
    <cellStyle name="Comma 4 4 3" xfId="3029"/>
    <cellStyle name="Comma 4 4 3 10" xfId="25401"/>
    <cellStyle name="Comma 4 4 3 11" xfId="60936"/>
    <cellStyle name="Comma 4 4 3 2" xfId="4833"/>
    <cellStyle name="Comma 4 4 3 2 2" xfId="17479"/>
    <cellStyle name="Comma 4 4 3 2 2 2" xfId="52695"/>
    <cellStyle name="Comma 4 4 3 2 2 3" xfId="30084"/>
    <cellStyle name="Comma 4 4 3 2 3" xfId="13925"/>
    <cellStyle name="Comma 4 4 3 2 3 2" xfId="49143"/>
    <cellStyle name="Comma 4 4 3 2 4" xfId="40098"/>
    <cellStyle name="Comma 4 4 3 2 5" xfId="26532"/>
    <cellStyle name="Comma 4 4 3 3" xfId="6303"/>
    <cellStyle name="Comma 4 4 3 3 2" xfId="18933"/>
    <cellStyle name="Comma 4 4 3 3 2 2" xfId="54149"/>
    <cellStyle name="Comma 4 4 3 3 3" xfId="41552"/>
    <cellStyle name="Comma 4 4 3 3 4" xfId="31538"/>
    <cellStyle name="Comma 4 4 3 4" xfId="7762"/>
    <cellStyle name="Comma 4 4 3 4 2" xfId="20387"/>
    <cellStyle name="Comma 4 4 3 4 2 2" xfId="55603"/>
    <cellStyle name="Comma 4 4 3 4 3" xfId="43006"/>
    <cellStyle name="Comma 4 4 3 4 4" xfId="32992"/>
    <cellStyle name="Comma 4 4 3 5" xfId="9543"/>
    <cellStyle name="Comma 4 4 3 5 2" xfId="22163"/>
    <cellStyle name="Comma 4 4 3 5 2 2" xfId="57379"/>
    <cellStyle name="Comma 4 4 3 5 3" xfId="44782"/>
    <cellStyle name="Comma 4 4 3 5 4" xfId="34768"/>
    <cellStyle name="Comma 4 4 3 6" xfId="11336"/>
    <cellStyle name="Comma 4 4 3 6 2" xfId="23939"/>
    <cellStyle name="Comma 4 4 3 6 2 2" xfId="59155"/>
    <cellStyle name="Comma 4 4 3 6 3" xfId="46558"/>
    <cellStyle name="Comma 4 4 3 6 4" xfId="36544"/>
    <cellStyle name="Comma 4 4 3 7" xfId="15703"/>
    <cellStyle name="Comma 4 4 3 7 2" xfId="50919"/>
    <cellStyle name="Comma 4 4 3 7 3" xfId="28308"/>
    <cellStyle name="Comma 4 4 3 8" xfId="12794"/>
    <cellStyle name="Comma 4 4 3 8 2" xfId="48012"/>
    <cellStyle name="Comma 4 4 3 9" xfId="38322"/>
    <cellStyle name="Comma 4 4 4" xfId="2857"/>
    <cellStyle name="Comma 4 4 4 10" xfId="25242"/>
    <cellStyle name="Comma 4 4 4 11" xfId="60777"/>
    <cellStyle name="Comma 4 4 4 2" xfId="4674"/>
    <cellStyle name="Comma 4 4 4 2 2" xfId="17320"/>
    <cellStyle name="Comma 4 4 4 2 2 2" xfId="52536"/>
    <cellStyle name="Comma 4 4 4 2 2 3" xfId="29925"/>
    <cellStyle name="Comma 4 4 4 2 3" xfId="13766"/>
    <cellStyle name="Comma 4 4 4 2 3 2" xfId="48984"/>
    <cellStyle name="Comma 4 4 4 2 4" xfId="39939"/>
    <cellStyle name="Comma 4 4 4 2 5" xfId="26373"/>
    <cellStyle name="Comma 4 4 4 3" xfId="6144"/>
    <cellStyle name="Comma 4 4 4 3 2" xfId="18774"/>
    <cellStyle name="Comma 4 4 4 3 2 2" xfId="53990"/>
    <cellStyle name="Comma 4 4 4 3 3" xfId="41393"/>
    <cellStyle name="Comma 4 4 4 3 4" xfId="31379"/>
    <cellStyle name="Comma 4 4 4 4" xfId="7603"/>
    <cellStyle name="Comma 4 4 4 4 2" xfId="20228"/>
    <cellStyle name="Comma 4 4 4 4 2 2" xfId="55444"/>
    <cellStyle name="Comma 4 4 4 4 3" xfId="42847"/>
    <cellStyle name="Comma 4 4 4 4 4" xfId="32833"/>
    <cellStyle name="Comma 4 4 4 5" xfId="9384"/>
    <cellStyle name="Comma 4 4 4 5 2" xfId="22004"/>
    <cellStyle name="Comma 4 4 4 5 2 2" xfId="57220"/>
    <cellStyle name="Comma 4 4 4 5 3" xfId="44623"/>
    <cellStyle name="Comma 4 4 4 5 4" xfId="34609"/>
    <cellStyle name="Comma 4 4 4 6" xfId="11177"/>
    <cellStyle name="Comma 4 4 4 6 2" xfId="23780"/>
    <cellStyle name="Comma 4 4 4 6 2 2" xfId="58996"/>
    <cellStyle name="Comma 4 4 4 6 3" xfId="46399"/>
    <cellStyle name="Comma 4 4 4 6 4" xfId="36385"/>
    <cellStyle name="Comma 4 4 4 7" xfId="15544"/>
    <cellStyle name="Comma 4 4 4 7 2" xfId="50760"/>
    <cellStyle name="Comma 4 4 4 7 3" xfId="28149"/>
    <cellStyle name="Comma 4 4 4 8" xfId="12635"/>
    <cellStyle name="Comma 4 4 4 8 2" xfId="47853"/>
    <cellStyle name="Comma 4 4 4 9" xfId="38163"/>
    <cellStyle name="Comma 4 4 5" xfId="3365"/>
    <cellStyle name="Comma 4 4 5 10" xfId="26860"/>
    <cellStyle name="Comma 4 4 5 11" xfId="61264"/>
    <cellStyle name="Comma 4 4 5 2" xfId="5161"/>
    <cellStyle name="Comma 4 4 5 2 2" xfId="17807"/>
    <cellStyle name="Comma 4 4 5 2 2 2" xfId="53023"/>
    <cellStyle name="Comma 4 4 5 2 3" xfId="40426"/>
    <cellStyle name="Comma 4 4 5 2 4" xfId="30412"/>
    <cellStyle name="Comma 4 4 5 3" xfId="6631"/>
    <cellStyle name="Comma 4 4 5 3 2" xfId="19261"/>
    <cellStyle name="Comma 4 4 5 3 2 2" xfId="54477"/>
    <cellStyle name="Comma 4 4 5 3 3" xfId="41880"/>
    <cellStyle name="Comma 4 4 5 3 4" xfId="31866"/>
    <cellStyle name="Comma 4 4 5 4" xfId="8090"/>
    <cellStyle name="Comma 4 4 5 4 2" xfId="20715"/>
    <cellStyle name="Comma 4 4 5 4 2 2" xfId="55931"/>
    <cellStyle name="Comma 4 4 5 4 3" xfId="43334"/>
    <cellStyle name="Comma 4 4 5 4 4" xfId="33320"/>
    <cellStyle name="Comma 4 4 5 5" xfId="9871"/>
    <cellStyle name="Comma 4 4 5 5 2" xfId="22491"/>
    <cellStyle name="Comma 4 4 5 5 2 2" xfId="57707"/>
    <cellStyle name="Comma 4 4 5 5 3" xfId="45110"/>
    <cellStyle name="Comma 4 4 5 5 4" xfId="35096"/>
    <cellStyle name="Comma 4 4 5 6" xfId="11664"/>
    <cellStyle name="Comma 4 4 5 6 2" xfId="24267"/>
    <cellStyle name="Comma 4 4 5 6 2 2" xfId="59483"/>
    <cellStyle name="Comma 4 4 5 6 3" xfId="46886"/>
    <cellStyle name="Comma 4 4 5 6 4" xfId="36872"/>
    <cellStyle name="Comma 4 4 5 7" xfId="16031"/>
    <cellStyle name="Comma 4 4 5 7 2" xfId="51247"/>
    <cellStyle name="Comma 4 4 5 7 3" xfId="28636"/>
    <cellStyle name="Comma 4 4 5 8" xfId="14253"/>
    <cellStyle name="Comma 4 4 5 8 2" xfId="49471"/>
    <cellStyle name="Comma 4 4 5 9" xfId="38650"/>
    <cellStyle name="Comma 4 4 6" xfId="2526"/>
    <cellStyle name="Comma 4 4 6 10" xfId="26051"/>
    <cellStyle name="Comma 4 4 6 11" xfId="60455"/>
    <cellStyle name="Comma 4 4 6 2" xfId="4352"/>
    <cellStyle name="Comma 4 4 6 2 2" xfId="16998"/>
    <cellStyle name="Comma 4 4 6 2 2 2" xfId="52214"/>
    <cellStyle name="Comma 4 4 6 2 3" xfId="39617"/>
    <cellStyle name="Comma 4 4 6 2 4" xfId="29603"/>
    <cellStyle name="Comma 4 4 6 3" xfId="5822"/>
    <cellStyle name="Comma 4 4 6 3 2" xfId="18452"/>
    <cellStyle name="Comma 4 4 6 3 2 2" xfId="53668"/>
    <cellStyle name="Comma 4 4 6 3 3" xfId="41071"/>
    <cellStyle name="Comma 4 4 6 3 4" xfId="31057"/>
    <cellStyle name="Comma 4 4 6 4" xfId="7281"/>
    <cellStyle name="Comma 4 4 6 4 2" xfId="19906"/>
    <cellStyle name="Comma 4 4 6 4 2 2" xfId="55122"/>
    <cellStyle name="Comma 4 4 6 4 3" xfId="42525"/>
    <cellStyle name="Comma 4 4 6 4 4" xfId="32511"/>
    <cellStyle name="Comma 4 4 6 5" xfId="9062"/>
    <cellStyle name="Comma 4 4 6 5 2" xfId="21682"/>
    <cellStyle name="Comma 4 4 6 5 2 2" xfId="56898"/>
    <cellStyle name="Comma 4 4 6 5 3" xfId="44301"/>
    <cellStyle name="Comma 4 4 6 5 4" xfId="34287"/>
    <cellStyle name="Comma 4 4 6 6" xfId="10855"/>
    <cellStyle name="Comma 4 4 6 6 2" xfId="23458"/>
    <cellStyle name="Comma 4 4 6 6 2 2" xfId="58674"/>
    <cellStyle name="Comma 4 4 6 6 3" xfId="46077"/>
    <cellStyle name="Comma 4 4 6 6 4" xfId="36063"/>
    <cellStyle name="Comma 4 4 6 7" xfId="15222"/>
    <cellStyle name="Comma 4 4 6 7 2" xfId="50438"/>
    <cellStyle name="Comma 4 4 6 7 3" xfId="27827"/>
    <cellStyle name="Comma 4 4 6 8" xfId="13444"/>
    <cellStyle name="Comma 4 4 6 8 2" xfId="48662"/>
    <cellStyle name="Comma 4 4 6 9" xfId="37841"/>
    <cellStyle name="Comma 4 4 7" xfId="3689"/>
    <cellStyle name="Comma 4 4 7 2" xfId="8413"/>
    <cellStyle name="Comma 4 4 7 2 2" xfId="21038"/>
    <cellStyle name="Comma 4 4 7 2 2 2" xfId="56254"/>
    <cellStyle name="Comma 4 4 7 2 3" xfId="43657"/>
    <cellStyle name="Comma 4 4 7 2 4" xfId="33643"/>
    <cellStyle name="Comma 4 4 7 3" xfId="10194"/>
    <cellStyle name="Comma 4 4 7 3 2" xfId="22814"/>
    <cellStyle name="Comma 4 4 7 3 2 2" xfId="58030"/>
    <cellStyle name="Comma 4 4 7 3 3" xfId="45433"/>
    <cellStyle name="Comma 4 4 7 3 4" xfId="35419"/>
    <cellStyle name="Comma 4 4 7 4" xfId="11989"/>
    <cellStyle name="Comma 4 4 7 4 2" xfId="24590"/>
    <cellStyle name="Comma 4 4 7 4 2 2" xfId="59806"/>
    <cellStyle name="Comma 4 4 7 4 3" xfId="47209"/>
    <cellStyle name="Comma 4 4 7 4 4" xfId="37195"/>
    <cellStyle name="Comma 4 4 7 5" xfId="16354"/>
    <cellStyle name="Comma 4 4 7 5 2" xfId="51570"/>
    <cellStyle name="Comma 4 4 7 5 3" xfId="28959"/>
    <cellStyle name="Comma 4 4 7 6" xfId="14576"/>
    <cellStyle name="Comma 4 4 7 6 2" xfId="49794"/>
    <cellStyle name="Comma 4 4 7 7" xfId="38973"/>
    <cellStyle name="Comma 4 4 7 8" xfId="27183"/>
    <cellStyle name="Comma 4 4 8" xfId="4025"/>
    <cellStyle name="Comma 4 4 8 2" xfId="16676"/>
    <cellStyle name="Comma 4 4 8 2 2" xfId="51892"/>
    <cellStyle name="Comma 4 4 8 2 3" xfId="29281"/>
    <cellStyle name="Comma 4 4 8 3" xfId="13122"/>
    <cellStyle name="Comma 4 4 8 3 2" xfId="48340"/>
    <cellStyle name="Comma 4 4 8 4" xfId="39295"/>
    <cellStyle name="Comma 4 4 8 5" xfId="25729"/>
    <cellStyle name="Comma 4 4 9" xfId="5500"/>
    <cellStyle name="Comma 4 4 9 2" xfId="18130"/>
    <cellStyle name="Comma 4 4 9 2 2" xfId="53346"/>
    <cellStyle name="Comma 4 4 9 3" xfId="40749"/>
    <cellStyle name="Comma 4 4 9 4" xfId="30735"/>
    <cellStyle name="Comma 4 5" xfId="205"/>
    <cellStyle name="Comma 4 5 10" xfId="10460"/>
    <cellStyle name="Comma 4 5 10 2" xfId="23076"/>
    <cellStyle name="Comma 4 5 10 2 2" xfId="58292"/>
    <cellStyle name="Comma 4 5 10 3" xfId="45695"/>
    <cellStyle name="Comma 4 5 10 4" xfId="35681"/>
    <cellStyle name="Comma 4 5 11" xfId="14980"/>
    <cellStyle name="Comma 4 5 11 2" xfId="50196"/>
    <cellStyle name="Comma 4 5 11 3" xfId="27585"/>
    <cellStyle name="Comma 4 5 12" xfId="12393"/>
    <cellStyle name="Comma 4 5 12 2" xfId="47611"/>
    <cellStyle name="Comma 4 5 13" xfId="37599"/>
    <cellStyle name="Comma 4 5 14" xfId="25000"/>
    <cellStyle name="Comma 4 5 15" xfId="60213"/>
    <cellStyle name="Comma 4 5 2" xfId="3116"/>
    <cellStyle name="Comma 4 5 2 10" xfId="25484"/>
    <cellStyle name="Comma 4 5 2 11" xfId="61019"/>
    <cellStyle name="Comma 4 5 2 2" xfId="4916"/>
    <cellStyle name="Comma 4 5 2 2 2" xfId="17562"/>
    <cellStyle name="Comma 4 5 2 2 2 2" xfId="52778"/>
    <cellStyle name="Comma 4 5 2 2 2 3" xfId="30167"/>
    <cellStyle name="Comma 4 5 2 2 3" xfId="14008"/>
    <cellStyle name="Comma 4 5 2 2 3 2" xfId="49226"/>
    <cellStyle name="Comma 4 5 2 2 4" xfId="40181"/>
    <cellStyle name="Comma 4 5 2 2 5" xfId="26615"/>
    <cellStyle name="Comma 4 5 2 3" xfId="6386"/>
    <cellStyle name="Comma 4 5 2 3 2" xfId="19016"/>
    <cellStyle name="Comma 4 5 2 3 2 2" xfId="54232"/>
    <cellStyle name="Comma 4 5 2 3 3" xfId="41635"/>
    <cellStyle name="Comma 4 5 2 3 4" xfId="31621"/>
    <cellStyle name="Comma 4 5 2 4" xfId="7845"/>
    <cellStyle name="Comma 4 5 2 4 2" xfId="20470"/>
    <cellStyle name="Comma 4 5 2 4 2 2" xfId="55686"/>
    <cellStyle name="Comma 4 5 2 4 3" xfId="43089"/>
    <cellStyle name="Comma 4 5 2 4 4" xfId="33075"/>
    <cellStyle name="Comma 4 5 2 5" xfId="9626"/>
    <cellStyle name="Comma 4 5 2 5 2" xfId="22246"/>
    <cellStyle name="Comma 4 5 2 5 2 2" xfId="57462"/>
    <cellStyle name="Comma 4 5 2 5 3" xfId="44865"/>
    <cellStyle name="Comma 4 5 2 5 4" xfId="34851"/>
    <cellStyle name="Comma 4 5 2 6" xfId="11419"/>
    <cellStyle name="Comma 4 5 2 6 2" xfId="24022"/>
    <cellStyle name="Comma 4 5 2 6 2 2" xfId="59238"/>
    <cellStyle name="Comma 4 5 2 6 3" xfId="46641"/>
    <cellStyle name="Comma 4 5 2 6 4" xfId="36627"/>
    <cellStyle name="Comma 4 5 2 7" xfId="15786"/>
    <cellStyle name="Comma 4 5 2 7 2" xfId="51002"/>
    <cellStyle name="Comma 4 5 2 7 3" xfId="28391"/>
    <cellStyle name="Comma 4 5 2 8" xfId="12877"/>
    <cellStyle name="Comma 4 5 2 8 2" xfId="48095"/>
    <cellStyle name="Comma 4 5 2 9" xfId="38405"/>
    <cellStyle name="Comma 4 5 3" xfId="3445"/>
    <cellStyle name="Comma 4 5 3 10" xfId="26940"/>
    <cellStyle name="Comma 4 5 3 11" xfId="61344"/>
    <cellStyle name="Comma 4 5 3 2" xfId="5241"/>
    <cellStyle name="Comma 4 5 3 2 2" xfId="17887"/>
    <cellStyle name="Comma 4 5 3 2 2 2" xfId="53103"/>
    <cellStyle name="Comma 4 5 3 2 3" xfId="40506"/>
    <cellStyle name="Comma 4 5 3 2 4" xfId="30492"/>
    <cellStyle name="Comma 4 5 3 3" xfId="6711"/>
    <cellStyle name="Comma 4 5 3 3 2" xfId="19341"/>
    <cellStyle name="Comma 4 5 3 3 2 2" xfId="54557"/>
    <cellStyle name="Comma 4 5 3 3 3" xfId="41960"/>
    <cellStyle name="Comma 4 5 3 3 4" xfId="31946"/>
    <cellStyle name="Comma 4 5 3 4" xfId="8170"/>
    <cellStyle name="Comma 4 5 3 4 2" xfId="20795"/>
    <cellStyle name="Comma 4 5 3 4 2 2" xfId="56011"/>
    <cellStyle name="Comma 4 5 3 4 3" xfId="43414"/>
    <cellStyle name="Comma 4 5 3 4 4" xfId="33400"/>
    <cellStyle name="Comma 4 5 3 5" xfId="9951"/>
    <cellStyle name="Comma 4 5 3 5 2" xfId="22571"/>
    <cellStyle name="Comma 4 5 3 5 2 2" xfId="57787"/>
    <cellStyle name="Comma 4 5 3 5 3" xfId="45190"/>
    <cellStyle name="Comma 4 5 3 5 4" xfId="35176"/>
    <cellStyle name="Comma 4 5 3 6" xfId="11744"/>
    <cellStyle name="Comma 4 5 3 6 2" xfId="24347"/>
    <cellStyle name="Comma 4 5 3 6 2 2" xfId="59563"/>
    <cellStyle name="Comma 4 5 3 6 3" xfId="46966"/>
    <cellStyle name="Comma 4 5 3 6 4" xfId="36952"/>
    <cellStyle name="Comma 4 5 3 7" xfId="16111"/>
    <cellStyle name="Comma 4 5 3 7 2" xfId="51327"/>
    <cellStyle name="Comma 4 5 3 7 3" xfId="28716"/>
    <cellStyle name="Comma 4 5 3 8" xfId="14333"/>
    <cellStyle name="Comma 4 5 3 8 2" xfId="49551"/>
    <cellStyle name="Comma 4 5 3 9" xfId="38730"/>
    <cellStyle name="Comma 4 5 4" xfId="2607"/>
    <cellStyle name="Comma 4 5 4 10" xfId="26131"/>
    <cellStyle name="Comma 4 5 4 11" xfId="60535"/>
    <cellStyle name="Comma 4 5 4 2" xfId="4432"/>
    <cellStyle name="Comma 4 5 4 2 2" xfId="17078"/>
    <cellStyle name="Comma 4 5 4 2 2 2" xfId="52294"/>
    <cellStyle name="Comma 4 5 4 2 3" xfId="39697"/>
    <cellStyle name="Comma 4 5 4 2 4" xfId="29683"/>
    <cellStyle name="Comma 4 5 4 3" xfId="5902"/>
    <cellStyle name="Comma 4 5 4 3 2" xfId="18532"/>
    <cellStyle name="Comma 4 5 4 3 2 2" xfId="53748"/>
    <cellStyle name="Comma 4 5 4 3 3" xfId="41151"/>
    <cellStyle name="Comma 4 5 4 3 4" xfId="31137"/>
    <cellStyle name="Comma 4 5 4 4" xfId="7361"/>
    <cellStyle name="Comma 4 5 4 4 2" xfId="19986"/>
    <cellStyle name="Comma 4 5 4 4 2 2" xfId="55202"/>
    <cellStyle name="Comma 4 5 4 4 3" xfId="42605"/>
    <cellStyle name="Comma 4 5 4 4 4" xfId="32591"/>
    <cellStyle name="Comma 4 5 4 5" xfId="9142"/>
    <cellStyle name="Comma 4 5 4 5 2" xfId="21762"/>
    <cellStyle name="Comma 4 5 4 5 2 2" xfId="56978"/>
    <cellStyle name="Comma 4 5 4 5 3" xfId="44381"/>
    <cellStyle name="Comma 4 5 4 5 4" xfId="34367"/>
    <cellStyle name="Comma 4 5 4 6" xfId="10935"/>
    <cellStyle name="Comma 4 5 4 6 2" xfId="23538"/>
    <cellStyle name="Comma 4 5 4 6 2 2" xfId="58754"/>
    <cellStyle name="Comma 4 5 4 6 3" xfId="46157"/>
    <cellStyle name="Comma 4 5 4 6 4" xfId="36143"/>
    <cellStyle name="Comma 4 5 4 7" xfId="15302"/>
    <cellStyle name="Comma 4 5 4 7 2" xfId="50518"/>
    <cellStyle name="Comma 4 5 4 7 3" xfId="27907"/>
    <cellStyle name="Comma 4 5 4 8" xfId="13524"/>
    <cellStyle name="Comma 4 5 4 8 2" xfId="48742"/>
    <cellStyle name="Comma 4 5 4 9" xfId="37921"/>
    <cellStyle name="Comma 4 5 5" xfId="3770"/>
    <cellStyle name="Comma 4 5 5 2" xfId="8493"/>
    <cellStyle name="Comma 4 5 5 2 2" xfId="21118"/>
    <cellStyle name="Comma 4 5 5 2 2 2" xfId="56334"/>
    <cellStyle name="Comma 4 5 5 2 3" xfId="43737"/>
    <cellStyle name="Comma 4 5 5 2 4" xfId="33723"/>
    <cellStyle name="Comma 4 5 5 3" xfId="10274"/>
    <cellStyle name="Comma 4 5 5 3 2" xfId="22894"/>
    <cellStyle name="Comma 4 5 5 3 2 2" xfId="58110"/>
    <cellStyle name="Comma 4 5 5 3 3" xfId="45513"/>
    <cellStyle name="Comma 4 5 5 3 4" xfId="35499"/>
    <cellStyle name="Comma 4 5 5 4" xfId="12069"/>
    <cellStyle name="Comma 4 5 5 4 2" xfId="24670"/>
    <cellStyle name="Comma 4 5 5 4 2 2" xfId="59886"/>
    <cellStyle name="Comma 4 5 5 4 3" xfId="47289"/>
    <cellStyle name="Comma 4 5 5 4 4" xfId="37275"/>
    <cellStyle name="Comma 4 5 5 5" xfId="16434"/>
    <cellStyle name="Comma 4 5 5 5 2" xfId="51650"/>
    <cellStyle name="Comma 4 5 5 5 3" xfId="29039"/>
    <cellStyle name="Comma 4 5 5 6" xfId="14656"/>
    <cellStyle name="Comma 4 5 5 6 2" xfId="49874"/>
    <cellStyle name="Comma 4 5 5 7" xfId="39053"/>
    <cellStyle name="Comma 4 5 5 8" xfId="27263"/>
    <cellStyle name="Comma 4 5 6" xfId="4110"/>
    <cellStyle name="Comma 4 5 6 2" xfId="16756"/>
    <cellStyle name="Comma 4 5 6 2 2" xfId="51972"/>
    <cellStyle name="Comma 4 5 6 2 3" xfId="29361"/>
    <cellStyle name="Comma 4 5 6 3" xfId="13202"/>
    <cellStyle name="Comma 4 5 6 3 2" xfId="48420"/>
    <cellStyle name="Comma 4 5 6 4" xfId="39375"/>
    <cellStyle name="Comma 4 5 6 5" xfId="25809"/>
    <cellStyle name="Comma 4 5 7" xfId="5580"/>
    <cellStyle name="Comma 4 5 7 2" xfId="18210"/>
    <cellStyle name="Comma 4 5 7 2 2" xfId="53426"/>
    <cellStyle name="Comma 4 5 7 3" xfId="40829"/>
    <cellStyle name="Comma 4 5 7 4" xfId="30815"/>
    <cellStyle name="Comma 4 5 8" xfId="7039"/>
    <cellStyle name="Comma 4 5 8 2" xfId="19664"/>
    <cellStyle name="Comma 4 5 8 2 2" xfId="54880"/>
    <cellStyle name="Comma 4 5 8 3" xfId="42283"/>
    <cellStyle name="Comma 4 5 8 4" xfId="32269"/>
    <cellStyle name="Comma 4 5 9" xfId="8820"/>
    <cellStyle name="Comma 4 5 9 2" xfId="21440"/>
    <cellStyle name="Comma 4 5 9 2 2" xfId="56656"/>
    <cellStyle name="Comma 4 5 9 3" xfId="44059"/>
    <cellStyle name="Comma 4 5 9 4" xfId="34045"/>
    <cellStyle name="Comma 4 6" xfId="2939"/>
    <cellStyle name="Comma 4 6 10" xfId="25322"/>
    <cellStyle name="Comma 4 6 11" xfId="60857"/>
    <cellStyle name="Comma 4 6 2" xfId="4754"/>
    <cellStyle name="Comma 4 6 2 2" xfId="17400"/>
    <cellStyle name="Comma 4 6 2 2 2" xfId="52616"/>
    <cellStyle name="Comma 4 6 2 2 3" xfId="30005"/>
    <cellStyle name="Comma 4 6 2 3" xfId="13846"/>
    <cellStyle name="Comma 4 6 2 3 2" xfId="49064"/>
    <cellStyle name="Comma 4 6 2 4" xfId="40019"/>
    <cellStyle name="Comma 4 6 2 5" xfId="26453"/>
    <cellStyle name="Comma 4 6 3" xfId="6224"/>
    <cellStyle name="Comma 4 6 3 2" xfId="18854"/>
    <cellStyle name="Comma 4 6 3 2 2" xfId="54070"/>
    <cellStyle name="Comma 4 6 3 3" xfId="41473"/>
    <cellStyle name="Comma 4 6 3 4" xfId="31459"/>
    <cellStyle name="Comma 4 6 4" xfId="7683"/>
    <cellStyle name="Comma 4 6 4 2" xfId="20308"/>
    <cellStyle name="Comma 4 6 4 2 2" xfId="55524"/>
    <cellStyle name="Comma 4 6 4 3" xfId="42927"/>
    <cellStyle name="Comma 4 6 4 4" xfId="32913"/>
    <cellStyle name="Comma 4 6 5" xfId="9464"/>
    <cellStyle name="Comma 4 6 5 2" xfId="22084"/>
    <cellStyle name="Comma 4 6 5 2 2" xfId="57300"/>
    <cellStyle name="Comma 4 6 5 3" xfId="44703"/>
    <cellStyle name="Comma 4 6 5 4" xfId="34689"/>
    <cellStyle name="Comma 4 6 6" xfId="11257"/>
    <cellStyle name="Comma 4 6 6 2" xfId="23860"/>
    <cellStyle name="Comma 4 6 6 2 2" xfId="59076"/>
    <cellStyle name="Comma 4 6 6 3" xfId="46479"/>
    <cellStyle name="Comma 4 6 6 4" xfId="36465"/>
    <cellStyle name="Comma 4 6 7" xfId="15624"/>
    <cellStyle name="Comma 4 6 7 2" xfId="50840"/>
    <cellStyle name="Comma 4 6 7 3" xfId="28229"/>
    <cellStyle name="Comma 4 6 8" xfId="12715"/>
    <cellStyle name="Comma 4 6 8 2" xfId="47933"/>
    <cellStyle name="Comma 4 6 9" xfId="38243"/>
    <cellStyle name="Comma 4 7" xfId="2777"/>
    <cellStyle name="Comma 4 7 10" xfId="25170"/>
    <cellStyle name="Comma 4 7 11" xfId="60705"/>
    <cellStyle name="Comma 4 7 2" xfId="4602"/>
    <cellStyle name="Comma 4 7 2 2" xfId="17248"/>
    <cellStyle name="Comma 4 7 2 2 2" xfId="52464"/>
    <cellStyle name="Comma 4 7 2 2 3" xfId="29853"/>
    <cellStyle name="Comma 4 7 2 3" xfId="13694"/>
    <cellStyle name="Comma 4 7 2 3 2" xfId="48912"/>
    <cellStyle name="Comma 4 7 2 4" xfId="39867"/>
    <cellStyle name="Comma 4 7 2 5" xfId="26301"/>
    <cellStyle name="Comma 4 7 3" xfId="6072"/>
    <cellStyle name="Comma 4 7 3 2" xfId="18702"/>
    <cellStyle name="Comma 4 7 3 2 2" xfId="53918"/>
    <cellStyle name="Comma 4 7 3 3" xfId="41321"/>
    <cellStyle name="Comma 4 7 3 4" xfId="31307"/>
    <cellStyle name="Comma 4 7 4" xfId="7531"/>
    <cellStyle name="Comma 4 7 4 2" xfId="20156"/>
    <cellStyle name="Comma 4 7 4 2 2" xfId="55372"/>
    <cellStyle name="Comma 4 7 4 3" xfId="42775"/>
    <cellStyle name="Comma 4 7 4 4" xfId="32761"/>
    <cellStyle name="Comma 4 7 5" xfId="9312"/>
    <cellStyle name="Comma 4 7 5 2" xfId="21932"/>
    <cellStyle name="Comma 4 7 5 2 2" xfId="57148"/>
    <cellStyle name="Comma 4 7 5 3" xfId="44551"/>
    <cellStyle name="Comma 4 7 5 4" xfId="34537"/>
    <cellStyle name="Comma 4 7 6" xfId="11105"/>
    <cellStyle name="Comma 4 7 6 2" xfId="23708"/>
    <cellStyle name="Comma 4 7 6 2 2" xfId="58924"/>
    <cellStyle name="Comma 4 7 6 3" xfId="46327"/>
    <cellStyle name="Comma 4 7 6 4" xfId="36313"/>
    <cellStyle name="Comma 4 7 7" xfId="15472"/>
    <cellStyle name="Comma 4 7 7 2" xfId="50688"/>
    <cellStyle name="Comma 4 7 7 3" xfId="28077"/>
    <cellStyle name="Comma 4 7 8" xfId="12563"/>
    <cellStyle name="Comma 4 7 8 2" xfId="47781"/>
    <cellStyle name="Comma 4 7 9" xfId="38091"/>
    <cellStyle name="Comma 4 8" xfId="3292"/>
    <cellStyle name="Comma 4 8 10" xfId="26788"/>
    <cellStyle name="Comma 4 8 11" xfId="61192"/>
    <cellStyle name="Comma 4 8 2" xfId="5089"/>
    <cellStyle name="Comma 4 8 2 2" xfId="17735"/>
    <cellStyle name="Comma 4 8 2 2 2" xfId="52951"/>
    <cellStyle name="Comma 4 8 2 3" xfId="40354"/>
    <cellStyle name="Comma 4 8 2 4" xfId="30340"/>
    <cellStyle name="Comma 4 8 3" xfId="6559"/>
    <cellStyle name="Comma 4 8 3 2" xfId="19189"/>
    <cellStyle name="Comma 4 8 3 2 2" xfId="54405"/>
    <cellStyle name="Comma 4 8 3 3" xfId="41808"/>
    <cellStyle name="Comma 4 8 3 4" xfId="31794"/>
    <cellStyle name="Comma 4 8 4" xfId="8018"/>
    <cellStyle name="Comma 4 8 4 2" xfId="20643"/>
    <cellStyle name="Comma 4 8 4 2 2" xfId="55859"/>
    <cellStyle name="Comma 4 8 4 3" xfId="43262"/>
    <cellStyle name="Comma 4 8 4 4" xfId="33248"/>
    <cellStyle name="Comma 4 8 5" xfId="9799"/>
    <cellStyle name="Comma 4 8 5 2" xfId="22419"/>
    <cellStyle name="Comma 4 8 5 2 2" xfId="57635"/>
    <cellStyle name="Comma 4 8 5 3" xfId="45038"/>
    <cellStyle name="Comma 4 8 5 4" xfId="35024"/>
    <cellStyle name="Comma 4 8 6" xfId="11592"/>
    <cellStyle name="Comma 4 8 6 2" xfId="24195"/>
    <cellStyle name="Comma 4 8 6 2 2" xfId="59411"/>
    <cellStyle name="Comma 4 8 6 3" xfId="46814"/>
    <cellStyle name="Comma 4 8 6 4" xfId="36800"/>
    <cellStyle name="Comma 4 8 7" xfId="15959"/>
    <cellStyle name="Comma 4 8 7 2" xfId="51175"/>
    <cellStyle name="Comma 4 8 7 3" xfId="28564"/>
    <cellStyle name="Comma 4 8 8" xfId="14181"/>
    <cellStyle name="Comma 4 8 8 2" xfId="49399"/>
    <cellStyle name="Comma 4 8 9" xfId="38578"/>
    <cellStyle name="Comma 4 9" xfId="2447"/>
    <cellStyle name="Comma 4 9 10" xfId="25979"/>
    <cellStyle name="Comma 4 9 11" xfId="60383"/>
    <cellStyle name="Comma 4 9 2" xfId="4280"/>
    <cellStyle name="Comma 4 9 2 2" xfId="16926"/>
    <cellStyle name="Comma 4 9 2 2 2" xfId="52142"/>
    <cellStyle name="Comma 4 9 2 3" xfId="39545"/>
    <cellStyle name="Comma 4 9 2 4" xfId="29531"/>
    <cellStyle name="Comma 4 9 3" xfId="5750"/>
    <cellStyle name="Comma 4 9 3 2" xfId="18380"/>
    <cellStyle name="Comma 4 9 3 2 2" xfId="53596"/>
    <cellStyle name="Comma 4 9 3 3" xfId="40999"/>
    <cellStyle name="Comma 4 9 3 4" xfId="30985"/>
    <cellStyle name="Comma 4 9 4" xfId="7209"/>
    <cellStyle name="Comma 4 9 4 2" xfId="19834"/>
    <cellStyle name="Comma 4 9 4 2 2" xfId="55050"/>
    <cellStyle name="Comma 4 9 4 3" xfId="42453"/>
    <cellStyle name="Comma 4 9 4 4" xfId="32439"/>
    <cellStyle name="Comma 4 9 5" xfId="8990"/>
    <cellStyle name="Comma 4 9 5 2" xfId="21610"/>
    <cellStyle name="Comma 4 9 5 2 2" xfId="56826"/>
    <cellStyle name="Comma 4 9 5 3" xfId="44229"/>
    <cellStyle name="Comma 4 9 5 4" xfId="34215"/>
    <cellStyle name="Comma 4 9 6" xfId="10783"/>
    <cellStyle name="Comma 4 9 6 2" xfId="23386"/>
    <cellStyle name="Comma 4 9 6 2 2" xfId="58602"/>
    <cellStyle name="Comma 4 9 6 3" xfId="46005"/>
    <cellStyle name="Comma 4 9 6 4" xfId="35991"/>
    <cellStyle name="Comma 4 9 7" xfId="15150"/>
    <cellStyle name="Comma 4 9 7 2" xfId="50366"/>
    <cellStyle name="Comma 4 9 7 3" xfId="27755"/>
    <cellStyle name="Comma 4 9 8" xfId="13372"/>
    <cellStyle name="Comma 4 9 8 2" xfId="48590"/>
    <cellStyle name="Comma 4 9 9" xfId="37769"/>
    <cellStyle name="Comma 5" xfId="206"/>
    <cellStyle name="Comma 5 2" xfId="207"/>
    <cellStyle name="Comma 5 2 2" xfId="208"/>
    <cellStyle name="Comma 5 2 2 2" xfId="209"/>
    <cellStyle name="Comma 5 2 3" xfId="210"/>
    <cellStyle name="Comma 5 2 3 2" xfId="211"/>
    <cellStyle name="Comma 5 2 3 2 2" xfId="212"/>
    <cellStyle name="Comma 5 2 3 3" xfId="213"/>
    <cellStyle name="Comma 5 2 3 3 2" xfId="214"/>
    <cellStyle name="Comma 5 2 3 3 2 2" xfId="215"/>
    <cellStyle name="Comma 5 2 3 3 3" xfId="216"/>
    <cellStyle name="Comma 5 2 3 3 3 2" xfId="217"/>
    <cellStyle name="Comma 5 2 3 3 3 2 2" xfId="218"/>
    <cellStyle name="Comma 5 2 3 3 3 3" xfId="219"/>
    <cellStyle name="Comma 5 2 3 3 4" xfId="220"/>
    <cellStyle name="Comma 5 2 3 3 4 2" xfId="221"/>
    <cellStyle name="Comma 5 2 3 3 4 2 2" xfId="222"/>
    <cellStyle name="Comma 5 2 3 3 4 3" xfId="223"/>
    <cellStyle name="Comma 5 2 3 3 4 3 2" xfId="224"/>
    <cellStyle name="Comma 5 2 3 3 4 4" xfId="225"/>
    <cellStyle name="Comma 5 2 3 3 4 4 2" xfId="226"/>
    <cellStyle name="Comma 5 2 3 3 4 4 2 2" xfId="227"/>
    <cellStyle name="Comma 5 2 3 3 4 4 2 2 2" xfId="228"/>
    <cellStyle name="Comma 5 2 3 3 4 4 2 3" xfId="229"/>
    <cellStyle name="Comma 5 2 3 3 4 4 2 3 2" xfId="230"/>
    <cellStyle name="Comma 5 2 3 3 4 4 2 3 2 2" xfId="231"/>
    <cellStyle name="Comma 5 2 3 3 4 4 2 3 3" xfId="232"/>
    <cellStyle name="Comma 5 2 3 3 4 4 2 3 3 2" xfId="233"/>
    <cellStyle name="Comma 5 2 3 3 4 4 2 3 3 2 2" xfId="234"/>
    <cellStyle name="Comma 5 2 3 3 4 4 2 3 3 3" xfId="235"/>
    <cellStyle name="Comma 5 2 3 3 4 4 2 3 4" xfId="236"/>
    <cellStyle name="Comma 5 2 3 3 4 4 2 4" xfId="237"/>
    <cellStyle name="Comma 5 2 3 3 4 4 3" xfId="238"/>
    <cellStyle name="Comma 5 2 3 3 4 4 3 2" xfId="239"/>
    <cellStyle name="Comma 5 2 3 3 4 4 4" xfId="240"/>
    <cellStyle name="Comma 5 2 3 3 4 4 4 2" xfId="241"/>
    <cellStyle name="Comma 5 2 3 3 4 4 4 2 2" xfId="242"/>
    <cellStyle name="Comma 5 2 3 3 4 4 4 3" xfId="243"/>
    <cellStyle name="Comma 5 2 3 3 4 4 4 3 2" xfId="244"/>
    <cellStyle name="Comma 5 2 3 3 4 4 4 3 2 2" xfId="245"/>
    <cellStyle name="Comma 5 2 3 3 4 4 4 3 3" xfId="246"/>
    <cellStyle name="Comma 5 2 3 3 4 4 4 4" xfId="247"/>
    <cellStyle name="Comma 5 2 3 3 4 4 5" xfId="248"/>
    <cellStyle name="Comma 5 2 3 3 4 5" xfId="249"/>
    <cellStyle name="Comma 5 2 3 3 5" xfId="250"/>
    <cellStyle name="Comma 5 2 3 4" xfId="251"/>
    <cellStyle name="Comma 5 2 3 4 2" xfId="252"/>
    <cellStyle name="Comma 5 2 3 4 2 2" xfId="253"/>
    <cellStyle name="Comma 5 2 3 4 3" xfId="254"/>
    <cellStyle name="Comma 5 2 3 5" xfId="255"/>
    <cellStyle name="Comma 5 2 3 5 2" xfId="256"/>
    <cellStyle name="Comma 5 2 3 5 2 2" xfId="257"/>
    <cellStyle name="Comma 5 2 3 5 3" xfId="258"/>
    <cellStyle name="Comma 5 2 3 5 3 2" xfId="259"/>
    <cellStyle name="Comma 5 2 3 5 4" xfId="260"/>
    <cellStyle name="Comma 5 2 3 5 4 2" xfId="261"/>
    <cellStyle name="Comma 5 2 3 5 4 2 2" xfId="262"/>
    <cellStyle name="Comma 5 2 3 5 4 2 2 2" xfId="263"/>
    <cellStyle name="Comma 5 2 3 5 4 2 3" xfId="264"/>
    <cellStyle name="Comma 5 2 3 5 4 2 3 2" xfId="265"/>
    <cellStyle name="Comma 5 2 3 5 4 2 3 2 2" xfId="266"/>
    <cellStyle name="Comma 5 2 3 5 4 2 3 3" xfId="267"/>
    <cellStyle name="Comma 5 2 3 5 4 2 3 3 2" xfId="268"/>
    <cellStyle name="Comma 5 2 3 5 4 2 3 3 2 2" xfId="269"/>
    <cellStyle name="Comma 5 2 3 5 4 2 3 3 3" xfId="270"/>
    <cellStyle name="Comma 5 2 3 5 4 2 3 4" xfId="271"/>
    <cellStyle name="Comma 5 2 3 5 4 2 4" xfId="272"/>
    <cellStyle name="Comma 5 2 3 5 4 3" xfId="273"/>
    <cellStyle name="Comma 5 2 3 5 4 3 2" xfId="274"/>
    <cellStyle name="Comma 5 2 3 5 4 4" xfId="275"/>
    <cellStyle name="Comma 5 2 3 5 4 4 2" xfId="276"/>
    <cellStyle name="Comma 5 2 3 5 4 4 2 2" xfId="277"/>
    <cellStyle name="Comma 5 2 3 5 4 4 3" xfId="278"/>
    <cellStyle name="Comma 5 2 3 5 4 4 3 2" xfId="279"/>
    <cellStyle name="Comma 5 2 3 5 4 4 3 2 2" xfId="280"/>
    <cellStyle name="Comma 5 2 3 5 4 4 3 3" xfId="281"/>
    <cellStyle name="Comma 5 2 3 5 4 4 4" xfId="282"/>
    <cellStyle name="Comma 5 2 3 5 4 5" xfId="283"/>
    <cellStyle name="Comma 5 2 3 5 5" xfId="284"/>
    <cellStyle name="Comma 5 2 3 6" xfId="285"/>
    <cellStyle name="Comma 5 2 4" xfId="286"/>
    <cellStyle name="Comma 5 2 4 2" xfId="287"/>
    <cellStyle name="Comma 5 2 4 2 2" xfId="288"/>
    <cellStyle name="Comma 5 2 4 3" xfId="289"/>
    <cellStyle name="Comma 5 2 4 3 2" xfId="290"/>
    <cellStyle name="Comma 5 2 4 3 2 2" xfId="291"/>
    <cellStyle name="Comma 5 2 4 3 3" xfId="292"/>
    <cellStyle name="Comma 5 2 4 4" xfId="293"/>
    <cellStyle name="Comma 5 2 4 4 2" xfId="294"/>
    <cellStyle name="Comma 5 2 4 4 2 2" xfId="295"/>
    <cellStyle name="Comma 5 2 4 4 3" xfId="296"/>
    <cellStyle name="Comma 5 2 4 4 3 2" xfId="297"/>
    <cellStyle name="Comma 5 2 4 4 4" xfId="298"/>
    <cellStyle name="Comma 5 2 4 4 4 2" xfId="299"/>
    <cellStyle name="Comma 5 2 4 4 4 2 2" xfId="300"/>
    <cellStyle name="Comma 5 2 4 4 4 2 2 2" xfId="301"/>
    <cellStyle name="Comma 5 2 4 4 4 2 3" xfId="302"/>
    <cellStyle name="Comma 5 2 4 4 4 2 3 2" xfId="303"/>
    <cellStyle name="Comma 5 2 4 4 4 2 3 2 2" xfId="304"/>
    <cellStyle name="Comma 5 2 4 4 4 2 3 3" xfId="305"/>
    <cellStyle name="Comma 5 2 4 4 4 2 3 3 2" xfId="306"/>
    <cellStyle name="Comma 5 2 4 4 4 2 3 3 2 2" xfId="307"/>
    <cellStyle name="Comma 5 2 4 4 4 2 3 3 3" xfId="308"/>
    <cellStyle name="Comma 5 2 4 4 4 2 3 4" xfId="309"/>
    <cellStyle name="Comma 5 2 4 4 4 2 4" xfId="310"/>
    <cellStyle name="Comma 5 2 4 4 4 3" xfId="311"/>
    <cellStyle name="Comma 5 2 4 4 4 3 2" xfId="312"/>
    <cellStyle name="Comma 5 2 4 4 4 4" xfId="313"/>
    <cellStyle name="Comma 5 2 4 4 4 4 2" xfId="314"/>
    <cellStyle name="Comma 5 2 4 4 4 4 2 2" xfId="315"/>
    <cellStyle name="Comma 5 2 4 4 4 4 3" xfId="316"/>
    <cellStyle name="Comma 5 2 4 4 4 4 3 2" xfId="317"/>
    <cellStyle name="Comma 5 2 4 4 4 4 3 2 2" xfId="318"/>
    <cellStyle name="Comma 5 2 4 4 4 4 3 3" xfId="319"/>
    <cellStyle name="Comma 5 2 4 4 4 4 4" xfId="320"/>
    <cellStyle name="Comma 5 2 4 4 4 5" xfId="321"/>
    <cellStyle name="Comma 5 2 4 4 5" xfId="322"/>
    <cellStyle name="Comma 5 2 4 5" xfId="323"/>
    <cellStyle name="Comma 5 2 5" xfId="324"/>
    <cellStyle name="Comma 5 2 5 2" xfId="325"/>
    <cellStyle name="Comma 5 2 5 2 2" xfId="326"/>
    <cellStyle name="Comma 5 2 5 3" xfId="327"/>
    <cellStyle name="Comma 5 2 6" xfId="328"/>
    <cellStyle name="Comma 5 2 6 2" xfId="329"/>
    <cellStyle name="Comma 5 2 6 2 2" xfId="330"/>
    <cellStyle name="Comma 5 2 6 3" xfId="331"/>
    <cellStyle name="Comma 5 2 6 3 2" xfId="332"/>
    <cellStyle name="Comma 5 2 6 4" xfId="333"/>
    <cellStyle name="Comma 5 2 6 4 2" xfId="334"/>
    <cellStyle name="Comma 5 2 6 4 2 2" xfId="335"/>
    <cellStyle name="Comma 5 2 6 4 2 2 2" xfId="336"/>
    <cellStyle name="Comma 5 2 6 4 2 3" xfId="337"/>
    <cellStyle name="Comma 5 2 6 4 2 3 2" xfId="338"/>
    <cellStyle name="Comma 5 2 6 4 2 3 2 2" xfId="339"/>
    <cellStyle name="Comma 5 2 6 4 2 3 3" xfId="340"/>
    <cellStyle name="Comma 5 2 6 4 2 3 3 2" xfId="341"/>
    <cellStyle name="Comma 5 2 6 4 2 3 3 2 2" xfId="342"/>
    <cellStyle name="Comma 5 2 6 4 2 3 3 3" xfId="343"/>
    <cellStyle name="Comma 5 2 6 4 2 3 4" xfId="344"/>
    <cellStyle name="Comma 5 2 6 4 2 4" xfId="345"/>
    <cellStyle name="Comma 5 2 6 4 3" xfId="346"/>
    <cellStyle name="Comma 5 2 6 4 3 2" xfId="347"/>
    <cellStyle name="Comma 5 2 6 4 4" xfId="348"/>
    <cellStyle name="Comma 5 2 6 4 4 2" xfId="349"/>
    <cellStyle name="Comma 5 2 6 4 4 2 2" xfId="350"/>
    <cellStyle name="Comma 5 2 6 4 4 3" xfId="351"/>
    <cellStyle name="Comma 5 2 6 4 4 3 2" xfId="352"/>
    <cellStyle name="Comma 5 2 6 4 4 3 2 2" xfId="353"/>
    <cellStyle name="Comma 5 2 6 4 4 3 3" xfId="354"/>
    <cellStyle name="Comma 5 2 6 4 4 4" xfId="355"/>
    <cellStyle name="Comma 5 2 6 4 5" xfId="356"/>
    <cellStyle name="Comma 5 2 6 5" xfId="357"/>
    <cellStyle name="Comma 5 2 7" xfId="358"/>
    <cellStyle name="Comma 5 3" xfId="359"/>
    <cellStyle name="Comma 5 3 2" xfId="360"/>
    <cellStyle name="Comma 5 4" xfId="361"/>
    <cellStyle name="Comma 5 4 10" xfId="3636"/>
    <cellStyle name="Comma 5 4 10 2" xfId="8360"/>
    <cellStyle name="Comma 5 4 10 2 2" xfId="20985"/>
    <cellStyle name="Comma 5 4 10 2 2 2" xfId="56201"/>
    <cellStyle name="Comma 5 4 10 2 3" xfId="43604"/>
    <cellStyle name="Comma 5 4 10 2 4" xfId="33590"/>
    <cellStyle name="Comma 5 4 10 3" xfId="10141"/>
    <cellStyle name="Comma 5 4 10 3 2" xfId="22761"/>
    <cellStyle name="Comma 5 4 10 3 2 2" xfId="57977"/>
    <cellStyle name="Comma 5 4 10 3 3" xfId="45380"/>
    <cellStyle name="Comma 5 4 10 3 4" xfId="35366"/>
    <cellStyle name="Comma 5 4 10 4" xfId="11936"/>
    <cellStyle name="Comma 5 4 10 4 2" xfId="24537"/>
    <cellStyle name="Comma 5 4 10 4 2 2" xfId="59753"/>
    <cellStyle name="Comma 5 4 10 4 3" xfId="47156"/>
    <cellStyle name="Comma 5 4 10 4 4" xfId="37142"/>
    <cellStyle name="Comma 5 4 10 5" xfId="16301"/>
    <cellStyle name="Comma 5 4 10 5 2" xfId="51517"/>
    <cellStyle name="Comma 5 4 10 5 3" xfId="28906"/>
    <cellStyle name="Comma 5 4 10 6" xfId="14523"/>
    <cellStyle name="Comma 5 4 10 6 2" xfId="49741"/>
    <cellStyle name="Comma 5 4 10 7" xfId="38920"/>
    <cellStyle name="Comma 5 4 10 8" xfId="27130"/>
    <cellStyle name="Comma 5 4 11" xfId="3962"/>
    <cellStyle name="Comma 5 4 11 2" xfId="16623"/>
    <cellStyle name="Comma 5 4 11 2 2" xfId="51839"/>
    <cellStyle name="Comma 5 4 11 2 3" xfId="29228"/>
    <cellStyle name="Comma 5 4 11 3" xfId="13069"/>
    <cellStyle name="Comma 5 4 11 3 2" xfId="48287"/>
    <cellStyle name="Comma 5 4 11 4" xfId="39242"/>
    <cellStyle name="Comma 5 4 11 5" xfId="25676"/>
    <cellStyle name="Comma 5 4 12" xfId="5447"/>
    <cellStyle name="Comma 5 4 12 2" xfId="18077"/>
    <cellStyle name="Comma 5 4 12 2 2" xfId="53293"/>
    <cellStyle name="Comma 5 4 12 3" xfId="40696"/>
    <cellStyle name="Comma 5 4 12 4" xfId="30682"/>
    <cellStyle name="Comma 5 4 13" xfId="6903"/>
    <cellStyle name="Comma 5 4 13 2" xfId="19531"/>
    <cellStyle name="Comma 5 4 13 2 2" xfId="54747"/>
    <cellStyle name="Comma 5 4 13 3" xfId="42150"/>
    <cellStyle name="Comma 5 4 13 4" xfId="32136"/>
    <cellStyle name="Comma 5 4 14" xfId="8685"/>
    <cellStyle name="Comma 5 4 14 2" xfId="21307"/>
    <cellStyle name="Comma 5 4 14 2 2" xfId="56523"/>
    <cellStyle name="Comma 5 4 14 3" xfId="43926"/>
    <cellStyle name="Comma 5 4 14 4" xfId="33912"/>
    <cellStyle name="Comma 5 4 15" xfId="10462"/>
    <cellStyle name="Comma 5 4 15 2" xfId="23077"/>
    <cellStyle name="Comma 5 4 15 2 2" xfId="58293"/>
    <cellStyle name="Comma 5 4 15 3" xfId="45696"/>
    <cellStyle name="Comma 5 4 15 4" xfId="35682"/>
    <cellStyle name="Comma 5 4 16" xfId="14846"/>
    <cellStyle name="Comma 5 4 16 2" xfId="50063"/>
    <cellStyle name="Comma 5 4 16 3" xfId="27452"/>
    <cellStyle name="Comma 5 4 17" xfId="12260"/>
    <cellStyle name="Comma 5 4 17 2" xfId="47478"/>
    <cellStyle name="Comma 5 4 18" xfId="37465"/>
    <cellStyle name="Comma 5 4 19" xfId="24867"/>
    <cellStyle name="Comma 5 4 2" xfId="362"/>
    <cellStyle name="Comma 5 4 2 10" xfId="5448"/>
    <cellStyle name="Comma 5 4 2 10 2" xfId="18078"/>
    <cellStyle name="Comma 5 4 2 10 2 2" xfId="53294"/>
    <cellStyle name="Comma 5 4 2 10 3" xfId="40697"/>
    <cellStyle name="Comma 5 4 2 10 4" xfId="30683"/>
    <cellStyle name="Comma 5 4 2 11" xfId="6904"/>
    <cellStyle name="Comma 5 4 2 11 2" xfId="19532"/>
    <cellStyle name="Comma 5 4 2 11 2 2" xfId="54748"/>
    <cellStyle name="Comma 5 4 2 11 3" xfId="42151"/>
    <cellStyle name="Comma 5 4 2 11 4" xfId="32137"/>
    <cellStyle name="Comma 5 4 2 12" xfId="8686"/>
    <cellStyle name="Comma 5 4 2 12 2" xfId="21308"/>
    <cellStyle name="Comma 5 4 2 12 2 2" xfId="56524"/>
    <cellStyle name="Comma 5 4 2 12 3" xfId="43927"/>
    <cellStyle name="Comma 5 4 2 12 4" xfId="33913"/>
    <cellStyle name="Comma 5 4 2 13" xfId="10463"/>
    <cellStyle name="Comma 5 4 2 13 2" xfId="23078"/>
    <cellStyle name="Comma 5 4 2 13 2 2" xfId="58294"/>
    <cellStyle name="Comma 5 4 2 13 3" xfId="45697"/>
    <cellStyle name="Comma 5 4 2 13 4" xfId="35683"/>
    <cellStyle name="Comma 5 4 2 14" xfId="14847"/>
    <cellStyle name="Comma 5 4 2 14 2" xfId="50064"/>
    <cellStyle name="Comma 5 4 2 14 3" xfId="27453"/>
    <cellStyle name="Comma 5 4 2 15" xfId="12261"/>
    <cellStyle name="Comma 5 4 2 15 2" xfId="47479"/>
    <cellStyle name="Comma 5 4 2 16" xfId="37466"/>
    <cellStyle name="Comma 5 4 2 17" xfId="24868"/>
    <cellStyle name="Comma 5 4 2 18" xfId="60081"/>
    <cellStyle name="Comma 5 4 2 2" xfId="363"/>
    <cellStyle name="Comma 5 4 2 2 10" xfId="6978"/>
    <cellStyle name="Comma 5 4 2 2 10 2" xfId="19604"/>
    <cellStyle name="Comma 5 4 2 2 10 2 2" xfId="54820"/>
    <cellStyle name="Comma 5 4 2 2 10 3" xfId="42223"/>
    <cellStyle name="Comma 5 4 2 2 10 4" xfId="32209"/>
    <cellStyle name="Comma 5 4 2 2 11" xfId="8759"/>
    <cellStyle name="Comma 5 4 2 2 11 2" xfId="21380"/>
    <cellStyle name="Comma 5 4 2 2 11 2 2" xfId="56596"/>
    <cellStyle name="Comma 5 4 2 2 11 3" xfId="43999"/>
    <cellStyle name="Comma 5 4 2 2 11 4" xfId="33985"/>
    <cellStyle name="Comma 5 4 2 2 12" xfId="10464"/>
    <cellStyle name="Comma 5 4 2 2 12 2" xfId="23079"/>
    <cellStyle name="Comma 5 4 2 2 12 2 2" xfId="58295"/>
    <cellStyle name="Comma 5 4 2 2 12 3" xfId="45698"/>
    <cellStyle name="Comma 5 4 2 2 12 4" xfId="35684"/>
    <cellStyle name="Comma 5 4 2 2 13" xfId="14919"/>
    <cellStyle name="Comma 5 4 2 2 13 2" xfId="50136"/>
    <cellStyle name="Comma 5 4 2 2 13 3" xfId="27525"/>
    <cellStyle name="Comma 5 4 2 2 14" xfId="12333"/>
    <cellStyle name="Comma 5 4 2 2 14 2" xfId="47551"/>
    <cellStyle name="Comma 5 4 2 2 15" xfId="37538"/>
    <cellStyle name="Comma 5 4 2 2 16" xfId="24940"/>
    <cellStyle name="Comma 5 4 2 2 17" xfId="60153"/>
    <cellStyle name="Comma 5 4 2 2 2" xfId="364"/>
    <cellStyle name="Comma 5 4 2 2 2 10" xfId="10465"/>
    <cellStyle name="Comma 5 4 2 2 2 10 2" xfId="23080"/>
    <cellStyle name="Comma 5 4 2 2 2 10 2 2" xfId="58296"/>
    <cellStyle name="Comma 5 4 2 2 2 10 3" xfId="45699"/>
    <cellStyle name="Comma 5 4 2 2 2 10 4" xfId="35685"/>
    <cellStyle name="Comma 5 4 2 2 2 11" xfId="15074"/>
    <cellStyle name="Comma 5 4 2 2 2 11 2" xfId="50290"/>
    <cellStyle name="Comma 5 4 2 2 2 11 3" xfId="27679"/>
    <cellStyle name="Comma 5 4 2 2 2 12" xfId="12487"/>
    <cellStyle name="Comma 5 4 2 2 2 12 2" xfId="47705"/>
    <cellStyle name="Comma 5 4 2 2 2 13" xfId="37693"/>
    <cellStyle name="Comma 5 4 2 2 2 14" xfId="25094"/>
    <cellStyle name="Comma 5 4 2 2 2 15" xfId="60307"/>
    <cellStyle name="Comma 5 4 2 2 2 2" xfId="3210"/>
    <cellStyle name="Comma 5 4 2 2 2 2 10" xfId="25578"/>
    <cellStyle name="Comma 5 4 2 2 2 2 11" xfId="61113"/>
    <cellStyle name="Comma 5 4 2 2 2 2 2" xfId="5010"/>
    <cellStyle name="Comma 5 4 2 2 2 2 2 2" xfId="17656"/>
    <cellStyle name="Comma 5 4 2 2 2 2 2 2 2" xfId="52872"/>
    <cellStyle name="Comma 5 4 2 2 2 2 2 2 3" xfId="30261"/>
    <cellStyle name="Comma 5 4 2 2 2 2 2 3" xfId="14102"/>
    <cellStyle name="Comma 5 4 2 2 2 2 2 3 2" xfId="49320"/>
    <cellStyle name="Comma 5 4 2 2 2 2 2 4" xfId="40275"/>
    <cellStyle name="Comma 5 4 2 2 2 2 2 5" xfId="26709"/>
    <cellStyle name="Comma 5 4 2 2 2 2 3" xfId="6480"/>
    <cellStyle name="Comma 5 4 2 2 2 2 3 2" xfId="19110"/>
    <cellStyle name="Comma 5 4 2 2 2 2 3 2 2" xfId="54326"/>
    <cellStyle name="Comma 5 4 2 2 2 2 3 3" xfId="41729"/>
    <cellStyle name="Comma 5 4 2 2 2 2 3 4" xfId="31715"/>
    <cellStyle name="Comma 5 4 2 2 2 2 4" xfId="7939"/>
    <cellStyle name="Comma 5 4 2 2 2 2 4 2" xfId="20564"/>
    <cellStyle name="Comma 5 4 2 2 2 2 4 2 2" xfId="55780"/>
    <cellStyle name="Comma 5 4 2 2 2 2 4 3" xfId="43183"/>
    <cellStyle name="Comma 5 4 2 2 2 2 4 4" xfId="33169"/>
    <cellStyle name="Comma 5 4 2 2 2 2 5" xfId="9720"/>
    <cellStyle name="Comma 5 4 2 2 2 2 5 2" xfId="22340"/>
    <cellStyle name="Comma 5 4 2 2 2 2 5 2 2" xfId="57556"/>
    <cellStyle name="Comma 5 4 2 2 2 2 5 3" xfId="44959"/>
    <cellStyle name="Comma 5 4 2 2 2 2 5 4" xfId="34945"/>
    <cellStyle name="Comma 5 4 2 2 2 2 6" xfId="11513"/>
    <cellStyle name="Comma 5 4 2 2 2 2 6 2" xfId="24116"/>
    <cellStyle name="Comma 5 4 2 2 2 2 6 2 2" xfId="59332"/>
    <cellStyle name="Comma 5 4 2 2 2 2 6 3" xfId="46735"/>
    <cellStyle name="Comma 5 4 2 2 2 2 6 4" xfId="36721"/>
    <cellStyle name="Comma 5 4 2 2 2 2 7" xfId="15880"/>
    <cellStyle name="Comma 5 4 2 2 2 2 7 2" xfId="51096"/>
    <cellStyle name="Comma 5 4 2 2 2 2 7 3" xfId="28485"/>
    <cellStyle name="Comma 5 4 2 2 2 2 8" xfId="12971"/>
    <cellStyle name="Comma 5 4 2 2 2 2 8 2" xfId="48189"/>
    <cellStyle name="Comma 5 4 2 2 2 2 9" xfId="38499"/>
    <cellStyle name="Comma 5 4 2 2 2 3" xfId="3539"/>
    <cellStyle name="Comma 5 4 2 2 2 3 10" xfId="27034"/>
    <cellStyle name="Comma 5 4 2 2 2 3 11" xfId="61438"/>
    <cellStyle name="Comma 5 4 2 2 2 3 2" xfId="5335"/>
    <cellStyle name="Comma 5 4 2 2 2 3 2 2" xfId="17981"/>
    <cellStyle name="Comma 5 4 2 2 2 3 2 2 2" xfId="53197"/>
    <cellStyle name="Comma 5 4 2 2 2 3 2 3" xfId="40600"/>
    <cellStyle name="Comma 5 4 2 2 2 3 2 4" xfId="30586"/>
    <cellStyle name="Comma 5 4 2 2 2 3 3" xfId="6805"/>
    <cellStyle name="Comma 5 4 2 2 2 3 3 2" xfId="19435"/>
    <cellStyle name="Comma 5 4 2 2 2 3 3 2 2" xfId="54651"/>
    <cellStyle name="Comma 5 4 2 2 2 3 3 3" xfId="42054"/>
    <cellStyle name="Comma 5 4 2 2 2 3 3 4" xfId="32040"/>
    <cellStyle name="Comma 5 4 2 2 2 3 4" xfId="8264"/>
    <cellStyle name="Comma 5 4 2 2 2 3 4 2" xfId="20889"/>
    <cellStyle name="Comma 5 4 2 2 2 3 4 2 2" xfId="56105"/>
    <cellStyle name="Comma 5 4 2 2 2 3 4 3" xfId="43508"/>
    <cellStyle name="Comma 5 4 2 2 2 3 4 4" xfId="33494"/>
    <cellStyle name="Comma 5 4 2 2 2 3 5" xfId="10045"/>
    <cellStyle name="Comma 5 4 2 2 2 3 5 2" xfId="22665"/>
    <cellStyle name="Comma 5 4 2 2 2 3 5 2 2" xfId="57881"/>
    <cellStyle name="Comma 5 4 2 2 2 3 5 3" xfId="45284"/>
    <cellStyle name="Comma 5 4 2 2 2 3 5 4" xfId="35270"/>
    <cellStyle name="Comma 5 4 2 2 2 3 6" xfId="11838"/>
    <cellStyle name="Comma 5 4 2 2 2 3 6 2" xfId="24441"/>
    <cellStyle name="Comma 5 4 2 2 2 3 6 2 2" xfId="59657"/>
    <cellStyle name="Comma 5 4 2 2 2 3 6 3" xfId="47060"/>
    <cellStyle name="Comma 5 4 2 2 2 3 6 4" xfId="37046"/>
    <cellStyle name="Comma 5 4 2 2 2 3 7" xfId="16205"/>
    <cellStyle name="Comma 5 4 2 2 2 3 7 2" xfId="51421"/>
    <cellStyle name="Comma 5 4 2 2 2 3 7 3" xfId="28810"/>
    <cellStyle name="Comma 5 4 2 2 2 3 8" xfId="14427"/>
    <cellStyle name="Comma 5 4 2 2 2 3 8 2" xfId="49645"/>
    <cellStyle name="Comma 5 4 2 2 2 3 9" xfId="38824"/>
    <cellStyle name="Comma 5 4 2 2 2 4" xfId="2701"/>
    <cellStyle name="Comma 5 4 2 2 2 4 10" xfId="26225"/>
    <cellStyle name="Comma 5 4 2 2 2 4 11" xfId="60629"/>
    <cellStyle name="Comma 5 4 2 2 2 4 2" xfId="4526"/>
    <cellStyle name="Comma 5 4 2 2 2 4 2 2" xfId="17172"/>
    <cellStyle name="Comma 5 4 2 2 2 4 2 2 2" xfId="52388"/>
    <cellStyle name="Comma 5 4 2 2 2 4 2 3" xfId="39791"/>
    <cellStyle name="Comma 5 4 2 2 2 4 2 4" xfId="29777"/>
    <cellStyle name="Comma 5 4 2 2 2 4 3" xfId="5996"/>
    <cellStyle name="Comma 5 4 2 2 2 4 3 2" xfId="18626"/>
    <cellStyle name="Comma 5 4 2 2 2 4 3 2 2" xfId="53842"/>
    <cellStyle name="Comma 5 4 2 2 2 4 3 3" xfId="41245"/>
    <cellStyle name="Comma 5 4 2 2 2 4 3 4" xfId="31231"/>
    <cellStyle name="Comma 5 4 2 2 2 4 4" xfId="7455"/>
    <cellStyle name="Comma 5 4 2 2 2 4 4 2" xfId="20080"/>
    <cellStyle name="Comma 5 4 2 2 2 4 4 2 2" xfId="55296"/>
    <cellStyle name="Comma 5 4 2 2 2 4 4 3" xfId="42699"/>
    <cellStyle name="Comma 5 4 2 2 2 4 4 4" xfId="32685"/>
    <cellStyle name="Comma 5 4 2 2 2 4 5" xfId="9236"/>
    <cellStyle name="Comma 5 4 2 2 2 4 5 2" xfId="21856"/>
    <cellStyle name="Comma 5 4 2 2 2 4 5 2 2" xfId="57072"/>
    <cellStyle name="Comma 5 4 2 2 2 4 5 3" xfId="44475"/>
    <cellStyle name="Comma 5 4 2 2 2 4 5 4" xfId="34461"/>
    <cellStyle name="Comma 5 4 2 2 2 4 6" xfId="11029"/>
    <cellStyle name="Comma 5 4 2 2 2 4 6 2" xfId="23632"/>
    <cellStyle name="Comma 5 4 2 2 2 4 6 2 2" xfId="58848"/>
    <cellStyle name="Comma 5 4 2 2 2 4 6 3" xfId="46251"/>
    <cellStyle name="Comma 5 4 2 2 2 4 6 4" xfId="36237"/>
    <cellStyle name="Comma 5 4 2 2 2 4 7" xfId="15396"/>
    <cellStyle name="Comma 5 4 2 2 2 4 7 2" xfId="50612"/>
    <cellStyle name="Comma 5 4 2 2 2 4 7 3" xfId="28001"/>
    <cellStyle name="Comma 5 4 2 2 2 4 8" xfId="13618"/>
    <cellStyle name="Comma 5 4 2 2 2 4 8 2" xfId="48836"/>
    <cellStyle name="Comma 5 4 2 2 2 4 9" xfId="38015"/>
    <cellStyle name="Comma 5 4 2 2 2 5" xfId="3864"/>
    <cellStyle name="Comma 5 4 2 2 2 5 2" xfId="8587"/>
    <cellStyle name="Comma 5 4 2 2 2 5 2 2" xfId="21212"/>
    <cellStyle name="Comma 5 4 2 2 2 5 2 2 2" xfId="56428"/>
    <cellStyle name="Comma 5 4 2 2 2 5 2 3" xfId="43831"/>
    <cellStyle name="Comma 5 4 2 2 2 5 2 4" xfId="33817"/>
    <cellStyle name="Comma 5 4 2 2 2 5 3" xfId="10368"/>
    <cellStyle name="Comma 5 4 2 2 2 5 3 2" xfId="22988"/>
    <cellStyle name="Comma 5 4 2 2 2 5 3 2 2" xfId="58204"/>
    <cellStyle name="Comma 5 4 2 2 2 5 3 3" xfId="45607"/>
    <cellStyle name="Comma 5 4 2 2 2 5 3 4" xfId="35593"/>
    <cellStyle name="Comma 5 4 2 2 2 5 4" xfId="12163"/>
    <cellStyle name="Comma 5 4 2 2 2 5 4 2" xfId="24764"/>
    <cellStyle name="Comma 5 4 2 2 2 5 4 2 2" xfId="59980"/>
    <cellStyle name="Comma 5 4 2 2 2 5 4 3" xfId="47383"/>
    <cellStyle name="Comma 5 4 2 2 2 5 4 4" xfId="37369"/>
    <cellStyle name="Comma 5 4 2 2 2 5 5" xfId="16528"/>
    <cellStyle name="Comma 5 4 2 2 2 5 5 2" xfId="51744"/>
    <cellStyle name="Comma 5 4 2 2 2 5 5 3" xfId="29133"/>
    <cellStyle name="Comma 5 4 2 2 2 5 6" xfId="14750"/>
    <cellStyle name="Comma 5 4 2 2 2 5 6 2" xfId="49968"/>
    <cellStyle name="Comma 5 4 2 2 2 5 7" xfId="39147"/>
    <cellStyle name="Comma 5 4 2 2 2 5 8" xfId="27357"/>
    <cellStyle name="Comma 5 4 2 2 2 6" xfId="4204"/>
    <cellStyle name="Comma 5 4 2 2 2 6 2" xfId="16850"/>
    <cellStyle name="Comma 5 4 2 2 2 6 2 2" xfId="52066"/>
    <cellStyle name="Comma 5 4 2 2 2 6 2 3" xfId="29455"/>
    <cellStyle name="Comma 5 4 2 2 2 6 3" xfId="13296"/>
    <cellStyle name="Comma 5 4 2 2 2 6 3 2" xfId="48514"/>
    <cellStyle name="Comma 5 4 2 2 2 6 4" xfId="39469"/>
    <cellStyle name="Comma 5 4 2 2 2 6 5" xfId="25903"/>
    <cellStyle name="Comma 5 4 2 2 2 7" xfId="5674"/>
    <cellStyle name="Comma 5 4 2 2 2 7 2" xfId="18304"/>
    <cellStyle name="Comma 5 4 2 2 2 7 2 2" xfId="53520"/>
    <cellStyle name="Comma 5 4 2 2 2 7 3" xfId="40923"/>
    <cellStyle name="Comma 5 4 2 2 2 7 4" xfId="30909"/>
    <cellStyle name="Comma 5 4 2 2 2 8" xfId="7133"/>
    <cellStyle name="Comma 5 4 2 2 2 8 2" xfId="19758"/>
    <cellStyle name="Comma 5 4 2 2 2 8 2 2" xfId="54974"/>
    <cellStyle name="Comma 5 4 2 2 2 8 3" xfId="42377"/>
    <cellStyle name="Comma 5 4 2 2 2 8 4" xfId="32363"/>
    <cellStyle name="Comma 5 4 2 2 2 9" xfId="8914"/>
    <cellStyle name="Comma 5 4 2 2 2 9 2" xfId="21534"/>
    <cellStyle name="Comma 5 4 2 2 2 9 2 2" xfId="56750"/>
    <cellStyle name="Comma 5 4 2 2 2 9 3" xfId="44153"/>
    <cellStyle name="Comma 5 4 2 2 2 9 4" xfId="34139"/>
    <cellStyle name="Comma 5 4 2 2 3" xfId="3049"/>
    <cellStyle name="Comma 5 4 2 2 3 10" xfId="25421"/>
    <cellStyle name="Comma 5 4 2 2 3 11" xfId="60956"/>
    <cellStyle name="Comma 5 4 2 2 3 2" xfId="4853"/>
    <cellStyle name="Comma 5 4 2 2 3 2 2" xfId="17499"/>
    <cellStyle name="Comma 5 4 2 2 3 2 2 2" xfId="52715"/>
    <cellStyle name="Comma 5 4 2 2 3 2 2 3" xfId="30104"/>
    <cellStyle name="Comma 5 4 2 2 3 2 3" xfId="13945"/>
    <cellStyle name="Comma 5 4 2 2 3 2 3 2" xfId="49163"/>
    <cellStyle name="Comma 5 4 2 2 3 2 4" xfId="40118"/>
    <cellStyle name="Comma 5 4 2 2 3 2 5" xfId="26552"/>
    <cellStyle name="Comma 5 4 2 2 3 3" xfId="6323"/>
    <cellStyle name="Comma 5 4 2 2 3 3 2" xfId="18953"/>
    <cellStyle name="Comma 5 4 2 2 3 3 2 2" xfId="54169"/>
    <cellStyle name="Comma 5 4 2 2 3 3 3" xfId="41572"/>
    <cellStyle name="Comma 5 4 2 2 3 3 4" xfId="31558"/>
    <cellStyle name="Comma 5 4 2 2 3 4" xfId="7782"/>
    <cellStyle name="Comma 5 4 2 2 3 4 2" xfId="20407"/>
    <cellStyle name="Comma 5 4 2 2 3 4 2 2" xfId="55623"/>
    <cellStyle name="Comma 5 4 2 2 3 4 3" xfId="43026"/>
    <cellStyle name="Comma 5 4 2 2 3 4 4" xfId="33012"/>
    <cellStyle name="Comma 5 4 2 2 3 5" xfId="9563"/>
    <cellStyle name="Comma 5 4 2 2 3 5 2" xfId="22183"/>
    <cellStyle name="Comma 5 4 2 2 3 5 2 2" xfId="57399"/>
    <cellStyle name="Comma 5 4 2 2 3 5 3" xfId="44802"/>
    <cellStyle name="Comma 5 4 2 2 3 5 4" xfId="34788"/>
    <cellStyle name="Comma 5 4 2 2 3 6" xfId="11356"/>
    <cellStyle name="Comma 5 4 2 2 3 6 2" xfId="23959"/>
    <cellStyle name="Comma 5 4 2 2 3 6 2 2" xfId="59175"/>
    <cellStyle name="Comma 5 4 2 2 3 6 3" xfId="46578"/>
    <cellStyle name="Comma 5 4 2 2 3 6 4" xfId="36564"/>
    <cellStyle name="Comma 5 4 2 2 3 7" xfId="15723"/>
    <cellStyle name="Comma 5 4 2 2 3 7 2" xfId="50939"/>
    <cellStyle name="Comma 5 4 2 2 3 7 3" xfId="28328"/>
    <cellStyle name="Comma 5 4 2 2 3 8" xfId="12814"/>
    <cellStyle name="Comma 5 4 2 2 3 8 2" xfId="48032"/>
    <cellStyle name="Comma 5 4 2 2 3 9" xfId="38342"/>
    <cellStyle name="Comma 5 4 2 2 4" xfId="2877"/>
    <cellStyle name="Comma 5 4 2 2 4 10" xfId="25262"/>
    <cellStyle name="Comma 5 4 2 2 4 11" xfId="60797"/>
    <cellStyle name="Comma 5 4 2 2 4 2" xfId="4694"/>
    <cellStyle name="Comma 5 4 2 2 4 2 2" xfId="17340"/>
    <cellStyle name="Comma 5 4 2 2 4 2 2 2" xfId="52556"/>
    <cellStyle name="Comma 5 4 2 2 4 2 2 3" xfId="29945"/>
    <cellStyle name="Comma 5 4 2 2 4 2 3" xfId="13786"/>
    <cellStyle name="Comma 5 4 2 2 4 2 3 2" xfId="49004"/>
    <cellStyle name="Comma 5 4 2 2 4 2 4" xfId="39959"/>
    <cellStyle name="Comma 5 4 2 2 4 2 5" xfId="26393"/>
    <cellStyle name="Comma 5 4 2 2 4 3" xfId="6164"/>
    <cellStyle name="Comma 5 4 2 2 4 3 2" xfId="18794"/>
    <cellStyle name="Comma 5 4 2 2 4 3 2 2" xfId="54010"/>
    <cellStyle name="Comma 5 4 2 2 4 3 3" xfId="41413"/>
    <cellStyle name="Comma 5 4 2 2 4 3 4" xfId="31399"/>
    <cellStyle name="Comma 5 4 2 2 4 4" xfId="7623"/>
    <cellStyle name="Comma 5 4 2 2 4 4 2" xfId="20248"/>
    <cellStyle name="Comma 5 4 2 2 4 4 2 2" xfId="55464"/>
    <cellStyle name="Comma 5 4 2 2 4 4 3" xfId="42867"/>
    <cellStyle name="Comma 5 4 2 2 4 4 4" xfId="32853"/>
    <cellStyle name="Comma 5 4 2 2 4 5" xfId="9404"/>
    <cellStyle name="Comma 5 4 2 2 4 5 2" xfId="22024"/>
    <cellStyle name="Comma 5 4 2 2 4 5 2 2" xfId="57240"/>
    <cellStyle name="Comma 5 4 2 2 4 5 3" xfId="44643"/>
    <cellStyle name="Comma 5 4 2 2 4 5 4" xfId="34629"/>
    <cellStyle name="Comma 5 4 2 2 4 6" xfId="11197"/>
    <cellStyle name="Comma 5 4 2 2 4 6 2" xfId="23800"/>
    <cellStyle name="Comma 5 4 2 2 4 6 2 2" xfId="59016"/>
    <cellStyle name="Comma 5 4 2 2 4 6 3" xfId="46419"/>
    <cellStyle name="Comma 5 4 2 2 4 6 4" xfId="36405"/>
    <cellStyle name="Comma 5 4 2 2 4 7" xfId="15564"/>
    <cellStyle name="Comma 5 4 2 2 4 7 2" xfId="50780"/>
    <cellStyle name="Comma 5 4 2 2 4 7 3" xfId="28169"/>
    <cellStyle name="Comma 5 4 2 2 4 8" xfId="12655"/>
    <cellStyle name="Comma 5 4 2 2 4 8 2" xfId="47873"/>
    <cellStyle name="Comma 5 4 2 2 4 9" xfId="38183"/>
    <cellStyle name="Comma 5 4 2 2 5" xfId="3385"/>
    <cellStyle name="Comma 5 4 2 2 5 10" xfId="26880"/>
    <cellStyle name="Comma 5 4 2 2 5 11" xfId="61284"/>
    <cellStyle name="Comma 5 4 2 2 5 2" xfId="5181"/>
    <cellStyle name="Comma 5 4 2 2 5 2 2" xfId="17827"/>
    <cellStyle name="Comma 5 4 2 2 5 2 2 2" xfId="53043"/>
    <cellStyle name="Comma 5 4 2 2 5 2 3" xfId="40446"/>
    <cellStyle name="Comma 5 4 2 2 5 2 4" xfId="30432"/>
    <cellStyle name="Comma 5 4 2 2 5 3" xfId="6651"/>
    <cellStyle name="Comma 5 4 2 2 5 3 2" xfId="19281"/>
    <cellStyle name="Comma 5 4 2 2 5 3 2 2" xfId="54497"/>
    <cellStyle name="Comma 5 4 2 2 5 3 3" xfId="41900"/>
    <cellStyle name="Comma 5 4 2 2 5 3 4" xfId="31886"/>
    <cellStyle name="Comma 5 4 2 2 5 4" xfId="8110"/>
    <cellStyle name="Comma 5 4 2 2 5 4 2" xfId="20735"/>
    <cellStyle name="Comma 5 4 2 2 5 4 2 2" xfId="55951"/>
    <cellStyle name="Comma 5 4 2 2 5 4 3" xfId="43354"/>
    <cellStyle name="Comma 5 4 2 2 5 4 4" xfId="33340"/>
    <cellStyle name="Comma 5 4 2 2 5 5" xfId="9891"/>
    <cellStyle name="Comma 5 4 2 2 5 5 2" xfId="22511"/>
    <cellStyle name="Comma 5 4 2 2 5 5 2 2" xfId="57727"/>
    <cellStyle name="Comma 5 4 2 2 5 5 3" xfId="45130"/>
    <cellStyle name="Comma 5 4 2 2 5 5 4" xfId="35116"/>
    <cellStyle name="Comma 5 4 2 2 5 6" xfId="11684"/>
    <cellStyle name="Comma 5 4 2 2 5 6 2" xfId="24287"/>
    <cellStyle name="Comma 5 4 2 2 5 6 2 2" xfId="59503"/>
    <cellStyle name="Comma 5 4 2 2 5 6 3" xfId="46906"/>
    <cellStyle name="Comma 5 4 2 2 5 6 4" xfId="36892"/>
    <cellStyle name="Comma 5 4 2 2 5 7" xfId="16051"/>
    <cellStyle name="Comma 5 4 2 2 5 7 2" xfId="51267"/>
    <cellStyle name="Comma 5 4 2 2 5 7 3" xfId="28656"/>
    <cellStyle name="Comma 5 4 2 2 5 8" xfId="14273"/>
    <cellStyle name="Comma 5 4 2 2 5 8 2" xfId="49491"/>
    <cellStyle name="Comma 5 4 2 2 5 9" xfId="38670"/>
    <cellStyle name="Comma 5 4 2 2 6" xfId="2546"/>
    <cellStyle name="Comma 5 4 2 2 6 10" xfId="26071"/>
    <cellStyle name="Comma 5 4 2 2 6 11" xfId="60475"/>
    <cellStyle name="Comma 5 4 2 2 6 2" xfId="4372"/>
    <cellStyle name="Comma 5 4 2 2 6 2 2" xfId="17018"/>
    <cellStyle name="Comma 5 4 2 2 6 2 2 2" xfId="52234"/>
    <cellStyle name="Comma 5 4 2 2 6 2 3" xfId="39637"/>
    <cellStyle name="Comma 5 4 2 2 6 2 4" xfId="29623"/>
    <cellStyle name="Comma 5 4 2 2 6 3" xfId="5842"/>
    <cellStyle name="Comma 5 4 2 2 6 3 2" xfId="18472"/>
    <cellStyle name="Comma 5 4 2 2 6 3 2 2" xfId="53688"/>
    <cellStyle name="Comma 5 4 2 2 6 3 3" xfId="41091"/>
    <cellStyle name="Comma 5 4 2 2 6 3 4" xfId="31077"/>
    <cellStyle name="Comma 5 4 2 2 6 4" xfId="7301"/>
    <cellStyle name="Comma 5 4 2 2 6 4 2" xfId="19926"/>
    <cellStyle name="Comma 5 4 2 2 6 4 2 2" xfId="55142"/>
    <cellStyle name="Comma 5 4 2 2 6 4 3" xfId="42545"/>
    <cellStyle name="Comma 5 4 2 2 6 4 4" xfId="32531"/>
    <cellStyle name="Comma 5 4 2 2 6 5" xfId="9082"/>
    <cellStyle name="Comma 5 4 2 2 6 5 2" xfId="21702"/>
    <cellStyle name="Comma 5 4 2 2 6 5 2 2" xfId="56918"/>
    <cellStyle name="Comma 5 4 2 2 6 5 3" xfId="44321"/>
    <cellStyle name="Comma 5 4 2 2 6 5 4" xfId="34307"/>
    <cellStyle name="Comma 5 4 2 2 6 6" xfId="10875"/>
    <cellStyle name="Comma 5 4 2 2 6 6 2" xfId="23478"/>
    <cellStyle name="Comma 5 4 2 2 6 6 2 2" xfId="58694"/>
    <cellStyle name="Comma 5 4 2 2 6 6 3" xfId="46097"/>
    <cellStyle name="Comma 5 4 2 2 6 6 4" xfId="36083"/>
    <cellStyle name="Comma 5 4 2 2 6 7" xfId="15242"/>
    <cellStyle name="Comma 5 4 2 2 6 7 2" xfId="50458"/>
    <cellStyle name="Comma 5 4 2 2 6 7 3" xfId="27847"/>
    <cellStyle name="Comma 5 4 2 2 6 8" xfId="13464"/>
    <cellStyle name="Comma 5 4 2 2 6 8 2" xfId="48682"/>
    <cellStyle name="Comma 5 4 2 2 6 9" xfId="37861"/>
    <cellStyle name="Comma 5 4 2 2 7" xfId="3709"/>
    <cellStyle name="Comma 5 4 2 2 7 2" xfId="8433"/>
    <cellStyle name="Comma 5 4 2 2 7 2 2" xfId="21058"/>
    <cellStyle name="Comma 5 4 2 2 7 2 2 2" xfId="56274"/>
    <cellStyle name="Comma 5 4 2 2 7 2 3" xfId="43677"/>
    <cellStyle name="Comma 5 4 2 2 7 2 4" xfId="33663"/>
    <cellStyle name="Comma 5 4 2 2 7 3" xfId="10214"/>
    <cellStyle name="Comma 5 4 2 2 7 3 2" xfId="22834"/>
    <cellStyle name="Comma 5 4 2 2 7 3 2 2" xfId="58050"/>
    <cellStyle name="Comma 5 4 2 2 7 3 3" xfId="45453"/>
    <cellStyle name="Comma 5 4 2 2 7 3 4" xfId="35439"/>
    <cellStyle name="Comma 5 4 2 2 7 4" xfId="12009"/>
    <cellStyle name="Comma 5 4 2 2 7 4 2" xfId="24610"/>
    <cellStyle name="Comma 5 4 2 2 7 4 2 2" xfId="59826"/>
    <cellStyle name="Comma 5 4 2 2 7 4 3" xfId="47229"/>
    <cellStyle name="Comma 5 4 2 2 7 4 4" xfId="37215"/>
    <cellStyle name="Comma 5 4 2 2 7 5" xfId="16374"/>
    <cellStyle name="Comma 5 4 2 2 7 5 2" xfId="51590"/>
    <cellStyle name="Comma 5 4 2 2 7 5 3" xfId="28979"/>
    <cellStyle name="Comma 5 4 2 2 7 6" xfId="14596"/>
    <cellStyle name="Comma 5 4 2 2 7 6 2" xfId="49814"/>
    <cellStyle name="Comma 5 4 2 2 7 7" xfId="38993"/>
    <cellStyle name="Comma 5 4 2 2 7 8" xfId="27203"/>
    <cellStyle name="Comma 5 4 2 2 8" xfId="4045"/>
    <cellStyle name="Comma 5 4 2 2 8 2" xfId="16696"/>
    <cellStyle name="Comma 5 4 2 2 8 2 2" xfId="51912"/>
    <cellStyle name="Comma 5 4 2 2 8 2 3" xfId="29301"/>
    <cellStyle name="Comma 5 4 2 2 8 3" xfId="13142"/>
    <cellStyle name="Comma 5 4 2 2 8 3 2" xfId="48360"/>
    <cellStyle name="Comma 5 4 2 2 8 4" xfId="39315"/>
    <cellStyle name="Comma 5 4 2 2 8 5" xfId="25749"/>
    <cellStyle name="Comma 5 4 2 2 9" xfId="5520"/>
    <cellStyle name="Comma 5 4 2 2 9 2" xfId="18150"/>
    <cellStyle name="Comma 5 4 2 2 9 2 2" xfId="53366"/>
    <cellStyle name="Comma 5 4 2 2 9 3" xfId="40769"/>
    <cellStyle name="Comma 5 4 2 2 9 4" xfId="30755"/>
    <cellStyle name="Comma 5 4 2 3" xfId="365"/>
    <cellStyle name="Comma 5 4 2 3 10" xfId="10466"/>
    <cellStyle name="Comma 5 4 2 3 10 2" xfId="23081"/>
    <cellStyle name="Comma 5 4 2 3 10 2 2" xfId="58297"/>
    <cellStyle name="Comma 5 4 2 3 10 3" xfId="45700"/>
    <cellStyle name="Comma 5 4 2 3 10 4" xfId="35686"/>
    <cellStyle name="Comma 5 4 2 3 11" xfId="15000"/>
    <cellStyle name="Comma 5 4 2 3 11 2" xfId="50216"/>
    <cellStyle name="Comma 5 4 2 3 11 3" xfId="27605"/>
    <cellStyle name="Comma 5 4 2 3 12" xfId="12413"/>
    <cellStyle name="Comma 5 4 2 3 12 2" xfId="47631"/>
    <cellStyle name="Comma 5 4 2 3 13" xfId="37619"/>
    <cellStyle name="Comma 5 4 2 3 14" xfId="25020"/>
    <cellStyle name="Comma 5 4 2 3 15" xfId="60233"/>
    <cellStyle name="Comma 5 4 2 3 2" xfId="3136"/>
    <cellStyle name="Comma 5 4 2 3 2 10" xfId="25504"/>
    <cellStyle name="Comma 5 4 2 3 2 11" xfId="61039"/>
    <cellStyle name="Comma 5 4 2 3 2 2" xfId="4936"/>
    <cellStyle name="Comma 5 4 2 3 2 2 2" xfId="17582"/>
    <cellStyle name="Comma 5 4 2 3 2 2 2 2" xfId="52798"/>
    <cellStyle name="Comma 5 4 2 3 2 2 2 3" xfId="30187"/>
    <cellStyle name="Comma 5 4 2 3 2 2 3" xfId="14028"/>
    <cellStyle name="Comma 5 4 2 3 2 2 3 2" xfId="49246"/>
    <cellStyle name="Comma 5 4 2 3 2 2 4" xfId="40201"/>
    <cellStyle name="Comma 5 4 2 3 2 2 5" xfId="26635"/>
    <cellStyle name="Comma 5 4 2 3 2 3" xfId="6406"/>
    <cellStyle name="Comma 5 4 2 3 2 3 2" xfId="19036"/>
    <cellStyle name="Comma 5 4 2 3 2 3 2 2" xfId="54252"/>
    <cellStyle name="Comma 5 4 2 3 2 3 3" xfId="41655"/>
    <cellStyle name="Comma 5 4 2 3 2 3 4" xfId="31641"/>
    <cellStyle name="Comma 5 4 2 3 2 4" xfId="7865"/>
    <cellStyle name="Comma 5 4 2 3 2 4 2" xfId="20490"/>
    <cellStyle name="Comma 5 4 2 3 2 4 2 2" xfId="55706"/>
    <cellStyle name="Comma 5 4 2 3 2 4 3" xfId="43109"/>
    <cellStyle name="Comma 5 4 2 3 2 4 4" xfId="33095"/>
    <cellStyle name="Comma 5 4 2 3 2 5" xfId="9646"/>
    <cellStyle name="Comma 5 4 2 3 2 5 2" xfId="22266"/>
    <cellStyle name="Comma 5 4 2 3 2 5 2 2" xfId="57482"/>
    <cellStyle name="Comma 5 4 2 3 2 5 3" xfId="44885"/>
    <cellStyle name="Comma 5 4 2 3 2 5 4" xfId="34871"/>
    <cellStyle name="Comma 5 4 2 3 2 6" xfId="11439"/>
    <cellStyle name="Comma 5 4 2 3 2 6 2" xfId="24042"/>
    <cellStyle name="Comma 5 4 2 3 2 6 2 2" xfId="59258"/>
    <cellStyle name="Comma 5 4 2 3 2 6 3" xfId="46661"/>
    <cellStyle name="Comma 5 4 2 3 2 6 4" xfId="36647"/>
    <cellStyle name="Comma 5 4 2 3 2 7" xfId="15806"/>
    <cellStyle name="Comma 5 4 2 3 2 7 2" xfId="51022"/>
    <cellStyle name="Comma 5 4 2 3 2 7 3" xfId="28411"/>
    <cellStyle name="Comma 5 4 2 3 2 8" xfId="12897"/>
    <cellStyle name="Comma 5 4 2 3 2 8 2" xfId="48115"/>
    <cellStyle name="Comma 5 4 2 3 2 9" xfId="38425"/>
    <cellStyle name="Comma 5 4 2 3 3" xfId="3465"/>
    <cellStyle name="Comma 5 4 2 3 3 10" xfId="26960"/>
    <cellStyle name="Comma 5 4 2 3 3 11" xfId="61364"/>
    <cellStyle name="Comma 5 4 2 3 3 2" xfId="5261"/>
    <cellStyle name="Comma 5 4 2 3 3 2 2" xfId="17907"/>
    <cellStyle name="Comma 5 4 2 3 3 2 2 2" xfId="53123"/>
    <cellStyle name="Comma 5 4 2 3 3 2 3" xfId="40526"/>
    <cellStyle name="Comma 5 4 2 3 3 2 4" xfId="30512"/>
    <cellStyle name="Comma 5 4 2 3 3 3" xfId="6731"/>
    <cellStyle name="Comma 5 4 2 3 3 3 2" xfId="19361"/>
    <cellStyle name="Comma 5 4 2 3 3 3 2 2" xfId="54577"/>
    <cellStyle name="Comma 5 4 2 3 3 3 3" xfId="41980"/>
    <cellStyle name="Comma 5 4 2 3 3 3 4" xfId="31966"/>
    <cellStyle name="Comma 5 4 2 3 3 4" xfId="8190"/>
    <cellStyle name="Comma 5 4 2 3 3 4 2" xfId="20815"/>
    <cellStyle name="Comma 5 4 2 3 3 4 2 2" xfId="56031"/>
    <cellStyle name="Comma 5 4 2 3 3 4 3" xfId="43434"/>
    <cellStyle name="Comma 5 4 2 3 3 4 4" xfId="33420"/>
    <cellStyle name="Comma 5 4 2 3 3 5" xfId="9971"/>
    <cellStyle name="Comma 5 4 2 3 3 5 2" xfId="22591"/>
    <cellStyle name="Comma 5 4 2 3 3 5 2 2" xfId="57807"/>
    <cellStyle name="Comma 5 4 2 3 3 5 3" xfId="45210"/>
    <cellStyle name="Comma 5 4 2 3 3 5 4" xfId="35196"/>
    <cellStyle name="Comma 5 4 2 3 3 6" xfId="11764"/>
    <cellStyle name="Comma 5 4 2 3 3 6 2" xfId="24367"/>
    <cellStyle name="Comma 5 4 2 3 3 6 2 2" xfId="59583"/>
    <cellStyle name="Comma 5 4 2 3 3 6 3" xfId="46986"/>
    <cellStyle name="Comma 5 4 2 3 3 6 4" xfId="36972"/>
    <cellStyle name="Comma 5 4 2 3 3 7" xfId="16131"/>
    <cellStyle name="Comma 5 4 2 3 3 7 2" xfId="51347"/>
    <cellStyle name="Comma 5 4 2 3 3 7 3" xfId="28736"/>
    <cellStyle name="Comma 5 4 2 3 3 8" xfId="14353"/>
    <cellStyle name="Comma 5 4 2 3 3 8 2" xfId="49571"/>
    <cellStyle name="Comma 5 4 2 3 3 9" xfId="38750"/>
    <cellStyle name="Comma 5 4 2 3 4" xfId="2627"/>
    <cellStyle name="Comma 5 4 2 3 4 10" xfId="26151"/>
    <cellStyle name="Comma 5 4 2 3 4 11" xfId="60555"/>
    <cellStyle name="Comma 5 4 2 3 4 2" xfId="4452"/>
    <cellStyle name="Comma 5 4 2 3 4 2 2" xfId="17098"/>
    <cellStyle name="Comma 5 4 2 3 4 2 2 2" xfId="52314"/>
    <cellStyle name="Comma 5 4 2 3 4 2 3" xfId="39717"/>
    <cellStyle name="Comma 5 4 2 3 4 2 4" xfId="29703"/>
    <cellStyle name="Comma 5 4 2 3 4 3" xfId="5922"/>
    <cellStyle name="Comma 5 4 2 3 4 3 2" xfId="18552"/>
    <cellStyle name="Comma 5 4 2 3 4 3 2 2" xfId="53768"/>
    <cellStyle name="Comma 5 4 2 3 4 3 3" xfId="41171"/>
    <cellStyle name="Comma 5 4 2 3 4 3 4" xfId="31157"/>
    <cellStyle name="Comma 5 4 2 3 4 4" xfId="7381"/>
    <cellStyle name="Comma 5 4 2 3 4 4 2" xfId="20006"/>
    <cellStyle name="Comma 5 4 2 3 4 4 2 2" xfId="55222"/>
    <cellStyle name="Comma 5 4 2 3 4 4 3" xfId="42625"/>
    <cellStyle name="Comma 5 4 2 3 4 4 4" xfId="32611"/>
    <cellStyle name="Comma 5 4 2 3 4 5" xfId="9162"/>
    <cellStyle name="Comma 5 4 2 3 4 5 2" xfId="21782"/>
    <cellStyle name="Comma 5 4 2 3 4 5 2 2" xfId="56998"/>
    <cellStyle name="Comma 5 4 2 3 4 5 3" xfId="44401"/>
    <cellStyle name="Comma 5 4 2 3 4 5 4" xfId="34387"/>
    <cellStyle name="Comma 5 4 2 3 4 6" xfId="10955"/>
    <cellStyle name="Comma 5 4 2 3 4 6 2" xfId="23558"/>
    <cellStyle name="Comma 5 4 2 3 4 6 2 2" xfId="58774"/>
    <cellStyle name="Comma 5 4 2 3 4 6 3" xfId="46177"/>
    <cellStyle name="Comma 5 4 2 3 4 6 4" xfId="36163"/>
    <cellStyle name="Comma 5 4 2 3 4 7" xfId="15322"/>
    <cellStyle name="Comma 5 4 2 3 4 7 2" xfId="50538"/>
    <cellStyle name="Comma 5 4 2 3 4 7 3" xfId="27927"/>
    <cellStyle name="Comma 5 4 2 3 4 8" xfId="13544"/>
    <cellStyle name="Comma 5 4 2 3 4 8 2" xfId="48762"/>
    <cellStyle name="Comma 5 4 2 3 4 9" xfId="37941"/>
    <cellStyle name="Comma 5 4 2 3 5" xfId="3790"/>
    <cellStyle name="Comma 5 4 2 3 5 2" xfId="8513"/>
    <cellStyle name="Comma 5 4 2 3 5 2 2" xfId="21138"/>
    <cellStyle name="Comma 5 4 2 3 5 2 2 2" xfId="56354"/>
    <cellStyle name="Comma 5 4 2 3 5 2 3" xfId="43757"/>
    <cellStyle name="Comma 5 4 2 3 5 2 4" xfId="33743"/>
    <cellStyle name="Comma 5 4 2 3 5 3" xfId="10294"/>
    <cellStyle name="Comma 5 4 2 3 5 3 2" xfId="22914"/>
    <cellStyle name="Comma 5 4 2 3 5 3 2 2" xfId="58130"/>
    <cellStyle name="Comma 5 4 2 3 5 3 3" xfId="45533"/>
    <cellStyle name="Comma 5 4 2 3 5 3 4" xfId="35519"/>
    <cellStyle name="Comma 5 4 2 3 5 4" xfId="12089"/>
    <cellStyle name="Comma 5 4 2 3 5 4 2" xfId="24690"/>
    <cellStyle name="Comma 5 4 2 3 5 4 2 2" xfId="59906"/>
    <cellStyle name="Comma 5 4 2 3 5 4 3" xfId="47309"/>
    <cellStyle name="Comma 5 4 2 3 5 4 4" xfId="37295"/>
    <cellStyle name="Comma 5 4 2 3 5 5" xfId="16454"/>
    <cellStyle name="Comma 5 4 2 3 5 5 2" xfId="51670"/>
    <cellStyle name="Comma 5 4 2 3 5 5 3" xfId="29059"/>
    <cellStyle name="Comma 5 4 2 3 5 6" xfId="14676"/>
    <cellStyle name="Comma 5 4 2 3 5 6 2" xfId="49894"/>
    <cellStyle name="Comma 5 4 2 3 5 7" xfId="39073"/>
    <cellStyle name="Comma 5 4 2 3 5 8" xfId="27283"/>
    <cellStyle name="Comma 5 4 2 3 6" xfId="4130"/>
    <cellStyle name="Comma 5 4 2 3 6 2" xfId="16776"/>
    <cellStyle name="Comma 5 4 2 3 6 2 2" xfId="51992"/>
    <cellStyle name="Comma 5 4 2 3 6 2 3" xfId="29381"/>
    <cellStyle name="Comma 5 4 2 3 6 3" xfId="13222"/>
    <cellStyle name="Comma 5 4 2 3 6 3 2" xfId="48440"/>
    <cellStyle name="Comma 5 4 2 3 6 4" xfId="39395"/>
    <cellStyle name="Comma 5 4 2 3 6 5" xfId="25829"/>
    <cellStyle name="Comma 5 4 2 3 7" xfId="5600"/>
    <cellStyle name="Comma 5 4 2 3 7 2" xfId="18230"/>
    <cellStyle name="Comma 5 4 2 3 7 2 2" xfId="53446"/>
    <cellStyle name="Comma 5 4 2 3 7 3" xfId="40849"/>
    <cellStyle name="Comma 5 4 2 3 7 4" xfId="30835"/>
    <cellStyle name="Comma 5 4 2 3 8" xfId="7059"/>
    <cellStyle name="Comma 5 4 2 3 8 2" xfId="19684"/>
    <cellStyle name="Comma 5 4 2 3 8 2 2" xfId="54900"/>
    <cellStyle name="Comma 5 4 2 3 8 3" xfId="42303"/>
    <cellStyle name="Comma 5 4 2 3 8 4" xfId="32289"/>
    <cellStyle name="Comma 5 4 2 3 9" xfId="8840"/>
    <cellStyle name="Comma 5 4 2 3 9 2" xfId="21460"/>
    <cellStyle name="Comma 5 4 2 3 9 2 2" xfId="56676"/>
    <cellStyle name="Comma 5 4 2 3 9 3" xfId="44079"/>
    <cellStyle name="Comma 5 4 2 3 9 4" xfId="34065"/>
    <cellStyle name="Comma 5 4 2 4" xfId="2966"/>
    <cellStyle name="Comma 5 4 2 4 10" xfId="25345"/>
    <cellStyle name="Comma 5 4 2 4 11" xfId="60880"/>
    <cellStyle name="Comma 5 4 2 4 2" xfId="4777"/>
    <cellStyle name="Comma 5 4 2 4 2 2" xfId="17423"/>
    <cellStyle name="Comma 5 4 2 4 2 2 2" xfId="52639"/>
    <cellStyle name="Comma 5 4 2 4 2 2 3" xfId="30028"/>
    <cellStyle name="Comma 5 4 2 4 2 3" xfId="13869"/>
    <cellStyle name="Comma 5 4 2 4 2 3 2" xfId="49087"/>
    <cellStyle name="Comma 5 4 2 4 2 4" xfId="40042"/>
    <cellStyle name="Comma 5 4 2 4 2 5" xfId="26476"/>
    <cellStyle name="Comma 5 4 2 4 3" xfId="6247"/>
    <cellStyle name="Comma 5 4 2 4 3 2" xfId="18877"/>
    <cellStyle name="Comma 5 4 2 4 3 2 2" xfId="54093"/>
    <cellStyle name="Comma 5 4 2 4 3 3" xfId="41496"/>
    <cellStyle name="Comma 5 4 2 4 3 4" xfId="31482"/>
    <cellStyle name="Comma 5 4 2 4 4" xfId="7706"/>
    <cellStyle name="Comma 5 4 2 4 4 2" xfId="20331"/>
    <cellStyle name="Comma 5 4 2 4 4 2 2" xfId="55547"/>
    <cellStyle name="Comma 5 4 2 4 4 3" xfId="42950"/>
    <cellStyle name="Comma 5 4 2 4 4 4" xfId="32936"/>
    <cellStyle name="Comma 5 4 2 4 5" xfId="9487"/>
    <cellStyle name="Comma 5 4 2 4 5 2" xfId="22107"/>
    <cellStyle name="Comma 5 4 2 4 5 2 2" xfId="57323"/>
    <cellStyle name="Comma 5 4 2 4 5 3" xfId="44726"/>
    <cellStyle name="Comma 5 4 2 4 5 4" xfId="34712"/>
    <cellStyle name="Comma 5 4 2 4 6" xfId="11280"/>
    <cellStyle name="Comma 5 4 2 4 6 2" xfId="23883"/>
    <cellStyle name="Comma 5 4 2 4 6 2 2" xfId="59099"/>
    <cellStyle name="Comma 5 4 2 4 6 3" xfId="46502"/>
    <cellStyle name="Comma 5 4 2 4 6 4" xfId="36488"/>
    <cellStyle name="Comma 5 4 2 4 7" xfId="15647"/>
    <cellStyle name="Comma 5 4 2 4 7 2" xfId="50863"/>
    <cellStyle name="Comma 5 4 2 4 7 3" xfId="28252"/>
    <cellStyle name="Comma 5 4 2 4 8" xfId="12738"/>
    <cellStyle name="Comma 5 4 2 4 8 2" xfId="47956"/>
    <cellStyle name="Comma 5 4 2 4 9" xfId="38266"/>
    <cellStyle name="Comma 5 4 2 5" xfId="2800"/>
    <cellStyle name="Comma 5 4 2 5 10" xfId="25190"/>
    <cellStyle name="Comma 5 4 2 5 11" xfId="60725"/>
    <cellStyle name="Comma 5 4 2 5 2" xfId="4622"/>
    <cellStyle name="Comma 5 4 2 5 2 2" xfId="17268"/>
    <cellStyle name="Comma 5 4 2 5 2 2 2" xfId="52484"/>
    <cellStyle name="Comma 5 4 2 5 2 2 3" xfId="29873"/>
    <cellStyle name="Comma 5 4 2 5 2 3" xfId="13714"/>
    <cellStyle name="Comma 5 4 2 5 2 3 2" xfId="48932"/>
    <cellStyle name="Comma 5 4 2 5 2 4" xfId="39887"/>
    <cellStyle name="Comma 5 4 2 5 2 5" xfId="26321"/>
    <cellStyle name="Comma 5 4 2 5 3" xfId="6092"/>
    <cellStyle name="Comma 5 4 2 5 3 2" xfId="18722"/>
    <cellStyle name="Comma 5 4 2 5 3 2 2" xfId="53938"/>
    <cellStyle name="Comma 5 4 2 5 3 3" xfId="41341"/>
    <cellStyle name="Comma 5 4 2 5 3 4" xfId="31327"/>
    <cellStyle name="Comma 5 4 2 5 4" xfId="7551"/>
    <cellStyle name="Comma 5 4 2 5 4 2" xfId="20176"/>
    <cellStyle name="Comma 5 4 2 5 4 2 2" xfId="55392"/>
    <cellStyle name="Comma 5 4 2 5 4 3" xfId="42795"/>
    <cellStyle name="Comma 5 4 2 5 4 4" xfId="32781"/>
    <cellStyle name="Comma 5 4 2 5 5" xfId="9332"/>
    <cellStyle name="Comma 5 4 2 5 5 2" xfId="21952"/>
    <cellStyle name="Comma 5 4 2 5 5 2 2" xfId="57168"/>
    <cellStyle name="Comma 5 4 2 5 5 3" xfId="44571"/>
    <cellStyle name="Comma 5 4 2 5 5 4" xfId="34557"/>
    <cellStyle name="Comma 5 4 2 5 6" xfId="11125"/>
    <cellStyle name="Comma 5 4 2 5 6 2" xfId="23728"/>
    <cellStyle name="Comma 5 4 2 5 6 2 2" xfId="58944"/>
    <cellStyle name="Comma 5 4 2 5 6 3" xfId="46347"/>
    <cellStyle name="Comma 5 4 2 5 6 4" xfId="36333"/>
    <cellStyle name="Comma 5 4 2 5 7" xfId="15492"/>
    <cellStyle name="Comma 5 4 2 5 7 2" xfId="50708"/>
    <cellStyle name="Comma 5 4 2 5 7 3" xfId="28097"/>
    <cellStyle name="Comma 5 4 2 5 8" xfId="12583"/>
    <cellStyle name="Comma 5 4 2 5 8 2" xfId="47801"/>
    <cellStyle name="Comma 5 4 2 5 9" xfId="38111"/>
    <cellStyle name="Comma 5 4 2 6" xfId="3313"/>
    <cellStyle name="Comma 5 4 2 6 10" xfId="26808"/>
    <cellStyle name="Comma 5 4 2 6 11" xfId="61212"/>
    <cellStyle name="Comma 5 4 2 6 2" xfId="5109"/>
    <cellStyle name="Comma 5 4 2 6 2 2" xfId="17755"/>
    <cellStyle name="Comma 5 4 2 6 2 2 2" xfId="52971"/>
    <cellStyle name="Comma 5 4 2 6 2 3" xfId="40374"/>
    <cellStyle name="Comma 5 4 2 6 2 4" xfId="30360"/>
    <cellStyle name="Comma 5 4 2 6 3" xfId="6579"/>
    <cellStyle name="Comma 5 4 2 6 3 2" xfId="19209"/>
    <cellStyle name="Comma 5 4 2 6 3 2 2" xfId="54425"/>
    <cellStyle name="Comma 5 4 2 6 3 3" xfId="41828"/>
    <cellStyle name="Comma 5 4 2 6 3 4" xfId="31814"/>
    <cellStyle name="Comma 5 4 2 6 4" xfId="8038"/>
    <cellStyle name="Comma 5 4 2 6 4 2" xfId="20663"/>
    <cellStyle name="Comma 5 4 2 6 4 2 2" xfId="55879"/>
    <cellStyle name="Comma 5 4 2 6 4 3" xfId="43282"/>
    <cellStyle name="Comma 5 4 2 6 4 4" xfId="33268"/>
    <cellStyle name="Comma 5 4 2 6 5" xfId="9819"/>
    <cellStyle name="Comma 5 4 2 6 5 2" xfId="22439"/>
    <cellStyle name="Comma 5 4 2 6 5 2 2" xfId="57655"/>
    <cellStyle name="Comma 5 4 2 6 5 3" xfId="45058"/>
    <cellStyle name="Comma 5 4 2 6 5 4" xfId="35044"/>
    <cellStyle name="Comma 5 4 2 6 6" xfId="11612"/>
    <cellStyle name="Comma 5 4 2 6 6 2" xfId="24215"/>
    <cellStyle name="Comma 5 4 2 6 6 2 2" xfId="59431"/>
    <cellStyle name="Comma 5 4 2 6 6 3" xfId="46834"/>
    <cellStyle name="Comma 5 4 2 6 6 4" xfId="36820"/>
    <cellStyle name="Comma 5 4 2 6 7" xfId="15979"/>
    <cellStyle name="Comma 5 4 2 6 7 2" xfId="51195"/>
    <cellStyle name="Comma 5 4 2 6 7 3" xfId="28584"/>
    <cellStyle name="Comma 5 4 2 6 8" xfId="14201"/>
    <cellStyle name="Comma 5 4 2 6 8 2" xfId="49419"/>
    <cellStyle name="Comma 5 4 2 6 9" xfId="38598"/>
    <cellStyle name="Comma 5 4 2 7" xfId="2470"/>
    <cellStyle name="Comma 5 4 2 7 10" xfId="25999"/>
    <cellStyle name="Comma 5 4 2 7 11" xfId="60403"/>
    <cellStyle name="Comma 5 4 2 7 2" xfId="4300"/>
    <cellStyle name="Comma 5 4 2 7 2 2" xfId="16946"/>
    <cellStyle name="Comma 5 4 2 7 2 2 2" xfId="52162"/>
    <cellStyle name="Comma 5 4 2 7 2 3" xfId="39565"/>
    <cellStyle name="Comma 5 4 2 7 2 4" xfId="29551"/>
    <cellStyle name="Comma 5 4 2 7 3" xfId="5770"/>
    <cellStyle name="Comma 5 4 2 7 3 2" xfId="18400"/>
    <cellStyle name="Comma 5 4 2 7 3 2 2" xfId="53616"/>
    <cellStyle name="Comma 5 4 2 7 3 3" xfId="41019"/>
    <cellStyle name="Comma 5 4 2 7 3 4" xfId="31005"/>
    <cellStyle name="Comma 5 4 2 7 4" xfId="7229"/>
    <cellStyle name="Comma 5 4 2 7 4 2" xfId="19854"/>
    <cellStyle name="Comma 5 4 2 7 4 2 2" xfId="55070"/>
    <cellStyle name="Comma 5 4 2 7 4 3" xfId="42473"/>
    <cellStyle name="Comma 5 4 2 7 4 4" xfId="32459"/>
    <cellStyle name="Comma 5 4 2 7 5" xfId="9010"/>
    <cellStyle name="Comma 5 4 2 7 5 2" xfId="21630"/>
    <cellStyle name="Comma 5 4 2 7 5 2 2" xfId="56846"/>
    <cellStyle name="Comma 5 4 2 7 5 3" xfId="44249"/>
    <cellStyle name="Comma 5 4 2 7 5 4" xfId="34235"/>
    <cellStyle name="Comma 5 4 2 7 6" xfId="10803"/>
    <cellStyle name="Comma 5 4 2 7 6 2" xfId="23406"/>
    <cellStyle name="Comma 5 4 2 7 6 2 2" xfId="58622"/>
    <cellStyle name="Comma 5 4 2 7 6 3" xfId="46025"/>
    <cellStyle name="Comma 5 4 2 7 6 4" xfId="36011"/>
    <cellStyle name="Comma 5 4 2 7 7" xfId="15170"/>
    <cellStyle name="Comma 5 4 2 7 7 2" xfId="50386"/>
    <cellStyle name="Comma 5 4 2 7 7 3" xfId="27775"/>
    <cellStyle name="Comma 5 4 2 7 8" xfId="13392"/>
    <cellStyle name="Comma 5 4 2 7 8 2" xfId="48610"/>
    <cellStyle name="Comma 5 4 2 7 9" xfId="37789"/>
    <cellStyle name="Comma 5 4 2 8" xfId="3637"/>
    <cellStyle name="Comma 5 4 2 8 2" xfId="8361"/>
    <cellStyle name="Comma 5 4 2 8 2 2" xfId="20986"/>
    <cellStyle name="Comma 5 4 2 8 2 2 2" xfId="56202"/>
    <cellStyle name="Comma 5 4 2 8 2 3" xfId="43605"/>
    <cellStyle name="Comma 5 4 2 8 2 4" xfId="33591"/>
    <cellStyle name="Comma 5 4 2 8 3" xfId="10142"/>
    <cellStyle name="Comma 5 4 2 8 3 2" xfId="22762"/>
    <cellStyle name="Comma 5 4 2 8 3 2 2" xfId="57978"/>
    <cellStyle name="Comma 5 4 2 8 3 3" xfId="45381"/>
    <cellStyle name="Comma 5 4 2 8 3 4" xfId="35367"/>
    <cellStyle name="Comma 5 4 2 8 4" xfId="11937"/>
    <cellStyle name="Comma 5 4 2 8 4 2" xfId="24538"/>
    <cellStyle name="Comma 5 4 2 8 4 2 2" xfId="59754"/>
    <cellStyle name="Comma 5 4 2 8 4 3" xfId="47157"/>
    <cellStyle name="Comma 5 4 2 8 4 4" xfId="37143"/>
    <cellStyle name="Comma 5 4 2 8 5" xfId="16302"/>
    <cellStyle name="Comma 5 4 2 8 5 2" xfId="51518"/>
    <cellStyle name="Comma 5 4 2 8 5 3" xfId="28907"/>
    <cellStyle name="Comma 5 4 2 8 6" xfId="14524"/>
    <cellStyle name="Comma 5 4 2 8 6 2" xfId="49742"/>
    <cellStyle name="Comma 5 4 2 8 7" xfId="38921"/>
    <cellStyle name="Comma 5 4 2 8 8" xfId="27131"/>
    <cellStyle name="Comma 5 4 2 9" xfId="3963"/>
    <cellStyle name="Comma 5 4 2 9 2" xfId="16624"/>
    <cellStyle name="Comma 5 4 2 9 2 2" xfId="51840"/>
    <cellStyle name="Comma 5 4 2 9 2 3" xfId="29229"/>
    <cellStyle name="Comma 5 4 2 9 3" xfId="13070"/>
    <cellStyle name="Comma 5 4 2 9 3 2" xfId="48288"/>
    <cellStyle name="Comma 5 4 2 9 4" xfId="39243"/>
    <cellStyle name="Comma 5 4 2 9 5" xfId="25677"/>
    <cellStyle name="Comma 5 4 20" xfId="60080"/>
    <cellStyle name="Comma 5 4 3" xfId="366"/>
    <cellStyle name="Comma 5 4 4" xfId="367"/>
    <cellStyle name="Comma 5 4 4 10" xfId="6977"/>
    <cellStyle name="Comma 5 4 4 10 2" xfId="19603"/>
    <cellStyle name="Comma 5 4 4 10 2 2" xfId="54819"/>
    <cellStyle name="Comma 5 4 4 10 3" xfId="42222"/>
    <cellStyle name="Comma 5 4 4 10 4" xfId="32208"/>
    <cellStyle name="Comma 5 4 4 11" xfId="8758"/>
    <cellStyle name="Comma 5 4 4 11 2" xfId="21379"/>
    <cellStyle name="Comma 5 4 4 11 2 2" xfId="56595"/>
    <cellStyle name="Comma 5 4 4 11 3" xfId="43998"/>
    <cellStyle name="Comma 5 4 4 11 4" xfId="33984"/>
    <cellStyle name="Comma 5 4 4 12" xfId="10467"/>
    <cellStyle name="Comma 5 4 4 12 2" xfId="23082"/>
    <cellStyle name="Comma 5 4 4 12 2 2" xfId="58298"/>
    <cellStyle name="Comma 5 4 4 12 3" xfId="45701"/>
    <cellStyle name="Comma 5 4 4 12 4" xfId="35687"/>
    <cellStyle name="Comma 5 4 4 13" xfId="14918"/>
    <cellStyle name="Comma 5 4 4 13 2" xfId="50135"/>
    <cellStyle name="Comma 5 4 4 13 3" xfId="27524"/>
    <cellStyle name="Comma 5 4 4 14" xfId="12332"/>
    <cellStyle name="Comma 5 4 4 14 2" xfId="47550"/>
    <cellStyle name="Comma 5 4 4 15" xfId="37537"/>
    <cellStyle name="Comma 5 4 4 16" xfId="24939"/>
    <cellStyle name="Comma 5 4 4 17" xfId="60152"/>
    <cellStyle name="Comma 5 4 4 2" xfId="368"/>
    <cellStyle name="Comma 5 4 4 2 10" xfId="10468"/>
    <cellStyle name="Comma 5 4 4 2 10 2" xfId="23083"/>
    <cellStyle name="Comma 5 4 4 2 10 2 2" xfId="58299"/>
    <cellStyle name="Comma 5 4 4 2 10 3" xfId="45702"/>
    <cellStyle name="Comma 5 4 4 2 10 4" xfId="35688"/>
    <cellStyle name="Comma 5 4 4 2 11" xfId="15073"/>
    <cellStyle name="Comma 5 4 4 2 11 2" xfId="50289"/>
    <cellStyle name="Comma 5 4 4 2 11 3" xfId="27678"/>
    <cellStyle name="Comma 5 4 4 2 12" xfId="12486"/>
    <cellStyle name="Comma 5 4 4 2 12 2" xfId="47704"/>
    <cellStyle name="Comma 5 4 4 2 13" xfId="37692"/>
    <cellStyle name="Comma 5 4 4 2 14" xfId="25093"/>
    <cellStyle name="Comma 5 4 4 2 15" xfId="60306"/>
    <cellStyle name="Comma 5 4 4 2 2" xfId="3209"/>
    <cellStyle name="Comma 5 4 4 2 2 10" xfId="25577"/>
    <cellStyle name="Comma 5 4 4 2 2 11" xfId="61112"/>
    <cellStyle name="Comma 5 4 4 2 2 2" xfId="5009"/>
    <cellStyle name="Comma 5 4 4 2 2 2 2" xfId="17655"/>
    <cellStyle name="Comma 5 4 4 2 2 2 2 2" xfId="52871"/>
    <cellStyle name="Comma 5 4 4 2 2 2 2 3" xfId="30260"/>
    <cellStyle name="Comma 5 4 4 2 2 2 3" xfId="14101"/>
    <cellStyle name="Comma 5 4 4 2 2 2 3 2" xfId="49319"/>
    <cellStyle name="Comma 5 4 4 2 2 2 4" xfId="40274"/>
    <cellStyle name="Comma 5 4 4 2 2 2 5" xfId="26708"/>
    <cellStyle name="Comma 5 4 4 2 2 3" xfId="6479"/>
    <cellStyle name="Comma 5 4 4 2 2 3 2" xfId="19109"/>
    <cellStyle name="Comma 5 4 4 2 2 3 2 2" xfId="54325"/>
    <cellStyle name="Comma 5 4 4 2 2 3 3" xfId="41728"/>
    <cellStyle name="Comma 5 4 4 2 2 3 4" xfId="31714"/>
    <cellStyle name="Comma 5 4 4 2 2 4" xfId="7938"/>
    <cellStyle name="Comma 5 4 4 2 2 4 2" xfId="20563"/>
    <cellStyle name="Comma 5 4 4 2 2 4 2 2" xfId="55779"/>
    <cellStyle name="Comma 5 4 4 2 2 4 3" xfId="43182"/>
    <cellStyle name="Comma 5 4 4 2 2 4 4" xfId="33168"/>
    <cellStyle name="Comma 5 4 4 2 2 5" xfId="9719"/>
    <cellStyle name="Comma 5 4 4 2 2 5 2" xfId="22339"/>
    <cellStyle name="Comma 5 4 4 2 2 5 2 2" xfId="57555"/>
    <cellStyle name="Comma 5 4 4 2 2 5 3" xfId="44958"/>
    <cellStyle name="Comma 5 4 4 2 2 5 4" xfId="34944"/>
    <cellStyle name="Comma 5 4 4 2 2 6" xfId="11512"/>
    <cellStyle name="Comma 5 4 4 2 2 6 2" xfId="24115"/>
    <cellStyle name="Comma 5 4 4 2 2 6 2 2" xfId="59331"/>
    <cellStyle name="Comma 5 4 4 2 2 6 3" xfId="46734"/>
    <cellStyle name="Comma 5 4 4 2 2 6 4" xfId="36720"/>
    <cellStyle name="Comma 5 4 4 2 2 7" xfId="15879"/>
    <cellStyle name="Comma 5 4 4 2 2 7 2" xfId="51095"/>
    <cellStyle name="Comma 5 4 4 2 2 7 3" xfId="28484"/>
    <cellStyle name="Comma 5 4 4 2 2 8" xfId="12970"/>
    <cellStyle name="Comma 5 4 4 2 2 8 2" xfId="48188"/>
    <cellStyle name="Comma 5 4 4 2 2 9" xfId="38498"/>
    <cellStyle name="Comma 5 4 4 2 3" xfId="3538"/>
    <cellStyle name="Comma 5 4 4 2 3 10" xfId="27033"/>
    <cellStyle name="Comma 5 4 4 2 3 11" xfId="61437"/>
    <cellStyle name="Comma 5 4 4 2 3 2" xfId="5334"/>
    <cellStyle name="Comma 5 4 4 2 3 2 2" xfId="17980"/>
    <cellStyle name="Comma 5 4 4 2 3 2 2 2" xfId="53196"/>
    <cellStyle name="Comma 5 4 4 2 3 2 3" xfId="40599"/>
    <cellStyle name="Comma 5 4 4 2 3 2 4" xfId="30585"/>
    <cellStyle name="Comma 5 4 4 2 3 3" xfId="6804"/>
    <cellStyle name="Comma 5 4 4 2 3 3 2" xfId="19434"/>
    <cellStyle name="Comma 5 4 4 2 3 3 2 2" xfId="54650"/>
    <cellStyle name="Comma 5 4 4 2 3 3 3" xfId="42053"/>
    <cellStyle name="Comma 5 4 4 2 3 3 4" xfId="32039"/>
    <cellStyle name="Comma 5 4 4 2 3 4" xfId="8263"/>
    <cellStyle name="Comma 5 4 4 2 3 4 2" xfId="20888"/>
    <cellStyle name="Comma 5 4 4 2 3 4 2 2" xfId="56104"/>
    <cellStyle name="Comma 5 4 4 2 3 4 3" xfId="43507"/>
    <cellStyle name="Comma 5 4 4 2 3 4 4" xfId="33493"/>
    <cellStyle name="Comma 5 4 4 2 3 5" xfId="10044"/>
    <cellStyle name="Comma 5 4 4 2 3 5 2" xfId="22664"/>
    <cellStyle name="Comma 5 4 4 2 3 5 2 2" xfId="57880"/>
    <cellStyle name="Comma 5 4 4 2 3 5 3" xfId="45283"/>
    <cellStyle name="Comma 5 4 4 2 3 5 4" xfId="35269"/>
    <cellStyle name="Comma 5 4 4 2 3 6" xfId="11837"/>
    <cellStyle name="Comma 5 4 4 2 3 6 2" xfId="24440"/>
    <cellStyle name="Comma 5 4 4 2 3 6 2 2" xfId="59656"/>
    <cellStyle name="Comma 5 4 4 2 3 6 3" xfId="47059"/>
    <cellStyle name="Comma 5 4 4 2 3 6 4" xfId="37045"/>
    <cellStyle name="Comma 5 4 4 2 3 7" xfId="16204"/>
    <cellStyle name="Comma 5 4 4 2 3 7 2" xfId="51420"/>
    <cellStyle name="Comma 5 4 4 2 3 7 3" xfId="28809"/>
    <cellStyle name="Comma 5 4 4 2 3 8" xfId="14426"/>
    <cellStyle name="Comma 5 4 4 2 3 8 2" xfId="49644"/>
    <cellStyle name="Comma 5 4 4 2 3 9" xfId="38823"/>
    <cellStyle name="Comma 5 4 4 2 4" xfId="2700"/>
    <cellStyle name="Comma 5 4 4 2 4 10" xfId="26224"/>
    <cellStyle name="Comma 5 4 4 2 4 11" xfId="60628"/>
    <cellStyle name="Comma 5 4 4 2 4 2" xfId="4525"/>
    <cellStyle name="Comma 5 4 4 2 4 2 2" xfId="17171"/>
    <cellStyle name="Comma 5 4 4 2 4 2 2 2" xfId="52387"/>
    <cellStyle name="Comma 5 4 4 2 4 2 3" xfId="39790"/>
    <cellStyle name="Comma 5 4 4 2 4 2 4" xfId="29776"/>
    <cellStyle name="Comma 5 4 4 2 4 3" xfId="5995"/>
    <cellStyle name="Comma 5 4 4 2 4 3 2" xfId="18625"/>
    <cellStyle name="Comma 5 4 4 2 4 3 2 2" xfId="53841"/>
    <cellStyle name="Comma 5 4 4 2 4 3 3" xfId="41244"/>
    <cellStyle name="Comma 5 4 4 2 4 3 4" xfId="31230"/>
    <cellStyle name="Comma 5 4 4 2 4 4" xfId="7454"/>
    <cellStyle name="Comma 5 4 4 2 4 4 2" xfId="20079"/>
    <cellStyle name="Comma 5 4 4 2 4 4 2 2" xfId="55295"/>
    <cellStyle name="Comma 5 4 4 2 4 4 3" xfId="42698"/>
    <cellStyle name="Comma 5 4 4 2 4 4 4" xfId="32684"/>
    <cellStyle name="Comma 5 4 4 2 4 5" xfId="9235"/>
    <cellStyle name="Comma 5 4 4 2 4 5 2" xfId="21855"/>
    <cellStyle name="Comma 5 4 4 2 4 5 2 2" xfId="57071"/>
    <cellStyle name="Comma 5 4 4 2 4 5 3" xfId="44474"/>
    <cellStyle name="Comma 5 4 4 2 4 5 4" xfId="34460"/>
    <cellStyle name="Comma 5 4 4 2 4 6" xfId="11028"/>
    <cellStyle name="Comma 5 4 4 2 4 6 2" xfId="23631"/>
    <cellStyle name="Comma 5 4 4 2 4 6 2 2" xfId="58847"/>
    <cellStyle name="Comma 5 4 4 2 4 6 3" xfId="46250"/>
    <cellStyle name="Comma 5 4 4 2 4 6 4" xfId="36236"/>
    <cellStyle name="Comma 5 4 4 2 4 7" xfId="15395"/>
    <cellStyle name="Comma 5 4 4 2 4 7 2" xfId="50611"/>
    <cellStyle name="Comma 5 4 4 2 4 7 3" xfId="28000"/>
    <cellStyle name="Comma 5 4 4 2 4 8" xfId="13617"/>
    <cellStyle name="Comma 5 4 4 2 4 8 2" xfId="48835"/>
    <cellStyle name="Comma 5 4 4 2 4 9" xfId="38014"/>
    <cellStyle name="Comma 5 4 4 2 5" xfId="3863"/>
    <cellStyle name="Comma 5 4 4 2 5 2" xfId="8586"/>
    <cellStyle name="Comma 5 4 4 2 5 2 2" xfId="21211"/>
    <cellStyle name="Comma 5 4 4 2 5 2 2 2" xfId="56427"/>
    <cellStyle name="Comma 5 4 4 2 5 2 3" xfId="43830"/>
    <cellStyle name="Comma 5 4 4 2 5 2 4" xfId="33816"/>
    <cellStyle name="Comma 5 4 4 2 5 3" xfId="10367"/>
    <cellStyle name="Comma 5 4 4 2 5 3 2" xfId="22987"/>
    <cellStyle name="Comma 5 4 4 2 5 3 2 2" xfId="58203"/>
    <cellStyle name="Comma 5 4 4 2 5 3 3" xfId="45606"/>
    <cellStyle name="Comma 5 4 4 2 5 3 4" xfId="35592"/>
    <cellStyle name="Comma 5 4 4 2 5 4" xfId="12162"/>
    <cellStyle name="Comma 5 4 4 2 5 4 2" xfId="24763"/>
    <cellStyle name="Comma 5 4 4 2 5 4 2 2" xfId="59979"/>
    <cellStyle name="Comma 5 4 4 2 5 4 3" xfId="47382"/>
    <cellStyle name="Comma 5 4 4 2 5 4 4" xfId="37368"/>
    <cellStyle name="Comma 5 4 4 2 5 5" xfId="16527"/>
    <cellStyle name="Comma 5 4 4 2 5 5 2" xfId="51743"/>
    <cellStyle name="Comma 5 4 4 2 5 5 3" xfId="29132"/>
    <cellStyle name="Comma 5 4 4 2 5 6" xfId="14749"/>
    <cellStyle name="Comma 5 4 4 2 5 6 2" xfId="49967"/>
    <cellStyle name="Comma 5 4 4 2 5 7" xfId="39146"/>
    <cellStyle name="Comma 5 4 4 2 5 8" xfId="27356"/>
    <cellStyle name="Comma 5 4 4 2 6" xfId="4203"/>
    <cellStyle name="Comma 5 4 4 2 6 2" xfId="16849"/>
    <cellStyle name="Comma 5 4 4 2 6 2 2" xfId="52065"/>
    <cellStyle name="Comma 5 4 4 2 6 2 3" xfId="29454"/>
    <cellStyle name="Comma 5 4 4 2 6 3" xfId="13295"/>
    <cellStyle name="Comma 5 4 4 2 6 3 2" xfId="48513"/>
    <cellStyle name="Comma 5 4 4 2 6 4" xfId="39468"/>
    <cellStyle name="Comma 5 4 4 2 6 5" xfId="25902"/>
    <cellStyle name="Comma 5 4 4 2 7" xfId="5673"/>
    <cellStyle name="Comma 5 4 4 2 7 2" xfId="18303"/>
    <cellStyle name="Comma 5 4 4 2 7 2 2" xfId="53519"/>
    <cellStyle name="Comma 5 4 4 2 7 3" xfId="40922"/>
    <cellStyle name="Comma 5 4 4 2 7 4" xfId="30908"/>
    <cellStyle name="Comma 5 4 4 2 8" xfId="7132"/>
    <cellStyle name="Comma 5 4 4 2 8 2" xfId="19757"/>
    <cellStyle name="Comma 5 4 4 2 8 2 2" xfId="54973"/>
    <cellStyle name="Comma 5 4 4 2 8 3" xfId="42376"/>
    <cellStyle name="Comma 5 4 4 2 8 4" xfId="32362"/>
    <cellStyle name="Comma 5 4 4 2 9" xfId="8913"/>
    <cellStyle name="Comma 5 4 4 2 9 2" xfId="21533"/>
    <cellStyle name="Comma 5 4 4 2 9 2 2" xfId="56749"/>
    <cellStyle name="Comma 5 4 4 2 9 3" xfId="44152"/>
    <cellStyle name="Comma 5 4 4 2 9 4" xfId="34138"/>
    <cellStyle name="Comma 5 4 4 3" xfId="3048"/>
    <cellStyle name="Comma 5 4 4 3 10" xfId="25420"/>
    <cellStyle name="Comma 5 4 4 3 11" xfId="60955"/>
    <cellStyle name="Comma 5 4 4 3 2" xfId="4852"/>
    <cellStyle name="Comma 5 4 4 3 2 2" xfId="17498"/>
    <cellStyle name="Comma 5 4 4 3 2 2 2" xfId="52714"/>
    <cellStyle name="Comma 5 4 4 3 2 2 3" xfId="30103"/>
    <cellStyle name="Comma 5 4 4 3 2 3" xfId="13944"/>
    <cellStyle name="Comma 5 4 4 3 2 3 2" xfId="49162"/>
    <cellStyle name="Comma 5 4 4 3 2 4" xfId="40117"/>
    <cellStyle name="Comma 5 4 4 3 2 5" xfId="26551"/>
    <cellStyle name="Comma 5 4 4 3 3" xfId="6322"/>
    <cellStyle name="Comma 5 4 4 3 3 2" xfId="18952"/>
    <cellStyle name="Comma 5 4 4 3 3 2 2" xfId="54168"/>
    <cellStyle name="Comma 5 4 4 3 3 3" xfId="41571"/>
    <cellStyle name="Comma 5 4 4 3 3 4" xfId="31557"/>
    <cellStyle name="Comma 5 4 4 3 4" xfId="7781"/>
    <cellStyle name="Comma 5 4 4 3 4 2" xfId="20406"/>
    <cellStyle name="Comma 5 4 4 3 4 2 2" xfId="55622"/>
    <cellStyle name="Comma 5 4 4 3 4 3" xfId="43025"/>
    <cellStyle name="Comma 5 4 4 3 4 4" xfId="33011"/>
    <cellStyle name="Comma 5 4 4 3 5" xfId="9562"/>
    <cellStyle name="Comma 5 4 4 3 5 2" xfId="22182"/>
    <cellStyle name="Comma 5 4 4 3 5 2 2" xfId="57398"/>
    <cellStyle name="Comma 5 4 4 3 5 3" xfId="44801"/>
    <cellStyle name="Comma 5 4 4 3 5 4" xfId="34787"/>
    <cellStyle name="Comma 5 4 4 3 6" xfId="11355"/>
    <cellStyle name="Comma 5 4 4 3 6 2" xfId="23958"/>
    <cellStyle name="Comma 5 4 4 3 6 2 2" xfId="59174"/>
    <cellStyle name="Comma 5 4 4 3 6 3" xfId="46577"/>
    <cellStyle name="Comma 5 4 4 3 6 4" xfId="36563"/>
    <cellStyle name="Comma 5 4 4 3 7" xfId="15722"/>
    <cellStyle name="Comma 5 4 4 3 7 2" xfId="50938"/>
    <cellStyle name="Comma 5 4 4 3 7 3" xfId="28327"/>
    <cellStyle name="Comma 5 4 4 3 8" xfId="12813"/>
    <cellStyle name="Comma 5 4 4 3 8 2" xfId="48031"/>
    <cellStyle name="Comma 5 4 4 3 9" xfId="38341"/>
    <cellStyle name="Comma 5 4 4 4" xfId="2876"/>
    <cellStyle name="Comma 5 4 4 4 10" xfId="25261"/>
    <cellStyle name="Comma 5 4 4 4 11" xfId="60796"/>
    <cellStyle name="Comma 5 4 4 4 2" xfId="4693"/>
    <cellStyle name="Comma 5 4 4 4 2 2" xfId="17339"/>
    <cellStyle name="Comma 5 4 4 4 2 2 2" xfId="52555"/>
    <cellStyle name="Comma 5 4 4 4 2 2 3" xfId="29944"/>
    <cellStyle name="Comma 5 4 4 4 2 3" xfId="13785"/>
    <cellStyle name="Comma 5 4 4 4 2 3 2" xfId="49003"/>
    <cellStyle name="Comma 5 4 4 4 2 4" xfId="39958"/>
    <cellStyle name="Comma 5 4 4 4 2 5" xfId="26392"/>
    <cellStyle name="Comma 5 4 4 4 3" xfId="6163"/>
    <cellStyle name="Comma 5 4 4 4 3 2" xfId="18793"/>
    <cellStyle name="Comma 5 4 4 4 3 2 2" xfId="54009"/>
    <cellStyle name="Comma 5 4 4 4 3 3" xfId="41412"/>
    <cellStyle name="Comma 5 4 4 4 3 4" xfId="31398"/>
    <cellStyle name="Comma 5 4 4 4 4" xfId="7622"/>
    <cellStyle name="Comma 5 4 4 4 4 2" xfId="20247"/>
    <cellStyle name="Comma 5 4 4 4 4 2 2" xfId="55463"/>
    <cellStyle name="Comma 5 4 4 4 4 3" xfId="42866"/>
    <cellStyle name="Comma 5 4 4 4 4 4" xfId="32852"/>
    <cellStyle name="Comma 5 4 4 4 5" xfId="9403"/>
    <cellStyle name="Comma 5 4 4 4 5 2" xfId="22023"/>
    <cellStyle name="Comma 5 4 4 4 5 2 2" xfId="57239"/>
    <cellStyle name="Comma 5 4 4 4 5 3" xfId="44642"/>
    <cellStyle name="Comma 5 4 4 4 5 4" xfId="34628"/>
    <cellStyle name="Comma 5 4 4 4 6" xfId="11196"/>
    <cellStyle name="Comma 5 4 4 4 6 2" xfId="23799"/>
    <cellStyle name="Comma 5 4 4 4 6 2 2" xfId="59015"/>
    <cellStyle name="Comma 5 4 4 4 6 3" xfId="46418"/>
    <cellStyle name="Comma 5 4 4 4 6 4" xfId="36404"/>
    <cellStyle name="Comma 5 4 4 4 7" xfId="15563"/>
    <cellStyle name="Comma 5 4 4 4 7 2" xfId="50779"/>
    <cellStyle name="Comma 5 4 4 4 7 3" xfId="28168"/>
    <cellStyle name="Comma 5 4 4 4 8" xfId="12654"/>
    <cellStyle name="Comma 5 4 4 4 8 2" xfId="47872"/>
    <cellStyle name="Comma 5 4 4 4 9" xfId="38182"/>
    <cellStyle name="Comma 5 4 4 5" xfId="3384"/>
    <cellStyle name="Comma 5 4 4 5 10" xfId="26879"/>
    <cellStyle name="Comma 5 4 4 5 11" xfId="61283"/>
    <cellStyle name="Comma 5 4 4 5 2" xfId="5180"/>
    <cellStyle name="Comma 5 4 4 5 2 2" xfId="17826"/>
    <cellStyle name="Comma 5 4 4 5 2 2 2" xfId="53042"/>
    <cellStyle name="Comma 5 4 4 5 2 3" xfId="40445"/>
    <cellStyle name="Comma 5 4 4 5 2 4" xfId="30431"/>
    <cellStyle name="Comma 5 4 4 5 3" xfId="6650"/>
    <cellStyle name="Comma 5 4 4 5 3 2" xfId="19280"/>
    <cellStyle name="Comma 5 4 4 5 3 2 2" xfId="54496"/>
    <cellStyle name="Comma 5 4 4 5 3 3" xfId="41899"/>
    <cellStyle name="Comma 5 4 4 5 3 4" xfId="31885"/>
    <cellStyle name="Comma 5 4 4 5 4" xfId="8109"/>
    <cellStyle name="Comma 5 4 4 5 4 2" xfId="20734"/>
    <cellStyle name="Comma 5 4 4 5 4 2 2" xfId="55950"/>
    <cellStyle name="Comma 5 4 4 5 4 3" xfId="43353"/>
    <cellStyle name="Comma 5 4 4 5 4 4" xfId="33339"/>
    <cellStyle name="Comma 5 4 4 5 5" xfId="9890"/>
    <cellStyle name="Comma 5 4 4 5 5 2" xfId="22510"/>
    <cellStyle name="Comma 5 4 4 5 5 2 2" xfId="57726"/>
    <cellStyle name="Comma 5 4 4 5 5 3" xfId="45129"/>
    <cellStyle name="Comma 5 4 4 5 5 4" xfId="35115"/>
    <cellStyle name="Comma 5 4 4 5 6" xfId="11683"/>
    <cellStyle name="Comma 5 4 4 5 6 2" xfId="24286"/>
    <cellStyle name="Comma 5 4 4 5 6 2 2" xfId="59502"/>
    <cellStyle name="Comma 5 4 4 5 6 3" xfId="46905"/>
    <cellStyle name="Comma 5 4 4 5 6 4" xfId="36891"/>
    <cellStyle name="Comma 5 4 4 5 7" xfId="16050"/>
    <cellStyle name="Comma 5 4 4 5 7 2" xfId="51266"/>
    <cellStyle name="Comma 5 4 4 5 7 3" xfId="28655"/>
    <cellStyle name="Comma 5 4 4 5 8" xfId="14272"/>
    <cellStyle name="Comma 5 4 4 5 8 2" xfId="49490"/>
    <cellStyle name="Comma 5 4 4 5 9" xfId="38669"/>
    <cellStyle name="Comma 5 4 4 6" xfId="2545"/>
    <cellStyle name="Comma 5 4 4 6 10" xfId="26070"/>
    <cellStyle name="Comma 5 4 4 6 11" xfId="60474"/>
    <cellStyle name="Comma 5 4 4 6 2" xfId="4371"/>
    <cellStyle name="Comma 5 4 4 6 2 2" xfId="17017"/>
    <cellStyle name="Comma 5 4 4 6 2 2 2" xfId="52233"/>
    <cellStyle name="Comma 5 4 4 6 2 3" xfId="39636"/>
    <cellStyle name="Comma 5 4 4 6 2 4" xfId="29622"/>
    <cellStyle name="Comma 5 4 4 6 3" xfId="5841"/>
    <cellStyle name="Comma 5 4 4 6 3 2" xfId="18471"/>
    <cellStyle name="Comma 5 4 4 6 3 2 2" xfId="53687"/>
    <cellStyle name="Comma 5 4 4 6 3 3" xfId="41090"/>
    <cellStyle name="Comma 5 4 4 6 3 4" xfId="31076"/>
    <cellStyle name="Comma 5 4 4 6 4" xfId="7300"/>
    <cellStyle name="Comma 5 4 4 6 4 2" xfId="19925"/>
    <cellStyle name="Comma 5 4 4 6 4 2 2" xfId="55141"/>
    <cellStyle name="Comma 5 4 4 6 4 3" xfId="42544"/>
    <cellStyle name="Comma 5 4 4 6 4 4" xfId="32530"/>
    <cellStyle name="Comma 5 4 4 6 5" xfId="9081"/>
    <cellStyle name="Comma 5 4 4 6 5 2" xfId="21701"/>
    <cellStyle name="Comma 5 4 4 6 5 2 2" xfId="56917"/>
    <cellStyle name="Comma 5 4 4 6 5 3" xfId="44320"/>
    <cellStyle name="Comma 5 4 4 6 5 4" xfId="34306"/>
    <cellStyle name="Comma 5 4 4 6 6" xfId="10874"/>
    <cellStyle name="Comma 5 4 4 6 6 2" xfId="23477"/>
    <cellStyle name="Comma 5 4 4 6 6 2 2" xfId="58693"/>
    <cellStyle name="Comma 5 4 4 6 6 3" xfId="46096"/>
    <cellStyle name="Comma 5 4 4 6 6 4" xfId="36082"/>
    <cellStyle name="Comma 5 4 4 6 7" xfId="15241"/>
    <cellStyle name="Comma 5 4 4 6 7 2" xfId="50457"/>
    <cellStyle name="Comma 5 4 4 6 7 3" xfId="27846"/>
    <cellStyle name="Comma 5 4 4 6 8" xfId="13463"/>
    <cellStyle name="Comma 5 4 4 6 8 2" xfId="48681"/>
    <cellStyle name="Comma 5 4 4 6 9" xfId="37860"/>
    <cellStyle name="Comma 5 4 4 7" xfId="3708"/>
    <cellStyle name="Comma 5 4 4 7 2" xfId="8432"/>
    <cellStyle name="Comma 5 4 4 7 2 2" xfId="21057"/>
    <cellStyle name="Comma 5 4 4 7 2 2 2" xfId="56273"/>
    <cellStyle name="Comma 5 4 4 7 2 3" xfId="43676"/>
    <cellStyle name="Comma 5 4 4 7 2 4" xfId="33662"/>
    <cellStyle name="Comma 5 4 4 7 3" xfId="10213"/>
    <cellStyle name="Comma 5 4 4 7 3 2" xfId="22833"/>
    <cellStyle name="Comma 5 4 4 7 3 2 2" xfId="58049"/>
    <cellStyle name="Comma 5 4 4 7 3 3" xfId="45452"/>
    <cellStyle name="Comma 5 4 4 7 3 4" xfId="35438"/>
    <cellStyle name="Comma 5 4 4 7 4" xfId="12008"/>
    <cellStyle name="Comma 5 4 4 7 4 2" xfId="24609"/>
    <cellStyle name="Comma 5 4 4 7 4 2 2" xfId="59825"/>
    <cellStyle name="Comma 5 4 4 7 4 3" xfId="47228"/>
    <cellStyle name="Comma 5 4 4 7 4 4" xfId="37214"/>
    <cellStyle name="Comma 5 4 4 7 5" xfId="16373"/>
    <cellStyle name="Comma 5 4 4 7 5 2" xfId="51589"/>
    <cellStyle name="Comma 5 4 4 7 5 3" xfId="28978"/>
    <cellStyle name="Comma 5 4 4 7 6" xfId="14595"/>
    <cellStyle name="Comma 5 4 4 7 6 2" xfId="49813"/>
    <cellStyle name="Comma 5 4 4 7 7" xfId="38992"/>
    <cellStyle name="Comma 5 4 4 7 8" xfId="27202"/>
    <cellStyle name="Comma 5 4 4 8" xfId="4044"/>
    <cellStyle name="Comma 5 4 4 8 2" xfId="16695"/>
    <cellStyle name="Comma 5 4 4 8 2 2" xfId="51911"/>
    <cellStyle name="Comma 5 4 4 8 2 3" xfId="29300"/>
    <cellStyle name="Comma 5 4 4 8 3" xfId="13141"/>
    <cellStyle name="Comma 5 4 4 8 3 2" xfId="48359"/>
    <cellStyle name="Comma 5 4 4 8 4" xfId="39314"/>
    <cellStyle name="Comma 5 4 4 8 5" xfId="25748"/>
    <cellStyle name="Comma 5 4 4 9" xfId="5519"/>
    <cellStyle name="Comma 5 4 4 9 2" xfId="18149"/>
    <cellStyle name="Comma 5 4 4 9 2 2" xfId="53365"/>
    <cellStyle name="Comma 5 4 4 9 3" xfId="40768"/>
    <cellStyle name="Comma 5 4 4 9 4" xfId="30754"/>
    <cellStyle name="Comma 5 4 5" xfId="369"/>
    <cellStyle name="Comma 5 4 5 10" xfId="10469"/>
    <cellStyle name="Comma 5 4 5 10 2" xfId="23084"/>
    <cellStyle name="Comma 5 4 5 10 2 2" xfId="58300"/>
    <cellStyle name="Comma 5 4 5 10 3" xfId="45703"/>
    <cellStyle name="Comma 5 4 5 10 4" xfId="35689"/>
    <cellStyle name="Comma 5 4 5 11" xfId="14999"/>
    <cellStyle name="Comma 5 4 5 11 2" xfId="50215"/>
    <cellStyle name="Comma 5 4 5 11 3" xfId="27604"/>
    <cellStyle name="Comma 5 4 5 12" xfId="12412"/>
    <cellStyle name="Comma 5 4 5 12 2" xfId="47630"/>
    <cellStyle name="Comma 5 4 5 13" xfId="37618"/>
    <cellStyle name="Comma 5 4 5 14" xfId="25019"/>
    <cellStyle name="Comma 5 4 5 15" xfId="60232"/>
    <cellStyle name="Comma 5 4 5 2" xfId="3135"/>
    <cellStyle name="Comma 5 4 5 2 10" xfId="25503"/>
    <cellStyle name="Comma 5 4 5 2 11" xfId="61038"/>
    <cellStyle name="Comma 5 4 5 2 2" xfId="4935"/>
    <cellStyle name="Comma 5 4 5 2 2 2" xfId="17581"/>
    <cellStyle name="Comma 5 4 5 2 2 2 2" xfId="52797"/>
    <cellStyle name="Comma 5 4 5 2 2 2 3" xfId="30186"/>
    <cellStyle name="Comma 5 4 5 2 2 3" xfId="14027"/>
    <cellStyle name="Comma 5 4 5 2 2 3 2" xfId="49245"/>
    <cellStyle name="Comma 5 4 5 2 2 4" xfId="40200"/>
    <cellStyle name="Comma 5 4 5 2 2 5" xfId="26634"/>
    <cellStyle name="Comma 5 4 5 2 3" xfId="6405"/>
    <cellStyle name="Comma 5 4 5 2 3 2" xfId="19035"/>
    <cellStyle name="Comma 5 4 5 2 3 2 2" xfId="54251"/>
    <cellStyle name="Comma 5 4 5 2 3 3" xfId="41654"/>
    <cellStyle name="Comma 5 4 5 2 3 4" xfId="31640"/>
    <cellStyle name="Comma 5 4 5 2 4" xfId="7864"/>
    <cellStyle name="Comma 5 4 5 2 4 2" xfId="20489"/>
    <cellStyle name="Comma 5 4 5 2 4 2 2" xfId="55705"/>
    <cellStyle name="Comma 5 4 5 2 4 3" xfId="43108"/>
    <cellStyle name="Comma 5 4 5 2 4 4" xfId="33094"/>
    <cellStyle name="Comma 5 4 5 2 5" xfId="9645"/>
    <cellStyle name="Comma 5 4 5 2 5 2" xfId="22265"/>
    <cellStyle name="Comma 5 4 5 2 5 2 2" xfId="57481"/>
    <cellStyle name="Comma 5 4 5 2 5 3" xfId="44884"/>
    <cellStyle name="Comma 5 4 5 2 5 4" xfId="34870"/>
    <cellStyle name="Comma 5 4 5 2 6" xfId="11438"/>
    <cellStyle name="Comma 5 4 5 2 6 2" xfId="24041"/>
    <cellStyle name="Comma 5 4 5 2 6 2 2" xfId="59257"/>
    <cellStyle name="Comma 5 4 5 2 6 3" xfId="46660"/>
    <cellStyle name="Comma 5 4 5 2 6 4" xfId="36646"/>
    <cellStyle name="Comma 5 4 5 2 7" xfId="15805"/>
    <cellStyle name="Comma 5 4 5 2 7 2" xfId="51021"/>
    <cellStyle name="Comma 5 4 5 2 7 3" xfId="28410"/>
    <cellStyle name="Comma 5 4 5 2 8" xfId="12896"/>
    <cellStyle name="Comma 5 4 5 2 8 2" xfId="48114"/>
    <cellStyle name="Comma 5 4 5 2 9" xfId="38424"/>
    <cellStyle name="Comma 5 4 5 3" xfId="3464"/>
    <cellStyle name="Comma 5 4 5 3 10" xfId="26959"/>
    <cellStyle name="Comma 5 4 5 3 11" xfId="61363"/>
    <cellStyle name="Comma 5 4 5 3 2" xfId="5260"/>
    <cellStyle name="Comma 5 4 5 3 2 2" xfId="17906"/>
    <cellStyle name="Comma 5 4 5 3 2 2 2" xfId="53122"/>
    <cellStyle name="Comma 5 4 5 3 2 3" xfId="40525"/>
    <cellStyle name="Comma 5 4 5 3 2 4" xfId="30511"/>
    <cellStyle name="Comma 5 4 5 3 3" xfId="6730"/>
    <cellStyle name="Comma 5 4 5 3 3 2" xfId="19360"/>
    <cellStyle name="Comma 5 4 5 3 3 2 2" xfId="54576"/>
    <cellStyle name="Comma 5 4 5 3 3 3" xfId="41979"/>
    <cellStyle name="Comma 5 4 5 3 3 4" xfId="31965"/>
    <cellStyle name="Comma 5 4 5 3 4" xfId="8189"/>
    <cellStyle name="Comma 5 4 5 3 4 2" xfId="20814"/>
    <cellStyle name="Comma 5 4 5 3 4 2 2" xfId="56030"/>
    <cellStyle name="Comma 5 4 5 3 4 3" xfId="43433"/>
    <cellStyle name="Comma 5 4 5 3 4 4" xfId="33419"/>
    <cellStyle name="Comma 5 4 5 3 5" xfId="9970"/>
    <cellStyle name="Comma 5 4 5 3 5 2" xfId="22590"/>
    <cellStyle name="Comma 5 4 5 3 5 2 2" xfId="57806"/>
    <cellStyle name="Comma 5 4 5 3 5 3" xfId="45209"/>
    <cellStyle name="Comma 5 4 5 3 5 4" xfId="35195"/>
    <cellStyle name="Comma 5 4 5 3 6" xfId="11763"/>
    <cellStyle name="Comma 5 4 5 3 6 2" xfId="24366"/>
    <cellStyle name="Comma 5 4 5 3 6 2 2" xfId="59582"/>
    <cellStyle name="Comma 5 4 5 3 6 3" xfId="46985"/>
    <cellStyle name="Comma 5 4 5 3 6 4" xfId="36971"/>
    <cellStyle name="Comma 5 4 5 3 7" xfId="16130"/>
    <cellStyle name="Comma 5 4 5 3 7 2" xfId="51346"/>
    <cellStyle name="Comma 5 4 5 3 7 3" xfId="28735"/>
    <cellStyle name="Comma 5 4 5 3 8" xfId="14352"/>
    <cellStyle name="Comma 5 4 5 3 8 2" xfId="49570"/>
    <cellStyle name="Comma 5 4 5 3 9" xfId="38749"/>
    <cellStyle name="Comma 5 4 5 4" xfId="2626"/>
    <cellStyle name="Comma 5 4 5 4 10" xfId="26150"/>
    <cellStyle name="Comma 5 4 5 4 11" xfId="60554"/>
    <cellStyle name="Comma 5 4 5 4 2" xfId="4451"/>
    <cellStyle name="Comma 5 4 5 4 2 2" xfId="17097"/>
    <cellStyle name="Comma 5 4 5 4 2 2 2" xfId="52313"/>
    <cellStyle name="Comma 5 4 5 4 2 3" xfId="39716"/>
    <cellStyle name="Comma 5 4 5 4 2 4" xfId="29702"/>
    <cellStyle name="Comma 5 4 5 4 3" xfId="5921"/>
    <cellStyle name="Comma 5 4 5 4 3 2" xfId="18551"/>
    <cellStyle name="Comma 5 4 5 4 3 2 2" xfId="53767"/>
    <cellStyle name="Comma 5 4 5 4 3 3" xfId="41170"/>
    <cellStyle name="Comma 5 4 5 4 3 4" xfId="31156"/>
    <cellStyle name="Comma 5 4 5 4 4" xfId="7380"/>
    <cellStyle name="Comma 5 4 5 4 4 2" xfId="20005"/>
    <cellStyle name="Comma 5 4 5 4 4 2 2" xfId="55221"/>
    <cellStyle name="Comma 5 4 5 4 4 3" xfId="42624"/>
    <cellStyle name="Comma 5 4 5 4 4 4" xfId="32610"/>
    <cellStyle name="Comma 5 4 5 4 5" xfId="9161"/>
    <cellStyle name="Comma 5 4 5 4 5 2" xfId="21781"/>
    <cellStyle name="Comma 5 4 5 4 5 2 2" xfId="56997"/>
    <cellStyle name="Comma 5 4 5 4 5 3" xfId="44400"/>
    <cellStyle name="Comma 5 4 5 4 5 4" xfId="34386"/>
    <cellStyle name="Comma 5 4 5 4 6" xfId="10954"/>
    <cellStyle name="Comma 5 4 5 4 6 2" xfId="23557"/>
    <cellStyle name="Comma 5 4 5 4 6 2 2" xfId="58773"/>
    <cellStyle name="Comma 5 4 5 4 6 3" xfId="46176"/>
    <cellStyle name="Comma 5 4 5 4 6 4" xfId="36162"/>
    <cellStyle name="Comma 5 4 5 4 7" xfId="15321"/>
    <cellStyle name="Comma 5 4 5 4 7 2" xfId="50537"/>
    <cellStyle name="Comma 5 4 5 4 7 3" xfId="27926"/>
    <cellStyle name="Comma 5 4 5 4 8" xfId="13543"/>
    <cellStyle name="Comma 5 4 5 4 8 2" xfId="48761"/>
    <cellStyle name="Comma 5 4 5 4 9" xfId="37940"/>
    <cellStyle name="Comma 5 4 5 5" xfId="3789"/>
    <cellStyle name="Comma 5 4 5 5 2" xfId="8512"/>
    <cellStyle name="Comma 5 4 5 5 2 2" xfId="21137"/>
    <cellStyle name="Comma 5 4 5 5 2 2 2" xfId="56353"/>
    <cellStyle name="Comma 5 4 5 5 2 3" xfId="43756"/>
    <cellStyle name="Comma 5 4 5 5 2 4" xfId="33742"/>
    <cellStyle name="Comma 5 4 5 5 3" xfId="10293"/>
    <cellStyle name="Comma 5 4 5 5 3 2" xfId="22913"/>
    <cellStyle name="Comma 5 4 5 5 3 2 2" xfId="58129"/>
    <cellStyle name="Comma 5 4 5 5 3 3" xfId="45532"/>
    <cellStyle name="Comma 5 4 5 5 3 4" xfId="35518"/>
    <cellStyle name="Comma 5 4 5 5 4" xfId="12088"/>
    <cellStyle name="Comma 5 4 5 5 4 2" xfId="24689"/>
    <cellStyle name="Comma 5 4 5 5 4 2 2" xfId="59905"/>
    <cellStyle name="Comma 5 4 5 5 4 3" xfId="47308"/>
    <cellStyle name="Comma 5 4 5 5 4 4" xfId="37294"/>
    <cellStyle name="Comma 5 4 5 5 5" xfId="16453"/>
    <cellStyle name="Comma 5 4 5 5 5 2" xfId="51669"/>
    <cellStyle name="Comma 5 4 5 5 5 3" xfId="29058"/>
    <cellStyle name="Comma 5 4 5 5 6" xfId="14675"/>
    <cellStyle name="Comma 5 4 5 5 6 2" xfId="49893"/>
    <cellStyle name="Comma 5 4 5 5 7" xfId="39072"/>
    <cellStyle name="Comma 5 4 5 5 8" xfId="27282"/>
    <cellStyle name="Comma 5 4 5 6" xfId="4129"/>
    <cellStyle name="Comma 5 4 5 6 2" xfId="16775"/>
    <cellStyle name="Comma 5 4 5 6 2 2" xfId="51991"/>
    <cellStyle name="Comma 5 4 5 6 2 3" xfId="29380"/>
    <cellStyle name="Comma 5 4 5 6 3" xfId="13221"/>
    <cellStyle name="Comma 5 4 5 6 3 2" xfId="48439"/>
    <cellStyle name="Comma 5 4 5 6 4" xfId="39394"/>
    <cellStyle name="Comma 5 4 5 6 5" xfId="25828"/>
    <cellStyle name="Comma 5 4 5 7" xfId="5599"/>
    <cellStyle name="Comma 5 4 5 7 2" xfId="18229"/>
    <cellStyle name="Comma 5 4 5 7 2 2" xfId="53445"/>
    <cellStyle name="Comma 5 4 5 7 3" xfId="40848"/>
    <cellStyle name="Comma 5 4 5 7 4" xfId="30834"/>
    <cellStyle name="Comma 5 4 5 8" xfId="7058"/>
    <cellStyle name="Comma 5 4 5 8 2" xfId="19683"/>
    <cellStyle name="Comma 5 4 5 8 2 2" xfId="54899"/>
    <cellStyle name="Comma 5 4 5 8 3" xfId="42302"/>
    <cellStyle name="Comma 5 4 5 8 4" xfId="32288"/>
    <cellStyle name="Comma 5 4 5 9" xfId="8839"/>
    <cellStyle name="Comma 5 4 5 9 2" xfId="21459"/>
    <cellStyle name="Comma 5 4 5 9 2 2" xfId="56675"/>
    <cellStyle name="Comma 5 4 5 9 3" xfId="44078"/>
    <cellStyle name="Comma 5 4 5 9 4" xfId="34064"/>
    <cellStyle name="Comma 5 4 6" xfId="2965"/>
    <cellStyle name="Comma 5 4 6 10" xfId="25344"/>
    <cellStyle name="Comma 5 4 6 11" xfId="60879"/>
    <cellStyle name="Comma 5 4 6 2" xfId="4776"/>
    <cellStyle name="Comma 5 4 6 2 2" xfId="17422"/>
    <cellStyle name="Comma 5 4 6 2 2 2" xfId="52638"/>
    <cellStyle name="Comma 5 4 6 2 2 3" xfId="30027"/>
    <cellStyle name="Comma 5 4 6 2 3" xfId="13868"/>
    <cellStyle name="Comma 5 4 6 2 3 2" xfId="49086"/>
    <cellStyle name="Comma 5 4 6 2 4" xfId="40041"/>
    <cellStyle name="Comma 5 4 6 2 5" xfId="26475"/>
    <cellStyle name="Comma 5 4 6 3" xfId="6246"/>
    <cellStyle name="Comma 5 4 6 3 2" xfId="18876"/>
    <cellStyle name="Comma 5 4 6 3 2 2" xfId="54092"/>
    <cellStyle name="Comma 5 4 6 3 3" xfId="41495"/>
    <cellStyle name="Comma 5 4 6 3 4" xfId="31481"/>
    <cellStyle name="Comma 5 4 6 4" xfId="7705"/>
    <cellStyle name="Comma 5 4 6 4 2" xfId="20330"/>
    <cellStyle name="Comma 5 4 6 4 2 2" xfId="55546"/>
    <cellStyle name="Comma 5 4 6 4 3" xfId="42949"/>
    <cellStyle name="Comma 5 4 6 4 4" xfId="32935"/>
    <cellStyle name="Comma 5 4 6 5" xfId="9486"/>
    <cellStyle name="Comma 5 4 6 5 2" xfId="22106"/>
    <cellStyle name="Comma 5 4 6 5 2 2" xfId="57322"/>
    <cellStyle name="Comma 5 4 6 5 3" xfId="44725"/>
    <cellStyle name="Comma 5 4 6 5 4" xfId="34711"/>
    <cellStyle name="Comma 5 4 6 6" xfId="11279"/>
    <cellStyle name="Comma 5 4 6 6 2" xfId="23882"/>
    <cellStyle name="Comma 5 4 6 6 2 2" xfId="59098"/>
    <cellStyle name="Comma 5 4 6 6 3" xfId="46501"/>
    <cellStyle name="Comma 5 4 6 6 4" xfId="36487"/>
    <cellStyle name="Comma 5 4 6 7" xfId="15646"/>
    <cellStyle name="Comma 5 4 6 7 2" xfId="50862"/>
    <cellStyle name="Comma 5 4 6 7 3" xfId="28251"/>
    <cellStyle name="Comma 5 4 6 8" xfId="12737"/>
    <cellStyle name="Comma 5 4 6 8 2" xfId="47955"/>
    <cellStyle name="Comma 5 4 6 9" xfId="38265"/>
    <cellStyle name="Comma 5 4 7" xfId="2799"/>
    <cellStyle name="Comma 5 4 7 10" xfId="25189"/>
    <cellStyle name="Comma 5 4 7 11" xfId="60724"/>
    <cellStyle name="Comma 5 4 7 2" xfId="4621"/>
    <cellStyle name="Comma 5 4 7 2 2" xfId="17267"/>
    <cellStyle name="Comma 5 4 7 2 2 2" xfId="52483"/>
    <cellStyle name="Comma 5 4 7 2 2 3" xfId="29872"/>
    <cellStyle name="Comma 5 4 7 2 3" xfId="13713"/>
    <cellStyle name="Comma 5 4 7 2 3 2" xfId="48931"/>
    <cellStyle name="Comma 5 4 7 2 4" xfId="39886"/>
    <cellStyle name="Comma 5 4 7 2 5" xfId="26320"/>
    <cellStyle name="Comma 5 4 7 3" xfId="6091"/>
    <cellStyle name="Comma 5 4 7 3 2" xfId="18721"/>
    <cellStyle name="Comma 5 4 7 3 2 2" xfId="53937"/>
    <cellStyle name="Comma 5 4 7 3 3" xfId="41340"/>
    <cellStyle name="Comma 5 4 7 3 4" xfId="31326"/>
    <cellStyle name="Comma 5 4 7 4" xfId="7550"/>
    <cellStyle name="Comma 5 4 7 4 2" xfId="20175"/>
    <cellStyle name="Comma 5 4 7 4 2 2" xfId="55391"/>
    <cellStyle name="Comma 5 4 7 4 3" xfId="42794"/>
    <cellStyle name="Comma 5 4 7 4 4" xfId="32780"/>
    <cellStyle name="Comma 5 4 7 5" xfId="9331"/>
    <cellStyle name="Comma 5 4 7 5 2" xfId="21951"/>
    <cellStyle name="Comma 5 4 7 5 2 2" xfId="57167"/>
    <cellStyle name="Comma 5 4 7 5 3" xfId="44570"/>
    <cellStyle name="Comma 5 4 7 5 4" xfId="34556"/>
    <cellStyle name="Comma 5 4 7 6" xfId="11124"/>
    <cellStyle name="Comma 5 4 7 6 2" xfId="23727"/>
    <cellStyle name="Comma 5 4 7 6 2 2" xfId="58943"/>
    <cellStyle name="Comma 5 4 7 6 3" xfId="46346"/>
    <cellStyle name="Comma 5 4 7 6 4" xfId="36332"/>
    <cellStyle name="Comma 5 4 7 7" xfId="15491"/>
    <cellStyle name="Comma 5 4 7 7 2" xfId="50707"/>
    <cellStyle name="Comma 5 4 7 7 3" xfId="28096"/>
    <cellStyle name="Comma 5 4 7 8" xfId="12582"/>
    <cellStyle name="Comma 5 4 7 8 2" xfId="47800"/>
    <cellStyle name="Comma 5 4 7 9" xfId="38110"/>
    <cellStyle name="Comma 5 4 8" xfId="3312"/>
    <cellStyle name="Comma 5 4 8 10" xfId="26807"/>
    <cellStyle name="Comma 5 4 8 11" xfId="61211"/>
    <cellStyle name="Comma 5 4 8 2" xfId="5108"/>
    <cellStyle name="Comma 5 4 8 2 2" xfId="17754"/>
    <cellStyle name="Comma 5 4 8 2 2 2" xfId="52970"/>
    <cellStyle name="Comma 5 4 8 2 3" xfId="40373"/>
    <cellStyle name="Comma 5 4 8 2 4" xfId="30359"/>
    <cellStyle name="Comma 5 4 8 3" xfId="6578"/>
    <cellStyle name="Comma 5 4 8 3 2" xfId="19208"/>
    <cellStyle name="Comma 5 4 8 3 2 2" xfId="54424"/>
    <cellStyle name="Comma 5 4 8 3 3" xfId="41827"/>
    <cellStyle name="Comma 5 4 8 3 4" xfId="31813"/>
    <cellStyle name="Comma 5 4 8 4" xfId="8037"/>
    <cellStyle name="Comma 5 4 8 4 2" xfId="20662"/>
    <cellStyle name="Comma 5 4 8 4 2 2" xfId="55878"/>
    <cellStyle name="Comma 5 4 8 4 3" xfId="43281"/>
    <cellStyle name="Comma 5 4 8 4 4" xfId="33267"/>
    <cellStyle name="Comma 5 4 8 5" xfId="9818"/>
    <cellStyle name="Comma 5 4 8 5 2" xfId="22438"/>
    <cellStyle name="Comma 5 4 8 5 2 2" xfId="57654"/>
    <cellStyle name="Comma 5 4 8 5 3" xfId="45057"/>
    <cellStyle name="Comma 5 4 8 5 4" xfId="35043"/>
    <cellStyle name="Comma 5 4 8 6" xfId="11611"/>
    <cellStyle name="Comma 5 4 8 6 2" xfId="24214"/>
    <cellStyle name="Comma 5 4 8 6 2 2" xfId="59430"/>
    <cellStyle name="Comma 5 4 8 6 3" xfId="46833"/>
    <cellStyle name="Comma 5 4 8 6 4" xfId="36819"/>
    <cellStyle name="Comma 5 4 8 7" xfId="15978"/>
    <cellStyle name="Comma 5 4 8 7 2" xfId="51194"/>
    <cellStyle name="Comma 5 4 8 7 3" xfId="28583"/>
    <cellStyle name="Comma 5 4 8 8" xfId="14200"/>
    <cellStyle name="Comma 5 4 8 8 2" xfId="49418"/>
    <cellStyle name="Comma 5 4 8 9" xfId="38597"/>
    <cellStyle name="Comma 5 4 9" xfId="2469"/>
    <cellStyle name="Comma 5 4 9 10" xfId="25998"/>
    <cellStyle name="Comma 5 4 9 11" xfId="60402"/>
    <cellStyle name="Comma 5 4 9 2" xfId="4299"/>
    <cellStyle name="Comma 5 4 9 2 2" xfId="16945"/>
    <cellStyle name="Comma 5 4 9 2 2 2" xfId="52161"/>
    <cellStyle name="Comma 5 4 9 2 3" xfId="39564"/>
    <cellStyle name="Comma 5 4 9 2 4" xfId="29550"/>
    <cellStyle name="Comma 5 4 9 3" xfId="5769"/>
    <cellStyle name="Comma 5 4 9 3 2" xfId="18399"/>
    <cellStyle name="Comma 5 4 9 3 2 2" xfId="53615"/>
    <cellStyle name="Comma 5 4 9 3 3" xfId="41018"/>
    <cellStyle name="Comma 5 4 9 3 4" xfId="31004"/>
    <cellStyle name="Comma 5 4 9 4" xfId="7228"/>
    <cellStyle name="Comma 5 4 9 4 2" xfId="19853"/>
    <cellStyle name="Comma 5 4 9 4 2 2" xfId="55069"/>
    <cellStyle name="Comma 5 4 9 4 3" xfId="42472"/>
    <cellStyle name="Comma 5 4 9 4 4" xfId="32458"/>
    <cellStyle name="Comma 5 4 9 5" xfId="9009"/>
    <cellStyle name="Comma 5 4 9 5 2" xfId="21629"/>
    <cellStyle name="Comma 5 4 9 5 2 2" xfId="56845"/>
    <cellStyle name="Comma 5 4 9 5 3" xfId="44248"/>
    <cellStyle name="Comma 5 4 9 5 4" xfId="34234"/>
    <cellStyle name="Comma 5 4 9 6" xfId="10802"/>
    <cellStyle name="Comma 5 4 9 6 2" xfId="23405"/>
    <cellStyle name="Comma 5 4 9 6 2 2" xfId="58621"/>
    <cellStyle name="Comma 5 4 9 6 3" xfId="46024"/>
    <cellStyle name="Comma 5 4 9 6 4" xfId="36010"/>
    <cellStyle name="Comma 5 4 9 7" xfId="15169"/>
    <cellStyle name="Comma 5 4 9 7 2" xfId="50385"/>
    <cellStyle name="Comma 5 4 9 7 3" xfId="27774"/>
    <cellStyle name="Comma 5 4 9 8" xfId="13391"/>
    <cellStyle name="Comma 5 4 9 8 2" xfId="48609"/>
    <cellStyle name="Comma 5 4 9 9" xfId="37788"/>
    <cellStyle name="Comma 6" xfId="12"/>
    <cellStyle name="Comma 6 10" xfId="2936"/>
    <cellStyle name="Comma 6 10 10" xfId="25320"/>
    <cellStyle name="Comma 6 10 11" xfId="60855"/>
    <cellStyle name="Comma 6 10 2" xfId="4752"/>
    <cellStyle name="Comma 6 10 2 2" xfId="17398"/>
    <cellStyle name="Comma 6 10 2 2 2" xfId="52614"/>
    <cellStyle name="Comma 6 10 2 2 3" xfId="30003"/>
    <cellStyle name="Comma 6 10 2 3" xfId="13844"/>
    <cellStyle name="Comma 6 10 2 3 2" xfId="49062"/>
    <cellStyle name="Comma 6 10 2 4" xfId="40017"/>
    <cellStyle name="Comma 6 10 2 5" xfId="26451"/>
    <cellStyle name="Comma 6 10 3" xfId="6222"/>
    <cellStyle name="Comma 6 10 3 2" xfId="18852"/>
    <cellStyle name="Comma 6 10 3 2 2" xfId="54068"/>
    <cellStyle name="Comma 6 10 3 3" xfId="41471"/>
    <cellStyle name="Comma 6 10 3 4" xfId="31457"/>
    <cellStyle name="Comma 6 10 4" xfId="7681"/>
    <cellStyle name="Comma 6 10 4 2" xfId="20306"/>
    <cellStyle name="Comma 6 10 4 2 2" xfId="55522"/>
    <cellStyle name="Comma 6 10 4 3" xfId="42925"/>
    <cellStyle name="Comma 6 10 4 4" xfId="32911"/>
    <cellStyle name="Comma 6 10 5" xfId="9462"/>
    <cellStyle name="Comma 6 10 5 2" xfId="22082"/>
    <cellStyle name="Comma 6 10 5 2 2" xfId="57298"/>
    <cellStyle name="Comma 6 10 5 3" xfId="44701"/>
    <cellStyle name="Comma 6 10 5 4" xfId="34687"/>
    <cellStyle name="Comma 6 10 6" xfId="11255"/>
    <cellStyle name="Comma 6 10 6 2" xfId="23858"/>
    <cellStyle name="Comma 6 10 6 2 2" xfId="59074"/>
    <cellStyle name="Comma 6 10 6 3" xfId="46477"/>
    <cellStyle name="Comma 6 10 6 4" xfId="36463"/>
    <cellStyle name="Comma 6 10 7" xfId="15622"/>
    <cellStyle name="Comma 6 10 7 2" xfId="50838"/>
    <cellStyle name="Comma 6 10 7 3" xfId="28227"/>
    <cellStyle name="Comma 6 10 8" xfId="12713"/>
    <cellStyle name="Comma 6 10 8 2" xfId="47931"/>
    <cellStyle name="Comma 6 10 9" xfId="38241"/>
    <cellStyle name="Comma 6 11" xfId="3442"/>
    <cellStyle name="Comma 6 11 10" xfId="26937"/>
    <cellStyle name="Comma 6 11 11" xfId="61341"/>
    <cellStyle name="Comma 6 11 2" xfId="5238"/>
    <cellStyle name="Comma 6 11 2 2" xfId="17884"/>
    <cellStyle name="Comma 6 11 2 2 2" xfId="53100"/>
    <cellStyle name="Comma 6 11 2 3" xfId="40503"/>
    <cellStyle name="Comma 6 11 2 4" xfId="30489"/>
    <cellStyle name="Comma 6 11 3" xfId="6708"/>
    <cellStyle name="Comma 6 11 3 2" xfId="19338"/>
    <cellStyle name="Comma 6 11 3 2 2" xfId="54554"/>
    <cellStyle name="Comma 6 11 3 3" xfId="41957"/>
    <cellStyle name="Comma 6 11 3 4" xfId="31943"/>
    <cellStyle name="Comma 6 11 4" xfId="8167"/>
    <cellStyle name="Comma 6 11 4 2" xfId="20792"/>
    <cellStyle name="Comma 6 11 4 2 2" xfId="56008"/>
    <cellStyle name="Comma 6 11 4 3" xfId="43411"/>
    <cellStyle name="Comma 6 11 4 4" xfId="33397"/>
    <cellStyle name="Comma 6 11 5" xfId="9948"/>
    <cellStyle name="Comma 6 11 5 2" xfId="22568"/>
    <cellStyle name="Comma 6 11 5 2 2" xfId="57784"/>
    <cellStyle name="Comma 6 11 5 3" xfId="45187"/>
    <cellStyle name="Comma 6 11 5 4" xfId="35173"/>
    <cellStyle name="Comma 6 11 6" xfId="11741"/>
    <cellStyle name="Comma 6 11 6 2" xfId="24344"/>
    <cellStyle name="Comma 6 11 6 2 2" xfId="59560"/>
    <cellStyle name="Comma 6 11 6 3" xfId="46963"/>
    <cellStyle name="Comma 6 11 6 4" xfId="36949"/>
    <cellStyle name="Comma 6 11 7" xfId="16108"/>
    <cellStyle name="Comma 6 11 7 2" xfId="51324"/>
    <cellStyle name="Comma 6 11 7 3" xfId="28713"/>
    <cellStyle name="Comma 6 11 8" xfId="14330"/>
    <cellStyle name="Comma 6 11 8 2" xfId="49548"/>
    <cellStyle name="Comma 6 11 9" xfId="38727"/>
    <cellStyle name="Comma 6 12" xfId="2604"/>
    <cellStyle name="Comma 6 12 10" xfId="26128"/>
    <cellStyle name="Comma 6 12 11" xfId="60532"/>
    <cellStyle name="Comma 6 12 2" xfId="4429"/>
    <cellStyle name="Comma 6 12 2 2" xfId="17075"/>
    <cellStyle name="Comma 6 12 2 2 2" xfId="52291"/>
    <cellStyle name="Comma 6 12 2 3" xfId="39694"/>
    <cellStyle name="Comma 6 12 2 4" xfId="29680"/>
    <cellStyle name="Comma 6 12 3" xfId="5899"/>
    <cellStyle name="Comma 6 12 3 2" xfId="18529"/>
    <cellStyle name="Comma 6 12 3 2 2" xfId="53745"/>
    <cellStyle name="Comma 6 12 3 3" xfId="41148"/>
    <cellStyle name="Comma 6 12 3 4" xfId="31134"/>
    <cellStyle name="Comma 6 12 4" xfId="7358"/>
    <cellStyle name="Comma 6 12 4 2" xfId="19983"/>
    <cellStyle name="Comma 6 12 4 2 2" xfId="55199"/>
    <cellStyle name="Comma 6 12 4 3" xfId="42602"/>
    <cellStyle name="Comma 6 12 4 4" xfId="32588"/>
    <cellStyle name="Comma 6 12 5" xfId="9139"/>
    <cellStyle name="Comma 6 12 5 2" xfId="21759"/>
    <cellStyle name="Comma 6 12 5 2 2" xfId="56975"/>
    <cellStyle name="Comma 6 12 5 3" xfId="44378"/>
    <cellStyle name="Comma 6 12 5 4" xfId="34364"/>
    <cellStyle name="Comma 6 12 6" xfId="10932"/>
    <cellStyle name="Comma 6 12 6 2" xfId="23535"/>
    <cellStyle name="Comma 6 12 6 2 2" xfId="58751"/>
    <cellStyle name="Comma 6 12 6 3" xfId="46154"/>
    <cellStyle name="Comma 6 12 6 4" xfId="36140"/>
    <cellStyle name="Comma 6 12 7" xfId="15299"/>
    <cellStyle name="Comma 6 12 7 2" xfId="50515"/>
    <cellStyle name="Comma 6 12 7 3" xfId="27904"/>
    <cellStyle name="Comma 6 12 8" xfId="13521"/>
    <cellStyle name="Comma 6 12 8 2" xfId="48739"/>
    <cellStyle name="Comma 6 12 9" xfId="37918"/>
    <cellStyle name="Comma 6 13" xfId="3767"/>
    <cellStyle name="Comma 6 13 2" xfId="8490"/>
    <cellStyle name="Comma 6 13 2 2" xfId="21115"/>
    <cellStyle name="Comma 6 13 2 2 2" xfId="56331"/>
    <cellStyle name="Comma 6 13 2 3" xfId="43734"/>
    <cellStyle name="Comma 6 13 2 4" xfId="33720"/>
    <cellStyle name="Comma 6 13 3" xfId="10271"/>
    <cellStyle name="Comma 6 13 3 2" xfId="22891"/>
    <cellStyle name="Comma 6 13 3 2 2" xfId="58107"/>
    <cellStyle name="Comma 6 13 3 3" xfId="45510"/>
    <cellStyle name="Comma 6 13 3 4" xfId="35496"/>
    <cellStyle name="Comma 6 13 4" xfId="12066"/>
    <cellStyle name="Comma 6 13 4 2" xfId="24667"/>
    <cellStyle name="Comma 6 13 4 2 2" xfId="59883"/>
    <cellStyle name="Comma 6 13 4 3" xfId="47286"/>
    <cellStyle name="Comma 6 13 4 4" xfId="37272"/>
    <cellStyle name="Comma 6 13 5" xfId="16431"/>
    <cellStyle name="Comma 6 13 5 2" xfId="51647"/>
    <cellStyle name="Comma 6 13 5 3" xfId="29036"/>
    <cellStyle name="Comma 6 13 6" xfId="14653"/>
    <cellStyle name="Comma 6 13 6 2" xfId="49871"/>
    <cellStyle name="Comma 6 13 7" xfId="39050"/>
    <cellStyle name="Comma 6 13 8" xfId="27260"/>
    <cellStyle name="Comma 6 14" xfId="4107"/>
    <cellStyle name="Comma 6 14 2" xfId="16753"/>
    <cellStyle name="Comma 6 14 2 2" xfId="51969"/>
    <cellStyle name="Comma 6 14 2 3" xfId="29358"/>
    <cellStyle name="Comma 6 14 3" xfId="13199"/>
    <cellStyle name="Comma 6 14 3 2" xfId="48417"/>
    <cellStyle name="Comma 6 14 4" xfId="39372"/>
    <cellStyle name="Comma 6 14 5" xfId="25806"/>
    <cellStyle name="Comma 6 15" xfId="5577"/>
    <cellStyle name="Comma 6 15 2" xfId="18207"/>
    <cellStyle name="Comma 6 15 2 2" xfId="53423"/>
    <cellStyle name="Comma 6 15 3" xfId="40826"/>
    <cellStyle name="Comma 6 15 4" xfId="30812"/>
    <cellStyle name="Comma 6 16" xfId="7036"/>
    <cellStyle name="Comma 6 16 2" xfId="19661"/>
    <cellStyle name="Comma 6 16 2 2" xfId="54877"/>
    <cellStyle name="Comma 6 16 3" xfId="42280"/>
    <cellStyle name="Comma 6 16 4" xfId="32266"/>
    <cellStyle name="Comma 6 17" xfId="8817"/>
    <cellStyle name="Comma 6 17 2" xfId="21437"/>
    <cellStyle name="Comma 6 17 2 2" xfId="56653"/>
    <cellStyle name="Comma 6 17 3" xfId="44056"/>
    <cellStyle name="Comma 6 17 4" xfId="34042"/>
    <cellStyle name="Comma 6 18" xfId="10773"/>
    <cellStyle name="Comma 6 18 2" xfId="23382"/>
    <cellStyle name="Comma 6 18 2 2" xfId="58598"/>
    <cellStyle name="Comma 6 18 3" xfId="46001"/>
    <cellStyle name="Comma 6 18 4" xfId="35987"/>
    <cellStyle name="Comma 6 19" xfId="14977"/>
    <cellStyle name="Comma 6 19 2" xfId="50193"/>
    <cellStyle name="Comma 6 19 3" xfId="27582"/>
    <cellStyle name="Comma 6 2" xfId="370"/>
    <cellStyle name="Comma 6 2 2" xfId="371"/>
    <cellStyle name="Comma 6 20" xfId="12390"/>
    <cellStyle name="Comma 6 20 2" xfId="47608"/>
    <cellStyle name="Comma 6 21" xfId="37596"/>
    <cellStyle name="Comma 6 22" xfId="24997"/>
    <cellStyle name="Comma 6 23" xfId="60210"/>
    <cellStyle name="Comma 6 24" xfId="2445"/>
    <cellStyle name="Comma 6 3" xfId="372"/>
    <cellStyle name="Comma 6 3 2" xfId="373"/>
    <cellStyle name="Comma 6 3 2 2" xfId="374"/>
    <cellStyle name="Comma 6 3 3" xfId="375"/>
    <cellStyle name="Comma 6 3 3 2" xfId="376"/>
    <cellStyle name="Comma 6 3 4" xfId="377"/>
    <cellStyle name="Comma 6 3 4 2" xfId="378"/>
    <cellStyle name="Comma 6 3 4 2 2" xfId="379"/>
    <cellStyle name="Comma 6 3 4 3" xfId="380"/>
    <cellStyle name="Comma 6 3 4 3 2" xfId="381"/>
    <cellStyle name="Comma 6 3 4 3 2 2" xfId="382"/>
    <cellStyle name="Comma 6 3 4 3 3" xfId="383"/>
    <cellStyle name="Comma 6 3 4 3 3 2" xfId="384"/>
    <cellStyle name="Comma 6 3 4 3 3 2 2" xfId="385"/>
    <cellStyle name="Comma 6 3 4 3 3 3" xfId="386"/>
    <cellStyle name="Comma 6 3 4 3 4" xfId="387"/>
    <cellStyle name="Comma 6 3 4 3 4 2" xfId="388"/>
    <cellStyle name="Comma 6 3 4 3 4 2 2" xfId="389"/>
    <cellStyle name="Comma 6 3 4 3 4 3" xfId="390"/>
    <cellStyle name="Comma 6 3 4 3 4 3 2" xfId="391"/>
    <cellStyle name="Comma 6 3 4 3 4 4" xfId="392"/>
    <cellStyle name="Comma 6 3 4 3 4 4 2" xfId="393"/>
    <cellStyle name="Comma 6 3 4 3 4 4 2 2" xfId="394"/>
    <cellStyle name="Comma 6 3 4 3 4 4 2 2 2" xfId="395"/>
    <cellStyle name="Comma 6 3 4 3 4 4 2 3" xfId="396"/>
    <cellStyle name="Comma 6 3 4 3 4 4 2 3 2" xfId="397"/>
    <cellStyle name="Comma 6 3 4 3 4 4 2 3 2 2" xfId="398"/>
    <cellStyle name="Comma 6 3 4 3 4 4 2 3 3" xfId="399"/>
    <cellStyle name="Comma 6 3 4 3 4 4 2 3 3 2" xfId="400"/>
    <cellStyle name="Comma 6 3 4 3 4 4 2 3 3 2 2" xfId="401"/>
    <cellStyle name="Comma 6 3 4 3 4 4 2 3 3 3" xfId="402"/>
    <cellStyle name="Comma 6 3 4 3 4 4 2 3 4" xfId="403"/>
    <cellStyle name="Comma 6 3 4 3 4 4 2 4" xfId="404"/>
    <cellStyle name="Comma 6 3 4 3 4 4 3" xfId="405"/>
    <cellStyle name="Comma 6 3 4 3 4 4 3 2" xfId="406"/>
    <cellStyle name="Comma 6 3 4 3 4 4 4" xfId="407"/>
    <cellStyle name="Comma 6 3 4 3 4 4 4 2" xfId="408"/>
    <cellStyle name="Comma 6 3 4 3 4 4 4 2 2" xfId="409"/>
    <cellStyle name="Comma 6 3 4 3 4 4 4 3" xfId="410"/>
    <cellStyle name="Comma 6 3 4 3 4 4 4 3 2" xfId="411"/>
    <cellStyle name="Comma 6 3 4 3 4 4 4 3 2 2" xfId="412"/>
    <cellStyle name="Comma 6 3 4 3 4 4 4 3 3" xfId="413"/>
    <cellStyle name="Comma 6 3 4 3 4 4 4 4" xfId="414"/>
    <cellStyle name="Comma 6 3 4 3 4 4 5" xfId="415"/>
    <cellStyle name="Comma 6 3 4 3 4 5" xfId="416"/>
    <cellStyle name="Comma 6 3 4 3 5" xfId="417"/>
    <cellStyle name="Comma 6 3 4 4" xfId="418"/>
    <cellStyle name="Comma 6 3 4 4 2" xfId="419"/>
    <cellStyle name="Comma 6 3 4 4 2 2" xfId="420"/>
    <cellStyle name="Comma 6 3 4 4 3" xfId="421"/>
    <cellStyle name="Comma 6 3 4 5" xfId="422"/>
    <cellStyle name="Comma 6 3 4 5 2" xfId="423"/>
    <cellStyle name="Comma 6 3 4 5 2 2" xfId="424"/>
    <cellStyle name="Comma 6 3 4 5 3" xfId="425"/>
    <cellStyle name="Comma 6 3 4 5 3 2" xfId="426"/>
    <cellStyle name="Comma 6 3 4 5 4" xfId="427"/>
    <cellStyle name="Comma 6 3 4 5 4 2" xfId="428"/>
    <cellStyle name="Comma 6 3 4 5 4 2 2" xfId="429"/>
    <cellStyle name="Comma 6 3 4 5 4 2 2 2" xfId="430"/>
    <cellStyle name="Comma 6 3 4 5 4 2 3" xfId="431"/>
    <cellStyle name="Comma 6 3 4 5 4 2 3 2" xfId="432"/>
    <cellStyle name="Comma 6 3 4 5 4 2 3 2 2" xfId="433"/>
    <cellStyle name="Comma 6 3 4 5 4 2 3 3" xfId="434"/>
    <cellStyle name="Comma 6 3 4 5 4 2 3 3 2" xfId="435"/>
    <cellStyle name="Comma 6 3 4 5 4 2 3 3 2 2" xfId="436"/>
    <cellStyle name="Comma 6 3 4 5 4 2 3 3 3" xfId="437"/>
    <cellStyle name="Comma 6 3 4 5 4 2 3 4" xfId="438"/>
    <cellStyle name="Comma 6 3 4 5 4 2 4" xfId="439"/>
    <cellStyle name="Comma 6 3 4 5 4 3" xfId="440"/>
    <cellStyle name="Comma 6 3 4 5 4 3 2" xfId="441"/>
    <cellStyle name="Comma 6 3 4 5 4 4" xfId="442"/>
    <cellStyle name="Comma 6 3 4 5 4 4 2" xfId="443"/>
    <cellStyle name="Comma 6 3 4 5 4 4 2 2" xfId="444"/>
    <cellStyle name="Comma 6 3 4 5 4 4 3" xfId="445"/>
    <cellStyle name="Comma 6 3 4 5 4 4 3 2" xfId="446"/>
    <cellStyle name="Comma 6 3 4 5 4 4 3 2 2" xfId="447"/>
    <cellStyle name="Comma 6 3 4 5 4 4 3 3" xfId="448"/>
    <cellStyle name="Comma 6 3 4 5 4 4 4" xfId="449"/>
    <cellStyle name="Comma 6 3 4 5 4 5" xfId="450"/>
    <cellStyle name="Comma 6 3 4 5 5" xfId="451"/>
    <cellStyle name="Comma 6 3 4 6" xfId="452"/>
    <cellStyle name="Comma 6 3 5" xfId="453"/>
    <cellStyle name="Comma 6 3 5 2" xfId="454"/>
    <cellStyle name="Comma 6 3 5 2 2" xfId="455"/>
    <cellStyle name="Comma 6 3 5 3" xfId="456"/>
    <cellStyle name="Comma 6 3 5 3 2" xfId="457"/>
    <cellStyle name="Comma 6 3 5 3 2 2" xfId="458"/>
    <cellStyle name="Comma 6 3 5 3 3" xfId="459"/>
    <cellStyle name="Comma 6 3 5 4" xfId="460"/>
    <cellStyle name="Comma 6 3 5 4 2" xfId="461"/>
    <cellStyle name="Comma 6 3 5 4 2 2" xfId="462"/>
    <cellStyle name="Comma 6 3 5 4 3" xfId="463"/>
    <cellStyle name="Comma 6 3 5 4 3 2" xfId="464"/>
    <cellStyle name="Comma 6 3 5 4 4" xfId="465"/>
    <cellStyle name="Comma 6 3 5 4 4 2" xfId="466"/>
    <cellStyle name="Comma 6 3 5 4 4 2 2" xfId="467"/>
    <cellStyle name="Comma 6 3 5 4 4 2 2 2" xfId="468"/>
    <cellStyle name="Comma 6 3 5 4 4 2 3" xfId="469"/>
    <cellStyle name="Comma 6 3 5 4 4 2 3 2" xfId="470"/>
    <cellStyle name="Comma 6 3 5 4 4 2 3 2 2" xfId="471"/>
    <cellStyle name="Comma 6 3 5 4 4 2 3 3" xfId="472"/>
    <cellStyle name="Comma 6 3 5 4 4 2 3 3 2" xfId="473"/>
    <cellStyle name="Comma 6 3 5 4 4 2 3 3 2 2" xfId="474"/>
    <cellStyle name="Comma 6 3 5 4 4 2 3 3 3" xfId="475"/>
    <cellStyle name="Comma 6 3 5 4 4 2 3 4" xfId="476"/>
    <cellStyle name="Comma 6 3 5 4 4 2 4" xfId="477"/>
    <cellStyle name="Comma 6 3 5 4 4 3" xfId="478"/>
    <cellStyle name="Comma 6 3 5 4 4 3 2" xfId="479"/>
    <cellStyle name="Comma 6 3 5 4 4 4" xfId="480"/>
    <cellStyle name="Comma 6 3 5 4 4 4 2" xfId="481"/>
    <cellStyle name="Comma 6 3 5 4 4 4 2 2" xfId="482"/>
    <cellStyle name="Comma 6 3 5 4 4 4 3" xfId="483"/>
    <cellStyle name="Comma 6 3 5 4 4 4 3 2" xfId="484"/>
    <cellStyle name="Comma 6 3 5 4 4 4 3 2 2" xfId="485"/>
    <cellStyle name="Comma 6 3 5 4 4 4 3 3" xfId="486"/>
    <cellStyle name="Comma 6 3 5 4 4 4 4" xfId="487"/>
    <cellStyle name="Comma 6 3 5 4 4 5" xfId="488"/>
    <cellStyle name="Comma 6 3 5 4 5" xfId="489"/>
    <cellStyle name="Comma 6 3 5 5" xfId="490"/>
    <cellStyle name="Comma 6 3 6" xfId="491"/>
    <cellStyle name="Comma 6 3 6 2" xfId="492"/>
    <cellStyle name="Comma 6 3 6 2 2" xfId="493"/>
    <cellStyle name="Comma 6 3 6 3" xfId="494"/>
    <cellStyle name="Comma 6 3 7" xfId="495"/>
    <cellStyle name="Comma 6 3 7 2" xfId="496"/>
    <cellStyle name="Comma 6 3 7 2 2" xfId="497"/>
    <cellStyle name="Comma 6 3 7 3" xfId="498"/>
    <cellStyle name="Comma 6 3 7 3 2" xfId="499"/>
    <cellStyle name="Comma 6 3 7 4" xfId="500"/>
    <cellStyle name="Comma 6 3 7 4 2" xfId="501"/>
    <cellStyle name="Comma 6 3 7 4 2 2" xfId="502"/>
    <cellStyle name="Comma 6 3 7 4 2 2 2" xfId="503"/>
    <cellStyle name="Comma 6 3 7 4 2 3" xfId="504"/>
    <cellStyle name="Comma 6 3 7 4 2 3 2" xfId="505"/>
    <cellStyle name="Comma 6 3 7 4 2 3 2 2" xfId="506"/>
    <cellStyle name="Comma 6 3 7 4 2 3 3" xfId="507"/>
    <cellStyle name="Comma 6 3 7 4 2 3 3 2" xfId="508"/>
    <cellStyle name="Comma 6 3 7 4 2 3 3 2 2" xfId="509"/>
    <cellStyle name="Comma 6 3 7 4 2 3 3 3" xfId="510"/>
    <cellStyle name="Comma 6 3 7 4 2 3 4" xfId="511"/>
    <cellStyle name="Comma 6 3 7 4 2 4" xfId="512"/>
    <cellStyle name="Comma 6 3 7 4 3" xfId="513"/>
    <cellStyle name="Comma 6 3 7 4 3 2" xfId="514"/>
    <cellStyle name="Comma 6 3 7 4 4" xfId="515"/>
    <cellStyle name="Comma 6 3 7 4 4 2" xfId="516"/>
    <cellStyle name="Comma 6 3 7 4 4 2 2" xfId="517"/>
    <cellStyle name="Comma 6 3 7 4 4 3" xfId="518"/>
    <cellStyle name="Comma 6 3 7 4 4 3 2" xfId="519"/>
    <cellStyle name="Comma 6 3 7 4 4 3 2 2" xfId="520"/>
    <cellStyle name="Comma 6 3 7 4 4 3 3" xfId="521"/>
    <cellStyle name="Comma 6 3 7 4 4 4" xfId="522"/>
    <cellStyle name="Comma 6 3 7 4 5" xfId="523"/>
    <cellStyle name="Comma 6 3 7 5" xfId="524"/>
    <cellStyle name="Comma 6 3 8" xfId="525"/>
    <cellStyle name="Comma 6 4" xfId="526"/>
    <cellStyle name="Comma 6 4 2" xfId="527"/>
    <cellStyle name="Comma 6 4 2 2" xfId="528"/>
    <cellStyle name="Comma 6 4 3" xfId="529"/>
    <cellStyle name="Comma 6 4 3 2" xfId="530"/>
    <cellStyle name="Comma 6 4 3 2 2" xfId="531"/>
    <cellStyle name="Comma 6 4 3 3" xfId="532"/>
    <cellStyle name="Comma 6 4 3 3 2" xfId="533"/>
    <cellStyle name="Comma 6 4 3 3 2 2" xfId="534"/>
    <cellStyle name="Comma 6 4 3 3 3" xfId="535"/>
    <cellStyle name="Comma 6 4 3 4" xfId="536"/>
    <cellStyle name="Comma 6 4 3 4 2" xfId="537"/>
    <cellStyle name="Comma 6 4 3 4 2 2" xfId="538"/>
    <cellStyle name="Comma 6 4 3 4 3" xfId="539"/>
    <cellStyle name="Comma 6 4 3 4 3 2" xfId="540"/>
    <cellStyle name="Comma 6 4 3 4 4" xfId="541"/>
    <cellStyle name="Comma 6 4 3 4 4 2" xfId="542"/>
    <cellStyle name="Comma 6 4 3 4 4 2 2" xfId="543"/>
    <cellStyle name="Comma 6 4 3 4 4 2 2 2" xfId="544"/>
    <cellStyle name="Comma 6 4 3 4 4 2 3" xfId="545"/>
    <cellStyle name="Comma 6 4 3 4 4 2 3 2" xfId="546"/>
    <cellStyle name="Comma 6 4 3 4 4 2 3 2 2" xfId="547"/>
    <cellStyle name="Comma 6 4 3 4 4 2 3 3" xfId="548"/>
    <cellStyle name="Comma 6 4 3 4 4 2 3 3 2" xfId="549"/>
    <cellStyle name="Comma 6 4 3 4 4 2 3 3 2 2" xfId="550"/>
    <cellStyle name="Comma 6 4 3 4 4 2 3 3 3" xfId="551"/>
    <cellStyle name="Comma 6 4 3 4 4 2 3 4" xfId="552"/>
    <cellStyle name="Comma 6 4 3 4 4 2 4" xfId="553"/>
    <cellStyle name="Comma 6 4 3 4 4 3" xfId="554"/>
    <cellStyle name="Comma 6 4 3 4 4 3 2" xfId="555"/>
    <cellStyle name="Comma 6 4 3 4 4 4" xfId="556"/>
    <cellStyle name="Comma 6 4 3 4 4 4 2" xfId="557"/>
    <cellStyle name="Comma 6 4 3 4 4 4 2 2" xfId="558"/>
    <cellStyle name="Comma 6 4 3 4 4 4 3" xfId="559"/>
    <cellStyle name="Comma 6 4 3 4 4 4 3 2" xfId="560"/>
    <cellStyle name="Comma 6 4 3 4 4 4 3 2 2" xfId="561"/>
    <cellStyle name="Comma 6 4 3 4 4 4 3 3" xfId="562"/>
    <cellStyle name="Comma 6 4 3 4 4 4 4" xfId="563"/>
    <cellStyle name="Comma 6 4 3 4 4 5" xfId="564"/>
    <cellStyle name="Comma 6 4 3 4 5" xfId="565"/>
    <cellStyle name="Comma 6 4 3 5" xfId="566"/>
    <cellStyle name="Comma 6 4 4" xfId="567"/>
    <cellStyle name="Comma 6 4 4 2" xfId="568"/>
    <cellStyle name="Comma 6 4 4 2 2" xfId="569"/>
    <cellStyle name="Comma 6 4 4 3" xfId="570"/>
    <cellStyle name="Comma 6 4 5" xfId="571"/>
    <cellStyle name="Comma 6 4 5 2" xfId="572"/>
    <cellStyle name="Comma 6 4 5 2 2" xfId="573"/>
    <cellStyle name="Comma 6 4 5 3" xfId="574"/>
    <cellStyle name="Comma 6 4 5 3 2" xfId="575"/>
    <cellStyle name="Comma 6 4 5 4" xfId="576"/>
    <cellStyle name="Comma 6 4 5 4 2" xfId="577"/>
    <cellStyle name="Comma 6 4 5 4 2 2" xfId="578"/>
    <cellStyle name="Comma 6 4 5 4 2 2 2" xfId="579"/>
    <cellStyle name="Comma 6 4 5 4 2 3" xfId="580"/>
    <cellStyle name="Comma 6 4 5 4 2 3 2" xfId="581"/>
    <cellStyle name="Comma 6 4 5 4 2 3 2 2" xfId="582"/>
    <cellStyle name="Comma 6 4 5 4 2 3 3" xfId="583"/>
    <cellStyle name="Comma 6 4 5 4 2 3 3 2" xfId="584"/>
    <cellStyle name="Comma 6 4 5 4 2 3 3 2 2" xfId="585"/>
    <cellStyle name="Comma 6 4 5 4 2 3 3 3" xfId="586"/>
    <cellStyle name="Comma 6 4 5 4 2 3 4" xfId="587"/>
    <cellStyle name="Comma 6 4 5 4 2 4" xfId="588"/>
    <cellStyle name="Comma 6 4 5 4 3" xfId="589"/>
    <cellStyle name="Comma 6 4 5 4 3 2" xfId="590"/>
    <cellStyle name="Comma 6 4 5 4 4" xfId="591"/>
    <cellStyle name="Comma 6 4 5 4 4 2" xfId="592"/>
    <cellStyle name="Comma 6 4 5 4 4 2 2" xfId="593"/>
    <cellStyle name="Comma 6 4 5 4 4 3" xfId="594"/>
    <cellStyle name="Comma 6 4 5 4 4 3 2" xfId="595"/>
    <cellStyle name="Comma 6 4 5 4 4 3 2 2" xfId="596"/>
    <cellStyle name="Comma 6 4 5 4 4 3 3" xfId="597"/>
    <cellStyle name="Comma 6 4 5 4 4 4" xfId="598"/>
    <cellStyle name="Comma 6 4 5 4 5" xfId="599"/>
    <cellStyle name="Comma 6 4 5 5" xfId="600"/>
    <cellStyle name="Comma 6 4 6" xfId="601"/>
    <cellStyle name="Comma 6 5" xfId="602"/>
    <cellStyle name="Comma 6 5 2" xfId="603"/>
    <cellStyle name="Comma 6 5 2 2" xfId="604"/>
    <cellStyle name="Comma 6 5 3" xfId="605"/>
    <cellStyle name="Comma 6 5 3 2" xfId="606"/>
    <cellStyle name="Comma 6 5 3 2 2" xfId="607"/>
    <cellStyle name="Comma 6 5 3 3" xfId="608"/>
    <cellStyle name="Comma 6 5 4" xfId="609"/>
    <cellStyle name="Comma 6 5 4 2" xfId="610"/>
    <cellStyle name="Comma 6 5 4 2 2" xfId="611"/>
    <cellStyle name="Comma 6 5 4 3" xfId="612"/>
    <cellStyle name="Comma 6 5 4 3 2" xfId="613"/>
    <cellStyle name="Comma 6 5 4 4" xfId="614"/>
    <cellStyle name="Comma 6 5 4 4 2" xfId="615"/>
    <cellStyle name="Comma 6 5 4 4 2 2" xfId="616"/>
    <cellStyle name="Comma 6 5 4 4 2 2 2" xfId="617"/>
    <cellStyle name="Comma 6 5 4 4 2 3" xfId="618"/>
    <cellStyle name="Comma 6 5 4 4 2 3 2" xfId="619"/>
    <cellStyle name="Comma 6 5 4 4 2 3 2 2" xfId="620"/>
    <cellStyle name="Comma 6 5 4 4 2 3 3" xfId="621"/>
    <cellStyle name="Comma 6 5 4 4 2 3 3 2" xfId="622"/>
    <cellStyle name="Comma 6 5 4 4 2 3 3 2 2" xfId="623"/>
    <cellStyle name="Comma 6 5 4 4 2 3 3 3" xfId="624"/>
    <cellStyle name="Comma 6 5 4 4 2 3 4" xfId="625"/>
    <cellStyle name="Comma 6 5 4 4 2 4" xfId="626"/>
    <cellStyle name="Comma 6 5 4 4 3" xfId="627"/>
    <cellStyle name="Comma 6 5 4 4 3 2" xfId="628"/>
    <cellStyle name="Comma 6 5 4 4 4" xfId="629"/>
    <cellStyle name="Comma 6 5 4 4 4 2" xfId="630"/>
    <cellStyle name="Comma 6 5 4 4 4 2 2" xfId="631"/>
    <cellStyle name="Comma 6 5 4 4 4 3" xfId="632"/>
    <cellStyle name="Comma 6 5 4 4 4 3 2" xfId="633"/>
    <cellStyle name="Comma 6 5 4 4 4 3 2 2" xfId="634"/>
    <cellStyle name="Comma 6 5 4 4 4 3 3" xfId="635"/>
    <cellStyle name="Comma 6 5 4 4 4 4" xfId="636"/>
    <cellStyle name="Comma 6 5 4 4 5" xfId="637"/>
    <cellStyle name="Comma 6 5 4 5" xfId="638"/>
    <cellStyle name="Comma 6 5 5" xfId="639"/>
    <cellStyle name="Comma 6 6" xfId="640"/>
    <cellStyle name="Comma 6 6 2" xfId="641"/>
    <cellStyle name="Comma 6 6 2 2" xfId="642"/>
    <cellStyle name="Comma 6 6 3" xfId="643"/>
    <cellStyle name="Comma 6 7" xfId="644"/>
    <cellStyle name="Comma 6 7 2" xfId="645"/>
    <cellStyle name="Comma 6 7 2 2" xfId="646"/>
    <cellStyle name="Comma 6 7 3" xfId="647"/>
    <cellStyle name="Comma 6 7 3 2" xfId="648"/>
    <cellStyle name="Comma 6 7 4" xfId="649"/>
    <cellStyle name="Comma 6 7 4 2" xfId="650"/>
    <cellStyle name="Comma 6 7 4 2 2" xfId="651"/>
    <cellStyle name="Comma 6 7 4 2 2 2" xfId="652"/>
    <cellStyle name="Comma 6 7 4 2 3" xfId="653"/>
    <cellStyle name="Comma 6 7 4 2 3 2" xfId="654"/>
    <cellStyle name="Comma 6 7 4 2 3 2 2" xfId="655"/>
    <cellStyle name="Comma 6 7 4 2 3 3" xfId="656"/>
    <cellStyle name="Comma 6 7 4 2 3 3 2" xfId="657"/>
    <cellStyle name="Comma 6 7 4 2 3 3 2 2" xfId="658"/>
    <cellStyle name="Comma 6 7 4 2 3 3 3" xfId="659"/>
    <cellStyle name="Comma 6 7 4 2 3 4" xfId="660"/>
    <cellStyle name="Comma 6 7 4 2 4" xfId="661"/>
    <cellStyle name="Comma 6 7 4 3" xfId="662"/>
    <cellStyle name="Comma 6 7 4 3 2" xfId="663"/>
    <cellStyle name="Comma 6 7 4 4" xfId="664"/>
    <cellStyle name="Comma 6 7 4 4 2" xfId="665"/>
    <cellStyle name="Comma 6 7 4 4 2 2" xfId="666"/>
    <cellStyle name="Comma 6 7 4 4 3" xfId="667"/>
    <cellStyle name="Comma 6 7 4 4 3 2" xfId="668"/>
    <cellStyle name="Comma 6 7 4 4 3 2 2" xfId="669"/>
    <cellStyle name="Comma 6 7 4 4 3 3" xfId="670"/>
    <cellStyle name="Comma 6 7 4 4 4" xfId="671"/>
    <cellStyle name="Comma 6 7 4 5" xfId="672"/>
    <cellStyle name="Comma 6 7 5" xfId="673"/>
    <cellStyle name="Comma 6 8" xfId="674"/>
    <cellStyle name="Comma 6 9" xfId="3113"/>
    <cellStyle name="Comma 6 9 10" xfId="25481"/>
    <cellStyle name="Comma 6 9 11" xfId="61016"/>
    <cellStyle name="Comma 6 9 2" xfId="4913"/>
    <cellStyle name="Comma 6 9 2 2" xfId="17559"/>
    <cellStyle name="Comma 6 9 2 2 2" xfId="52775"/>
    <cellStyle name="Comma 6 9 2 2 3" xfId="30164"/>
    <cellStyle name="Comma 6 9 2 3" xfId="14005"/>
    <cellStyle name="Comma 6 9 2 3 2" xfId="49223"/>
    <cellStyle name="Comma 6 9 2 4" xfId="40178"/>
    <cellStyle name="Comma 6 9 2 5" xfId="26612"/>
    <cellStyle name="Comma 6 9 3" xfId="6383"/>
    <cellStyle name="Comma 6 9 3 2" xfId="19013"/>
    <cellStyle name="Comma 6 9 3 2 2" xfId="54229"/>
    <cellStyle name="Comma 6 9 3 3" xfId="41632"/>
    <cellStyle name="Comma 6 9 3 4" xfId="31618"/>
    <cellStyle name="Comma 6 9 4" xfId="7842"/>
    <cellStyle name="Comma 6 9 4 2" xfId="20467"/>
    <cellStyle name="Comma 6 9 4 2 2" xfId="55683"/>
    <cellStyle name="Comma 6 9 4 3" xfId="43086"/>
    <cellStyle name="Comma 6 9 4 4" xfId="33072"/>
    <cellStyle name="Comma 6 9 5" xfId="9623"/>
    <cellStyle name="Comma 6 9 5 2" xfId="22243"/>
    <cellStyle name="Comma 6 9 5 2 2" xfId="57459"/>
    <cellStyle name="Comma 6 9 5 3" xfId="44862"/>
    <cellStyle name="Comma 6 9 5 4" xfId="34848"/>
    <cellStyle name="Comma 6 9 6" xfId="11416"/>
    <cellStyle name="Comma 6 9 6 2" xfId="24019"/>
    <cellStyle name="Comma 6 9 6 2 2" xfId="59235"/>
    <cellStyle name="Comma 6 9 6 3" xfId="46638"/>
    <cellStyle name="Comma 6 9 6 4" xfId="36624"/>
    <cellStyle name="Comma 6 9 7" xfId="15783"/>
    <cellStyle name="Comma 6 9 7 2" xfId="50999"/>
    <cellStyle name="Comma 6 9 7 3" xfId="28388"/>
    <cellStyle name="Comma 6 9 8" xfId="12874"/>
    <cellStyle name="Comma 6 9 8 2" xfId="48092"/>
    <cellStyle name="Comma 6 9 9" xfId="38402"/>
    <cellStyle name="Comma 7" xfId="60058"/>
    <cellStyle name="Comma 7 2" xfId="675"/>
    <cellStyle name="Comma 7 2 2" xfId="676"/>
    <cellStyle name="Comma 7 3" xfId="677"/>
    <cellStyle name="Comma 7 3 10" xfId="5449"/>
    <cellStyle name="Comma 7 3 10 2" xfId="18079"/>
    <cellStyle name="Comma 7 3 10 2 2" xfId="53295"/>
    <cellStyle name="Comma 7 3 10 3" xfId="40698"/>
    <cellStyle name="Comma 7 3 10 4" xfId="30684"/>
    <cellStyle name="Comma 7 3 11" xfId="6905"/>
    <cellStyle name="Comma 7 3 11 2" xfId="19533"/>
    <cellStyle name="Comma 7 3 11 2 2" xfId="54749"/>
    <cellStyle name="Comma 7 3 11 3" xfId="42152"/>
    <cellStyle name="Comma 7 3 11 4" xfId="32138"/>
    <cellStyle name="Comma 7 3 12" xfId="8687"/>
    <cellStyle name="Comma 7 3 12 2" xfId="21309"/>
    <cellStyle name="Comma 7 3 12 2 2" xfId="56525"/>
    <cellStyle name="Comma 7 3 12 3" xfId="43928"/>
    <cellStyle name="Comma 7 3 12 4" xfId="33914"/>
    <cellStyle name="Comma 7 3 13" xfId="10471"/>
    <cellStyle name="Comma 7 3 13 2" xfId="23085"/>
    <cellStyle name="Comma 7 3 13 2 2" xfId="58301"/>
    <cellStyle name="Comma 7 3 13 3" xfId="45704"/>
    <cellStyle name="Comma 7 3 13 4" xfId="35690"/>
    <cellStyle name="Comma 7 3 14" xfId="14848"/>
    <cellStyle name="Comma 7 3 14 2" xfId="50065"/>
    <cellStyle name="Comma 7 3 14 3" xfId="27454"/>
    <cellStyle name="Comma 7 3 15" xfId="12262"/>
    <cellStyle name="Comma 7 3 15 2" xfId="47480"/>
    <cellStyle name="Comma 7 3 16" xfId="37467"/>
    <cellStyle name="Comma 7 3 17" xfId="24869"/>
    <cellStyle name="Comma 7 3 18" xfId="60082"/>
    <cellStyle name="Comma 7 3 2" xfId="678"/>
    <cellStyle name="Comma 7 3 2 10" xfId="6979"/>
    <cellStyle name="Comma 7 3 2 10 2" xfId="19605"/>
    <cellStyle name="Comma 7 3 2 10 2 2" xfId="54821"/>
    <cellStyle name="Comma 7 3 2 10 3" xfId="42224"/>
    <cellStyle name="Comma 7 3 2 10 4" xfId="32210"/>
    <cellStyle name="Comma 7 3 2 11" xfId="8760"/>
    <cellStyle name="Comma 7 3 2 11 2" xfId="21381"/>
    <cellStyle name="Comma 7 3 2 11 2 2" xfId="56597"/>
    <cellStyle name="Comma 7 3 2 11 3" xfId="44000"/>
    <cellStyle name="Comma 7 3 2 11 4" xfId="33986"/>
    <cellStyle name="Comma 7 3 2 12" xfId="10472"/>
    <cellStyle name="Comma 7 3 2 12 2" xfId="23086"/>
    <cellStyle name="Comma 7 3 2 12 2 2" xfId="58302"/>
    <cellStyle name="Comma 7 3 2 12 3" xfId="45705"/>
    <cellStyle name="Comma 7 3 2 12 4" xfId="35691"/>
    <cellStyle name="Comma 7 3 2 13" xfId="14920"/>
    <cellStyle name="Comma 7 3 2 13 2" xfId="50137"/>
    <cellStyle name="Comma 7 3 2 13 3" xfId="27526"/>
    <cellStyle name="Comma 7 3 2 14" xfId="12334"/>
    <cellStyle name="Comma 7 3 2 14 2" xfId="47552"/>
    <cellStyle name="Comma 7 3 2 15" xfId="37539"/>
    <cellStyle name="Comma 7 3 2 16" xfId="24941"/>
    <cellStyle name="Comma 7 3 2 17" xfId="60154"/>
    <cellStyle name="Comma 7 3 2 2" xfId="679"/>
    <cellStyle name="Comma 7 3 2 2 10" xfId="10473"/>
    <cellStyle name="Comma 7 3 2 2 10 2" xfId="23087"/>
    <cellStyle name="Comma 7 3 2 2 10 2 2" xfId="58303"/>
    <cellStyle name="Comma 7 3 2 2 10 3" xfId="45706"/>
    <cellStyle name="Comma 7 3 2 2 10 4" xfId="35692"/>
    <cellStyle name="Comma 7 3 2 2 11" xfId="15075"/>
    <cellStyle name="Comma 7 3 2 2 11 2" xfId="50291"/>
    <cellStyle name="Comma 7 3 2 2 11 3" xfId="27680"/>
    <cellStyle name="Comma 7 3 2 2 12" xfId="12488"/>
    <cellStyle name="Comma 7 3 2 2 12 2" xfId="47706"/>
    <cellStyle name="Comma 7 3 2 2 13" xfId="37694"/>
    <cellStyle name="Comma 7 3 2 2 14" xfId="25095"/>
    <cellStyle name="Comma 7 3 2 2 15" xfId="60308"/>
    <cellStyle name="Comma 7 3 2 2 2" xfId="3211"/>
    <cellStyle name="Comma 7 3 2 2 2 10" xfId="25579"/>
    <cellStyle name="Comma 7 3 2 2 2 11" xfId="61114"/>
    <cellStyle name="Comma 7 3 2 2 2 2" xfId="5011"/>
    <cellStyle name="Comma 7 3 2 2 2 2 2" xfId="17657"/>
    <cellStyle name="Comma 7 3 2 2 2 2 2 2" xfId="52873"/>
    <cellStyle name="Comma 7 3 2 2 2 2 2 3" xfId="30262"/>
    <cellStyle name="Comma 7 3 2 2 2 2 3" xfId="14103"/>
    <cellStyle name="Comma 7 3 2 2 2 2 3 2" xfId="49321"/>
    <cellStyle name="Comma 7 3 2 2 2 2 4" xfId="40276"/>
    <cellStyle name="Comma 7 3 2 2 2 2 5" xfId="26710"/>
    <cellStyle name="Comma 7 3 2 2 2 3" xfId="6481"/>
    <cellStyle name="Comma 7 3 2 2 2 3 2" xfId="19111"/>
    <cellStyle name="Comma 7 3 2 2 2 3 2 2" xfId="54327"/>
    <cellStyle name="Comma 7 3 2 2 2 3 3" xfId="41730"/>
    <cellStyle name="Comma 7 3 2 2 2 3 4" xfId="31716"/>
    <cellStyle name="Comma 7 3 2 2 2 4" xfId="7940"/>
    <cellStyle name="Comma 7 3 2 2 2 4 2" xfId="20565"/>
    <cellStyle name="Comma 7 3 2 2 2 4 2 2" xfId="55781"/>
    <cellStyle name="Comma 7 3 2 2 2 4 3" xfId="43184"/>
    <cellStyle name="Comma 7 3 2 2 2 4 4" xfId="33170"/>
    <cellStyle name="Comma 7 3 2 2 2 5" xfId="9721"/>
    <cellStyle name="Comma 7 3 2 2 2 5 2" xfId="22341"/>
    <cellStyle name="Comma 7 3 2 2 2 5 2 2" xfId="57557"/>
    <cellStyle name="Comma 7 3 2 2 2 5 3" xfId="44960"/>
    <cellStyle name="Comma 7 3 2 2 2 5 4" xfId="34946"/>
    <cellStyle name="Comma 7 3 2 2 2 6" xfId="11514"/>
    <cellStyle name="Comma 7 3 2 2 2 6 2" xfId="24117"/>
    <cellStyle name="Comma 7 3 2 2 2 6 2 2" xfId="59333"/>
    <cellStyle name="Comma 7 3 2 2 2 6 3" xfId="46736"/>
    <cellStyle name="Comma 7 3 2 2 2 6 4" xfId="36722"/>
    <cellStyle name="Comma 7 3 2 2 2 7" xfId="15881"/>
    <cellStyle name="Comma 7 3 2 2 2 7 2" xfId="51097"/>
    <cellStyle name="Comma 7 3 2 2 2 7 3" xfId="28486"/>
    <cellStyle name="Comma 7 3 2 2 2 8" xfId="12972"/>
    <cellStyle name="Comma 7 3 2 2 2 8 2" xfId="48190"/>
    <cellStyle name="Comma 7 3 2 2 2 9" xfId="38500"/>
    <cellStyle name="Comma 7 3 2 2 3" xfId="3540"/>
    <cellStyle name="Comma 7 3 2 2 3 10" xfId="27035"/>
    <cellStyle name="Comma 7 3 2 2 3 11" xfId="61439"/>
    <cellStyle name="Comma 7 3 2 2 3 2" xfId="5336"/>
    <cellStyle name="Comma 7 3 2 2 3 2 2" xfId="17982"/>
    <cellStyle name="Comma 7 3 2 2 3 2 2 2" xfId="53198"/>
    <cellStyle name="Comma 7 3 2 2 3 2 3" xfId="40601"/>
    <cellStyle name="Comma 7 3 2 2 3 2 4" xfId="30587"/>
    <cellStyle name="Comma 7 3 2 2 3 3" xfId="6806"/>
    <cellStyle name="Comma 7 3 2 2 3 3 2" xfId="19436"/>
    <cellStyle name="Comma 7 3 2 2 3 3 2 2" xfId="54652"/>
    <cellStyle name="Comma 7 3 2 2 3 3 3" xfId="42055"/>
    <cellStyle name="Comma 7 3 2 2 3 3 4" xfId="32041"/>
    <cellStyle name="Comma 7 3 2 2 3 4" xfId="8265"/>
    <cellStyle name="Comma 7 3 2 2 3 4 2" xfId="20890"/>
    <cellStyle name="Comma 7 3 2 2 3 4 2 2" xfId="56106"/>
    <cellStyle name="Comma 7 3 2 2 3 4 3" xfId="43509"/>
    <cellStyle name="Comma 7 3 2 2 3 4 4" xfId="33495"/>
    <cellStyle name="Comma 7 3 2 2 3 5" xfId="10046"/>
    <cellStyle name="Comma 7 3 2 2 3 5 2" xfId="22666"/>
    <cellStyle name="Comma 7 3 2 2 3 5 2 2" xfId="57882"/>
    <cellStyle name="Comma 7 3 2 2 3 5 3" xfId="45285"/>
    <cellStyle name="Comma 7 3 2 2 3 5 4" xfId="35271"/>
    <cellStyle name="Comma 7 3 2 2 3 6" xfId="11839"/>
    <cellStyle name="Comma 7 3 2 2 3 6 2" xfId="24442"/>
    <cellStyle name="Comma 7 3 2 2 3 6 2 2" xfId="59658"/>
    <cellStyle name="Comma 7 3 2 2 3 6 3" xfId="47061"/>
    <cellStyle name="Comma 7 3 2 2 3 6 4" xfId="37047"/>
    <cellStyle name="Comma 7 3 2 2 3 7" xfId="16206"/>
    <cellStyle name="Comma 7 3 2 2 3 7 2" xfId="51422"/>
    <cellStyle name="Comma 7 3 2 2 3 7 3" xfId="28811"/>
    <cellStyle name="Comma 7 3 2 2 3 8" xfId="14428"/>
    <cellStyle name="Comma 7 3 2 2 3 8 2" xfId="49646"/>
    <cellStyle name="Comma 7 3 2 2 3 9" xfId="38825"/>
    <cellStyle name="Comma 7 3 2 2 4" xfId="2702"/>
    <cellStyle name="Comma 7 3 2 2 4 10" xfId="26226"/>
    <cellStyle name="Comma 7 3 2 2 4 11" xfId="60630"/>
    <cellStyle name="Comma 7 3 2 2 4 2" xfId="4527"/>
    <cellStyle name="Comma 7 3 2 2 4 2 2" xfId="17173"/>
    <cellStyle name="Comma 7 3 2 2 4 2 2 2" xfId="52389"/>
    <cellStyle name="Comma 7 3 2 2 4 2 3" xfId="39792"/>
    <cellStyle name="Comma 7 3 2 2 4 2 4" xfId="29778"/>
    <cellStyle name="Comma 7 3 2 2 4 3" xfId="5997"/>
    <cellStyle name="Comma 7 3 2 2 4 3 2" xfId="18627"/>
    <cellStyle name="Comma 7 3 2 2 4 3 2 2" xfId="53843"/>
    <cellStyle name="Comma 7 3 2 2 4 3 3" xfId="41246"/>
    <cellStyle name="Comma 7 3 2 2 4 3 4" xfId="31232"/>
    <cellStyle name="Comma 7 3 2 2 4 4" xfId="7456"/>
    <cellStyle name="Comma 7 3 2 2 4 4 2" xfId="20081"/>
    <cellStyle name="Comma 7 3 2 2 4 4 2 2" xfId="55297"/>
    <cellStyle name="Comma 7 3 2 2 4 4 3" xfId="42700"/>
    <cellStyle name="Comma 7 3 2 2 4 4 4" xfId="32686"/>
    <cellStyle name="Comma 7 3 2 2 4 5" xfId="9237"/>
    <cellStyle name="Comma 7 3 2 2 4 5 2" xfId="21857"/>
    <cellStyle name="Comma 7 3 2 2 4 5 2 2" xfId="57073"/>
    <cellStyle name="Comma 7 3 2 2 4 5 3" xfId="44476"/>
    <cellStyle name="Comma 7 3 2 2 4 5 4" xfId="34462"/>
    <cellStyle name="Comma 7 3 2 2 4 6" xfId="11030"/>
    <cellStyle name="Comma 7 3 2 2 4 6 2" xfId="23633"/>
    <cellStyle name="Comma 7 3 2 2 4 6 2 2" xfId="58849"/>
    <cellStyle name="Comma 7 3 2 2 4 6 3" xfId="46252"/>
    <cellStyle name="Comma 7 3 2 2 4 6 4" xfId="36238"/>
    <cellStyle name="Comma 7 3 2 2 4 7" xfId="15397"/>
    <cellStyle name="Comma 7 3 2 2 4 7 2" xfId="50613"/>
    <cellStyle name="Comma 7 3 2 2 4 7 3" xfId="28002"/>
    <cellStyle name="Comma 7 3 2 2 4 8" xfId="13619"/>
    <cellStyle name="Comma 7 3 2 2 4 8 2" xfId="48837"/>
    <cellStyle name="Comma 7 3 2 2 4 9" xfId="38016"/>
    <cellStyle name="Comma 7 3 2 2 5" xfId="3865"/>
    <cellStyle name="Comma 7 3 2 2 5 2" xfId="8588"/>
    <cellStyle name="Comma 7 3 2 2 5 2 2" xfId="21213"/>
    <cellStyle name="Comma 7 3 2 2 5 2 2 2" xfId="56429"/>
    <cellStyle name="Comma 7 3 2 2 5 2 3" xfId="43832"/>
    <cellStyle name="Comma 7 3 2 2 5 2 4" xfId="33818"/>
    <cellStyle name="Comma 7 3 2 2 5 3" xfId="10369"/>
    <cellStyle name="Comma 7 3 2 2 5 3 2" xfId="22989"/>
    <cellStyle name="Comma 7 3 2 2 5 3 2 2" xfId="58205"/>
    <cellStyle name="Comma 7 3 2 2 5 3 3" xfId="45608"/>
    <cellStyle name="Comma 7 3 2 2 5 3 4" xfId="35594"/>
    <cellStyle name="Comma 7 3 2 2 5 4" xfId="12164"/>
    <cellStyle name="Comma 7 3 2 2 5 4 2" xfId="24765"/>
    <cellStyle name="Comma 7 3 2 2 5 4 2 2" xfId="59981"/>
    <cellStyle name="Comma 7 3 2 2 5 4 3" xfId="47384"/>
    <cellStyle name="Comma 7 3 2 2 5 4 4" xfId="37370"/>
    <cellStyle name="Comma 7 3 2 2 5 5" xfId="16529"/>
    <cellStyle name="Comma 7 3 2 2 5 5 2" xfId="51745"/>
    <cellStyle name="Comma 7 3 2 2 5 5 3" xfId="29134"/>
    <cellStyle name="Comma 7 3 2 2 5 6" xfId="14751"/>
    <cellStyle name="Comma 7 3 2 2 5 6 2" xfId="49969"/>
    <cellStyle name="Comma 7 3 2 2 5 7" xfId="39148"/>
    <cellStyle name="Comma 7 3 2 2 5 8" xfId="27358"/>
    <cellStyle name="Comma 7 3 2 2 6" xfId="4205"/>
    <cellStyle name="Comma 7 3 2 2 6 2" xfId="16851"/>
    <cellStyle name="Comma 7 3 2 2 6 2 2" xfId="52067"/>
    <cellStyle name="Comma 7 3 2 2 6 2 3" xfId="29456"/>
    <cellStyle name="Comma 7 3 2 2 6 3" xfId="13297"/>
    <cellStyle name="Comma 7 3 2 2 6 3 2" xfId="48515"/>
    <cellStyle name="Comma 7 3 2 2 6 4" xfId="39470"/>
    <cellStyle name="Comma 7 3 2 2 6 5" xfId="25904"/>
    <cellStyle name="Comma 7 3 2 2 7" xfId="5675"/>
    <cellStyle name="Comma 7 3 2 2 7 2" xfId="18305"/>
    <cellStyle name="Comma 7 3 2 2 7 2 2" xfId="53521"/>
    <cellStyle name="Comma 7 3 2 2 7 3" xfId="40924"/>
    <cellStyle name="Comma 7 3 2 2 7 4" xfId="30910"/>
    <cellStyle name="Comma 7 3 2 2 8" xfId="7134"/>
    <cellStyle name="Comma 7 3 2 2 8 2" xfId="19759"/>
    <cellStyle name="Comma 7 3 2 2 8 2 2" xfId="54975"/>
    <cellStyle name="Comma 7 3 2 2 8 3" xfId="42378"/>
    <cellStyle name="Comma 7 3 2 2 8 4" xfId="32364"/>
    <cellStyle name="Comma 7 3 2 2 9" xfId="8915"/>
    <cellStyle name="Comma 7 3 2 2 9 2" xfId="21535"/>
    <cellStyle name="Comma 7 3 2 2 9 2 2" xfId="56751"/>
    <cellStyle name="Comma 7 3 2 2 9 3" xfId="44154"/>
    <cellStyle name="Comma 7 3 2 2 9 4" xfId="34140"/>
    <cellStyle name="Comma 7 3 2 3" xfId="3050"/>
    <cellStyle name="Comma 7 3 2 3 10" xfId="25422"/>
    <cellStyle name="Comma 7 3 2 3 11" xfId="60957"/>
    <cellStyle name="Comma 7 3 2 3 2" xfId="4854"/>
    <cellStyle name="Comma 7 3 2 3 2 2" xfId="17500"/>
    <cellStyle name="Comma 7 3 2 3 2 2 2" xfId="52716"/>
    <cellStyle name="Comma 7 3 2 3 2 2 3" xfId="30105"/>
    <cellStyle name="Comma 7 3 2 3 2 3" xfId="13946"/>
    <cellStyle name="Comma 7 3 2 3 2 3 2" xfId="49164"/>
    <cellStyle name="Comma 7 3 2 3 2 4" xfId="40119"/>
    <cellStyle name="Comma 7 3 2 3 2 5" xfId="26553"/>
    <cellStyle name="Comma 7 3 2 3 3" xfId="6324"/>
    <cellStyle name="Comma 7 3 2 3 3 2" xfId="18954"/>
    <cellStyle name="Comma 7 3 2 3 3 2 2" xfId="54170"/>
    <cellStyle name="Comma 7 3 2 3 3 3" xfId="41573"/>
    <cellStyle name="Comma 7 3 2 3 3 4" xfId="31559"/>
    <cellStyle name="Comma 7 3 2 3 4" xfId="7783"/>
    <cellStyle name="Comma 7 3 2 3 4 2" xfId="20408"/>
    <cellStyle name="Comma 7 3 2 3 4 2 2" xfId="55624"/>
    <cellStyle name="Comma 7 3 2 3 4 3" xfId="43027"/>
    <cellStyle name="Comma 7 3 2 3 4 4" xfId="33013"/>
    <cellStyle name="Comma 7 3 2 3 5" xfId="9564"/>
    <cellStyle name="Comma 7 3 2 3 5 2" xfId="22184"/>
    <cellStyle name="Comma 7 3 2 3 5 2 2" xfId="57400"/>
    <cellStyle name="Comma 7 3 2 3 5 3" xfId="44803"/>
    <cellStyle name="Comma 7 3 2 3 5 4" xfId="34789"/>
    <cellStyle name="Comma 7 3 2 3 6" xfId="11357"/>
    <cellStyle name="Comma 7 3 2 3 6 2" xfId="23960"/>
    <cellStyle name="Comma 7 3 2 3 6 2 2" xfId="59176"/>
    <cellStyle name="Comma 7 3 2 3 6 3" xfId="46579"/>
    <cellStyle name="Comma 7 3 2 3 6 4" xfId="36565"/>
    <cellStyle name="Comma 7 3 2 3 7" xfId="15724"/>
    <cellStyle name="Comma 7 3 2 3 7 2" xfId="50940"/>
    <cellStyle name="Comma 7 3 2 3 7 3" xfId="28329"/>
    <cellStyle name="Comma 7 3 2 3 8" xfId="12815"/>
    <cellStyle name="Comma 7 3 2 3 8 2" xfId="48033"/>
    <cellStyle name="Comma 7 3 2 3 9" xfId="38343"/>
    <cellStyle name="Comma 7 3 2 4" xfId="2878"/>
    <cellStyle name="Comma 7 3 2 4 10" xfId="25263"/>
    <cellStyle name="Comma 7 3 2 4 11" xfId="60798"/>
    <cellStyle name="Comma 7 3 2 4 2" xfId="4695"/>
    <cellStyle name="Comma 7 3 2 4 2 2" xfId="17341"/>
    <cellStyle name="Comma 7 3 2 4 2 2 2" xfId="52557"/>
    <cellStyle name="Comma 7 3 2 4 2 2 3" xfId="29946"/>
    <cellStyle name="Comma 7 3 2 4 2 3" xfId="13787"/>
    <cellStyle name="Comma 7 3 2 4 2 3 2" xfId="49005"/>
    <cellStyle name="Comma 7 3 2 4 2 4" xfId="39960"/>
    <cellStyle name="Comma 7 3 2 4 2 5" xfId="26394"/>
    <cellStyle name="Comma 7 3 2 4 3" xfId="6165"/>
    <cellStyle name="Comma 7 3 2 4 3 2" xfId="18795"/>
    <cellStyle name="Comma 7 3 2 4 3 2 2" xfId="54011"/>
    <cellStyle name="Comma 7 3 2 4 3 3" xfId="41414"/>
    <cellStyle name="Comma 7 3 2 4 3 4" xfId="31400"/>
    <cellStyle name="Comma 7 3 2 4 4" xfId="7624"/>
    <cellStyle name="Comma 7 3 2 4 4 2" xfId="20249"/>
    <cellStyle name="Comma 7 3 2 4 4 2 2" xfId="55465"/>
    <cellStyle name="Comma 7 3 2 4 4 3" xfId="42868"/>
    <cellStyle name="Comma 7 3 2 4 4 4" xfId="32854"/>
    <cellStyle name="Comma 7 3 2 4 5" xfId="9405"/>
    <cellStyle name="Comma 7 3 2 4 5 2" xfId="22025"/>
    <cellStyle name="Comma 7 3 2 4 5 2 2" xfId="57241"/>
    <cellStyle name="Comma 7 3 2 4 5 3" xfId="44644"/>
    <cellStyle name="Comma 7 3 2 4 5 4" xfId="34630"/>
    <cellStyle name="Comma 7 3 2 4 6" xfId="11198"/>
    <cellStyle name="Comma 7 3 2 4 6 2" xfId="23801"/>
    <cellStyle name="Comma 7 3 2 4 6 2 2" xfId="59017"/>
    <cellStyle name="Comma 7 3 2 4 6 3" xfId="46420"/>
    <cellStyle name="Comma 7 3 2 4 6 4" xfId="36406"/>
    <cellStyle name="Comma 7 3 2 4 7" xfId="15565"/>
    <cellStyle name="Comma 7 3 2 4 7 2" xfId="50781"/>
    <cellStyle name="Comma 7 3 2 4 7 3" xfId="28170"/>
    <cellStyle name="Comma 7 3 2 4 8" xfId="12656"/>
    <cellStyle name="Comma 7 3 2 4 8 2" xfId="47874"/>
    <cellStyle name="Comma 7 3 2 4 9" xfId="38184"/>
    <cellStyle name="Comma 7 3 2 5" xfId="3386"/>
    <cellStyle name="Comma 7 3 2 5 10" xfId="26881"/>
    <cellStyle name="Comma 7 3 2 5 11" xfId="61285"/>
    <cellStyle name="Comma 7 3 2 5 2" xfId="5182"/>
    <cellStyle name="Comma 7 3 2 5 2 2" xfId="17828"/>
    <cellStyle name="Comma 7 3 2 5 2 2 2" xfId="53044"/>
    <cellStyle name="Comma 7 3 2 5 2 3" xfId="40447"/>
    <cellStyle name="Comma 7 3 2 5 2 4" xfId="30433"/>
    <cellStyle name="Comma 7 3 2 5 3" xfId="6652"/>
    <cellStyle name="Comma 7 3 2 5 3 2" xfId="19282"/>
    <cellStyle name="Comma 7 3 2 5 3 2 2" xfId="54498"/>
    <cellStyle name="Comma 7 3 2 5 3 3" xfId="41901"/>
    <cellStyle name="Comma 7 3 2 5 3 4" xfId="31887"/>
    <cellStyle name="Comma 7 3 2 5 4" xfId="8111"/>
    <cellStyle name="Comma 7 3 2 5 4 2" xfId="20736"/>
    <cellStyle name="Comma 7 3 2 5 4 2 2" xfId="55952"/>
    <cellStyle name="Comma 7 3 2 5 4 3" xfId="43355"/>
    <cellStyle name="Comma 7 3 2 5 4 4" xfId="33341"/>
    <cellStyle name="Comma 7 3 2 5 5" xfId="9892"/>
    <cellStyle name="Comma 7 3 2 5 5 2" xfId="22512"/>
    <cellStyle name="Comma 7 3 2 5 5 2 2" xfId="57728"/>
    <cellStyle name="Comma 7 3 2 5 5 3" xfId="45131"/>
    <cellStyle name="Comma 7 3 2 5 5 4" xfId="35117"/>
    <cellStyle name="Comma 7 3 2 5 6" xfId="11685"/>
    <cellStyle name="Comma 7 3 2 5 6 2" xfId="24288"/>
    <cellStyle name="Comma 7 3 2 5 6 2 2" xfId="59504"/>
    <cellStyle name="Comma 7 3 2 5 6 3" xfId="46907"/>
    <cellStyle name="Comma 7 3 2 5 6 4" xfId="36893"/>
    <cellStyle name="Comma 7 3 2 5 7" xfId="16052"/>
    <cellStyle name="Comma 7 3 2 5 7 2" xfId="51268"/>
    <cellStyle name="Comma 7 3 2 5 7 3" xfId="28657"/>
    <cellStyle name="Comma 7 3 2 5 8" xfId="14274"/>
    <cellStyle name="Comma 7 3 2 5 8 2" xfId="49492"/>
    <cellStyle name="Comma 7 3 2 5 9" xfId="38671"/>
    <cellStyle name="Comma 7 3 2 6" xfId="2547"/>
    <cellStyle name="Comma 7 3 2 6 10" xfId="26072"/>
    <cellStyle name="Comma 7 3 2 6 11" xfId="60476"/>
    <cellStyle name="Comma 7 3 2 6 2" xfId="4373"/>
    <cellStyle name="Comma 7 3 2 6 2 2" xfId="17019"/>
    <cellStyle name="Comma 7 3 2 6 2 2 2" xfId="52235"/>
    <cellStyle name="Comma 7 3 2 6 2 3" xfId="39638"/>
    <cellStyle name="Comma 7 3 2 6 2 4" xfId="29624"/>
    <cellStyle name="Comma 7 3 2 6 3" xfId="5843"/>
    <cellStyle name="Comma 7 3 2 6 3 2" xfId="18473"/>
    <cellStyle name="Comma 7 3 2 6 3 2 2" xfId="53689"/>
    <cellStyle name="Comma 7 3 2 6 3 3" xfId="41092"/>
    <cellStyle name="Comma 7 3 2 6 3 4" xfId="31078"/>
    <cellStyle name="Comma 7 3 2 6 4" xfId="7302"/>
    <cellStyle name="Comma 7 3 2 6 4 2" xfId="19927"/>
    <cellStyle name="Comma 7 3 2 6 4 2 2" xfId="55143"/>
    <cellStyle name="Comma 7 3 2 6 4 3" xfId="42546"/>
    <cellStyle name="Comma 7 3 2 6 4 4" xfId="32532"/>
    <cellStyle name="Comma 7 3 2 6 5" xfId="9083"/>
    <cellStyle name="Comma 7 3 2 6 5 2" xfId="21703"/>
    <cellStyle name="Comma 7 3 2 6 5 2 2" xfId="56919"/>
    <cellStyle name="Comma 7 3 2 6 5 3" xfId="44322"/>
    <cellStyle name="Comma 7 3 2 6 5 4" xfId="34308"/>
    <cellStyle name="Comma 7 3 2 6 6" xfId="10876"/>
    <cellStyle name="Comma 7 3 2 6 6 2" xfId="23479"/>
    <cellStyle name="Comma 7 3 2 6 6 2 2" xfId="58695"/>
    <cellStyle name="Comma 7 3 2 6 6 3" xfId="46098"/>
    <cellStyle name="Comma 7 3 2 6 6 4" xfId="36084"/>
    <cellStyle name="Comma 7 3 2 6 7" xfId="15243"/>
    <cellStyle name="Comma 7 3 2 6 7 2" xfId="50459"/>
    <cellStyle name="Comma 7 3 2 6 7 3" xfId="27848"/>
    <cellStyle name="Comma 7 3 2 6 8" xfId="13465"/>
    <cellStyle name="Comma 7 3 2 6 8 2" xfId="48683"/>
    <cellStyle name="Comma 7 3 2 6 9" xfId="37862"/>
    <cellStyle name="Comma 7 3 2 7" xfId="3710"/>
    <cellStyle name="Comma 7 3 2 7 2" xfId="8434"/>
    <cellStyle name="Comma 7 3 2 7 2 2" xfId="21059"/>
    <cellStyle name="Comma 7 3 2 7 2 2 2" xfId="56275"/>
    <cellStyle name="Comma 7 3 2 7 2 3" xfId="43678"/>
    <cellStyle name="Comma 7 3 2 7 2 4" xfId="33664"/>
    <cellStyle name="Comma 7 3 2 7 3" xfId="10215"/>
    <cellStyle name="Comma 7 3 2 7 3 2" xfId="22835"/>
    <cellStyle name="Comma 7 3 2 7 3 2 2" xfId="58051"/>
    <cellStyle name="Comma 7 3 2 7 3 3" xfId="45454"/>
    <cellStyle name="Comma 7 3 2 7 3 4" xfId="35440"/>
    <cellStyle name="Comma 7 3 2 7 4" xfId="12010"/>
    <cellStyle name="Comma 7 3 2 7 4 2" xfId="24611"/>
    <cellStyle name="Comma 7 3 2 7 4 2 2" xfId="59827"/>
    <cellStyle name="Comma 7 3 2 7 4 3" xfId="47230"/>
    <cellStyle name="Comma 7 3 2 7 4 4" xfId="37216"/>
    <cellStyle name="Comma 7 3 2 7 5" xfId="16375"/>
    <cellStyle name="Comma 7 3 2 7 5 2" xfId="51591"/>
    <cellStyle name="Comma 7 3 2 7 5 3" xfId="28980"/>
    <cellStyle name="Comma 7 3 2 7 6" xfId="14597"/>
    <cellStyle name="Comma 7 3 2 7 6 2" xfId="49815"/>
    <cellStyle name="Comma 7 3 2 7 7" xfId="38994"/>
    <cellStyle name="Comma 7 3 2 7 8" xfId="27204"/>
    <cellStyle name="Comma 7 3 2 8" xfId="4047"/>
    <cellStyle name="Comma 7 3 2 8 2" xfId="16697"/>
    <cellStyle name="Comma 7 3 2 8 2 2" xfId="51913"/>
    <cellStyle name="Comma 7 3 2 8 2 3" xfId="29302"/>
    <cellStyle name="Comma 7 3 2 8 3" xfId="13143"/>
    <cellStyle name="Comma 7 3 2 8 3 2" xfId="48361"/>
    <cellStyle name="Comma 7 3 2 8 4" xfId="39316"/>
    <cellStyle name="Comma 7 3 2 8 5" xfId="25750"/>
    <cellStyle name="Comma 7 3 2 9" xfId="5521"/>
    <cellStyle name="Comma 7 3 2 9 2" xfId="18151"/>
    <cellStyle name="Comma 7 3 2 9 2 2" xfId="53367"/>
    <cellStyle name="Comma 7 3 2 9 3" xfId="40770"/>
    <cellStyle name="Comma 7 3 2 9 4" xfId="30756"/>
    <cellStyle name="Comma 7 3 3" xfId="680"/>
    <cellStyle name="Comma 7 3 3 10" xfId="10474"/>
    <cellStyle name="Comma 7 3 3 10 2" xfId="23088"/>
    <cellStyle name="Comma 7 3 3 10 2 2" xfId="58304"/>
    <cellStyle name="Comma 7 3 3 10 3" xfId="45707"/>
    <cellStyle name="Comma 7 3 3 10 4" xfId="35693"/>
    <cellStyle name="Comma 7 3 3 11" xfId="15001"/>
    <cellStyle name="Comma 7 3 3 11 2" xfId="50217"/>
    <cellStyle name="Comma 7 3 3 11 3" xfId="27606"/>
    <cellStyle name="Comma 7 3 3 12" xfId="12414"/>
    <cellStyle name="Comma 7 3 3 12 2" xfId="47632"/>
    <cellStyle name="Comma 7 3 3 13" xfId="37620"/>
    <cellStyle name="Comma 7 3 3 14" xfId="25021"/>
    <cellStyle name="Comma 7 3 3 15" xfId="60234"/>
    <cellStyle name="Comma 7 3 3 2" xfId="3137"/>
    <cellStyle name="Comma 7 3 3 2 10" xfId="25505"/>
    <cellStyle name="Comma 7 3 3 2 11" xfId="61040"/>
    <cellStyle name="Comma 7 3 3 2 2" xfId="4937"/>
    <cellStyle name="Comma 7 3 3 2 2 2" xfId="17583"/>
    <cellStyle name="Comma 7 3 3 2 2 2 2" xfId="52799"/>
    <cellStyle name="Comma 7 3 3 2 2 2 3" xfId="30188"/>
    <cellStyle name="Comma 7 3 3 2 2 3" xfId="14029"/>
    <cellStyle name="Comma 7 3 3 2 2 3 2" xfId="49247"/>
    <cellStyle name="Comma 7 3 3 2 2 4" xfId="40202"/>
    <cellStyle name="Comma 7 3 3 2 2 5" xfId="26636"/>
    <cellStyle name="Comma 7 3 3 2 3" xfId="6407"/>
    <cellStyle name="Comma 7 3 3 2 3 2" xfId="19037"/>
    <cellStyle name="Comma 7 3 3 2 3 2 2" xfId="54253"/>
    <cellStyle name="Comma 7 3 3 2 3 3" xfId="41656"/>
    <cellStyle name="Comma 7 3 3 2 3 4" xfId="31642"/>
    <cellStyle name="Comma 7 3 3 2 4" xfId="7866"/>
    <cellStyle name="Comma 7 3 3 2 4 2" xfId="20491"/>
    <cellStyle name="Comma 7 3 3 2 4 2 2" xfId="55707"/>
    <cellStyle name="Comma 7 3 3 2 4 3" xfId="43110"/>
    <cellStyle name="Comma 7 3 3 2 4 4" xfId="33096"/>
    <cellStyle name="Comma 7 3 3 2 5" xfId="9647"/>
    <cellStyle name="Comma 7 3 3 2 5 2" xfId="22267"/>
    <cellStyle name="Comma 7 3 3 2 5 2 2" xfId="57483"/>
    <cellStyle name="Comma 7 3 3 2 5 3" xfId="44886"/>
    <cellStyle name="Comma 7 3 3 2 5 4" xfId="34872"/>
    <cellStyle name="Comma 7 3 3 2 6" xfId="11440"/>
    <cellStyle name="Comma 7 3 3 2 6 2" xfId="24043"/>
    <cellStyle name="Comma 7 3 3 2 6 2 2" xfId="59259"/>
    <cellStyle name="Comma 7 3 3 2 6 3" xfId="46662"/>
    <cellStyle name="Comma 7 3 3 2 6 4" xfId="36648"/>
    <cellStyle name="Comma 7 3 3 2 7" xfId="15807"/>
    <cellStyle name="Comma 7 3 3 2 7 2" xfId="51023"/>
    <cellStyle name="Comma 7 3 3 2 7 3" xfId="28412"/>
    <cellStyle name="Comma 7 3 3 2 8" xfId="12898"/>
    <cellStyle name="Comma 7 3 3 2 8 2" xfId="48116"/>
    <cellStyle name="Comma 7 3 3 2 9" xfId="38426"/>
    <cellStyle name="Comma 7 3 3 3" xfId="3466"/>
    <cellStyle name="Comma 7 3 3 3 10" xfId="26961"/>
    <cellStyle name="Comma 7 3 3 3 11" xfId="61365"/>
    <cellStyle name="Comma 7 3 3 3 2" xfId="5262"/>
    <cellStyle name="Comma 7 3 3 3 2 2" xfId="17908"/>
    <cellStyle name="Comma 7 3 3 3 2 2 2" xfId="53124"/>
    <cellStyle name="Comma 7 3 3 3 2 3" xfId="40527"/>
    <cellStyle name="Comma 7 3 3 3 2 4" xfId="30513"/>
    <cellStyle name="Comma 7 3 3 3 3" xfId="6732"/>
    <cellStyle name="Comma 7 3 3 3 3 2" xfId="19362"/>
    <cellStyle name="Comma 7 3 3 3 3 2 2" xfId="54578"/>
    <cellStyle name="Comma 7 3 3 3 3 3" xfId="41981"/>
    <cellStyle name="Comma 7 3 3 3 3 4" xfId="31967"/>
    <cellStyle name="Comma 7 3 3 3 4" xfId="8191"/>
    <cellStyle name="Comma 7 3 3 3 4 2" xfId="20816"/>
    <cellStyle name="Comma 7 3 3 3 4 2 2" xfId="56032"/>
    <cellStyle name="Comma 7 3 3 3 4 3" xfId="43435"/>
    <cellStyle name="Comma 7 3 3 3 4 4" xfId="33421"/>
    <cellStyle name="Comma 7 3 3 3 5" xfId="9972"/>
    <cellStyle name="Comma 7 3 3 3 5 2" xfId="22592"/>
    <cellStyle name="Comma 7 3 3 3 5 2 2" xfId="57808"/>
    <cellStyle name="Comma 7 3 3 3 5 3" xfId="45211"/>
    <cellStyle name="Comma 7 3 3 3 5 4" xfId="35197"/>
    <cellStyle name="Comma 7 3 3 3 6" xfId="11765"/>
    <cellStyle name="Comma 7 3 3 3 6 2" xfId="24368"/>
    <cellStyle name="Comma 7 3 3 3 6 2 2" xfId="59584"/>
    <cellStyle name="Comma 7 3 3 3 6 3" xfId="46987"/>
    <cellStyle name="Comma 7 3 3 3 6 4" xfId="36973"/>
    <cellStyle name="Comma 7 3 3 3 7" xfId="16132"/>
    <cellStyle name="Comma 7 3 3 3 7 2" xfId="51348"/>
    <cellStyle name="Comma 7 3 3 3 7 3" xfId="28737"/>
    <cellStyle name="Comma 7 3 3 3 8" xfId="14354"/>
    <cellStyle name="Comma 7 3 3 3 8 2" xfId="49572"/>
    <cellStyle name="Comma 7 3 3 3 9" xfId="38751"/>
    <cellStyle name="Comma 7 3 3 4" xfId="2628"/>
    <cellStyle name="Comma 7 3 3 4 10" xfId="26152"/>
    <cellStyle name="Comma 7 3 3 4 11" xfId="60556"/>
    <cellStyle name="Comma 7 3 3 4 2" xfId="4453"/>
    <cellStyle name="Comma 7 3 3 4 2 2" xfId="17099"/>
    <cellStyle name="Comma 7 3 3 4 2 2 2" xfId="52315"/>
    <cellStyle name="Comma 7 3 3 4 2 3" xfId="39718"/>
    <cellStyle name="Comma 7 3 3 4 2 4" xfId="29704"/>
    <cellStyle name="Comma 7 3 3 4 3" xfId="5923"/>
    <cellStyle name="Comma 7 3 3 4 3 2" xfId="18553"/>
    <cellStyle name="Comma 7 3 3 4 3 2 2" xfId="53769"/>
    <cellStyle name="Comma 7 3 3 4 3 3" xfId="41172"/>
    <cellStyle name="Comma 7 3 3 4 3 4" xfId="31158"/>
    <cellStyle name="Comma 7 3 3 4 4" xfId="7382"/>
    <cellStyle name="Comma 7 3 3 4 4 2" xfId="20007"/>
    <cellStyle name="Comma 7 3 3 4 4 2 2" xfId="55223"/>
    <cellStyle name="Comma 7 3 3 4 4 3" xfId="42626"/>
    <cellStyle name="Comma 7 3 3 4 4 4" xfId="32612"/>
    <cellStyle name="Comma 7 3 3 4 5" xfId="9163"/>
    <cellStyle name="Comma 7 3 3 4 5 2" xfId="21783"/>
    <cellStyle name="Comma 7 3 3 4 5 2 2" xfId="56999"/>
    <cellStyle name="Comma 7 3 3 4 5 3" xfId="44402"/>
    <cellStyle name="Comma 7 3 3 4 5 4" xfId="34388"/>
    <cellStyle name="Comma 7 3 3 4 6" xfId="10956"/>
    <cellStyle name="Comma 7 3 3 4 6 2" xfId="23559"/>
    <cellStyle name="Comma 7 3 3 4 6 2 2" xfId="58775"/>
    <cellStyle name="Comma 7 3 3 4 6 3" xfId="46178"/>
    <cellStyle name="Comma 7 3 3 4 6 4" xfId="36164"/>
    <cellStyle name="Comma 7 3 3 4 7" xfId="15323"/>
    <cellStyle name="Comma 7 3 3 4 7 2" xfId="50539"/>
    <cellStyle name="Comma 7 3 3 4 7 3" xfId="27928"/>
    <cellStyle name="Comma 7 3 3 4 8" xfId="13545"/>
    <cellStyle name="Comma 7 3 3 4 8 2" xfId="48763"/>
    <cellStyle name="Comma 7 3 3 4 9" xfId="37942"/>
    <cellStyle name="Comma 7 3 3 5" xfId="3791"/>
    <cellStyle name="Comma 7 3 3 5 2" xfId="8514"/>
    <cellStyle name="Comma 7 3 3 5 2 2" xfId="21139"/>
    <cellStyle name="Comma 7 3 3 5 2 2 2" xfId="56355"/>
    <cellStyle name="Comma 7 3 3 5 2 3" xfId="43758"/>
    <cellStyle name="Comma 7 3 3 5 2 4" xfId="33744"/>
    <cellStyle name="Comma 7 3 3 5 3" xfId="10295"/>
    <cellStyle name="Comma 7 3 3 5 3 2" xfId="22915"/>
    <cellStyle name="Comma 7 3 3 5 3 2 2" xfId="58131"/>
    <cellStyle name="Comma 7 3 3 5 3 3" xfId="45534"/>
    <cellStyle name="Comma 7 3 3 5 3 4" xfId="35520"/>
    <cellStyle name="Comma 7 3 3 5 4" xfId="12090"/>
    <cellStyle name="Comma 7 3 3 5 4 2" xfId="24691"/>
    <cellStyle name="Comma 7 3 3 5 4 2 2" xfId="59907"/>
    <cellStyle name="Comma 7 3 3 5 4 3" xfId="47310"/>
    <cellStyle name="Comma 7 3 3 5 4 4" xfId="37296"/>
    <cellStyle name="Comma 7 3 3 5 5" xfId="16455"/>
    <cellStyle name="Comma 7 3 3 5 5 2" xfId="51671"/>
    <cellStyle name="Comma 7 3 3 5 5 3" xfId="29060"/>
    <cellStyle name="Comma 7 3 3 5 6" xfId="14677"/>
    <cellStyle name="Comma 7 3 3 5 6 2" xfId="49895"/>
    <cellStyle name="Comma 7 3 3 5 7" xfId="39074"/>
    <cellStyle name="Comma 7 3 3 5 8" xfId="27284"/>
    <cellStyle name="Comma 7 3 3 6" xfId="4131"/>
    <cellStyle name="Comma 7 3 3 6 2" xfId="16777"/>
    <cellStyle name="Comma 7 3 3 6 2 2" xfId="51993"/>
    <cellStyle name="Comma 7 3 3 6 2 3" xfId="29382"/>
    <cellStyle name="Comma 7 3 3 6 3" xfId="13223"/>
    <cellStyle name="Comma 7 3 3 6 3 2" xfId="48441"/>
    <cellStyle name="Comma 7 3 3 6 4" xfId="39396"/>
    <cellStyle name="Comma 7 3 3 6 5" xfId="25830"/>
    <cellStyle name="Comma 7 3 3 7" xfId="5601"/>
    <cellStyle name="Comma 7 3 3 7 2" xfId="18231"/>
    <cellStyle name="Comma 7 3 3 7 2 2" xfId="53447"/>
    <cellStyle name="Comma 7 3 3 7 3" xfId="40850"/>
    <cellStyle name="Comma 7 3 3 7 4" xfId="30836"/>
    <cellStyle name="Comma 7 3 3 8" xfId="7060"/>
    <cellStyle name="Comma 7 3 3 8 2" xfId="19685"/>
    <cellStyle name="Comma 7 3 3 8 2 2" xfId="54901"/>
    <cellStyle name="Comma 7 3 3 8 3" xfId="42304"/>
    <cellStyle name="Comma 7 3 3 8 4" xfId="32290"/>
    <cellStyle name="Comma 7 3 3 9" xfId="8841"/>
    <cellStyle name="Comma 7 3 3 9 2" xfId="21461"/>
    <cellStyle name="Comma 7 3 3 9 2 2" xfId="56677"/>
    <cellStyle name="Comma 7 3 3 9 3" xfId="44080"/>
    <cellStyle name="Comma 7 3 3 9 4" xfId="34066"/>
    <cellStyle name="Comma 7 3 4" xfId="2967"/>
    <cellStyle name="Comma 7 3 4 10" xfId="25346"/>
    <cellStyle name="Comma 7 3 4 11" xfId="60881"/>
    <cellStyle name="Comma 7 3 4 2" xfId="4778"/>
    <cellStyle name="Comma 7 3 4 2 2" xfId="17424"/>
    <cellStyle name="Comma 7 3 4 2 2 2" xfId="52640"/>
    <cellStyle name="Comma 7 3 4 2 2 3" xfId="30029"/>
    <cellStyle name="Comma 7 3 4 2 3" xfId="13870"/>
    <cellStyle name="Comma 7 3 4 2 3 2" xfId="49088"/>
    <cellStyle name="Comma 7 3 4 2 4" xfId="40043"/>
    <cellStyle name="Comma 7 3 4 2 5" xfId="26477"/>
    <cellStyle name="Comma 7 3 4 3" xfId="6248"/>
    <cellStyle name="Comma 7 3 4 3 2" xfId="18878"/>
    <cellStyle name="Comma 7 3 4 3 2 2" xfId="54094"/>
    <cellStyle name="Comma 7 3 4 3 3" xfId="41497"/>
    <cellStyle name="Comma 7 3 4 3 4" xfId="31483"/>
    <cellStyle name="Comma 7 3 4 4" xfId="7707"/>
    <cellStyle name="Comma 7 3 4 4 2" xfId="20332"/>
    <cellStyle name="Comma 7 3 4 4 2 2" xfId="55548"/>
    <cellStyle name="Comma 7 3 4 4 3" xfId="42951"/>
    <cellStyle name="Comma 7 3 4 4 4" xfId="32937"/>
    <cellStyle name="Comma 7 3 4 5" xfId="9488"/>
    <cellStyle name="Comma 7 3 4 5 2" xfId="22108"/>
    <cellStyle name="Comma 7 3 4 5 2 2" xfId="57324"/>
    <cellStyle name="Comma 7 3 4 5 3" xfId="44727"/>
    <cellStyle name="Comma 7 3 4 5 4" xfId="34713"/>
    <cellStyle name="Comma 7 3 4 6" xfId="11281"/>
    <cellStyle name="Comma 7 3 4 6 2" xfId="23884"/>
    <cellStyle name="Comma 7 3 4 6 2 2" xfId="59100"/>
    <cellStyle name="Comma 7 3 4 6 3" xfId="46503"/>
    <cellStyle name="Comma 7 3 4 6 4" xfId="36489"/>
    <cellStyle name="Comma 7 3 4 7" xfId="15648"/>
    <cellStyle name="Comma 7 3 4 7 2" xfId="50864"/>
    <cellStyle name="Comma 7 3 4 7 3" xfId="28253"/>
    <cellStyle name="Comma 7 3 4 8" xfId="12739"/>
    <cellStyle name="Comma 7 3 4 8 2" xfId="47957"/>
    <cellStyle name="Comma 7 3 4 9" xfId="38267"/>
    <cellStyle name="Comma 7 3 5" xfId="2801"/>
    <cellStyle name="Comma 7 3 5 10" xfId="25191"/>
    <cellStyle name="Comma 7 3 5 11" xfId="60726"/>
    <cellStyle name="Comma 7 3 5 2" xfId="4623"/>
    <cellStyle name="Comma 7 3 5 2 2" xfId="17269"/>
    <cellStyle name="Comma 7 3 5 2 2 2" xfId="52485"/>
    <cellStyle name="Comma 7 3 5 2 2 3" xfId="29874"/>
    <cellStyle name="Comma 7 3 5 2 3" xfId="13715"/>
    <cellStyle name="Comma 7 3 5 2 3 2" xfId="48933"/>
    <cellStyle name="Comma 7 3 5 2 4" xfId="39888"/>
    <cellStyle name="Comma 7 3 5 2 5" xfId="26322"/>
    <cellStyle name="Comma 7 3 5 3" xfId="6093"/>
    <cellStyle name="Comma 7 3 5 3 2" xfId="18723"/>
    <cellStyle name="Comma 7 3 5 3 2 2" xfId="53939"/>
    <cellStyle name="Comma 7 3 5 3 3" xfId="41342"/>
    <cellStyle name="Comma 7 3 5 3 4" xfId="31328"/>
    <cellStyle name="Comma 7 3 5 4" xfId="7552"/>
    <cellStyle name="Comma 7 3 5 4 2" xfId="20177"/>
    <cellStyle name="Comma 7 3 5 4 2 2" xfId="55393"/>
    <cellStyle name="Comma 7 3 5 4 3" xfId="42796"/>
    <cellStyle name="Comma 7 3 5 4 4" xfId="32782"/>
    <cellStyle name="Comma 7 3 5 5" xfId="9333"/>
    <cellStyle name="Comma 7 3 5 5 2" xfId="21953"/>
    <cellStyle name="Comma 7 3 5 5 2 2" xfId="57169"/>
    <cellStyle name="Comma 7 3 5 5 3" xfId="44572"/>
    <cellStyle name="Comma 7 3 5 5 4" xfId="34558"/>
    <cellStyle name="Comma 7 3 5 6" xfId="11126"/>
    <cellStyle name="Comma 7 3 5 6 2" xfId="23729"/>
    <cellStyle name="Comma 7 3 5 6 2 2" xfId="58945"/>
    <cellStyle name="Comma 7 3 5 6 3" xfId="46348"/>
    <cellStyle name="Comma 7 3 5 6 4" xfId="36334"/>
    <cellStyle name="Comma 7 3 5 7" xfId="15493"/>
    <cellStyle name="Comma 7 3 5 7 2" xfId="50709"/>
    <cellStyle name="Comma 7 3 5 7 3" xfId="28098"/>
    <cellStyle name="Comma 7 3 5 8" xfId="12584"/>
    <cellStyle name="Comma 7 3 5 8 2" xfId="47802"/>
    <cellStyle name="Comma 7 3 5 9" xfId="38112"/>
    <cellStyle name="Comma 7 3 6" xfId="3314"/>
    <cellStyle name="Comma 7 3 6 10" xfId="26809"/>
    <cellStyle name="Comma 7 3 6 11" xfId="61213"/>
    <cellStyle name="Comma 7 3 6 2" xfId="5110"/>
    <cellStyle name="Comma 7 3 6 2 2" xfId="17756"/>
    <cellStyle name="Comma 7 3 6 2 2 2" xfId="52972"/>
    <cellStyle name="Comma 7 3 6 2 3" xfId="40375"/>
    <cellStyle name="Comma 7 3 6 2 4" xfId="30361"/>
    <cellStyle name="Comma 7 3 6 3" xfId="6580"/>
    <cellStyle name="Comma 7 3 6 3 2" xfId="19210"/>
    <cellStyle name="Comma 7 3 6 3 2 2" xfId="54426"/>
    <cellStyle name="Comma 7 3 6 3 3" xfId="41829"/>
    <cellStyle name="Comma 7 3 6 3 4" xfId="31815"/>
    <cellStyle name="Comma 7 3 6 4" xfId="8039"/>
    <cellStyle name="Comma 7 3 6 4 2" xfId="20664"/>
    <cellStyle name="Comma 7 3 6 4 2 2" xfId="55880"/>
    <cellStyle name="Comma 7 3 6 4 3" xfId="43283"/>
    <cellStyle name="Comma 7 3 6 4 4" xfId="33269"/>
    <cellStyle name="Comma 7 3 6 5" xfId="9820"/>
    <cellStyle name="Comma 7 3 6 5 2" xfId="22440"/>
    <cellStyle name="Comma 7 3 6 5 2 2" xfId="57656"/>
    <cellStyle name="Comma 7 3 6 5 3" xfId="45059"/>
    <cellStyle name="Comma 7 3 6 5 4" xfId="35045"/>
    <cellStyle name="Comma 7 3 6 6" xfId="11613"/>
    <cellStyle name="Comma 7 3 6 6 2" xfId="24216"/>
    <cellStyle name="Comma 7 3 6 6 2 2" xfId="59432"/>
    <cellStyle name="Comma 7 3 6 6 3" xfId="46835"/>
    <cellStyle name="Comma 7 3 6 6 4" xfId="36821"/>
    <cellStyle name="Comma 7 3 6 7" xfId="15980"/>
    <cellStyle name="Comma 7 3 6 7 2" xfId="51196"/>
    <cellStyle name="Comma 7 3 6 7 3" xfId="28585"/>
    <cellStyle name="Comma 7 3 6 8" xfId="14202"/>
    <cellStyle name="Comma 7 3 6 8 2" xfId="49420"/>
    <cellStyle name="Comma 7 3 6 9" xfId="38599"/>
    <cellStyle name="Comma 7 3 7" xfId="2471"/>
    <cellStyle name="Comma 7 3 7 10" xfId="26000"/>
    <cellStyle name="Comma 7 3 7 11" xfId="60404"/>
    <cellStyle name="Comma 7 3 7 2" xfId="4301"/>
    <cellStyle name="Comma 7 3 7 2 2" xfId="16947"/>
    <cellStyle name="Comma 7 3 7 2 2 2" xfId="52163"/>
    <cellStyle name="Comma 7 3 7 2 3" xfId="39566"/>
    <cellStyle name="Comma 7 3 7 2 4" xfId="29552"/>
    <cellStyle name="Comma 7 3 7 3" xfId="5771"/>
    <cellStyle name="Comma 7 3 7 3 2" xfId="18401"/>
    <cellStyle name="Comma 7 3 7 3 2 2" xfId="53617"/>
    <cellStyle name="Comma 7 3 7 3 3" xfId="41020"/>
    <cellStyle name="Comma 7 3 7 3 4" xfId="31006"/>
    <cellStyle name="Comma 7 3 7 4" xfId="7230"/>
    <cellStyle name="Comma 7 3 7 4 2" xfId="19855"/>
    <cellStyle name="Comma 7 3 7 4 2 2" xfId="55071"/>
    <cellStyle name="Comma 7 3 7 4 3" xfId="42474"/>
    <cellStyle name="Comma 7 3 7 4 4" xfId="32460"/>
    <cellStyle name="Comma 7 3 7 5" xfId="9011"/>
    <cellStyle name="Comma 7 3 7 5 2" xfId="21631"/>
    <cellStyle name="Comma 7 3 7 5 2 2" xfId="56847"/>
    <cellStyle name="Comma 7 3 7 5 3" xfId="44250"/>
    <cellStyle name="Comma 7 3 7 5 4" xfId="34236"/>
    <cellStyle name="Comma 7 3 7 6" xfId="10804"/>
    <cellStyle name="Comma 7 3 7 6 2" xfId="23407"/>
    <cellStyle name="Comma 7 3 7 6 2 2" xfId="58623"/>
    <cellStyle name="Comma 7 3 7 6 3" xfId="46026"/>
    <cellStyle name="Comma 7 3 7 6 4" xfId="36012"/>
    <cellStyle name="Comma 7 3 7 7" xfId="15171"/>
    <cellStyle name="Comma 7 3 7 7 2" xfId="50387"/>
    <cellStyle name="Comma 7 3 7 7 3" xfId="27776"/>
    <cellStyle name="Comma 7 3 7 8" xfId="13393"/>
    <cellStyle name="Comma 7 3 7 8 2" xfId="48611"/>
    <cellStyle name="Comma 7 3 7 9" xfId="37790"/>
    <cellStyle name="Comma 7 3 8" xfId="3638"/>
    <cellStyle name="Comma 7 3 8 2" xfId="8362"/>
    <cellStyle name="Comma 7 3 8 2 2" xfId="20987"/>
    <cellStyle name="Comma 7 3 8 2 2 2" xfId="56203"/>
    <cellStyle name="Comma 7 3 8 2 3" xfId="43606"/>
    <cellStyle name="Comma 7 3 8 2 4" xfId="33592"/>
    <cellStyle name="Comma 7 3 8 3" xfId="10143"/>
    <cellStyle name="Comma 7 3 8 3 2" xfId="22763"/>
    <cellStyle name="Comma 7 3 8 3 2 2" xfId="57979"/>
    <cellStyle name="Comma 7 3 8 3 3" xfId="45382"/>
    <cellStyle name="Comma 7 3 8 3 4" xfId="35368"/>
    <cellStyle name="Comma 7 3 8 4" xfId="11938"/>
    <cellStyle name="Comma 7 3 8 4 2" xfId="24539"/>
    <cellStyle name="Comma 7 3 8 4 2 2" xfId="59755"/>
    <cellStyle name="Comma 7 3 8 4 3" xfId="47158"/>
    <cellStyle name="Comma 7 3 8 4 4" xfId="37144"/>
    <cellStyle name="Comma 7 3 8 5" xfId="16303"/>
    <cellStyle name="Comma 7 3 8 5 2" xfId="51519"/>
    <cellStyle name="Comma 7 3 8 5 3" xfId="28908"/>
    <cellStyle name="Comma 7 3 8 6" xfId="14525"/>
    <cellStyle name="Comma 7 3 8 6 2" xfId="49743"/>
    <cellStyle name="Comma 7 3 8 7" xfId="38922"/>
    <cellStyle name="Comma 7 3 8 8" xfId="27132"/>
    <cellStyle name="Comma 7 3 9" xfId="3967"/>
    <cellStyle name="Comma 7 3 9 2" xfId="16625"/>
    <cellStyle name="Comma 7 3 9 2 2" xfId="51841"/>
    <cellStyle name="Comma 7 3 9 2 3" xfId="29230"/>
    <cellStyle name="Comma 7 3 9 3" xfId="13071"/>
    <cellStyle name="Comma 7 3 9 3 2" xfId="48289"/>
    <cellStyle name="Comma 7 3 9 4" xfId="39244"/>
    <cellStyle name="Comma 7 3 9 5" xfId="25678"/>
    <cellStyle name="Comma 7 4" xfId="681"/>
    <cellStyle name="Comma 8" xfId="682"/>
    <cellStyle name="Comma 8 2" xfId="683"/>
    <cellStyle name="Comma 8 2 2" xfId="684"/>
    <cellStyle name="Comma 8 3" xfId="685"/>
    <cellStyle name="Comma 8 3 2" xfId="686"/>
    <cellStyle name="Comma 8 3 2 2" xfId="687"/>
    <cellStyle name="Comma 8 3 3" xfId="688"/>
    <cellStyle name="Comma 8 3 3 2" xfId="689"/>
    <cellStyle name="Comma 8 3 3 2 2" xfId="690"/>
    <cellStyle name="Comma 8 3 3 3" xfId="691"/>
    <cellStyle name="Comma 8 3 3 3 2" xfId="692"/>
    <cellStyle name="Comma 8 3 3 3 2 2" xfId="693"/>
    <cellStyle name="Comma 8 3 3 3 3" xfId="694"/>
    <cellStyle name="Comma 8 3 3 4" xfId="695"/>
    <cellStyle name="Comma 8 3 3 4 2" xfId="696"/>
    <cellStyle name="Comma 8 3 3 4 2 2" xfId="697"/>
    <cellStyle name="Comma 8 3 3 4 3" xfId="698"/>
    <cellStyle name="Comma 8 3 3 4 3 2" xfId="699"/>
    <cellStyle name="Comma 8 3 3 4 4" xfId="700"/>
    <cellStyle name="Comma 8 3 3 4 4 2" xfId="701"/>
    <cellStyle name="Comma 8 3 3 4 4 2 2" xfId="702"/>
    <cellStyle name="Comma 8 3 3 4 4 2 2 2" xfId="703"/>
    <cellStyle name="Comma 8 3 3 4 4 2 3" xfId="704"/>
    <cellStyle name="Comma 8 3 3 4 4 2 3 2" xfId="705"/>
    <cellStyle name="Comma 8 3 3 4 4 2 3 2 2" xfId="706"/>
    <cellStyle name="Comma 8 3 3 4 4 2 3 3" xfId="707"/>
    <cellStyle name="Comma 8 3 3 4 4 2 3 3 2" xfId="708"/>
    <cellStyle name="Comma 8 3 3 4 4 2 3 3 2 2" xfId="709"/>
    <cellStyle name="Comma 8 3 3 4 4 2 3 3 3" xfId="710"/>
    <cellStyle name="Comma 8 3 3 4 4 2 3 4" xfId="711"/>
    <cellStyle name="Comma 8 3 3 4 4 2 4" xfId="712"/>
    <cellStyle name="Comma 8 3 3 4 4 3" xfId="713"/>
    <cellStyle name="Comma 8 3 3 4 4 3 2" xfId="714"/>
    <cellStyle name="Comma 8 3 3 4 4 4" xfId="715"/>
    <cellStyle name="Comma 8 3 3 4 4 4 2" xfId="716"/>
    <cellStyle name="Comma 8 3 3 4 4 4 2 2" xfId="717"/>
    <cellStyle name="Comma 8 3 3 4 4 4 3" xfId="718"/>
    <cellStyle name="Comma 8 3 3 4 4 4 3 2" xfId="719"/>
    <cellStyle name="Comma 8 3 3 4 4 4 3 2 2" xfId="720"/>
    <cellStyle name="Comma 8 3 3 4 4 4 3 3" xfId="721"/>
    <cellStyle name="Comma 8 3 3 4 4 4 4" xfId="722"/>
    <cellStyle name="Comma 8 3 3 4 4 5" xfId="723"/>
    <cellStyle name="Comma 8 3 3 4 5" xfId="724"/>
    <cellStyle name="Comma 8 3 3 5" xfId="725"/>
    <cellStyle name="Comma 8 3 4" xfId="726"/>
    <cellStyle name="Comma 8 3 4 2" xfId="727"/>
    <cellStyle name="Comma 8 3 4 2 2" xfId="728"/>
    <cellStyle name="Comma 8 3 4 3" xfId="729"/>
    <cellStyle name="Comma 8 3 5" xfId="730"/>
    <cellStyle name="Comma 8 3 5 2" xfId="731"/>
    <cellStyle name="Comma 8 3 5 2 2" xfId="732"/>
    <cellStyle name="Comma 8 3 5 3" xfId="733"/>
    <cellStyle name="Comma 8 3 5 3 2" xfId="734"/>
    <cellStyle name="Comma 8 3 5 4" xfId="735"/>
    <cellStyle name="Comma 8 3 5 4 2" xfId="736"/>
    <cellStyle name="Comma 8 3 5 4 2 2" xfId="737"/>
    <cellStyle name="Comma 8 3 5 4 2 2 2" xfId="738"/>
    <cellStyle name="Comma 8 3 5 4 2 3" xfId="739"/>
    <cellStyle name="Comma 8 3 5 4 2 3 2" xfId="740"/>
    <cellStyle name="Comma 8 3 5 4 2 3 2 2" xfId="741"/>
    <cellStyle name="Comma 8 3 5 4 2 3 3" xfId="742"/>
    <cellStyle name="Comma 8 3 5 4 2 3 3 2" xfId="743"/>
    <cellStyle name="Comma 8 3 5 4 2 3 3 2 2" xfId="744"/>
    <cellStyle name="Comma 8 3 5 4 2 3 3 3" xfId="745"/>
    <cellStyle name="Comma 8 3 5 4 2 3 4" xfId="746"/>
    <cellStyle name="Comma 8 3 5 4 2 4" xfId="747"/>
    <cellStyle name="Comma 8 3 5 4 3" xfId="748"/>
    <cellStyle name="Comma 8 3 5 4 3 2" xfId="749"/>
    <cellStyle name="Comma 8 3 5 4 4" xfId="750"/>
    <cellStyle name="Comma 8 3 5 4 4 2" xfId="751"/>
    <cellStyle name="Comma 8 3 5 4 4 2 2" xfId="752"/>
    <cellStyle name="Comma 8 3 5 4 4 3" xfId="753"/>
    <cellStyle name="Comma 8 3 5 4 4 3 2" xfId="754"/>
    <cellStyle name="Comma 8 3 5 4 4 3 2 2" xfId="755"/>
    <cellStyle name="Comma 8 3 5 4 4 3 3" xfId="756"/>
    <cellStyle name="Comma 8 3 5 4 4 4" xfId="757"/>
    <cellStyle name="Comma 8 3 5 4 5" xfId="758"/>
    <cellStyle name="Comma 8 3 5 5" xfId="759"/>
    <cellStyle name="Comma 8 3 6" xfId="760"/>
    <cellStyle name="Comma 8 4" xfId="761"/>
    <cellStyle name="Comma 8 4 2" xfId="762"/>
    <cellStyle name="Comma 8 4 2 2" xfId="763"/>
    <cellStyle name="Comma 8 4 3" xfId="764"/>
    <cellStyle name="Comma 8 4 3 2" xfId="765"/>
    <cellStyle name="Comma 8 4 3 2 2" xfId="766"/>
    <cellStyle name="Comma 8 4 3 3" xfId="767"/>
    <cellStyle name="Comma 8 4 4" xfId="768"/>
    <cellStyle name="Comma 8 4 4 2" xfId="769"/>
    <cellStyle name="Comma 8 4 4 2 2" xfId="770"/>
    <cellStyle name="Comma 8 4 4 3" xfId="771"/>
    <cellStyle name="Comma 8 4 4 3 2" xfId="772"/>
    <cellStyle name="Comma 8 4 4 4" xfId="773"/>
    <cellStyle name="Comma 8 4 4 4 2" xfId="774"/>
    <cellStyle name="Comma 8 4 4 4 2 2" xfId="775"/>
    <cellStyle name="Comma 8 4 4 4 2 2 2" xfId="776"/>
    <cellStyle name="Comma 8 4 4 4 2 3" xfId="777"/>
    <cellStyle name="Comma 8 4 4 4 2 3 2" xfId="778"/>
    <cellStyle name="Comma 8 4 4 4 2 3 2 2" xfId="779"/>
    <cellStyle name="Comma 8 4 4 4 2 3 3" xfId="780"/>
    <cellStyle name="Comma 8 4 4 4 2 3 3 2" xfId="781"/>
    <cellStyle name="Comma 8 4 4 4 2 3 3 2 2" xfId="782"/>
    <cellStyle name="Comma 8 4 4 4 2 3 3 3" xfId="783"/>
    <cellStyle name="Comma 8 4 4 4 2 3 4" xfId="784"/>
    <cellStyle name="Comma 8 4 4 4 2 4" xfId="785"/>
    <cellStyle name="Comma 8 4 4 4 3" xfId="786"/>
    <cellStyle name="Comma 8 4 4 4 3 2" xfId="787"/>
    <cellStyle name="Comma 8 4 4 4 4" xfId="788"/>
    <cellStyle name="Comma 8 4 4 4 4 2" xfId="789"/>
    <cellStyle name="Comma 8 4 4 4 4 2 2" xfId="790"/>
    <cellStyle name="Comma 8 4 4 4 4 3" xfId="791"/>
    <cellStyle name="Comma 8 4 4 4 4 3 2" xfId="792"/>
    <cellStyle name="Comma 8 4 4 4 4 3 2 2" xfId="793"/>
    <cellStyle name="Comma 8 4 4 4 4 3 3" xfId="794"/>
    <cellStyle name="Comma 8 4 4 4 4 4" xfId="795"/>
    <cellStyle name="Comma 8 4 4 4 5" xfId="796"/>
    <cellStyle name="Comma 8 4 4 5" xfId="797"/>
    <cellStyle name="Comma 8 4 5" xfId="798"/>
    <cellStyle name="Comma 8 5" xfId="799"/>
    <cellStyle name="Comma 8 5 2" xfId="800"/>
    <cellStyle name="Comma 8 5 2 2" xfId="801"/>
    <cellStyle name="Comma 8 5 3" xfId="802"/>
    <cellStyle name="Comma 8 6" xfId="803"/>
    <cellStyle name="Comma 8 6 2" xfId="804"/>
    <cellStyle name="Comma 8 6 2 2" xfId="805"/>
    <cellStyle name="Comma 8 6 3" xfId="806"/>
    <cellStyle name="Comma 8 6 3 2" xfId="807"/>
    <cellStyle name="Comma 8 6 4" xfId="808"/>
    <cellStyle name="Comma 8 6 4 2" xfId="809"/>
    <cellStyle name="Comma 8 6 4 2 2" xfId="810"/>
    <cellStyle name="Comma 8 6 4 2 2 2" xfId="811"/>
    <cellStyle name="Comma 8 6 4 2 3" xfId="812"/>
    <cellStyle name="Comma 8 6 4 2 3 2" xfId="813"/>
    <cellStyle name="Comma 8 6 4 2 3 2 2" xfId="814"/>
    <cellStyle name="Comma 8 6 4 2 3 3" xfId="815"/>
    <cellStyle name="Comma 8 6 4 2 3 3 2" xfId="816"/>
    <cellStyle name="Comma 8 6 4 2 3 3 2 2" xfId="817"/>
    <cellStyle name="Comma 8 6 4 2 3 3 3" xfId="818"/>
    <cellStyle name="Comma 8 6 4 2 3 4" xfId="819"/>
    <cellStyle name="Comma 8 6 4 2 4" xfId="820"/>
    <cellStyle name="Comma 8 6 4 3" xfId="821"/>
    <cellStyle name="Comma 8 6 4 3 2" xfId="822"/>
    <cellStyle name="Comma 8 6 4 4" xfId="823"/>
    <cellStyle name="Comma 8 6 4 4 2" xfId="824"/>
    <cellStyle name="Comma 8 6 4 4 2 2" xfId="825"/>
    <cellStyle name="Comma 8 6 4 4 3" xfId="826"/>
    <cellStyle name="Comma 8 6 4 4 3 2" xfId="827"/>
    <cellStyle name="Comma 8 6 4 4 3 2 2" xfId="828"/>
    <cellStyle name="Comma 8 6 4 4 3 3" xfId="829"/>
    <cellStyle name="Comma 8 6 4 4 4" xfId="830"/>
    <cellStyle name="Comma 8 6 4 5" xfId="831"/>
    <cellStyle name="Comma 8 6 5" xfId="832"/>
    <cellStyle name="Comma 8 7" xfId="833"/>
    <cellStyle name="Comma 9" xfId="834"/>
    <cellStyle name="Comma 9 2" xfId="835"/>
    <cellStyle name="Comma 9 2 2" xfId="836"/>
    <cellStyle name="Comma 9 3" xfId="837"/>
    <cellStyle name="Comma 9 3 2" xfId="838"/>
    <cellStyle name="Comma 9 3 2 2" xfId="839"/>
    <cellStyle name="Comma 9 3 3" xfId="840"/>
    <cellStyle name="Comma 9 3 3 2" xfId="841"/>
    <cellStyle name="Comma 9 3 3 2 2" xfId="842"/>
    <cellStyle name="Comma 9 3 3 3" xfId="843"/>
    <cellStyle name="Comma 9 3 4" xfId="844"/>
    <cellStyle name="Comma 9 3 4 2" xfId="845"/>
    <cellStyle name="Comma 9 3 4 2 2" xfId="846"/>
    <cellStyle name="Comma 9 3 4 3" xfId="847"/>
    <cellStyle name="Comma 9 3 4 3 2" xfId="848"/>
    <cellStyle name="Comma 9 3 4 4" xfId="849"/>
    <cellStyle name="Comma 9 3 4 4 2" xfId="850"/>
    <cellStyle name="Comma 9 3 4 4 2 2" xfId="851"/>
    <cellStyle name="Comma 9 3 4 4 2 2 2" xfId="852"/>
    <cellStyle name="Comma 9 3 4 4 2 3" xfId="853"/>
    <cellStyle name="Comma 9 3 4 4 2 3 2" xfId="854"/>
    <cellStyle name="Comma 9 3 4 4 2 3 2 2" xfId="855"/>
    <cellStyle name="Comma 9 3 4 4 2 3 3" xfId="856"/>
    <cellStyle name="Comma 9 3 4 4 2 3 3 2" xfId="857"/>
    <cellStyle name="Comma 9 3 4 4 2 3 3 2 2" xfId="858"/>
    <cellStyle name="Comma 9 3 4 4 2 3 3 3" xfId="859"/>
    <cellStyle name="Comma 9 3 4 4 2 3 4" xfId="860"/>
    <cellStyle name="Comma 9 3 4 4 2 4" xfId="861"/>
    <cellStyle name="Comma 9 3 4 4 3" xfId="862"/>
    <cellStyle name="Comma 9 3 4 4 3 2" xfId="863"/>
    <cellStyle name="Comma 9 3 4 4 4" xfId="864"/>
    <cellStyle name="Comma 9 3 4 4 4 2" xfId="865"/>
    <cellStyle name="Comma 9 3 4 4 4 2 2" xfId="866"/>
    <cellStyle name="Comma 9 3 4 4 4 3" xfId="867"/>
    <cellStyle name="Comma 9 3 4 4 4 3 2" xfId="868"/>
    <cellStyle name="Comma 9 3 4 4 4 3 2 2" xfId="869"/>
    <cellStyle name="Comma 9 3 4 4 4 3 3" xfId="870"/>
    <cellStyle name="Comma 9 3 4 4 4 4" xfId="871"/>
    <cellStyle name="Comma 9 3 4 4 5" xfId="872"/>
    <cellStyle name="Comma 9 3 4 5" xfId="873"/>
    <cellStyle name="Comma 9 3 5" xfId="874"/>
    <cellStyle name="Comma 9 4" xfId="875"/>
    <cellStyle name="Comma 9 4 2" xfId="876"/>
    <cellStyle name="Comma 9 4 2 2" xfId="877"/>
    <cellStyle name="Comma 9 4 3" xfId="878"/>
    <cellStyle name="Comma 9 5" xfId="879"/>
    <cellStyle name="Comma 9 5 2" xfId="880"/>
    <cellStyle name="Comma 9 5 2 2" xfId="881"/>
    <cellStyle name="Comma 9 5 3" xfId="882"/>
    <cellStyle name="Comma 9 5 3 2" xfId="883"/>
    <cellStyle name="Comma 9 5 4" xfId="884"/>
    <cellStyle name="Comma 9 5 4 2" xfId="885"/>
    <cellStyle name="Comma 9 5 4 2 2" xfId="886"/>
    <cellStyle name="Comma 9 5 4 2 2 2" xfId="887"/>
    <cellStyle name="Comma 9 5 4 2 3" xfId="888"/>
    <cellStyle name="Comma 9 5 4 2 3 2" xfId="889"/>
    <cellStyle name="Comma 9 5 4 2 3 2 2" xfId="890"/>
    <cellStyle name="Comma 9 5 4 2 3 3" xfId="891"/>
    <cellStyle name="Comma 9 5 4 2 3 3 2" xfId="892"/>
    <cellStyle name="Comma 9 5 4 2 3 3 2 2" xfId="893"/>
    <cellStyle name="Comma 9 5 4 2 3 3 3" xfId="894"/>
    <cellStyle name="Comma 9 5 4 2 3 4" xfId="895"/>
    <cellStyle name="Comma 9 5 4 2 4" xfId="896"/>
    <cellStyle name="Comma 9 5 4 3" xfId="897"/>
    <cellStyle name="Comma 9 5 4 3 2" xfId="898"/>
    <cellStyle name="Comma 9 5 4 4" xfId="899"/>
    <cellStyle name="Comma 9 5 4 4 2" xfId="900"/>
    <cellStyle name="Comma 9 5 4 4 2 2" xfId="901"/>
    <cellStyle name="Comma 9 5 4 4 3" xfId="902"/>
    <cellStyle name="Comma 9 5 4 4 3 2" xfId="903"/>
    <cellStyle name="Comma 9 5 4 4 3 2 2" xfId="904"/>
    <cellStyle name="Comma 9 5 4 4 3 3" xfId="905"/>
    <cellStyle name="Comma 9 5 4 4 4" xfId="906"/>
    <cellStyle name="Comma 9 5 4 5" xfId="907"/>
    <cellStyle name="Comma 9 5 5" xfId="908"/>
    <cellStyle name="Comma 9 6" xfId="909"/>
    <cellStyle name="copyvalue" xfId="910"/>
    <cellStyle name="Currency 2" xfId="911"/>
    <cellStyle name="Currency 2 2" xfId="912"/>
    <cellStyle name="Currency 2 3" xfId="913"/>
    <cellStyle name="Currency 2 3 10" xfId="5450"/>
    <cellStyle name="Currency 2 3 10 2" xfId="18080"/>
    <cellStyle name="Currency 2 3 10 2 2" xfId="53296"/>
    <cellStyle name="Currency 2 3 10 3" xfId="40699"/>
    <cellStyle name="Currency 2 3 10 4" xfId="30685"/>
    <cellStyle name="Currency 2 3 11" xfId="6906"/>
    <cellStyle name="Currency 2 3 11 2" xfId="19534"/>
    <cellStyle name="Currency 2 3 11 2 2" xfId="54750"/>
    <cellStyle name="Currency 2 3 11 3" xfId="42153"/>
    <cellStyle name="Currency 2 3 11 4" xfId="32139"/>
    <cellStyle name="Currency 2 3 12" xfId="8688"/>
    <cellStyle name="Currency 2 3 12 2" xfId="21310"/>
    <cellStyle name="Currency 2 3 12 2 2" xfId="56526"/>
    <cellStyle name="Currency 2 3 12 3" xfId="43929"/>
    <cellStyle name="Currency 2 3 12 4" xfId="33915"/>
    <cellStyle name="Currency 2 3 13" xfId="10478"/>
    <cellStyle name="Currency 2 3 13 2" xfId="23089"/>
    <cellStyle name="Currency 2 3 13 2 2" xfId="58305"/>
    <cellStyle name="Currency 2 3 13 3" xfId="45708"/>
    <cellStyle name="Currency 2 3 13 4" xfId="35694"/>
    <cellStyle name="Currency 2 3 14" xfId="14849"/>
    <cellStyle name="Currency 2 3 14 2" xfId="50066"/>
    <cellStyle name="Currency 2 3 14 3" xfId="27455"/>
    <cellStyle name="Currency 2 3 15" xfId="12263"/>
    <cellStyle name="Currency 2 3 15 2" xfId="47481"/>
    <cellStyle name="Currency 2 3 16" xfId="37468"/>
    <cellStyle name="Currency 2 3 17" xfId="24870"/>
    <cellStyle name="Currency 2 3 18" xfId="60083"/>
    <cellStyle name="Currency 2 3 2" xfId="914"/>
    <cellStyle name="Currency 2 3 2 10" xfId="6980"/>
    <cellStyle name="Currency 2 3 2 10 2" xfId="19606"/>
    <cellStyle name="Currency 2 3 2 10 2 2" xfId="54822"/>
    <cellStyle name="Currency 2 3 2 10 3" xfId="42225"/>
    <cellStyle name="Currency 2 3 2 10 4" xfId="32211"/>
    <cellStyle name="Currency 2 3 2 11" xfId="8761"/>
    <cellStyle name="Currency 2 3 2 11 2" xfId="21382"/>
    <cellStyle name="Currency 2 3 2 11 2 2" xfId="56598"/>
    <cellStyle name="Currency 2 3 2 11 3" xfId="44001"/>
    <cellStyle name="Currency 2 3 2 11 4" xfId="33987"/>
    <cellStyle name="Currency 2 3 2 12" xfId="10479"/>
    <cellStyle name="Currency 2 3 2 12 2" xfId="23090"/>
    <cellStyle name="Currency 2 3 2 12 2 2" xfId="58306"/>
    <cellStyle name="Currency 2 3 2 12 3" xfId="45709"/>
    <cellStyle name="Currency 2 3 2 12 4" xfId="35695"/>
    <cellStyle name="Currency 2 3 2 13" xfId="14921"/>
    <cellStyle name="Currency 2 3 2 13 2" xfId="50138"/>
    <cellStyle name="Currency 2 3 2 13 3" xfId="27527"/>
    <cellStyle name="Currency 2 3 2 14" xfId="12335"/>
    <cellStyle name="Currency 2 3 2 14 2" xfId="47553"/>
    <cellStyle name="Currency 2 3 2 15" xfId="37540"/>
    <cellStyle name="Currency 2 3 2 16" xfId="24942"/>
    <cellStyle name="Currency 2 3 2 17" xfId="60155"/>
    <cellStyle name="Currency 2 3 2 2" xfId="915"/>
    <cellStyle name="Currency 2 3 2 2 10" xfId="10480"/>
    <cellStyle name="Currency 2 3 2 2 10 2" xfId="23091"/>
    <cellStyle name="Currency 2 3 2 2 10 2 2" xfId="58307"/>
    <cellStyle name="Currency 2 3 2 2 10 3" xfId="45710"/>
    <cellStyle name="Currency 2 3 2 2 10 4" xfId="35696"/>
    <cellStyle name="Currency 2 3 2 2 11" xfId="15076"/>
    <cellStyle name="Currency 2 3 2 2 11 2" xfId="50292"/>
    <cellStyle name="Currency 2 3 2 2 11 3" xfId="27681"/>
    <cellStyle name="Currency 2 3 2 2 12" xfId="12489"/>
    <cellStyle name="Currency 2 3 2 2 12 2" xfId="47707"/>
    <cellStyle name="Currency 2 3 2 2 13" xfId="37695"/>
    <cellStyle name="Currency 2 3 2 2 14" xfId="25096"/>
    <cellStyle name="Currency 2 3 2 2 15" xfId="60309"/>
    <cellStyle name="Currency 2 3 2 2 2" xfId="3212"/>
    <cellStyle name="Currency 2 3 2 2 2 10" xfId="25580"/>
    <cellStyle name="Currency 2 3 2 2 2 11" xfId="61115"/>
    <cellStyle name="Currency 2 3 2 2 2 2" xfId="5012"/>
    <cellStyle name="Currency 2 3 2 2 2 2 2" xfId="17658"/>
    <cellStyle name="Currency 2 3 2 2 2 2 2 2" xfId="52874"/>
    <cellStyle name="Currency 2 3 2 2 2 2 2 3" xfId="30263"/>
    <cellStyle name="Currency 2 3 2 2 2 2 3" xfId="14104"/>
    <cellStyle name="Currency 2 3 2 2 2 2 3 2" xfId="49322"/>
    <cellStyle name="Currency 2 3 2 2 2 2 4" xfId="40277"/>
    <cellStyle name="Currency 2 3 2 2 2 2 5" xfId="26711"/>
    <cellStyle name="Currency 2 3 2 2 2 3" xfId="6482"/>
    <cellStyle name="Currency 2 3 2 2 2 3 2" xfId="19112"/>
    <cellStyle name="Currency 2 3 2 2 2 3 2 2" xfId="54328"/>
    <cellStyle name="Currency 2 3 2 2 2 3 3" xfId="41731"/>
    <cellStyle name="Currency 2 3 2 2 2 3 4" xfId="31717"/>
    <cellStyle name="Currency 2 3 2 2 2 4" xfId="7941"/>
    <cellStyle name="Currency 2 3 2 2 2 4 2" xfId="20566"/>
    <cellStyle name="Currency 2 3 2 2 2 4 2 2" xfId="55782"/>
    <cellStyle name="Currency 2 3 2 2 2 4 3" xfId="43185"/>
    <cellStyle name="Currency 2 3 2 2 2 4 4" xfId="33171"/>
    <cellStyle name="Currency 2 3 2 2 2 5" xfId="9722"/>
    <cellStyle name="Currency 2 3 2 2 2 5 2" xfId="22342"/>
    <cellStyle name="Currency 2 3 2 2 2 5 2 2" xfId="57558"/>
    <cellStyle name="Currency 2 3 2 2 2 5 3" xfId="44961"/>
    <cellStyle name="Currency 2 3 2 2 2 5 4" xfId="34947"/>
    <cellStyle name="Currency 2 3 2 2 2 6" xfId="11515"/>
    <cellStyle name="Currency 2 3 2 2 2 6 2" xfId="24118"/>
    <cellStyle name="Currency 2 3 2 2 2 6 2 2" xfId="59334"/>
    <cellStyle name="Currency 2 3 2 2 2 6 3" xfId="46737"/>
    <cellStyle name="Currency 2 3 2 2 2 6 4" xfId="36723"/>
    <cellStyle name="Currency 2 3 2 2 2 7" xfId="15882"/>
    <cellStyle name="Currency 2 3 2 2 2 7 2" xfId="51098"/>
    <cellStyle name="Currency 2 3 2 2 2 7 3" xfId="28487"/>
    <cellStyle name="Currency 2 3 2 2 2 8" xfId="12973"/>
    <cellStyle name="Currency 2 3 2 2 2 8 2" xfId="48191"/>
    <cellStyle name="Currency 2 3 2 2 2 9" xfId="38501"/>
    <cellStyle name="Currency 2 3 2 2 3" xfId="3541"/>
    <cellStyle name="Currency 2 3 2 2 3 10" xfId="27036"/>
    <cellStyle name="Currency 2 3 2 2 3 11" xfId="61440"/>
    <cellStyle name="Currency 2 3 2 2 3 2" xfId="5337"/>
    <cellStyle name="Currency 2 3 2 2 3 2 2" xfId="17983"/>
    <cellStyle name="Currency 2 3 2 2 3 2 2 2" xfId="53199"/>
    <cellStyle name="Currency 2 3 2 2 3 2 3" xfId="40602"/>
    <cellStyle name="Currency 2 3 2 2 3 2 4" xfId="30588"/>
    <cellStyle name="Currency 2 3 2 2 3 3" xfId="6807"/>
    <cellStyle name="Currency 2 3 2 2 3 3 2" xfId="19437"/>
    <cellStyle name="Currency 2 3 2 2 3 3 2 2" xfId="54653"/>
    <cellStyle name="Currency 2 3 2 2 3 3 3" xfId="42056"/>
    <cellStyle name="Currency 2 3 2 2 3 3 4" xfId="32042"/>
    <cellStyle name="Currency 2 3 2 2 3 4" xfId="8266"/>
    <cellStyle name="Currency 2 3 2 2 3 4 2" xfId="20891"/>
    <cellStyle name="Currency 2 3 2 2 3 4 2 2" xfId="56107"/>
    <cellStyle name="Currency 2 3 2 2 3 4 3" xfId="43510"/>
    <cellStyle name="Currency 2 3 2 2 3 4 4" xfId="33496"/>
    <cellStyle name="Currency 2 3 2 2 3 5" xfId="10047"/>
    <cellStyle name="Currency 2 3 2 2 3 5 2" xfId="22667"/>
    <cellStyle name="Currency 2 3 2 2 3 5 2 2" xfId="57883"/>
    <cellStyle name="Currency 2 3 2 2 3 5 3" xfId="45286"/>
    <cellStyle name="Currency 2 3 2 2 3 5 4" xfId="35272"/>
    <cellStyle name="Currency 2 3 2 2 3 6" xfId="11840"/>
    <cellStyle name="Currency 2 3 2 2 3 6 2" xfId="24443"/>
    <cellStyle name="Currency 2 3 2 2 3 6 2 2" xfId="59659"/>
    <cellStyle name="Currency 2 3 2 2 3 6 3" xfId="47062"/>
    <cellStyle name="Currency 2 3 2 2 3 6 4" xfId="37048"/>
    <cellStyle name="Currency 2 3 2 2 3 7" xfId="16207"/>
    <cellStyle name="Currency 2 3 2 2 3 7 2" xfId="51423"/>
    <cellStyle name="Currency 2 3 2 2 3 7 3" xfId="28812"/>
    <cellStyle name="Currency 2 3 2 2 3 8" xfId="14429"/>
    <cellStyle name="Currency 2 3 2 2 3 8 2" xfId="49647"/>
    <cellStyle name="Currency 2 3 2 2 3 9" xfId="38826"/>
    <cellStyle name="Currency 2 3 2 2 4" xfId="2703"/>
    <cellStyle name="Currency 2 3 2 2 4 10" xfId="26227"/>
    <cellStyle name="Currency 2 3 2 2 4 11" xfId="60631"/>
    <cellStyle name="Currency 2 3 2 2 4 2" xfId="4528"/>
    <cellStyle name="Currency 2 3 2 2 4 2 2" xfId="17174"/>
    <cellStyle name="Currency 2 3 2 2 4 2 2 2" xfId="52390"/>
    <cellStyle name="Currency 2 3 2 2 4 2 3" xfId="39793"/>
    <cellStyle name="Currency 2 3 2 2 4 2 4" xfId="29779"/>
    <cellStyle name="Currency 2 3 2 2 4 3" xfId="5998"/>
    <cellStyle name="Currency 2 3 2 2 4 3 2" xfId="18628"/>
    <cellStyle name="Currency 2 3 2 2 4 3 2 2" xfId="53844"/>
    <cellStyle name="Currency 2 3 2 2 4 3 3" xfId="41247"/>
    <cellStyle name="Currency 2 3 2 2 4 3 4" xfId="31233"/>
    <cellStyle name="Currency 2 3 2 2 4 4" xfId="7457"/>
    <cellStyle name="Currency 2 3 2 2 4 4 2" xfId="20082"/>
    <cellStyle name="Currency 2 3 2 2 4 4 2 2" xfId="55298"/>
    <cellStyle name="Currency 2 3 2 2 4 4 3" xfId="42701"/>
    <cellStyle name="Currency 2 3 2 2 4 4 4" xfId="32687"/>
    <cellStyle name="Currency 2 3 2 2 4 5" xfId="9238"/>
    <cellStyle name="Currency 2 3 2 2 4 5 2" xfId="21858"/>
    <cellStyle name="Currency 2 3 2 2 4 5 2 2" xfId="57074"/>
    <cellStyle name="Currency 2 3 2 2 4 5 3" xfId="44477"/>
    <cellStyle name="Currency 2 3 2 2 4 5 4" xfId="34463"/>
    <cellStyle name="Currency 2 3 2 2 4 6" xfId="11031"/>
    <cellStyle name="Currency 2 3 2 2 4 6 2" xfId="23634"/>
    <cellStyle name="Currency 2 3 2 2 4 6 2 2" xfId="58850"/>
    <cellStyle name="Currency 2 3 2 2 4 6 3" xfId="46253"/>
    <cellStyle name="Currency 2 3 2 2 4 6 4" xfId="36239"/>
    <cellStyle name="Currency 2 3 2 2 4 7" xfId="15398"/>
    <cellStyle name="Currency 2 3 2 2 4 7 2" xfId="50614"/>
    <cellStyle name="Currency 2 3 2 2 4 7 3" xfId="28003"/>
    <cellStyle name="Currency 2 3 2 2 4 8" xfId="13620"/>
    <cellStyle name="Currency 2 3 2 2 4 8 2" xfId="48838"/>
    <cellStyle name="Currency 2 3 2 2 4 9" xfId="38017"/>
    <cellStyle name="Currency 2 3 2 2 5" xfId="3866"/>
    <cellStyle name="Currency 2 3 2 2 5 2" xfId="8589"/>
    <cellStyle name="Currency 2 3 2 2 5 2 2" xfId="21214"/>
    <cellStyle name="Currency 2 3 2 2 5 2 2 2" xfId="56430"/>
    <cellStyle name="Currency 2 3 2 2 5 2 3" xfId="43833"/>
    <cellStyle name="Currency 2 3 2 2 5 2 4" xfId="33819"/>
    <cellStyle name="Currency 2 3 2 2 5 3" xfId="10370"/>
    <cellStyle name="Currency 2 3 2 2 5 3 2" xfId="22990"/>
    <cellStyle name="Currency 2 3 2 2 5 3 2 2" xfId="58206"/>
    <cellStyle name="Currency 2 3 2 2 5 3 3" xfId="45609"/>
    <cellStyle name="Currency 2 3 2 2 5 3 4" xfId="35595"/>
    <cellStyle name="Currency 2 3 2 2 5 4" xfId="12165"/>
    <cellStyle name="Currency 2 3 2 2 5 4 2" xfId="24766"/>
    <cellStyle name="Currency 2 3 2 2 5 4 2 2" xfId="59982"/>
    <cellStyle name="Currency 2 3 2 2 5 4 3" xfId="47385"/>
    <cellStyle name="Currency 2 3 2 2 5 4 4" xfId="37371"/>
    <cellStyle name="Currency 2 3 2 2 5 5" xfId="16530"/>
    <cellStyle name="Currency 2 3 2 2 5 5 2" xfId="51746"/>
    <cellStyle name="Currency 2 3 2 2 5 5 3" xfId="29135"/>
    <cellStyle name="Currency 2 3 2 2 5 6" xfId="14752"/>
    <cellStyle name="Currency 2 3 2 2 5 6 2" xfId="49970"/>
    <cellStyle name="Currency 2 3 2 2 5 7" xfId="39149"/>
    <cellStyle name="Currency 2 3 2 2 5 8" xfId="27359"/>
    <cellStyle name="Currency 2 3 2 2 6" xfId="4206"/>
    <cellStyle name="Currency 2 3 2 2 6 2" xfId="16852"/>
    <cellStyle name="Currency 2 3 2 2 6 2 2" xfId="52068"/>
    <cellStyle name="Currency 2 3 2 2 6 2 3" xfId="29457"/>
    <cellStyle name="Currency 2 3 2 2 6 3" xfId="13298"/>
    <cellStyle name="Currency 2 3 2 2 6 3 2" xfId="48516"/>
    <cellStyle name="Currency 2 3 2 2 6 4" xfId="39471"/>
    <cellStyle name="Currency 2 3 2 2 6 5" xfId="25905"/>
    <cellStyle name="Currency 2 3 2 2 7" xfId="5676"/>
    <cellStyle name="Currency 2 3 2 2 7 2" xfId="18306"/>
    <cellStyle name="Currency 2 3 2 2 7 2 2" xfId="53522"/>
    <cellStyle name="Currency 2 3 2 2 7 3" xfId="40925"/>
    <cellStyle name="Currency 2 3 2 2 7 4" xfId="30911"/>
    <cellStyle name="Currency 2 3 2 2 8" xfId="7135"/>
    <cellStyle name="Currency 2 3 2 2 8 2" xfId="19760"/>
    <cellStyle name="Currency 2 3 2 2 8 2 2" xfId="54976"/>
    <cellStyle name="Currency 2 3 2 2 8 3" xfId="42379"/>
    <cellStyle name="Currency 2 3 2 2 8 4" xfId="32365"/>
    <cellStyle name="Currency 2 3 2 2 9" xfId="8916"/>
    <cellStyle name="Currency 2 3 2 2 9 2" xfId="21536"/>
    <cellStyle name="Currency 2 3 2 2 9 2 2" xfId="56752"/>
    <cellStyle name="Currency 2 3 2 2 9 3" xfId="44155"/>
    <cellStyle name="Currency 2 3 2 2 9 4" xfId="34141"/>
    <cellStyle name="Currency 2 3 2 3" xfId="3052"/>
    <cellStyle name="Currency 2 3 2 3 10" xfId="25423"/>
    <cellStyle name="Currency 2 3 2 3 11" xfId="60958"/>
    <cellStyle name="Currency 2 3 2 3 2" xfId="4855"/>
    <cellStyle name="Currency 2 3 2 3 2 2" xfId="17501"/>
    <cellStyle name="Currency 2 3 2 3 2 2 2" xfId="52717"/>
    <cellStyle name="Currency 2 3 2 3 2 2 3" xfId="30106"/>
    <cellStyle name="Currency 2 3 2 3 2 3" xfId="13947"/>
    <cellStyle name="Currency 2 3 2 3 2 3 2" xfId="49165"/>
    <cellStyle name="Currency 2 3 2 3 2 4" xfId="40120"/>
    <cellStyle name="Currency 2 3 2 3 2 5" xfId="26554"/>
    <cellStyle name="Currency 2 3 2 3 3" xfId="6325"/>
    <cellStyle name="Currency 2 3 2 3 3 2" xfId="18955"/>
    <cellStyle name="Currency 2 3 2 3 3 2 2" xfId="54171"/>
    <cellStyle name="Currency 2 3 2 3 3 3" xfId="41574"/>
    <cellStyle name="Currency 2 3 2 3 3 4" xfId="31560"/>
    <cellStyle name="Currency 2 3 2 3 4" xfId="7784"/>
    <cellStyle name="Currency 2 3 2 3 4 2" xfId="20409"/>
    <cellStyle name="Currency 2 3 2 3 4 2 2" xfId="55625"/>
    <cellStyle name="Currency 2 3 2 3 4 3" xfId="43028"/>
    <cellStyle name="Currency 2 3 2 3 4 4" xfId="33014"/>
    <cellStyle name="Currency 2 3 2 3 5" xfId="9565"/>
    <cellStyle name="Currency 2 3 2 3 5 2" xfId="22185"/>
    <cellStyle name="Currency 2 3 2 3 5 2 2" xfId="57401"/>
    <cellStyle name="Currency 2 3 2 3 5 3" xfId="44804"/>
    <cellStyle name="Currency 2 3 2 3 5 4" xfId="34790"/>
    <cellStyle name="Currency 2 3 2 3 6" xfId="11358"/>
    <cellStyle name="Currency 2 3 2 3 6 2" xfId="23961"/>
    <cellStyle name="Currency 2 3 2 3 6 2 2" xfId="59177"/>
    <cellStyle name="Currency 2 3 2 3 6 3" xfId="46580"/>
    <cellStyle name="Currency 2 3 2 3 6 4" xfId="36566"/>
    <cellStyle name="Currency 2 3 2 3 7" xfId="15725"/>
    <cellStyle name="Currency 2 3 2 3 7 2" xfId="50941"/>
    <cellStyle name="Currency 2 3 2 3 7 3" xfId="28330"/>
    <cellStyle name="Currency 2 3 2 3 8" xfId="12816"/>
    <cellStyle name="Currency 2 3 2 3 8 2" xfId="48034"/>
    <cellStyle name="Currency 2 3 2 3 9" xfId="38344"/>
    <cellStyle name="Currency 2 3 2 4" xfId="2879"/>
    <cellStyle name="Currency 2 3 2 4 10" xfId="25264"/>
    <cellStyle name="Currency 2 3 2 4 11" xfId="60799"/>
    <cellStyle name="Currency 2 3 2 4 2" xfId="4696"/>
    <cellStyle name="Currency 2 3 2 4 2 2" xfId="17342"/>
    <cellStyle name="Currency 2 3 2 4 2 2 2" xfId="52558"/>
    <cellStyle name="Currency 2 3 2 4 2 2 3" xfId="29947"/>
    <cellStyle name="Currency 2 3 2 4 2 3" xfId="13788"/>
    <cellStyle name="Currency 2 3 2 4 2 3 2" xfId="49006"/>
    <cellStyle name="Currency 2 3 2 4 2 4" xfId="39961"/>
    <cellStyle name="Currency 2 3 2 4 2 5" xfId="26395"/>
    <cellStyle name="Currency 2 3 2 4 3" xfId="6166"/>
    <cellStyle name="Currency 2 3 2 4 3 2" xfId="18796"/>
    <cellStyle name="Currency 2 3 2 4 3 2 2" xfId="54012"/>
    <cellStyle name="Currency 2 3 2 4 3 3" xfId="41415"/>
    <cellStyle name="Currency 2 3 2 4 3 4" xfId="31401"/>
    <cellStyle name="Currency 2 3 2 4 4" xfId="7625"/>
    <cellStyle name="Currency 2 3 2 4 4 2" xfId="20250"/>
    <cellStyle name="Currency 2 3 2 4 4 2 2" xfId="55466"/>
    <cellStyle name="Currency 2 3 2 4 4 3" xfId="42869"/>
    <cellStyle name="Currency 2 3 2 4 4 4" xfId="32855"/>
    <cellStyle name="Currency 2 3 2 4 5" xfId="9406"/>
    <cellStyle name="Currency 2 3 2 4 5 2" xfId="22026"/>
    <cellStyle name="Currency 2 3 2 4 5 2 2" xfId="57242"/>
    <cellStyle name="Currency 2 3 2 4 5 3" xfId="44645"/>
    <cellStyle name="Currency 2 3 2 4 5 4" xfId="34631"/>
    <cellStyle name="Currency 2 3 2 4 6" xfId="11199"/>
    <cellStyle name="Currency 2 3 2 4 6 2" xfId="23802"/>
    <cellStyle name="Currency 2 3 2 4 6 2 2" xfId="59018"/>
    <cellStyle name="Currency 2 3 2 4 6 3" xfId="46421"/>
    <cellStyle name="Currency 2 3 2 4 6 4" xfId="36407"/>
    <cellStyle name="Currency 2 3 2 4 7" xfId="15566"/>
    <cellStyle name="Currency 2 3 2 4 7 2" xfId="50782"/>
    <cellStyle name="Currency 2 3 2 4 7 3" xfId="28171"/>
    <cellStyle name="Currency 2 3 2 4 8" xfId="12657"/>
    <cellStyle name="Currency 2 3 2 4 8 2" xfId="47875"/>
    <cellStyle name="Currency 2 3 2 4 9" xfId="38185"/>
    <cellStyle name="Currency 2 3 2 5" xfId="3387"/>
    <cellStyle name="Currency 2 3 2 5 10" xfId="26882"/>
    <cellStyle name="Currency 2 3 2 5 11" xfId="61286"/>
    <cellStyle name="Currency 2 3 2 5 2" xfId="5183"/>
    <cellStyle name="Currency 2 3 2 5 2 2" xfId="17829"/>
    <cellStyle name="Currency 2 3 2 5 2 2 2" xfId="53045"/>
    <cellStyle name="Currency 2 3 2 5 2 3" xfId="40448"/>
    <cellStyle name="Currency 2 3 2 5 2 4" xfId="30434"/>
    <cellStyle name="Currency 2 3 2 5 3" xfId="6653"/>
    <cellStyle name="Currency 2 3 2 5 3 2" xfId="19283"/>
    <cellStyle name="Currency 2 3 2 5 3 2 2" xfId="54499"/>
    <cellStyle name="Currency 2 3 2 5 3 3" xfId="41902"/>
    <cellStyle name="Currency 2 3 2 5 3 4" xfId="31888"/>
    <cellStyle name="Currency 2 3 2 5 4" xfId="8112"/>
    <cellStyle name="Currency 2 3 2 5 4 2" xfId="20737"/>
    <cellStyle name="Currency 2 3 2 5 4 2 2" xfId="55953"/>
    <cellStyle name="Currency 2 3 2 5 4 3" xfId="43356"/>
    <cellStyle name="Currency 2 3 2 5 4 4" xfId="33342"/>
    <cellStyle name="Currency 2 3 2 5 5" xfId="9893"/>
    <cellStyle name="Currency 2 3 2 5 5 2" xfId="22513"/>
    <cellStyle name="Currency 2 3 2 5 5 2 2" xfId="57729"/>
    <cellStyle name="Currency 2 3 2 5 5 3" xfId="45132"/>
    <cellStyle name="Currency 2 3 2 5 5 4" xfId="35118"/>
    <cellStyle name="Currency 2 3 2 5 6" xfId="11686"/>
    <cellStyle name="Currency 2 3 2 5 6 2" xfId="24289"/>
    <cellStyle name="Currency 2 3 2 5 6 2 2" xfId="59505"/>
    <cellStyle name="Currency 2 3 2 5 6 3" xfId="46908"/>
    <cellStyle name="Currency 2 3 2 5 6 4" xfId="36894"/>
    <cellStyle name="Currency 2 3 2 5 7" xfId="16053"/>
    <cellStyle name="Currency 2 3 2 5 7 2" xfId="51269"/>
    <cellStyle name="Currency 2 3 2 5 7 3" xfId="28658"/>
    <cellStyle name="Currency 2 3 2 5 8" xfId="14275"/>
    <cellStyle name="Currency 2 3 2 5 8 2" xfId="49493"/>
    <cellStyle name="Currency 2 3 2 5 9" xfId="38672"/>
    <cellStyle name="Currency 2 3 2 6" xfId="2548"/>
    <cellStyle name="Currency 2 3 2 6 10" xfId="26073"/>
    <cellStyle name="Currency 2 3 2 6 11" xfId="60477"/>
    <cellStyle name="Currency 2 3 2 6 2" xfId="4374"/>
    <cellStyle name="Currency 2 3 2 6 2 2" xfId="17020"/>
    <cellStyle name="Currency 2 3 2 6 2 2 2" xfId="52236"/>
    <cellStyle name="Currency 2 3 2 6 2 3" xfId="39639"/>
    <cellStyle name="Currency 2 3 2 6 2 4" xfId="29625"/>
    <cellStyle name="Currency 2 3 2 6 3" xfId="5844"/>
    <cellStyle name="Currency 2 3 2 6 3 2" xfId="18474"/>
    <cellStyle name="Currency 2 3 2 6 3 2 2" xfId="53690"/>
    <cellStyle name="Currency 2 3 2 6 3 3" xfId="41093"/>
    <cellStyle name="Currency 2 3 2 6 3 4" xfId="31079"/>
    <cellStyle name="Currency 2 3 2 6 4" xfId="7303"/>
    <cellStyle name="Currency 2 3 2 6 4 2" xfId="19928"/>
    <cellStyle name="Currency 2 3 2 6 4 2 2" xfId="55144"/>
    <cellStyle name="Currency 2 3 2 6 4 3" xfId="42547"/>
    <cellStyle name="Currency 2 3 2 6 4 4" xfId="32533"/>
    <cellStyle name="Currency 2 3 2 6 5" xfId="9084"/>
    <cellStyle name="Currency 2 3 2 6 5 2" xfId="21704"/>
    <cellStyle name="Currency 2 3 2 6 5 2 2" xfId="56920"/>
    <cellStyle name="Currency 2 3 2 6 5 3" xfId="44323"/>
    <cellStyle name="Currency 2 3 2 6 5 4" xfId="34309"/>
    <cellStyle name="Currency 2 3 2 6 6" xfId="10877"/>
    <cellStyle name="Currency 2 3 2 6 6 2" xfId="23480"/>
    <cellStyle name="Currency 2 3 2 6 6 2 2" xfId="58696"/>
    <cellStyle name="Currency 2 3 2 6 6 3" xfId="46099"/>
    <cellStyle name="Currency 2 3 2 6 6 4" xfId="36085"/>
    <cellStyle name="Currency 2 3 2 6 7" xfId="15244"/>
    <cellStyle name="Currency 2 3 2 6 7 2" xfId="50460"/>
    <cellStyle name="Currency 2 3 2 6 7 3" xfId="27849"/>
    <cellStyle name="Currency 2 3 2 6 8" xfId="13466"/>
    <cellStyle name="Currency 2 3 2 6 8 2" xfId="48684"/>
    <cellStyle name="Currency 2 3 2 6 9" xfId="37863"/>
    <cellStyle name="Currency 2 3 2 7" xfId="3711"/>
    <cellStyle name="Currency 2 3 2 7 2" xfId="8435"/>
    <cellStyle name="Currency 2 3 2 7 2 2" xfId="21060"/>
    <cellStyle name="Currency 2 3 2 7 2 2 2" xfId="56276"/>
    <cellStyle name="Currency 2 3 2 7 2 3" xfId="43679"/>
    <cellStyle name="Currency 2 3 2 7 2 4" xfId="33665"/>
    <cellStyle name="Currency 2 3 2 7 3" xfId="10216"/>
    <cellStyle name="Currency 2 3 2 7 3 2" xfId="22836"/>
    <cellStyle name="Currency 2 3 2 7 3 2 2" xfId="58052"/>
    <cellStyle name="Currency 2 3 2 7 3 3" xfId="45455"/>
    <cellStyle name="Currency 2 3 2 7 3 4" xfId="35441"/>
    <cellStyle name="Currency 2 3 2 7 4" xfId="12011"/>
    <cellStyle name="Currency 2 3 2 7 4 2" xfId="24612"/>
    <cellStyle name="Currency 2 3 2 7 4 2 2" xfId="59828"/>
    <cellStyle name="Currency 2 3 2 7 4 3" xfId="47231"/>
    <cellStyle name="Currency 2 3 2 7 4 4" xfId="37217"/>
    <cellStyle name="Currency 2 3 2 7 5" xfId="16376"/>
    <cellStyle name="Currency 2 3 2 7 5 2" xfId="51592"/>
    <cellStyle name="Currency 2 3 2 7 5 3" xfId="28981"/>
    <cellStyle name="Currency 2 3 2 7 6" xfId="14598"/>
    <cellStyle name="Currency 2 3 2 7 6 2" xfId="49816"/>
    <cellStyle name="Currency 2 3 2 7 7" xfId="38995"/>
    <cellStyle name="Currency 2 3 2 7 8" xfId="27205"/>
    <cellStyle name="Currency 2 3 2 8" xfId="4049"/>
    <cellStyle name="Currency 2 3 2 8 2" xfId="16698"/>
    <cellStyle name="Currency 2 3 2 8 2 2" xfId="51914"/>
    <cellStyle name="Currency 2 3 2 8 2 3" xfId="29303"/>
    <cellStyle name="Currency 2 3 2 8 3" xfId="13144"/>
    <cellStyle name="Currency 2 3 2 8 3 2" xfId="48362"/>
    <cellStyle name="Currency 2 3 2 8 4" xfId="39317"/>
    <cellStyle name="Currency 2 3 2 8 5" xfId="25751"/>
    <cellStyle name="Currency 2 3 2 9" xfId="5522"/>
    <cellStyle name="Currency 2 3 2 9 2" xfId="18152"/>
    <cellStyle name="Currency 2 3 2 9 2 2" xfId="53368"/>
    <cellStyle name="Currency 2 3 2 9 3" xfId="40771"/>
    <cellStyle name="Currency 2 3 2 9 4" xfId="30757"/>
    <cellStyle name="Currency 2 3 3" xfId="916"/>
    <cellStyle name="Currency 2 3 3 10" xfId="10481"/>
    <cellStyle name="Currency 2 3 3 10 2" xfId="23092"/>
    <cellStyle name="Currency 2 3 3 10 2 2" xfId="58308"/>
    <cellStyle name="Currency 2 3 3 10 3" xfId="45711"/>
    <cellStyle name="Currency 2 3 3 10 4" xfId="35697"/>
    <cellStyle name="Currency 2 3 3 11" xfId="15002"/>
    <cellStyle name="Currency 2 3 3 11 2" xfId="50218"/>
    <cellStyle name="Currency 2 3 3 11 3" xfId="27607"/>
    <cellStyle name="Currency 2 3 3 12" xfId="12415"/>
    <cellStyle name="Currency 2 3 3 12 2" xfId="47633"/>
    <cellStyle name="Currency 2 3 3 13" xfId="37621"/>
    <cellStyle name="Currency 2 3 3 14" xfId="25022"/>
    <cellStyle name="Currency 2 3 3 15" xfId="60235"/>
    <cellStyle name="Currency 2 3 3 2" xfId="3138"/>
    <cellStyle name="Currency 2 3 3 2 10" xfId="25506"/>
    <cellStyle name="Currency 2 3 3 2 11" xfId="61041"/>
    <cellStyle name="Currency 2 3 3 2 2" xfId="4938"/>
    <cellStyle name="Currency 2 3 3 2 2 2" xfId="17584"/>
    <cellStyle name="Currency 2 3 3 2 2 2 2" xfId="52800"/>
    <cellStyle name="Currency 2 3 3 2 2 2 3" xfId="30189"/>
    <cellStyle name="Currency 2 3 3 2 2 3" xfId="14030"/>
    <cellStyle name="Currency 2 3 3 2 2 3 2" xfId="49248"/>
    <cellStyle name="Currency 2 3 3 2 2 4" xfId="40203"/>
    <cellStyle name="Currency 2 3 3 2 2 5" xfId="26637"/>
    <cellStyle name="Currency 2 3 3 2 3" xfId="6408"/>
    <cellStyle name="Currency 2 3 3 2 3 2" xfId="19038"/>
    <cellStyle name="Currency 2 3 3 2 3 2 2" xfId="54254"/>
    <cellStyle name="Currency 2 3 3 2 3 3" xfId="41657"/>
    <cellStyle name="Currency 2 3 3 2 3 4" xfId="31643"/>
    <cellStyle name="Currency 2 3 3 2 4" xfId="7867"/>
    <cellStyle name="Currency 2 3 3 2 4 2" xfId="20492"/>
    <cellStyle name="Currency 2 3 3 2 4 2 2" xfId="55708"/>
    <cellStyle name="Currency 2 3 3 2 4 3" xfId="43111"/>
    <cellStyle name="Currency 2 3 3 2 4 4" xfId="33097"/>
    <cellStyle name="Currency 2 3 3 2 5" xfId="9648"/>
    <cellStyle name="Currency 2 3 3 2 5 2" xfId="22268"/>
    <cellStyle name="Currency 2 3 3 2 5 2 2" xfId="57484"/>
    <cellStyle name="Currency 2 3 3 2 5 3" xfId="44887"/>
    <cellStyle name="Currency 2 3 3 2 5 4" xfId="34873"/>
    <cellStyle name="Currency 2 3 3 2 6" xfId="11441"/>
    <cellStyle name="Currency 2 3 3 2 6 2" xfId="24044"/>
    <cellStyle name="Currency 2 3 3 2 6 2 2" xfId="59260"/>
    <cellStyle name="Currency 2 3 3 2 6 3" xfId="46663"/>
    <cellStyle name="Currency 2 3 3 2 6 4" xfId="36649"/>
    <cellStyle name="Currency 2 3 3 2 7" xfId="15808"/>
    <cellStyle name="Currency 2 3 3 2 7 2" xfId="51024"/>
    <cellStyle name="Currency 2 3 3 2 7 3" xfId="28413"/>
    <cellStyle name="Currency 2 3 3 2 8" xfId="12899"/>
    <cellStyle name="Currency 2 3 3 2 8 2" xfId="48117"/>
    <cellStyle name="Currency 2 3 3 2 9" xfId="38427"/>
    <cellStyle name="Currency 2 3 3 3" xfId="3467"/>
    <cellStyle name="Currency 2 3 3 3 10" xfId="26962"/>
    <cellStyle name="Currency 2 3 3 3 11" xfId="61366"/>
    <cellStyle name="Currency 2 3 3 3 2" xfId="5263"/>
    <cellStyle name="Currency 2 3 3 3 2 2" xfId="17909"/>
    <cellStyle name="Currency 2 3 3 3 2 2 2" xfId="53125"/>
    <cellStyle name="Currency 2 3 3 3 2 3" xfId="40528"/>
    <cellStyle name="Currency 2 3 3 3 2 4" xfId="30514"/>
    <cellStyle name="Currency 2 3 3 3 3" xfId="6733"/>
    <cellStyle name="Currency 2 3 3 3 3 2" xfId="19363"/>
    <cellStyle name="Currency 2 3 3 3 3 2 2" xfId="54579"/>
    <cellStyle name="Currency 2 3 3 3 3 3" xfId="41982"/>
    <cellStyle name="Currency 2 3 3 3 3 4" xfId="31968"/>
    <cellStyle name="Currency 2 3 3 3 4" xfId="8192"/>
    <cellStyle name="Currency 2 3 3 3 4 2" xfId="20817"/>
    <cellStyle name="Currency 2 3 3 3 4 2 2" xfId="56033"/>
    <cellStyle name="Currency 2 3 3 3 4 3" xfId="43436"/>
    <cellStyle name="Currency 2 3 3 3 4 4" xfId="33422"/>
    <cellStyle name="Currency 2 3 3 3 5" xfId="9973"/>
    <cellStyle name="Currency 2 3 3 3 5 2" xfId="22593"/>
    <cellStyle name="Currency 2 3 3 3 5 2 2" xfId="57809"/>
    <cellStyle name="Currency 2 3 3 3 5 3" xfId="45212"/>
    <cellStyle name="Currency 2 3 3 3 5 4" xfId="35198"/>
    <cellStyle name="Currency 2 3 3 3 6" xfId="11766"/>
    <cellStyle name="Currency 2 3 3 3 6 2" xfId="24369"/>
    <cellStyle name="Currency 2 3 3 3 6 2 2" xfId="59585"/>
    <cellStyle name="Currency 2 3 3 3 6 3" xfId="46988"/>
    <cellStyle name="Currency 2 3 3 3 6 4" xfId="36974"/>
    <cellStyle name="Currency 2 3 3 3 7" xfId="16133"/>
    <cellStyle name="Currency 2 3 3 3 7 2" xfId="51349"/>
    <cellStyle name="Currency 2 3 3 3 7 3" xfId="28738"/>
    <cellStyle name="Currency 2 3 3 3 8" xfId="14355"/>
    <cellStyle name="Currency 2 3 3 3 8 2" xfId="49573"/>
    <cellStyle name="Currency 2 3 3 3 9" xfId="38752"/>
    <cellStyle name="Currency 2 3 3 4" xfId="2629"/>
    <cellStyle name="Currency 2 3 3 4 10" xfId="26153"/>
    <cellStyle name="Currency 2 3 3 4 11" xfId="60557"/>
    <cellStyle name="Currency 2 3 3 4 2" xfId="4454"/>
    <cellStyle name="Currency 2 3 3 4 2 2" xfId="17100"/>
    <cellStyle name="Currency 2 3 3 4 2 2 2" xfId="52316"/>
    <cellStyle name="Currency 2 3 3 4 2 3" xfId="39719"/>
    <cellStyle name="Currency 2 3 3 4 2 4" xfId="29705"/>
    <cellStyle name="Currency 2 3 3 4 3" xfId="5924"/>
    <cellStyle name="Currency 2 3 3 4 3 2" xfId="18554"/>
    <cellStyle name="Currency 2 3 3 4 3 2 2" xfId="53770"/>
    <cellStyle name="Currency 2 3 3 4 3 3" xfId="41173"/>
    <cellStyle name="Currency 2 3 3 4 3 4" xfId="31159"/>
    <cellStyle name="Currency 2 3 3 4 4" xfId="7383"/>
    <cellStyle name="Currency 2 3 3 4 4 2" xfId="20008"/>
    <cellStyle name="Currency 2 3 3 4 4 2 2" xfId="55224"/>
    <cellStyle name="Currency 2 3 3 4 4 3" xfId="42627"/>
    <cellStyle name="Currency 2 3 3 4 4 4" xfId="32613"/>
    <cellStyle name="Currency 2 3 3 4 5" xfId="9164"/>
    <cellStyle name="Currency 2 3 3 4 5 2" xfId="21784"/>
    <cellStyle name="Currency 2 3 3 4 5 2 2" xfId="57000"/>
    <cellStyle name="Currency 2 3 3 4 5 3" xfId="44403"/>
    <cellStyle name="Currency 2 3 3 4 5 4" xfId="34389"/>
    <cellStyle name="Currency 2 3 3 4 6" xfId="10957"/>
    <cellStyle name="Currency 2 3 3 4 6 2" xfId="23560"/>
    <cellStyle name="Currency 2 3 3 4 6 2 2" xfId="58776"/>
    <cellStyle name="Currency 2 3 3 4 6 3" xfId="46179"/>
    <cellStyle name="Currency 2 3 3 4 6 4" xfId="36165"/>
    <cellStyle name="Currency 2 3 3 4 7" xfId="15324"/>
    <cellStyle name="Currency 2 3 3 4 7 2" xfId="50540"/>
    <cellStyle name="Currency 2 3 3 4 7 3" xfId="27929"/>
    <cellStyle name="Currency 2 3 3 4 8" xfId="13546"/>
    <cellStyle name="Currency 2 3 3 4 8 2" xfId="48764"/>
    <cellStyle name="Currency 2 3 3 4 9" xfId="37943"/>
    <cellStyle name="Currency 2 3 3 5" xfId="3792"/>
    <cellStyle name="Currency 2 3 3 5 2" xfId="8515"/>
    <cellStyle name="Currency 2 3 3 5 2 2" xfId="21140"/>
    <cellStyle name="Currency 2 3 3 5 2 2 2" xfId="56356"/>
    <cellStyle name="Currency 2 3 3 5 2 3" xfId="43759"/>
    <cellStyle name="Currency 2 3 3 5 2 4" xfId="33745"/>
    <cellStyle name="Currency 2 3 3 5 3" xfId="10296"/>
    <cellStyle name="Currency 2 3 3 5 3 2" xfId="22916"/>
    <cellStyle name="Currency 2 3 3 5 3 2 2" xfId="58132"/>
    <cellStyle name="Currency 2 3 3 5 3 3" xfId="45535"/>
    <cellStyle name="Currency 2 3 3 5 3 4" xfId="35521"/>
    <cellStyle name="Currency 2 3 3 5 4" xfId="12091"/>
    <cellStyle name="Currency 2 3 3 5 4 2" xfId="24692"/>
    <cellStyle name="Currency 2 3 3 5 4 2 2" xfId="59908"/>
    <cellStyle name="Currency 2 3 3 5 4 3" xfId="47311"/>
    <cellStyle name="Currency 2 3 3 5 4 4" xfId="37297"/>
    <cellStyle name="Currency 2 3 3 5 5" xfId="16456"/>
    <cellStyle name="Currency 2 3 3 5 5 2" xfId="51672"/>
    <cellStyle name="Currency 2 3 3 5 5 3" xfId="29061"/>
    <cellStyle name="Currency 2 3 3 5 6" xfId="14678"/>
    <cellStyle name="Currency 2 3 3 5 6 2" xfId="49896"/>
    <cellStyle name="Currency 2 3 3 5 7" xfId="39075"/>
    <cellStyle name="Currency 2 3 3 5 8" xfId="27285"/>
    <cellStyle name="Currency 2 3 3 6" xfId="4132"/>
    <cellStyle name="Currency 2 3 3 6 2" xfId="16778"/>
    <cellStyle name="Currency 2 3 3 6 2 2" xfId="51994"/>
    <cellStyle name="Currency 2 3 3 6 2 3" xfId="29383"/>
    <cellStyle name="Currency 2 3 3 6 3" xfId="13224"/>
    <cellStyle name="Currency 2 3 3 6 3 2" xfId="48442"/>
    <cellStyle name="Currency 2 3 3 6 4" xfId="39397"/>
    <cellStyle name="Currency 2 3 3 6 5" xfId="25831"/>
    <cellStyle name="Currency 2 3 3 7" xfId="5602"/>
    <cellStyle name="Currency 2 3 3 7 2" xfId="18232"/>
    <cellStyle name="Currency 2 3 3 7 2 2" xfId="53448"/>
    <cellStyle name="Currency 2 3 3 7 3" xfId="40851"/>
    <cellStyle name="Currency 2 3 3 7 4" xfId="30837"/>
    <cellStyle name="Currency 2 3 3 8" xfId="7061"/>
    <cellStyle name="Currency 2 3 3 8 2" xfId="19686"/>
    <cellStyle name="Currency 2 3 3 8 2 2" xfId="54902"/>
    <cellStyle name="Currency 2 3 3 8 3" xfId="42305"/>
    <cellStyle name="Currency 2 3 3 8 4" xfId="32291"/>
    <cellStyle name="Currency 2 3 3 9" xfId="8842"/>
    <cellStyle name="Currency 2 3 3 9 2" xfId="21462"/>
    <cellStyle name="Currency 2 3 3 9 2 2" xfId="56678"/>
    <cellStyle name="Currency 2 3 3 9 3" xfId="44081"/>
    <cellStyle name="Currency 2 3 3 9 4" xfId="34067"/>
    <cellStyle name="Currency 2 3 4" xfId="2968"/>
    <cellStyle name="Currency 2 3 4 10" xfId="25347"/>
    <cellStyle name="Currency 2 3 4 11" xfId="60882"/>
    <cellStyle name="Currency 2 3 4 2" xfId="4779"/>
    <cellStyle name="Currency 2 3 4 2 2" xfId="17425"/>
    <cellStyle name="Currency 2 3 4 2 2 2" xfId="52641"/>
    <cellStyle name="Currency 2 3 4 2 2 3" xfId="30030"/>
    <cellStyle name="Currency 2 3 4 2 3" xfId="13871"/>
    <cellStyle name="Currency 2 3 4 2 3 2" xfId="49089"/>
    <cellStyle name="Currency 2 3 4 2 4" xfId="40044"/>
    <cellStyle name="Currency 2 3 4 2 5" xfId="26478"/>
    <cellStyle name="Currency 2 3 4 3" xfId="6249"/>
    <cellStyle name="Currency 2 3 4 3 2" xfId="18879"/>
    <cellStyle name="Currency 2 3 4 3 2 2" xfId="54095"/>
    <cellStyle name="Currency 2 3 4 3 3" xfId="41498"/>
    <cellStyle name="Currency 2 3 4 3 4" xfId="31484"/>
    <cellStyle name="Currency 2 3 4 4" xfId="7708"/>
    <cellStyle name="Currency 2 3 4 4 2" xfId="20333"/>
    <cellStyle name="Currency 2 3 4 4 2 2" xfId="55549"/>
    <cellStyle name="Currency 2 3 4 4 3" xfId="42952"/>
    <cellStyle name="Currency 2 3 4 4 4" xfId="32938"/>
    <cellStyle name="Currency 2 3 4 5" xfId="9489"/>
    <cellStyle name="Currency 2 3 4 5 2" xfId="22109"/>
    <cellStyle name="Currency 2 3 4 5 2 2" xfId="57325"/>
    <cellStyle name="Currency 2 3 4 5 3" xfId="44728"/>
    <cellStyle name="Currency 2 3 4 5 4" xfId="34714"/>
    <cellStyle name="Currency 2 3 4 6" xfId="11282"/>
    <cellStyle name="Currency 2 3 4 6 2" xfId="23885"/>
    <cellStyle name="Currency 2 3 4 6 2 2" xfId="59101"/>
    <cellStyle name="Currency 2 3 4 6 3" xfId="46504"/>
    <cellStyle name="Currency 2 3 4 6 4" xfId="36490"/>
    <cellStyle name="Currency 2 3 4 7" xfId="15649"/>
    <cellStyle name="Currency 2 3 4 7 2" xfId="50865"/>
    <cellStyle name="Currency 2 3 4 7 3" xfId="28254"/>
    <cellStyle name="Currency 2 3 4 8" xfId="12740"/>
    <cellStyle name="Currency 2 3 4 8 2" xfId="47958"/>
    <cellStyle name="Currency 2 3 4 9" xfId="38268"/>
    <cellStyle name="Currency 2 3 5" xfId="2802"/>
    <cellStyle name="Currency 2 3 5 10" xfId="25192"/>
    <cellStyle name="Currency 2 3 5 11" xfId="60727"/>
    <cellStyle name="Currency 2 3 5 2" xfId="4624"/>
    <cellStyle name="Currency 2 3 5 2 2" xfId="17270"/>
    <cellStyle name="Currency 2 3 5 2 2 2" xfId="52486"/>
    <cellStyle name="Currency 2 3 5 2 2 3" xfId="29875"/>
    <cellStyle name="Currency 2 3 5 2 3" xfId="13716"/>
    <cellStyle name="Currency 2 3 5 2 3 2" xfId="48934"/>
    <cellStyle name="Currency 2 3 5 2 4" xfId="39889"/>
    <cellStyle name="Currency 2 3 5 2 5" xfId="26323"/>
    <cellStyle name="Currency 2 3 5 3" xfId="6094"/>
    <cellStyle name="Currency 2 3 5 3 2" xfId="18724"/>
    <cellStyle name="Currency 2 3 5 3 2 2" xfId="53940"/>
    <cellStyle name="Currency 2 3 5 3 3" xfId="41343"/>
    <cellStyle name="Currency 2 3 5 3 4" xfId="31329"/>
    <cellStyle name="Currency 2 3 5 4" xfId="7553"/>
    <cellStyle name="Currency 2 3 5 4 2" xfId="20178"/>
    <cellStyle name="Currency 2 3 5 4 2 2" xfId="55394"/>
    <cellStyle name="Currency 2 3 5 4 3" xfId="42797"/>
    <cellStyle name="Currency 2 3 5 4 4" xfId="32783"/>
    <cellStyle name="Currency 2 3 5 5" xfId="9334"/>
    <cellStyle name="Currency 2 3 5 5 2" xfId="21954"/>
    <cellStyle name="Currency 2 3 5 5 2 2" xfId="57170"/>
    <cellStyle name="Currency 2 3 5 5 3" xfId="44573"/>
    <cellStyle name="Currency 2 3 5 5 4" xfId="34559"/>
    <cellStyle name="Currency 2 3 5 6" xfId="11127"/>
    <cellStyle name="Currency 2 3 5 6 2" xfId="23730"/>
    <cellStyle name="Currency 2 3 5 6 2 2" xfId="58946"/>
    <cellStyle name="Currency 2 3 5 6 3" xfId="46349"/>
    <cellStyle name="Currency 2 3 5 6 4" xfId="36335"/>
    <cellStyle name="Currency 2 3 5 7" xfId="15494"/>
    <cellStyle name="Currency 2 3 5 7 2" xfId="50710"/>
    <cellStyle name="Currency 2 3 5 7 3" xfId="28099"/>
    <cellStyle name="Currency 2 3 5 8" xfId="12585"/>
    <cellStyle name="Currency 2 3 5 8 2" xfId="47803"/>
    <cellStyle name="Currency 2 3 5 9" xfId="38113"/>
    <cellStyle name="Currency 2 3 6" xfId="3315"/>
    <cellStyle name="Currency 2 3 6 10" xfId="26810"/>
    <cellStyle name="Currency 2 3 6 11" xfId="61214"/>
    <cellStyle name="Currency 2 3 6 2" xfId="5111"/>
    <cellStyle name="Currency 2 3 6 2 2" xfId="17757"/>
    <cellStyle name="Currency 2 3 6 2 2 2" xfId="52973"/>
    <cellStyle name="Currency 2 3 6 2 3" xfId="40376"/>
    <cellStyle name="Currency 2 3 6 2 4" xfId="30362"/>
    <cellStyle name="Currency 2 3 6 3" xfId="6581"/>
    <cellStyle name="Currency 2 3 6 3 2" xfId="19211"/>
    <cellStyle name="Currency 2 3 6 3 2 2" xfId="54427"/>
    <cellStyle name="Currency 2 3 6 3 3" xfId="41830"/>
    <cellStyle name="Currency 2 3 6 3 4" xfId="31816"/>
    <cellStyle name="Currency 2 3 6 4" xfId="8040"/>
    <cellStyle name="Currency 2 3 6 4 2" xfId="20665"/>
    <cellStyle name="Currency 2 3 6 4 2 2" xfId="55881"/>
    <cellStyle name="Currency 2 3 6 4 3" xfId="43284"/>
    <cellStyle name="Currency 2 3 6 4 4" xfId="33270"/>
    <cellStyle name="Currency 2 3 6 5" xfId="9821"/>
    <cellStyle name="Currency 2 3 6 5 2" xfId="22441"/>
    <cellStyle name="Currency 2 3 6 5 2 2" xfId="57657"/>
    <cellStyle name="Currency 2 3 6 5 3" xfId="45060"/>
    <cellStyle name="Currency 2 3 6 5 4" xfId="35046"/>
    <cellStyle name="Currency 2 3 6 6" xfId="11614"/>
    <cellStyle name="Currency 2 3 6 6 2" xfId="24217"/>
    <cellStyle name="Currency 2 3 6 6 2 2" xfId="59433"/>
    <cellStyle name="Currency 2 3 6 6 3" xfId="46836"/>
    <cellStyle name="Currency 2 3 6 6 4" xfId="36822"/>
    <cellStyle name="Currency 2 3 6 7" xfId="15981"/>
    <cellStyle name="Currency 2 3 6 7 2" xfId="51197"/>
    <cellStyle name="Currency 2 3 6 7 3" xfId="28586"/>
    <cellStyle name="Currency 2 3 6 8" xfId="14203"/>
    <cellStyle name="Currency 2 3 6 8 2" xfId="49421"/>
    <cellStyle name="Currency 2 3 6 9" xfId="38600"/>
    <cellStyle name="Currency 2 3 7" xfId="2472"/>
    <cellStyle name="Currency 2 3 7 10" xfId="26001"/>
    <cellStyle name="Currency 2 3 7 11" xfId="60405"/>
    <cellStyle name="Currency 2 3 7 2" xfId="4302"/>
    <cellStyle name="Currency 2 3 7 2 2" xfId="16948"/>
    <cellStyle name="Currency 2 3 7 2 2 2" xfId="52164"/>
    <cellStyle name="Currency 2 3 7 2 3" xfId="39567"/>
    <cellStyle name="Currency 2 3 7 2 4" xfId="29553"/>
    <cellStyle name="Currency 2 3 7 3" xfId="5772"/>
    <cellStyle name="Currency 2 3 7 3 2" xfId="18402"/>
    <cellStyle name="Currency 2 3 7 3 2 2" xfId="53618"/>
    <cellStyle name="Currency 2 3 7 3 3" xfId="41021"/>
    <cellStyle name="Currency 2 3 7 3 4" xfId="31007"/>
    <cellStyle name="Currency 2 3 7 4" xfId="7231"/>
    <cellStyle name="Currency 2 3 7 4 2" xfId="19856"/>
    <cellStyle name="Currency 2 3 7 4 2 2" xfId="55072"/>
    <cellStyle name="Currency 2 3 7 4 3" xfId="42475"/>
    <cellStyle name="Currency 2 3 7 4 4" xfId="32461"/>
    <cellStyle name="Currency 2 3 7 5" xfId="9012"/>
    <cellStyle name="Currency 2 3 7 5 2" xfId="21632"/>
    <cellStyle name="Currency 2 3 7 5 2 2" xfId="56848"/>
    <cellStyle name="Currency 2 3 7 5 3" xfId="44251"/>
    <cellStyle name="Currency 2 3 7 5 4" xfId="34237"/>
    <cellStyle name="Currency 2 3 7 6" xfId="10805"/>
    <cellStyle name="Currency 2 3 7 6 2" xfId="23408"/>
    <cellStyle name="Currency 2 3 7 6 2 2" xfId="58624"/>
    <cellStyle name="Currency 2 3 7 6 3" xfId="46027"/>
    <cellStyle name="Currency 2 3 7 6 4" xfId="36013"/>
    <cellStyle name="Currency 2 3 7 7" xfId="15172"/>
    <cellStyle name="Currency 2 3 7 7 2" xfId="50388"/>
    <cellStyle name="Currency 2 3 7 7 3" xfId="27777"/>
    <cellStyle name="Currency 2 3 7 8" xfId="13394"/>
    <cellStyle name="Currency 2 3 7 8 2" xfId="48612"/>
    <cellStyle name="Currency 2 3 7 9" xfId="37791"/>
    <cellStyle name="Currency 2 3 8" xfId="3639"/>
    <cellStyle name="Currency 2 3 8 2" xfId="8363"/>
    <cellStyle name="Currency 2 3 8 2 2" xfId="20988"/>
    <cellStyle name="Currency 2 3 8 2 2 2" xfId="56204"/>
    <cellStyle name="Currency 2 3 8 2 3" xfId="43607"/>
    <cellStyle name="Currency 2 3 8 2 4" xfId="33593"/>
    <cellStyle name="Currency 2 3 8 3" xfId="10144"/>
    <cellStyle name="Currency 2 3 8 3 2" xfId="22764"/>
    <cellStyle name="Currency 2 3 8 3 2 2" xfId="57980"/>
    <cellStyle name="Currency 2 3 8 3 3" xfId="45383"/>
    <cellStyle name="Currency 2 3 8 3 4" xfId="35369"/>
    <cellStyle name="Currency 2 3 8 4" xfId="11939"/>
    <cellStyle name="Currency 2 3 8 4 2" xfId="24540"/>
    <cellStyle name="Currency 2 3 8 4 2 2" xfId="59756"/>
    <cellStyle name="Currency 2 3 8 4 3" xfId="47159"/>
    <cellStyle name="Currency 2 3 8 4 4" xfId="37145"/>
    <cellStyle name="Currency 2 3 8 5" xfId="16304"/>
    <cellStyle name="Currency 2 3 8 5 2" xfId="51520"/>
    <cellStyle name="Currency 2 3 8 5 3" xfId="28909"/>
    <cellStyle name="Currency 2 3 8 6" xfId="14526"/>
    <cellStyle name="Currency 2 3 8 6 2" xfId="49744"/>
    <cellStyle name="Currency 2 3 8 7" xfId="38923"/>
    <cellStyle name="Currency 2 3 8 8" xfId="27133"/>
    <cellStyle name="Currency 2 3 9" xfId="3968"/>
    <cellStyle name="Currency 2 3 9 2" xfId="16626"/>
    <cellStyle name="Currency 2 3 9 2 2" xfId="51842"/>
    <cellStyle name="Currency 2 3 9 2 3" xfId="29231"/>
    <cellStyle name="Currency 2 3 9 3" xfId="13072"/>
    <cellStyle name="Currency 2 3 9 3 2" xfId="48290"/>
    <cellStyle name="Currency 2 3 9 4" xfId="39245"/>
    <cellStyle name="Currency 2 3 9 5" xfId="25679"/>
    <cellStyle name="Currency 2 4" xfId="917"/>
    <cellStyle name="Currency 2 5" xfId="918"/>
    <cellStyle name="Currency 3" xfId="919"/>
    <cellStyle name="Currency 3 2" xfId="920"/>
    <cellStyle name="Currency 3 3" xfId="921"/>
    <cellStyle name="Currency 3 4" xfId="922"/>
    <cellStyle name="Currency 4" xfId="923"/>
    <cellStyle name="Currency 4 10" xfId="3640"/>
    <cellStyle name="Currency 4 10 2" xfId="8364"/>
    <cellStyle name="Currency 4 10 2 2" xfId="20989"/>
    <cellStyle name="Currency 4 10 2 2 2" xfId="56205"/>
    <cellStyle name="Currency 4 10 2 3" xfId="43608"/>
    <cellStyle name="Currency 4 10 2 4" xfId="33594"/>
    <cellStyle name="Currency 4 10 3" xfId="10145"/>
    <cellStyle name="Currency 4 10 3 2" xfId="22765"/>
    <cellStyle name="Currency 4 10 3 2 2" xfId="57981"/>
    <cellStyle name="Currency 4 10 3 3" xfId="45384"/>
    <cellStyle name="Currency 4 10 3 4" xfId="35370"/>
    <cellStyle name="Currency 4 10 4" xfId="11940"/>
    <cellStyle name="Currency 4 10 4 2" xfId="24541"/>
    <cellStyle name="Currency 4 10 4 2 2" xfId="59757"/>
    <cellStyle name="Currency 4 10 4 3" xfId="47160"/>
    <cellStyle name="Currency 4 10 4 4" xfId="37146"/>
    <cellStyle name="Currency 4 10 5" xfId="16305"/>
    <cellStyle name="Currency 4 10 5 2" xfId="51521"/>
    <cellStyle name="Currency 4 10 5 3" xfId="28910"/>
    <cellStyle name="Currency 4 10 6" xfId="14527"/>
    <cellStyle name="Currency 4 10 6 2" xfId="49745"/>
    <cellStyle name="Currency 4 10 7" xfId="38924"/>
    <cellStyle name="Currency 4 10 8" xfId="27134"/>
    <cellStyle name="Currency 4 11" xfId="3969"/>
    <cellStyle name="Currency 4 11 2" xfId="16627"/>
    <cellStyle name="Currency 4 11 2 2" xfId="51843"/>
    <cellStyle name="Currency 4 11 2 3" xfId="29232"/>
    <cellStyle name="Currency 4 11 3" xfId="13073"/>
    <cellStyle name="Currency 4 11 3 2" xfId="48291"/>
    <cellStyle name="Currency 4 11 4" xfId="39246"/>
    <cellStyle name="Currency 4 11 5" xfId="25680"/>
    <cellStyle name="Currency 4 12" xfId="5451"/>
    <cellStyle name="Currency 4 12 2" xfId="18081"/>
    <cellStyle name="Currency 4 12 2 2" xfId="53297"/>
    <cellStyle name="Currency 4 12 3" xfId="40700"/>
    <cellStyle name="Currency 4 12 4" xfId="30686"/>
    <cellStyle name="Currency 4 13" xfId="6907"/>
    <cellStyle name="Currency 4 13 2" xfId="19535"/>
    <cellStyle name="Currency 4 13 2 2" xfId="54751"/>
    <cellStyle name="Currency 4 13 3" xfId="42154"/>
    <cellStyle name="Currency 4 13 4" xfId="32140"/>
    <cellStyle name="Currency 4 14" xfId="8689"/>
    <cellStyle name="Currency 4 14 2" xfId="21311"/>
    <cellStyle name="Currency 4 14 2 2" xfId="56527"/>
    <cellStyle name="Currency 4 14 3" xfId="43930"/>
    <cellStyle name="Currency 4 14 4" xfId="33916"/>
    <cellStyle name="Currency 4 15" xfId="10482"/>
    <cellStyle name="Currency 4 15 2" xfId="23093"/>
    <cellStyle name="Currency 4 15 2 2" xfId="58309"/>
    <cellStyle name="Currency 4 15 3" xfId="45712"/>
    <cellStyle name="Currency 4 15 4" xfId="35698"/>
    <cellStyle name="Currency 4 16" xfId="14850"/>
    <cellStyle name="Currency 4 16 2" xfId="50067"/>
    <cellStyle name="Currency 4 16 3" xfId="27456"/>
    <cellStyle name="Currency 4 17" xfId="12264"/>
    <cellStyle name="Currency 4 17 2" xfId="47482"/>
    <cellStyle name="Currency 4 18" xfId="37469"/>
    <cellStyle name="Currency 4 19" xfId="24871"/>
    <cellStyle name="Currency 4 2" xfId="924"/>
    <cellStyle name="Currency 4 2 2" xfId="925"/>
    <cellStyle name="Currency 4 20" xfId="60084"/>
    <cellStyle name="Currency 4 3" xfId="926"/>
    <cellStyle name="Currency 4 3 10" xfId="5452"/>
    <cellStyle name="Currency 4 3 10 2" xfId="18082"/>
    <cellStyle name="Currency 4 3 10 2 2" xfId="53298"/>
    <cellStyle name="Currency 4 3 10 3" xfId="40701"/>
    <cellStyle name="Currency 4 3 10 4" xfId="30687"/>
    <cellStyle name="Currency 4 3 11" xfId="6908"/>
    <cellStyle name="Currency 4 3 11 2" xfId="19536"/>
    <cellStyle name="Currency 4 3 11 2 2" xfId="54752"/>
    <cellStyle name="Currency 4 3 11 3" xfId="42155"/>
    <cellStyle name="Currency 4 3 11 4" xfId="32141"/>
    <cellStyle name="Currency 4 3 12" xfId="8690"/>
    <cellStyle name="Currency 4 3 12 2" xfId="21312"/>
    <cellStyle name="Currency 4 3 12 2 2" xfId="56528"/>
    <cellStyle name="Currency 4 3 12 3" xfId="43931"/>
    <cellStyle name="Currency 4 3 12 4" xfId="33917"/>
    <cellStyle name="Currency 4 3 13" xfId="10483"/>
    <cellStyle name="Currency 4 3 13 2" xfId="23094"/>
    <cellStyle name="Currency 4 3 13 2 2" xfId="58310"/>
    <cellStyle name="Currency 4 3 13 3" xfId="45713"/>
    <cellStyle name="Currency 4 3 13 4" xfId="35699"/>
    <cellStyle name="Currency 4 3 14" xfId="14851"/>
    <cellStyle name="Currency 4 3 14 2" xfId="50068"/>
    <cellStyle name="Currency 4 3 14 3" xfId="27457"/>
    <cellStyle name="Currency 4 3 15" xfId="12265"/>
    <cellStyle name="Currency 4 3 15 2" xfId="47483"/>
    <cellStyle name="Currency 4 3 16" xfId="37470"/>
    <cellStyle name="Currency 4 3 17" xfId="24872"/>
    <cellStyle name="Currency 4 3 18" xfId="60085"/>
    <cellStyle name="Currency 4 3 2" xfId="927"/>
    <cellStyle name="Currency 4 3 2 10" xfId="6982"/>
    <cellStyle name="Currency 4 3 2 10 2" xfId="19608"/>
    <cellStyle name="Currency 4 3 2 10 2 2" xfId="54824"/>
    <cellStyle name="Currency 4 3 2 10 3" xfId="42227"/>
    <cellStyle name="Currency 4 3 2 10 4" xfId="32213"/>
    <cellStyle name="Currency 4 3 2 11" xfId="8763"/>
    <cellStyle name="Currency 4 3 2 11 2" xfId="21384"/>
    <cellStyle name="Currency 4 3 2 11 2 2" xfId="56600"/>
    <cellStyle name="Currency 4 3 2 11 3" xfId="44003"/>
    <cellStyle name="Currency 4 3 2 11 4" xfId="33989"/>
    <cellStyle name="Currency 4 3 2 12" xfId="10484"/>
    <cellStyle name="Currency 4 3 2 12 2" xfId="23095"/>
    <cellStyle name="Currency 4 3 2 12 2 2" xfId="58311"/>
    <cellStyle name="Currency 4 3 2 12 3" xfId="45714"/>
    <cellStyle name="Currency 4 3 2 12 4" xfId="35700"/>
    <cellStyle name="Currency 4 3 2 13" xfId="14923"/>
    <cellStyle name="Currency 4 3 2 13 2" xfId="50140"/>
    <cellStyle name="Currency 4 3 2 13 3" xfId="27529"/>
    <cellStyle name="Currency 4 3 2 14" xfId="12337"/>
    <cellStyle name="Currency 4 3 2 14 2" xfId="47555"/>
    <cellStyle name="Currency 4 3 2 15" xfId="37542"/>
    <cellStyle name="Currency 4 3 2 16" xfId="24944"/>
    <cellStyle name="Currency 4 3 2 17" xfId="60157"/>
    <cellStyle name="Currency 4 3 2 2" xfId="928"/>
    <cellStyle name="Currency 4 3 2 2 10" xfId="10485"/>
    <cellStyle name="Currency 4 3 2 2 10 2" xfId="23096"/>
    <cellStyle name="Currency 4 3 2 2 10 2 2" xfId="58312"/>
    <cellStyle name="Currency 4 3 2 2 10 3" xfId="45715"/>
    <cellStyle name="Currency 4 3 2 2 10 4" xfId="35701"/>
    <cellStyle name="Currency 4 3 2 2 11" xfId="15078"/>
    <cellStyle name="Currency 4 3 2 2 11 2" xfId="50294"/>
    <cellStyle name="Currency 4 3 2 2 11 3" xfId="27683"/>
    <cellStyle name="Currency 4 3 2 2 12" xfId="12491"/>
    <cellStyle name="Currency 4 3 2 2 12 2" xfId="47709"/>
    <cellStyle name="Currency 4 3 2 2 13" xfId="37697"/>
    <cellStyle name="Currency 4 3 2 2 14" xfId="25098"/>
    <cellStyle name="Currency 4 3 2 2 15" xfId="60311"/>
    <cellStyle name="Currency 4 3 2 2 2" xfId="3214"/>
    <cellStyle name="Currency 4 3 2 2 2 10" xfId="25582"/>
    <cellStyle name="Currency 4 3 2 2 2 11" xfId="61117"/>
    <cellStyle name="Currency 4 3 2 2 2 2" xfId="5014"/>
    <cellStyle name="Currency 4 3 2 2 2 2 2" xfId="17660"/>
    <cellStyle name="Currency 4 3 2 2 2 2 2 2" xfId="52876"/>
    <cellStyle name="Currency 4 3 2 2 2 2 2 3" xfId="30265"/>
    <cellStyle name="Currency 4 3 2 2 2 2 3" xfId="14106"/>
    <cellStyle name="Currency 4 3 2 2 2 2 3 2" xfId="49324"/>
    <cellStyle name="Currency 4 3 2 2 2 2 4" xfId="40279"/>
    <cellStyle name="Currency 4 3 2 2 2 2 5" xfId="26713"/>
    <cellStyle name="Currency 4 3 2 2 2 3" xfId="6484"/>
    <cellStyle name="Currency 4 3 2 2 2 3 2" xfId="19114"/>
    <cellStyle name="Currency 4 3 2 2 2 3 2 2" xfId="54330"/>
    <cellStyle name="Currency 4 3 2 2 2 3 3" xfId="41733"/>
    <cellStyle name="Currency 4 3 2 2 2 3 4" xfId="31719"/>
    <cellStyle name="Currency 4 3 2 2 2 4" xfId="7943"/>
    <cellStyle name="Currency 4 3 2 2 2 4 2" xfId="20568"/>
    <cellStyle name="Currency 4 3 2 2 2 4 2 2" xfId="55784"/>
    <cellStyle name="Currency 4 3 2 2 2 4 3" xfId="43187"/>
    <cellStyle name="Currency 4 3 2 2 2 4 4" xfId="33173"/>
    <cellStyle name="Currency 4 3 2 2 2 5" xfId="9724"/>
    <cellStyle name="Currency 4 3 2 2 2 5 2" xfId="22344"/>
    <cellStyle name="Currency 4 3 2 2 2 5 2 2" xfId="57560"/>
    <cellStyle name="Currency 4 3 2 2 2 5 3" xfId="44963"/>
    <cellStyle name="Currency 4 3 2 2 2 5 4" xfId="34949"/>
    <cellStyle name="Currency 4 3 2 2 2 6" xfId="11517"/>
    <cellStyle name="Currency 4 3 2 2 2 6 2" xfId="24120"/>
    <cellStyle name="Currency 4 3 2 2 2 6 2 2" xfId="59336"/>
    <cellStyle name="Currency 4 3 2 2 2 6 3" xfId="46739"/>
    <cellStyle name="Currency 4 3 2 2 2 6 4" xfId="36725"/>
    <cellStyle name="Currency 4 3 2 2 2 7" xfId="15884"/>
    <cellStyle name="Currency 4 3 2 2 2 7 2" xfId="51100"/>
    <cellStyle name="Currency 4 3 2 2 2 7 3" xfId="28489"/>
    <cellStyle name="Currency 4 3 2 2 2 8" xfId="12975"/>
    <cellStyle name="Currency 4 3 2 2 2 8 2" xfId="48193"/>
    <cellStyle name="Currency 4 3 2 2 2 9" xfId="38503"/>
    <cellStyle name="Currency 4 3 2 2 3" xfId="3543"/>
    <cellStyle name="Currency 4 3 2 2 3 10" xfId="27038"/>
    <cellStyle name="Currency 4 3 2 2 3 11" xfId="61442"/>
    <cellStyle name="Currency 4 3 2 2 3 2" xfId="5339"/>
    <cellStyle name="Currency 4 3 2 2 3 2 2" xfId="17985"/>
    <cellStyle name="Currency 4 3 2 2 3 2 2 2" xfId="53201"/>
    <cellStyle name="Currency 4 3 2 2 3 2 3" xfId="40604"/>
    <cellStyle name="Currency 4 3 2 2 3 2 4" xfId="30590"/>
    <cellStyle name="Currency 4 3 2 2 3 3" xfId="6809"/>
    <cellStyle name="Currency 4 3 2 2 3 3 2" xfId="19439"/>
    <cellStyle name="Currency 4 3 2 2 3 3 2 2" xfId="54655"/>
    <cellStyle name="Currency 4 3 2 2 3 3 3" xfId="42058"/>
    <cellStyle name="Currency 4 3 2 2 3 3 4" xfId="32044"/>
    <cellStyle name="Currency 4 3 2 2 3 4" xfId="8268"/>
    <cellStyle name="Currency 4 3 2 2 3 4 2" xfId="20893"/>
    <cellStyle name="Currency 4 3 2 2 3 4 2 2" xfId="56109"/>
    <cellStyle name="Currency 4 3 2 2 3 4 3" xfId="43512"/>
    <cellStyle name="Currency 4 3 2 2 3 4 4" xfId="33498"/>
    <cellStyle name="Currency 4 3 2 2 3 5" xfId="10049"/>
    <cellStyle name="Currency 4 3 2 2 3 5 2" xfId="22669"/>
    <cellStyle name="Currency 4 3 2 2 3 5 2 2" xfId="57885"/>
    <cellStyle name="Currency 4 3 2 2 3 5 3" xfId="45288"/>
    <cellStyle name="Currency 4 3 2 2 3 5 4" xfId="35274"/>
    <cellStyle name="Currency 4 3 2 2 3 6" xfId="11842"/>
    <cellStyle name="Currency 4 3 2 2 3 6 2" xfId="24445"/>
    <cellStyle name="Currency 4 3 2 2 3 6 2 2" xfId="59661"/>
    <cellStyle name="Currency 4 3 2 2 3 6 3" xfId="47064"/>
    <cellStyle name="Currency 4 3 2 2 3 6 4" xfId="37050"/>
    <cellStyle name="Currency 4 3 2 2 3 7" xfId="16209"/>
    <cellStyle name="Currency 4 3 2 2 3 7 2" xfId="51425"/>
    <cellStyle name="Currency 4 3 2 2 3 7 3" xfId="28814"/>
    <cellStyle name="Currency 4 3 2 2 3 8" xfId="14431"/>
    <cellStyle name="Currency 4 3 2 2 3 8 2" xfId="49649"/>
    <cellStyle name="Currency 4 3 2 2 3 9" xfId="38828"/>
    <cellStyle name="Currency 4 3 2 2 4" xfId="2705"/>
    <cellStyle name="Currency 4 3 2 2 4 10" xfId="26229"/>
    <cellStyle name="Currency 4 3 2 2 4 11" xfId="60633"/>
    <cellStyle name="Currency 4 3 2 2 4 2" xfId="4530"/>
    <cellStyle name="Currency 4 3 2 2 4 2 2" xfId="17176"/>
    <cellStyle name="Currency 4 3 2 2 4 2 2 2" xfId="52392"/>
    <cellStyle name="Currency 4 3 2 2 4 2 3" xfId="39795"/>
    <cellStyle name="Currency 4 3 2 2 4 2 4" xfId="29781"/>
    <cellStyle name="Currency 4 3 2 2 4 3" xfId="6000"/>
    <cellStyle name="Currency 4 3 2 2 4 3 2" xfId="18630"/>
    <cellStyle name="Currency 4 3 2 2 4 3 2 2" xfId="53846"/>
    <cellStyle name="Currency 4 3 2 2 4 3 3" xfId="41249"/>
    <cellStyle name="Currency 4 3 2 2 4 3 4" xfId="31235"/>
    <cellStyle name="Currency 4 3 2 2 4 4" xfId="7459"/>
    <cellStyle name="Currency 4 3 2 2 4 4 2" xfId="20084"/>
    <cellStyle name="Currency 4 3 2 2 4 4 2 2" xfId="55300"/>
    <cellStyle name="Currency 4 3 2 2 4 4 3" xfId="42703"/>
    <cellStyle name="Currency 4 3 2 2 4 4 4" xfId="32689"/>
    <cellStyle name="Currency 4 3 2 2 4 5" xfId="9240"/>
    <cellStyle name="Currency 4 3 2 2 4 5 2" xfId="21860"/>
    <cellStyle name="Currency 4 3 2 2 4 5 2 2" xfId="57076"/>
    <cellStyle name="Currency 4 3 2 2 4 5 3" xfId="44479"/>
    <cellStyle name="Currency 4 3 2 2 4 5 4" xfId="34465"/>
    <cellStyle name="Currency 4 3 2 2 4 6" xfId="11033"/>
    <cellStyle name="Currency 4 3 2 2 4 6 2" xfId="23636"/>
    <cellStyle name="Currency 4 3 2 2 4 6 2 2" xfId="58852"/>
    <cellStyle name="Currency 4 3 2 2 4 6 3" xfId="46255"/>
    <cellStyle name="Currency 4 3 2 2 4 6 4" xfId="36241"/>
    <cellStyle name="Currency 4 3 2 2 4 7" xfId="15400"/>
    <cellStyle name="Currency 4 3 2 2 4 7 2" xfId="50616"/>
    <cellStyle name="Currency 4 3 2 2 4 7 3" xfId="28005"/>
    <cellStyle name="Currency 4 3 2 2 4 8" xfId="13622"/>
    <cellStyle name="Currency 4 3 2 2 4 8 2" xfId="48840"/>
    <cellStyle name="Currency 4 3 2 2 4 9" xfId="38019"/>
    <cellStyle name="Currency 4 3 2 2 5" xfId="3868"/>
    <cellStyle name="Currency 4 3 2 2 5 2" xfId="8591"/>
    <cellStyle name="Currency 4 3 2 2 5 2 2" xfId="21216"/>
    <cellStyle name="Currency 4 3 2 2 5 2 2 2" xfId="56432"/>
    <cellStyle name="Currency 4 3 2 2 5 2 3" xfId="43835"/>
    <cellStyle name="Currency 4 3 2 2 5 2 4" xfId="33821"/>
    <cellStyle name="Currency 4 3 2 2 5 3" xfId="10372"/>
    <cellStyle name="Currency 4 3 2 2 5 3 2" xfId="22992"/>
    <cellStyle name="Currency 4 3 2 2 5 3 2 2" xfId="58208"/>
    <cellStyle name="Currency 4 3 2 2 5 3 3" xfId="45611"/>
    <cellStyle name="Currency 4 3 2 2 5 3 4" xfId="35597"/>
    <cellStyle name="Currency 4 3 2 2 5 4" xfId="12167"/>
    <cellStyle name="Currency 4 3 2 2 5 4 2" xfId="24768"/>
    <cellStyle name="Currency 4 3 2 2 5 4 2 2" xfId="59984"/>
    <cellStyle name="Currency 4 3 2 2 5 4 3" xfId="47387"/>
    <cellStyle name="Currency 4 3 2 2 5 4 4" xfId="37373"/>
    <cellStyle name="Currency 4 3 2 2 5 5" xfId="16532"/>
    <cellStyle name="Currency 4 3 2 2 5 5 2" xfId="51748"/>
    <cellStyle name="Currency 4 3 2 2 5 5 3" xfId="29137"/>
    <cellStyle name="Currency 4 3 2 2 5 6" xfId="14754"/>
    <cellStyle name="Currency 4 3 2 2 5 6 2" xfId="49972"/>
    <cellStyle name="Currency 4 3 2 2 5 7" xfId="39151"/>
    <cellStyle name="Currency 4 3 2 2 5 8" xfId="27361"/>
    <cellStyle name="Currency 4 3 2 2 6" xfId="4208"/>
    <cellStyle name="Currency 4 3 2 2 6 2" xfId="16854"/>
    <cellStyle name="Currency 4 3 2 2 6 2 2" xfId="52070"/>
    <cellStyle name="Currency 4 3 2 2 6 2 3" xfId="29459"/>
    <cellStyle name="Currency 4 3 2 2 6 3" xfId="13300"/>
    <cellStyle name="Currency 4 3 2 2 6 3 2" xfId="48518"/>
    <cellStyle name="Currency 4 3 2 2 6 4" xfId="39473"/>
    <cellStyle name="Currency 4 3 2 2 6 5" xfId="25907"/>
    <cellStyle name="Currency 4 3 2 2 7" xfId="5678"/>
    <cellStyle name="Currency 4 3 2 2 7 2" xfId="18308"/>
    <cellStyle name="Currency 4 3 2 2 7 2 2" xfId="53524"/>
    <cellStyle name="Currency 4 3 2 2 7 3" xfId="40927"/>
    <cellStyle name="Currency 4 3 2 2 7 4" xfId="30913"/>
    <cellStyle name="Currency 4 3 2 2 8" xfId="7137"/>
    <cellStyle name="Currency 4 3 2 2 8 2" xfId="19762"/>
    <cellStyle name="Currency 4 3 2 2 8 2 2" xfId="54978"/>
    <cellStyle name="Currency 4 3 2 2 8 3" xfId="42381"/>
    <cellStyle name="Currency 4 3 2 2 8 4" xfId="32367"/>
    <cellStyle name="Currency 4 3 2 2 9" xfId="8918"/>
    <cellStyle name="Currency 4 3 2 2 9 2" xfId="21538"/>
    <cellStyle name="Currency 4 3 2 2 9 2 2" xfId="56754"/>
    <cellStyle name="Currency 4 3 2 2 9 3" xfId="44157"/>
    <cellStyle name="Currency 4 3 2 2 9 4" xfId="34143"/>
    <cellStyle name="Currency 4 3 2 3" xfId="3054"/>
    <cellStyle name="Currency 4 3 2 3 10" xfId="25425"/>
    <cellStyle name="Currency 4 3 2 3 11" xfId="60960"/>
    <cellStyle name="Currency 4 3 2 3 2" xfId="4857"/>
    <cellStyle name="Currency 4 3 2 3 2 2" xfId="17503"/>
    <cellStyle name="Currency 4 3 2 3 2 2 2" xfId="52719"/>
    <cellStyle name="Currency 4 3 2 3 2 2 3" xfId="30108"/>
    <cellStyle name="Currency 4 3 2 3 2 3" xfId="13949"/>
    <cellStyle name="Currency 4 3 2 3 2 3 2" xfId="49167"/>
    <cellStyle name="Currency 4 3 2 3 2 4" xfId="40122"/>
    <cellStyle name="Currency 4 3 2 3 2 5" xfId="26556"/>
    <cellStyle name="Currency 4 3 2 3 3" xfId="6327"/>
    <cellStyle name="Currency 4 3 2 3 3 2" xfId="18957"/>
    <cellStyle name="Currency 4 3 2 3 3 2 2" xfId="54173"/>
    <cellStyle name="Currency 4 3 2 3 3 3" xfId="41576"/>
    <cellStyle name="Currency 4 3 2 3 3 4" xfId="31562"/>
    <cellStyle name="Currency 4 3 2 3 4" xfId="7786"/>
    <cellStyle name="Currency 4 3 2 3 4 2" xfId="20411"/>
    <cellStyle name="Currency 4 3 2 3 4 2 2" xfId="55627"/>
    <cellStyle name="Currency 4 3 2 3 4 3" xfId="43030"/>
    <cellStyle name="Currency 4 3 2 3 4 4" xfId="33016"/>
    <cellStyle name="Currency 4 3 2 3 5" xfId="9567"/>
    <cellStyle name="Currency 4 3 2 3 5 2" xfId="22187"/>
    <cellStyle name="Currency 4 3 2 3 5 2 2" xfId="57403"/>
    <cellStyle name="Currency 4 3 2 3 5 3" xfId="44806"/>
    <cellStyle name="Currency 4 3 2 3 5 4" xfId="34792"/>
    <cellStyle name="Currency 4 3 2 3 6" xfId="11360"/>
    <cellStyle name="Currency 4 3 2 3 6 2" xfId="23963"/>
    <cellStyle name="Currency 4 3 2 3 6 2 2" xfId="59179"/>
    <cellStyle name="Currency 4 3 2 3 6 3" xfId="46582"/>
    <cellStyle name="Currency 4 3 2 3 6 4" xfId="36568"/>
    <cellStyle name="Currency 4 3 2 3 7" xfId="15727"/>
    <cellStyle name="Currency 4 3 2 3 7 2" xfId="50943"/>
    <cellStyle name="Currency 4 3 2 3 7 3" xfId="28332"/>
    <cellStyle name="Currency 4 3 2 3 8" xfId="12818"/>
    <cellStyle name="Currency 4 3 2 3 8 2" xfId="48036"/>
    <cellStyle name="Currency 4 3 2 3 9" xfId="38346"/>
    <cellStyle name="Currency 4 3 2 4" xfId="2881"/>
    <cellStyle name="Currency 4 3 2 4 10" xfId="25266"/>
    <cellStyle name="Currency 4 3 2 4 11" xfId="60801"/>
    <cellStyle name="Currency 4 3 2 4 2" xfId="4698"/>
    <cellStyle name="Currency 4 3 2 4 2 2" xfId="17344"/>
    <cellStyle name="Currency 4 3 2 4 2 2 2" xfId="52560"/>
    <cellStyle name="Currency 4 3 2 4 2 2 3" xfId="29949"/>
    <cellStyle name="Currency 4 3 2 4 2 3" xfId="13790"/>
    <cellStyle name="Currency 4 3 2 4 2 3 2" xfId="49008"/>
    <cellStyle name="Currency 4 3 2 4 2 4" xfId="39963"/>
    <cellStyle name="Currency 4 3 2 4 2 5" xfId="26397"/>
    <cellStyle name="Currency 4 3 2 4 3" xfId="6168"/>
    <cellStyle name="Currency 4 3 2 4 3 2" xfId="18798"/>
    <cellStyle name="Currency 4 3 2 4 3 2 2" xfId="54014"/>
    <cellStyle name="Currency 4 3 2 4 3 3" xfId="41417"/>
    <cellStyle name="Currency 4 3 2 4 3 4" xfId="31403"/>
    <cellStyle name="Currency 4 3 2 4 4" xfId="7627"/>
    <cellStyle name="Currency 4 3 2 4 4 2" xfId="20252"/>
    <cellStyle name="Currency 4 3 2 4 4 2 2" xfId="55468"/>
    <cellStyle name="Currency 4 3 2 4 4 3" xfId="42871"/>
    <cellStyle name="Currency 4 3 2 4 4 4" xfId="32857"/>
    <cellStyle name="Currency 4 3 2 4 5" xfId="9408"/>
    <cellStyle name="Currency 4 3 2 4 5 2" xfId="22028"/>
    <cellStyle name="Currency 4 3 2 4 5 2 2" xfId="57244"/>
    <cellStyle name="Currency 4 3 2 4 5 3" xfId="44647"/>
    <cellStyle name="Currency 4 3 2 4 5 4" xfId="34633"/>
    <cellStyle name="Currency 4 3 2 4 6" xfId="11201"/>
    <cellStyle name="Currency 4 3 2 4 6 2" xfId="23804"/>
    <cellStyle name="Currency 4 3 2 4 6 2 2" xfId="59020"/>
    <cellStyle name="Currency 4 3 2 4 6 3" xfId="46423"/>
    <cellStyle name="Currency 4 3 2 4 6 4" xfId="36409"/>
    <cellStyle name="Currency 4 3 2 4 7" xfId="15568"/>
    <cellStyle name="Currency 4 3 2 4 7 2" xfId="50784"/>
    <cellStyle name="Currency 4 3 2 4 7 3" xfId="28173"/>
    <cellStyle name="Currency 4 3 2 4 8" xfId="12659"/>
    <cellStyle name="Currency 4 3 2 4 8 2" xfId="47877"/>
    <cellStyle name="Currency 4 3 2 4 9" xfId="38187"/>
    <cellStyle name="Currency 4 3 2 5" xfId="3389"/>
    <cellStyle name="Currency 4 3 2 5 10" xfId="26884"/>
    <cellStyle name="Currency 4 3 2 5 11" xfId="61288"/>
    <cellStyle name="Currency 4 3 2 5 2" xfId="5185"/>
    <cellStyle name="Currency 4 3 2 5 2 2" xfId="17831"/>
    <cellStyle name="Currency 4 3 2 5 2 2 2" xfId="53047"/>
    <cellStyle name="Currency 4 3 2 5 2 3" xfId="40450"/>
    <cellStyle name="Currency 4 3 2 5 2 4" xfId="30436"/>
    <cellStyle name="Currency 4 3 2 5 3" xfId="6655"/>
    <cellStyle name="Currency 4 3 2 5 3 2" xfId="19285"/>
    <cellStyle name="Currency 4 3 2 5 3 2 2" xfId="54501"/>
    <cellStyle name="Currency 4 3 2 5 3 3" xfId="41904"/>
    <cellStyle name="Currency 4 3 2 5 3 4" xfId="31890"/>
    <cellStyle name="Currency 4 3 2 5 4" xfId="8114"/>
    <cellStyle name="Currency 4 3 2 5 4 2" xfId="20739"/>
    <cellStyle name="Currency 4 3 2 5 4 2 2" xfId="55955"/>
    <cellStyle name="Currency 4 3 2 5 4 3" xfId="43358"/>
    <cellStyle name="Currency 4 3 2 5 4 4" xfId="33344"/>
    <cellStyle name="Currency 4 3 2 5 5" xfId="9895"/>
    <cellStyle name="Currency 4 3 2 5 5 2" xfId="22515"/>
    <cellStyle name="Currency 4 3 2 5 5 2 2" xfId="57731"/>
    <cellStyle name="Currency 4 3 2 5 5 3" xfId="45134"/>
    <cellStyle name="Currency 4 3 2 5 5 4" xfId="35120"/>
    <cellStyle name="Currency 4 3 2 5 6" xfId="11688"/>
    <cellStyle name="Currency 4 3 2 5 6 2" xfId="24291"/>
    <cellStyle name="Currency 4 3 2 5 6 2 2" xfId="59507"/>
    <cellStyle name="Currency 4 3 2 5 6 3" xfId="46910"/>
    <cellStyle name="Currency 4 3 2 5 6 4" xfId="36896"/>
    <cellStyle name="Currency 4 3 2 5 7" xfId="16055"/>
    <cellStyle name="Currency 4 3 2 5 7 2" xfId="51271"/>
    <cellStyle name="Currency 4 3 2 5 7 3" xfId="28660"/>
    <cellStyle name="Currency 4 3 2 5 8" xfId="14277"/>
    <cellStyle name="Currency 4 3 2 5 8 2" xfId="49495"/>
    <cellStyle name="Currency 4 3 2 5 9" xfId="38674"/>
    <cellStyle name="Currency 4 3 2 6" xfId="2550"/>
    <cellStyle name="Currency 4 3 2 6 10" xfId="26075"/>
    <cellStyle name="Currency 4 3 2 6 11" xfId="60479"/>
    <cellStyle name="Currency 4 3 2 6 2" xfId="4376"/>
    <cellStyle name="Currency 4 3 2 6 2 2" xfId="17022"/>
    <cellStyle name="Currency 4 3 2 6 2 2 2" xfId="52238"/>
    <cellStyle name="Currency 4 3 2 6 2 3" xfId="39641"/>
    <cellStyle name="Currency 4 3 2 6 2 4" xfId="29627"/>
    <cellStyle name="Currency 4 3 2 6 3" xfId="5846"/>
    <cellStyle name="Currency 4 3 2 6 3 2" xfId="18476"/>
    <cellStyle name="Currency 4 3 2 6 3 2 2" xfId="53692"/>
    <cellStyle name="Currency 4 3 2 6 3 3" xfId="41095"/>
    <cellStyle name="Currency 4 3 2 6 3 4" xfId="31081"/>
    <cellStyle name="Currency 4 3 2 6 4" xfId="7305"/>
    <cellStyle name="Currency 4 3 2 6 4 2" xfId="19930"/>
    <cellStyle name="Currency 4 3 2 6 4 2 2" xfId="55146"/>
    <cellStyle name="Currency 4 3 2 6 4 3" xfId="42549"/>
    <cellStyle name="Currency 4 3 2 6 4 4" xfId="32535"/>
    <cellStyle name="Currency 4 3 2 6 5" xfId="9086"/>
    <cellStyle name="Currency 4 3 2 6 5 2" xfId="21706"/>
    <cellStyle name="Currency 4 3 2 6 5 2 2" xfId="56922"/>
    <cellStyle name="Currency 4 3 2 6 5 3" xfId="44325"/>
    <cellStyle name="Currency 4 3 2 6 5 4" xfId="34311"/>
    <cellStyle name="Currency 4 3 2 6 6" xfId="10879"/>
    <cellStyle name="Currency 4 3 2 6 6 2" xfId="23482"/>
    <cellStyle name="Currency 4 3 2 6 6 2 2" xfId="58698"/>
    <cellStyle name="Currency 4 3 2 6 6 3" xfId="46101"/>
    <cellStyle name="Currency 4 3 2 6 6 4" xfId="36087"/>
    <cellStyle name="Currency 4 3 2 6 7" xfId="15246"/>
    <cellStyle name="Currency 4 3 2 6 7 2" xfId="50462"/>
    <cellStyle name="Currency 4 3 2 6 7 3" xfId="27851"/>
    <cellStyle name="Currency 4 3 2 6 8" xfId="13468"/>
    <cellStyle name="Currency 4 3 2 6 8 2" xfId="48686"/>
    <cellStyle name="Currency 4 3 2 6 9" xfId="37865"/>
    <cellStyle name="Currency 4 3 2 7" xfId="3713"/>
    <cellStyle name="Currency 4 3 2 7 2" xfId="8437"/>
    <cellStyle name="Currency 4 3 2 7 2 2" xfId="21062"/>
    <cellStyle name="Currency 4 3 2 7 2 2 2" xfId="56278"/>
    <cellStyle name="Currency 4 3 2 7 2 3" xfId="43681"/>
    <cellStyle name="Currency 4 3 2 7 2 4" xfId="33667"/>
    <cellStyle name="Currency 4 3 2 7 3" xfId="10218"/>
    <cellStyle name="Currency 4 3 2 7 3 2" xfId="22838"/>
    <cellStyle name="Currency 4 3 2 7 3 2 2" xfId="58054"/>
    <cellStyle name="Currency 4 3 2 7 3 3" xfId="45457"/>
    <cellStyle name="Currency 4 3 2 7 3 4" xfId="35443"/>
    <cellStyle name="Currency 4 3 2 7 4" xfId="12013"/>
    <cellStyle name="Currency 4 3 2 7 4 2" xfId="24614"/>
    <cellStyle name="Currency 4 3 2 7 4 2 2" xfId="59830"/>
    <cellStyle name="Currency 4 3 2 7 4 3" xfId="47233"/>
    <cellStyle name="Currency 4 3 2 7 4 4" xfId="37219"/>
    <cellStyle name="Currency 4 3 2 7 5" xfId="16378"/>
    <cellStyle name="Currency 4 3 2 7 5 2" xfId="51594"/>
    <cellStyle name="Currency 4 3 2 7 5 3" xfId="28983"/>
    <cellStyle name="Currency 4 3 2 7 6" xfId="14600"/>
    <cellStyle name="Currency 4 3 2 7 6 2" xfId="49818"/>
    <cellStyle name="Currency 4 3 2 7 7" xfId="38997"/>
    <cellStyle name="Currency 4 3 2 7 8" xfId="27207"/>
    <cellStyle name="Currency 4 3 2 8" xfId="4051"/>
    <cellStyle name="Currency 4 3 2 8 2" xfId="16700"/>
    <cellStyle name="Currency 4 3 2 8 2 2" xfId="51916"/>
    <cellStyle name="Currency 4 3 2 8 2 3" xfId="29305"/>
    <cellStyle name="Currency 4 3 2 8 3" xfId="13146"/>
    <cellStyle name="Currency 4 3 2 8 3 2" xfId="48364"/>
    <cellStyle name="Currency 4 3 2 8 4" xfId="39319"/>
    <cellStyle name="Currency 4 3 2 8 5" xfId="25753"/>
    <cellStyle name="Currency 4 3 2 9" xfId="5524"/>
    <cellStyle name="Currency 4 3 2 9 2" xfId="18154"/>
    <cellStyle name="Currency 4 3 2 9 2 2" xfId="53370"/>
    <cellStyle name="Currency 4 3 2 9 3" xfId="40773"/>
    <cellStyle name="Currency 4 3 2 9 4" xfId="30759"/>
    <cellStyle name="Currency 4 3 3" xfId="929"/>
    <cellStyle name="Currency 4 3 3 10" xfId="10486"/>
    <cellStyle name="Currency 4 3 3 10 2" xfId="23097"/>
    <cellStyle name="Currency 4 3 3 10 2 2" xfId="58313"/>
    <cellStyle name="Currency 4 3 3 10 3" xfId="45716"/>
    <cellStyle name="Currency 4 3 3 10 4" xfId="35702"/>
    <cellStyle name="Currency 4 3 3 11" xfId="15004"/>
    <cellStyle name="Currency 4 3 3 11 2" xfId="50220"/>
    <cellStyle name="Currency 4 3 3 11 3" xfId="27609"/>
    <cellStyle name="Currency 4 3 3 12" xfId="12417"/>
    <cellStyle name="Currency 4 3 3 12 2" xfId="47635"/>
    <cellStyle name="Currency 4 3 3 13" xfId="37623"/>
    <cellStyle name="Currency 4 3 3 14" xfId="25024"/>
    <cellStyle name="Currency 4 3 3 15" xfId="60237"/>
    <cellStyle name="Currency 4 3 3 2" xfId="3140"/>
    <cellStyle name="Currency 4 3 3 2 10" xfId="25508"/>
    <cellStyle name="Currency 4 3 3 2 11" xfId="61043"/>
    <cellStyle name="Currency 4 3 3 2 2" xfId="4940"/>
    <cellStyle name="Currency 4 3 3 2 2 2" xfId="17586"/>
    <cellStyle name="Currency 4 3 3 2 2 2 2" xfId="52802"/>
    <cellStyle name="Currency 4 3 3 2 2 2 3" xfId="30191"/>
    <cellStyle name="Currency 4 3 3 2 2 3" xfId="14032"/>
    <cellStyle name="Currency 4 3 3 2 2 3 2" xfId="49250"/>
    <cellStyle name="Currency 4 3 3 2 2 4" xfId="40205"/>
    <cellStyle name="Currency 4 3 3 2 2 5" xfId="26639"/>
    <cellStyle name="Currency 4 3 3 2 3" xfId="6410"/>
    <cellStyle name="Currency 4 3 3 2 3 2" xfId="19040"/>
    <cellStyle name="Currency 4 3 3 2 3 2 2" xfId="54256"/>
    <cellStyle name="Currency 4 3 3 2 3 3" xfId="41659"/>
    <cellStyle name="Currency 4 3 3 2 3 4" xfId="31645"/>
    <cellStyle name="Currency 4 3 3 2 4" xfId="7869"/>
    <cellStyle name="Currency 4 3 3 2 4 2" xfId="20494"/>
    <cellStyle name="Currency 4 3 3 2 4 2 2" xfId="55710"/>
    <cellStyle name="Currency 4 3 3 2 4 3" xfId="43113"/>
    <cellStyle name="Currency 4 3 3 2 4 4" xfId="33099"/>
    <cellStyle name="Currency 4 3 3 2 5" xfId="9650"/>
    <cellStyle name="Currency 4 3 3 2 5 2" xfId="22270"/>
    <cellStyle name="Currency 4 3 3 2 5 2 2" xfId="57486"/>
    <cellStyle name="Currency 4 3 3 2 5 3" xfId="44889"/>
    <cellStyle name="Currency 4 3 3 2 5 4" xfId="34875"/>
    <cellStyle name="Currency 4 3 3 2 6" xfId="11443"/>
    <cellStyle name="Currency 4 3 3 2 6 2" xfId="24046"/>
    <cellStyle name="Currency 4 3 3 2 6 2 2" xfId="59262"/>
    <cellStyle name="Currency 4 3 3 2 6 3" xfId="46665"/>
    <cellStyle name="Currency 4 3 3 2 6 4" xfId="36651"/>
    <cellStyle name="Currency 4 3 3 2 7" xfId="15810"/>
    <cellStyle name="Currency 4 3 3 2 7 2" xfId="51026"/>
    <cellStyle name="Currency 4 3 3 2 7 3" xfId="28415"/>
    <cellStyle name="Currency 4 3 3 2 8" xfId="12901"/>
    <cellStyle name="Currency 4 3 3 2 8 2" xfId="48119"/>
    <cellStyle name="Currency 4 3 3 2 9" xfId="38429"/>
    <cellStyle name="Currency 4 3 3 3" xfId="3469"/>
    <cellStyle name="Currency 4 3 3 3 10" xfId="26964"/>
    <cellStyle name="Currency 4 3 3 3 11" xfId="61368"/>
    <cellStyle name="Currency 4 3 3 3 2" xfId="5265"/>
    <cellStyle name="Currency 4 3 3 3 2 2" xfId="17911"/>
    <cellStyle name="Currency 4 3 3 3 2 2 2" xfId="53127"/>
    <cellStyle name="Currency 4 3 3 3 2 3" xfId="40530"/>
    <cellStyle name="Currency 4 3 3 3 2 4" xfId="30516"/>
    <cellStyle name="Currency 4 3 3 3 3" xfId="6735"/>
    <cellStyle name="Currency 4 3 3 3 3 2" xfId="19365"/>
    <cellStyle name="Currency 4 3 3 3 3 2 2" xfId="54581"/>
    <cellStyle name="Currency 4 3 3 3 3 3" xfId="41984"/>
    <cellStyle name="Currency 4 3 3 3 3 4" xfId="31970"/>
    <cellStyle name="Currency 4 3 3 3 4" xfId="8194"/>
    <cellStyle name="Currency 4 3 3 3 4 2" xfId="20819"/>
    <cellStyle name="Currency 4 3 3 3 4 2 2" xfId="56035"/>
    <cellStyle name="Currency 4 3 3 3 4 3" xfId="43438"/>
    <cellStyle name="Currency 4 3 3 3 4 4" xfId="33424"/>
    <cellStyle name="Currency 4 3 3 3 5" xfId="9975"/>
    <cellStyle name="Currency 4 3 3 3 5 2" xfId="22595"/>
    <cellStyle name="Currency 4 3 3 3 5 2 2" xfId="57811"/>
    <cellStyle name="Currency 4 3 3 3 5 3" xfId="45214"/>
    <cellStyle name="Currency 4 3 3 3 5 4" xfId="35200"/>
    <cellStyle name="Currency 4 3 3 3 6" xfId="11768"/>
    <cellStyle name="Currency 4 3 3 3 6 2" xfId="24371"/>
    <cellStyle name="Currency 4 3 3 3 6 2 2" xfId="59587"/>
    <cellStyle name="Currency 4 3 3 3 6 3" xfId="46990"/>
    <cellStyle name="Currency 4 3 3 3 6 4" xfId="36976"/>
    <cellStyle name="Currency 4 3 3 3 7" xfId="16135"/>
    <cellStyle name="Currency 4 3 3 3 7 2" xfId="51351"/>
    <cellStyle name="Currency 4 3 3 3 7 3" xfId="28740"/>
    <cellStyle name="Currency 4 3 3 3 8" xfId="14357"/>
    <cellStyle name="Currency 4 3 3 3 8 2" xfId="49575"/>
    <cellStyle name="Currency 4 3 3 3 9" xfId="38754"/>
    <cellStyle name="Currency 4 3 3 4" xfId="2631"/>
    <cellStyle name="Currency 4 3 3 4 10" xfId="26155"/>
    <cellStyle name="Currency 4 3 3 4 11" xfId="60559"/>
    <cellStyle name="Currency 4 3 3 4 2" xfId="4456"/>
    <cellStyle name="Currency 4 3 3 4 2 2" xfId="17102"/>
    <cellStyle name="Currency 4 3 3 4 2 2 2" xfId="52318"/>
    <cellStyle name="Currency 4 3 3 4 2 3" xfId="39721"/>
    <cellStyle name="Currency 4 3 3 4 2 4" xfId="29707"/>
    <cellStyle name="Currency 4 3 3 4 3" xfId="5926"/>
    <cellStyle name="Currency 4 3 3 4 3 2" xfId="18556"/>
    <cellStyle name="Currency 4 3 3 4 3 2 2" xfId="53772"/>
    <cellStyle name="Currency 4 3 3 4 3 3" xfId="41175"/>
    <cellStyle name="Currency 4 3 3 4 3 4" xfId="31161"/>
    <cellStyle name="Currency 4 3 3 4 4" xfId="7385"/>
    <cellStyle name="Currency 4 3 3 4 4 2" xfId="20010"/>
    <cellStyle name="Currency 4 3 3 4 4 2 2" xfId="55226"/>
    <cellStyle name="Currency 4 3 3 4 4 3" xfId="42629"/>
    <cellStyle name="Currency 4 3 3 4 4 4" xfId="32615"/>
    <cellStyle name="Currency 4 3 3 4 5" xfId="9166"/>
    <cellStyle name="Currency 4 3 3 4 5 2" xfId="21786"/>
    <cellStyle name="Currency 4 3 3 4 5 2 2" xfId="57002"/>
    <cellStyle name="Currency 4 3 3 4 5 3" xfId="44405"/>
    <cellStyle name="Currency 4 3 3 4 5 4" xfId="34391"/>
    <cellStyle name="Currency 4 3 3 4 6" xfId="10959"/>
    <cellStyle name="Currency 4 3 3 4 6 2" xfId="23562"/>
    <cellStyle name="Currency 4 3 3 4 6 2 2" xfId="58778"/>
    <cellStyle name="Currency 4 3 3 4 6 3" xfId="46181"/>
    <cellStyle name="Currency 4 3 3 4 6 4" xfId="36167"/>
    <cellStyle name="Currency 4 3 3 4 7" xfId="15326"/>
    <cellStyle name="Currency 4 3 3 4 7 2" xfId="50542"/>
    <cellStyle name="Currency 4 3 3 4 7 3" xfId="27931"/>
    <cellStyle name="Currency 4 3 3 4 8" xfId="13548"/>
    <cellStyle name="Currency 4 3 3 4 8 2" xfId="48766"/>
    <cellStyle name="Currency 4 3 3 4 9" xfId="37945"/>
    <cellStyle name="Currency 4 3 3 5" xfId="3794"/>
    <cellStyle name="Currency 4 3 3 5 2" xfId="8517"/>
    <cellStyle name="Currency 4 3 3 5 2 2" xfId="21142"/>
    <cellStyle name="Currency 4 3 3 5 2 2 2" xfId="56358"/>
    <cellStyle name="Currency 4 3 3 5 2 3" xfId="43761"/>
    <cellStyle name="Currency 4 3 3 5 2 4" xfId="33747"/>
    <cellStyle name="Currency 4 3 3 5 3" xfId="10298"/>
    <cellStyle name="Currency 4 3 3 5 3 2" xfId="22918"/>
    <cellStyle name="Currency 4 3 3 5 3 2 2" xfId="58134"/>
    <cellStyle name="Currency 4 3 3 5 3 3" xfId="45537"/>
    <cellStyle name="Currency 4 3 3 5 3 4" xfId="35523"/>
    <cellStyle name="Currency 4 3 3 5 4" xfId="12093"/>
    <cellStyle name="Currency 4 3 3 5 4 2" xfId="24694"/>
    <cellStyle name="Currency 4 3 3 5 4 2 2" xfId="59910"/>
    <cellStyle name="Currency 4 3 3 5 4 3" xfId="47313"/>
    <cellStyle name="Currency 4 3 3 5 4 4" xfId="37299"/>
    <cellStyle name="Currency 4 3 3 5 5" xfId="16458"/>
    <cellStyle name="Currency 4 3 3 5 5 2" xfId="51674"/>
    <cellStyle name="Currency 4 3 3 5 5 3" xfId="29063"/>
    <cellStyle name="Currency 4 3 3 5 6" xfId="14680"/>
    <cellStyle name="Currency 4 3 3 5 6 2" xfId="49898"/>
    <cellStyle name="Currency 4 3 3 5 7" xfId="39077"/>
    <cellStyle name="Currency 4 3 3 5 8" xfId="27287"/>
    <cellStyle name="Currency 4 3 3 6" xfId="4134"/>
    <cellStyle name="Currency 4 3 3 6 2" xfId="16780"/>
    <cellStyle name="Currency 4 3 3 6 2 2" xfId="51996"/>
    <cellStyle name="Currency 4 3 3 6 2 3" xfId="29385"/>
    <cellStyle name="Currency 4 3 3 6 3" xfId="13226"/>
    <cellStyle name="Currency 4 3 3 6 3 2" xfId="48444"/>
    <cellStyle name="Currency 4 3 3 6 4" xfId="39399"/>
    <cellStyle name="Currency 4 3 3 6 5" xfId="25833"/>
    <cellStyle name="Currency 4 3 3 7" xfId="5604"/>
    <cellStyle name="Currency 4 3 3 7 2" xfId="18234"/>
    <cellStyle name="Currency 4 3 3 7 2 2" xfId="53450"/>
    <cellStyle name="Currency 4 3 3 7 3" xfId="40853"/>
    <cellStyle name="Currency 4 3 3 7 4" xfId="30839"/>
    <cellStyle name="Currency 4 3 3 8" xfId="7063"/>
    <cellStyle name="Currency 4 3 3 8 2" xfId="19688"/>
    <cellStyle name="Currency 4 3 3 8 2 2" xfId="54904"/>
    <cellStyle name="Currency 4 3 3 8 3" xfId="42307"/>
    <cellStyle name="Currency 4 3 3 8 4" xfId="32293"/>
    <cellStyle name="Currency 4 3 3 9" xfId="8844"/>
    <cellStyle name="Currency 4 3 3 9 2" xfId="21464"/>
    <cellStyle name="Currency 4 3 3 9 2 2" xfId="56680"/>
    <cellStyle name="Currency 4 3 3 9 3" xfId="44083"/>
    <cellStyle name="Currency 4 3 3 9 4" xfId="34069"/>
    <cellStyle name="Currency 4 3 4" xfId="2970"/>
    <cellStyle name="Currency 4 3 4 10" xfId="25349"/>
    <cellStyle name="Currency 4 3 4 11" xfId="60884"/>
    <cellStyle name="Currency 4 3 4 2" xfId="4781"/>
    <cellStyle name="Currency 4 3 4 2 2" xfId="17427"/>
    <cellStyle name="Currency 4 3 4 2 2 2" xfId="52643"/>
    <cellStyle name="Currency 4 3 4 2 2 3" xfId="30032"/>
    <cellStyle name="Currency 4 3 4 2 3" xfId="13873"/>
    <cellStyle name="Currency 4 3 4 2 3 2" xfId="49091"/>
    <cellStyle name="Currency 4 3 4 2 4" xfId="40046"/>
    <cellStyle name="Currency 4 3 4 2 5" xfId="26480"/>
    <cellStyle name="Currency 4 3 4 3" xfId="6251"/>
    <cellStyle name="Currency 4 3 4 3 2" xfId="18881"/>
    <cellStyle name="Currency 4 3 4 3 2 2" xfId="54097"/>
    <cellStyle name="Currency 4 3 4 3 3" xfId="41500"/>
    <cellStyle name="Currency 4 3 4 3 4" xfId="31486"/>
    <cellStyle name="Currency 4 3 4 4" xfId="7710"/>
    <cellStyle name="Currency 4 3 4 4 2" xfId="20335"/>
    <cellStyle name="Currency 4 3 4 4 2 2" xfId="55551"/>
    <cellStyle name="Currency 4 3 4 4 3" xfId="42954"/>
    <cellStyle name="Currency 4 3 4 4 4" xfId="32940"/>
    <cellStyle name="Currency 4 3 4 5" xfId="9491"/>
    <cellStyle name="Currency 4 3 4 5 2" xfId="22111"/>
    <cellStyle name="Currency 4 3 4 5 2 2" xfId="57327"/>
    <cellStyle name="Currency 4 3 4 5 3" xfId="44730"/>
    <cellStyle name="Currency 4 3 4 5 4" xfId="34716"/>
    <cellStyle name="Currency 4 3 4 6" xfId="11284"/>
    <cellStyle name="Currency 4 3 4 6 2" xfId="23887"/>
    <cellStyle name="Currency 4 3 4 6 2 2" xfId="59103"/>
    <cellStyle name="Currency 4 3 4 6 3" xfId="46506"/>
    <cellStyle name="Currency 4 3 4 6 4" xfId="36492"/>
    <cellStyle name="Currency 4 3 4 7" xfId="15651"/>
    <cellStyle name="Currency 4 3 4 7 2" xfId="50867"/>
    <cellStyle name="Currency 4 3 4 7 3" xfId="28256"/>
    <cellStyle name="Currency 4 3 4 8" xfId="12742"/>
    <cellStyle name="Currency 4 3 4 8 2" xfId="47960"/>
    <cellStyle name="Currency 4 3 4 9" xfId="38270"/>
    <cellStyle name="Currency 4 3 5" xfId="2804"/>
    <cellStyle name="Currency 4 3 5 10" xfId="25194"/>
    <cellStyle name="Currency 4 3 5 11" xfId="60729"/>
    <cellStyle name="Currency 4 3 5 2" xfId="4626"/>
    <cellStyle name="Currency 4 3 5 2 2" xfId="17272"/>
    <cellStyle name="Currency 4 3 5 2 2 2" xfId="52488"/>
    <cellStyle name="Currency 4 3 5 2 2 3" xfId="29877"/>
    <cellStyle name="Currency 4 3 5 2 3" xfId="13718"/>
    <cellStyle name="Currency 4 3 5 2 3 2" xfId="48936"/>
    <cellStyle name="Currency 4 3 5 2 4" xfId="39891"/>
    <cellStyle name="Currency 4 3 5 2 5" xfId="26325"/>
    <cellStyle name="Currency 4 3 5 3" xfId="6096"/>
    <cellStyle name="Currency 4 3 5 3 2" xfId="18726"/>
    <cellStyle name="Currency 4 3 5 3 2 2" xfId="53942"/>
    <cellStyle name="Currency 4 3 5 3 3" xfId="41345"/>
    <cellStyle name="Currency 4 3 5 3 4" xfId="31331"/>
    <cellStyle name="Currency 4 3 5 4" xfId="7555"/>
    <cellStyle name="Currency 4 3 5 4 2" xfId="20180"/>
    <cellStyle name="Currency 4 3 5 4 2 2" xfId="55396"/>
    <cellStyle name="Currency 4 3 5 4 3" xfId="42799"/>
    <cellStyle name="Currency 4 3 5 4 4" xfId="32785"/>
    <cellStyle name="Currency 4 3 5 5" xfId="9336"/>
    <cellStyle name="Currency 4 3 5 5 2" xfId="21956"/>
    <cellStyle name="Currency 4 3 5 5 2 2" xfId="57172"/>
    <cellStyle name="Currency 4 3 5 5 3" xfId="44575"/>
    <cellStyle name="Currency 4 3 5 5 4" xfId="34561"/>
    <cellStyle name="Currency 4 3 5 6" xfId="11129"/>
    <cellStyle name="Currency 4 3 5 6 2" xfId="23732"/>
    <cellStyle name="Currency 4 3 5 6 2 2" xfId="58948"/>
    <cellStyle name="Currency 4 3 5 6 3" xfId="46351"/>
    <cellStyle name="Currency 4 3 5 6 4" xfId="36337"/>
    <cellStyle name="Currency 4 3 5 7" xfId="15496"/>
    <cellStyle name="Currency 4 3 5 7 2" xfId="50712"/>
    <cellStyle name="Currency 4 3 5 7 3" xfId="28101"/>
    <cellStyle name="Currency 4 3 5 8" xfId="12587"/>
    <cellStyle name="Currency 4 3 5 8 2" xfId="47805"/>
    <cellStyle name="Currency 4 3 5 9" xfId="38115"/>
    <cellStyle name="Currency 4 3 6" xfId="3317"/>
    <cellStyle name="Currency 4 3 6 10" xfId="26812"/>
    <cellStyle name="Currency 4 3 6 11" xfId="61216"/>
    <cellStyle name="Currency 4 3 6 2" xfId="5113"/>
    <cellStyle name="Currency 4 3 6 2 2" xfId="17759"/>
    <cellStyle name="Currency 4 3 6 2 2 2" xfId="52975"/>
    <cellStyle name="Currency 4 3 6 2 3" xfId="40378"/>
    <cellStyle name="Currency 4 3 6 2 4" xfId="30364"/>
    <cellStyle name="Currency 4 3 6 3" xfId="6583"/>
    <cellStyle name="Currency 4 3 6 3 2" xfId="19213"/>
    <cellStyle name="Currency 4 3 6 3 2 2" xfId="54429"/>
    <cellStyle name="Currency 4 3 6 3 3" xfId="41832"/>
    <cellStyle name="Currency 4 3 6 3 4" xfId="31818"/>
    <cellStyle name="Currency 4 3 6 4" xfId="8042"/>
    <cellStyle name="Currency 4 3 6 4 2" xfId="20667"/>
    <cellStyle name="Currency 4 3 6 4 2 2" xfId="55883"/>
    <cellStyle name="Currency 4 3 6 4 3" xfId="43286"/>
    <cellStyle name="Currency 4 3 6 4 4" xfId="33272"/>
    <cellStyle name="Currency 4 3 6 5" xfId="9823"/>
    <cellStyle name="Currency 4 3 6 5 2" xfId="22443"/>
    <cellStyle name="Currency 4 3 6 5 2 2" xfId="57659"/>
    <cellStyle name="Currency 4 3 6 5 3" xfId="45062"/>
    <cellStyle name="Currency 4 3 6 5 4" xfId="35048"/>
    <cellStyle name="Currency 4 3 6 6" xfId="11616"/>
    <cellStyle name="Currency 4 3 6 6 2" xfId="24219"/>
    <cellStyle name="Currency 4 3 6 6 2 2" xfId="59435"/>
    <cellStyle name="Currency 4 3 6 6 3" xfId="46838"/>
    <cellStyle name="Currency 4 3 6 6 4" xfId="36824"/>
    <cellStyle name="Currency 4 3 6 7" xfId="15983"/>
    <cellStyle name="Currency 4 3 6 7 2" xfId="51199"/>
    <cellStyle name="Currency 4 3 6 7 3" xfId="28588"/>
    <cellStyle name="Currency 4 3 6 8" xfId="14205"/>
    <cellStyle name="Currency 4 3 6 8 2" xfId="49423"/>
    <cellStyle name="Currency 4 3 6 9" xfId="38602"/>
    <cellStyle name="Currency 4 3 7" xfId="2474"/>
    <cellStyle name="Currency 4 3 7 10" xfId="26003"/>
    <cellStyle name="Currency 4 3 7 11" xfId="60407"/>
    <cellStyle name="Currency 4 3 7 2" xfId="4304"/>
    <cellStyle name="Currency 4 3 7 2 2" xfId="16950"/>
    <cellStyle name="Currency 4 3 7 2 2 2" xfId="52166"/>
    <cellStyle name="Currency 4 3 7 2 3" xfId="39569"/>
    <cellStyle name="Currency 4 3 7 2 4" xfId="29555"/>
    <cellStyle name="Currency 4 3 7 3" xfId="5774"/>
    <cellStyle name="Currency 4 3 7 3 2" xfId="18404"/>
    <cellStyle name="Currency 4 3 7 3 2 2" xfId="53620"/>
    <cellStyle name="Currency 4 3 7 3 3" xfId="41023"/>
    <cellStyle name="Currency 4 3 7 3 4" xfId="31009"/>
    <cellStyle name="Currency 4 3 7 4" xfId="7233"/>
    <cellStyle name="Currency 4 3 7 4 2" xfId="19858"/>
    <cellStyle name="Currency 4 3 7 4 2 2" xfId="55074"/>
    <cellStyle name="Currency 4 3 7 4 3" xfId="42477"/>
    <cellStyle name="Currency 4 3 7 4 4" xfId="32463"/>
    <cellStyle name="Currency 4 3 7 5" xfId="9014"/>
    <cellStyle name="Currency 4 3 7 5 2" xfId="21634"/>
    <cellStyle name="Currency 4 3 7 5 2 2" xfId="56850"/>
    <cellStyle name="Currency 4 3 7 5 3" xfId="44253"/>
    <cellStyle name="Currency 4 3 7 5 4" xfId="34239"/>
    <cellStyle name="Currency 4 3 7 6" xfId="10807"/>
    <cellStyle name="Currency 4 3 7 6 2" xfId="23410"/>
    <cellStyle name="Currency 4 3 7 6 2 2" xfId="58626"/>
    <cellStyle name="Currency 4 3 7 6 3" xfId="46029"/>
    <cellStyle name="Currency 4 3 7 6 4" xfId="36015"/>
    <cellStyle name="Currency 4 3 7 7" xfId="15174"/>
    <cellStyle name="Currency 4 3 7 7 2" xfId="50390"/>
    <cellStyle name="Currency 4 3 7 7 3" xfId="27779"/>
    <cellStyle name="Currency 4 3 7 8" xfId="13396"/>
    <cellStyle name="Currency 4 3 7 8 2" xfId="48614"/>
    <cellStyle name="Currency 4 3 7 9" xfId="37793"/>
    <cellStyle name="Currency 4 3 8" xfId="3641"/>
    <cellStyle name="Currency 4 3 8 2" xfId="8365"/>
    <cellStyle name="Currency 4 3 8 2 2" xfId="20990"/>
    <cellStyle name="Currency 4 3 8 2 2 2" xfId="56206"/>
    <cellStyle name="Currency 4 3 8 2 3" xfId="43609"/>
    <cellStyle name="Currency 4 3 8 2 4" xfId="33595"/>
    <cellStyle name="Currency 4 3 8 3" xfId="10146"/>
    <cellStyle name="Currency 4 3 8 3 2" xfId="22766"/>
    <cellStyle name="Currency 4 3 8 3 2 2" xfId="57982"/>
    <cellStyle name="Currency 4 3 8 3 3" xfId="45385"/>
    <cellStyle name="Currency 4 3 8 3 4" xfId="35371"/>
    <cellStyle name="Currency 4 3 8 4" xfId="11941"/>
    <cellStyle name="Currency 4 3 8 4 2" xfId="24542"/>
    <cellStyle name="Currency 4 3 8 4 2 2" xfId="59758"/>
    <cellStyle name="Currency 4 3 8 4 3" xfId="47161"/>
    <cellStyle name="Currency 4 3 8 4 4" xfId="37147"/>
    <cellStyle name="Currency 4 3 8 5" xfId="16306"/>
    <cellStyle name="Currency 4 3 8 5 2" xfId="51522"/>
    <cellStyle name="Currency 4 3 8 5 3" xfId="28911"/>
    <cellStyle name="Currency 4 3 8 6" xfId="14528"/>
    <cellStyle name="Currency 4 3 8 6 2" xfId="49746"/>
    <cellStyle name="Currency 4 3 8 7" xfId="38925"/>
    <cellStyle name="Currency 4 3 8 8" xfId="27135"/>
    <cellStyle name="Currency 4 3 9" xfId="3970"/>
    <cellStyle name="Currency 4 3 9 2" xfId="16628"/>
    <cellStyle name="Currency 4 3 9 2 2" xfId="51844"/>
    <cellStyle name="Currency 4 3 9 2 3" xfId="29233"/>
    <cellStyle name="Currency 4 3 9 3" xfId="13074"/>
    <cellStyle name="Currency 4 3 9 3 2" xfId="48292"/>
    <cellStyle name="Currency 4 3 9 4" xfId="39247"/>
    <cellStyle name="Currency 4 3 9 5" xfId="25681"/>
    <cellStyle name="Currency 4 4" xfId="930"/>
    <cellStyle name="Currency 4 4 10" xfId="6981"/>
    <cellStyle name="Currency 4 4 10 2" xfId="19607"/>
    <cellStyle name="Currency 4 4 10 2 2" xfId="54823"/>
    <cellStyle name="Currency 4 4 10 3" xfId="42226"/>
    <cellStyle name="Currency 4 4 10 4" xfId="32212"/>
    <cellStyle name="Currency 4 4 11" xfId="8762"/>
    <cellStyle name="Currency 4 4 11 2" xfId="21383"/>
    <cellStyle name="Currency 4 4 11 2 2" xfId="56599"/>
    <cellStyle name="Currency 4 4 11 3" xfId="44002"/>
    <cellStyle name="Currency 4 4 11 4" xfId="33988"/>
    <cellStyle name="Currency 4 4 12" xfId="10487"/>
    <cellStyle name="Currency 4 4 12 2" xfId="23098"/>
    <cellStyle name="Currency 4 4 12 2 2" xfId="58314"/>
    <cellStyle name="Currency 4 4 12 3" xfId="45717"/>
    <cellStyle name="Currency 4 4 12 4" xfId="35703"/>
    <cellStyle name="Currency 4 4 13" xfId="14922"/>
    <cellStyle name="Currency 4 4 13 2" xfId="50139"/>
    <cellStyle name="Currency 4 4 13 3" xfId="27528"/>
    <cellStyle name="Currency 4 4 14" xfId="12336"/>
    <cellStyle name="Currency 4 4 14 2" xfId="47554"/>
    <cellStyle name="Currency 4 4 15" xfId="37541"/>
    <cellStyle name="Currency 4 4 16" xfId="24943"/>
    <cellStyle name="Currency 4 4 17" xfId="60156"/>
    <cellStyle name="Currency 4 4 2" xfId="931"/>
    <cellStyle name="Currency 4 4 2 10" xfId="10488"/>
    <cellStyle name="Currency 4 4 2 10 2" xfId="23099"/>
    <cellStyle name="Currency 4 4 2 10 2 2" xfId="58315"/>
    <cellStyle name="Currency 4 4 2 10 3" xfId="45718"/>
    <cellStyle name="Currency 4 4 2 10 4" xfId="35704"/>
    <cellStyle name="Currency 4 4 2 11" xfId="15077"/>
    <cellStyle name="Currency 4 4 2 11 2" xfId="50293"/>
    <cellStyle name="Currency 4 4 2 11 3" xfId="27682"/>
    <cellStyle name="Currency 4 4 2 12" xfId="12490"/>
    <cellStyle name="Currency 4 4 2 12 2" xfId="47708"/>
    <cellStyle name="Currency 4 4 2 13" xfId="37696"/>
    <cellStyle name="Currency 4 4 2 14" xfId="25097"/>
    <cellStyle name="Currency 4 4 2 15" xfId="60310"/>
    <cellStyle name="Currency 4 4 2 2" xfId="3213"/>
    <cellStyle name="Currency 4 4 2 2 10" xfId="25581"/>
    <cellStyle name="Currency 4 4 2 2 11" xfId="61116"/>
    <cellStyle name="Currency 4 4 2 2 2" xfId="5013"/>
    <cellStyle name="Currency 4 4 2 2 2 2" xfId="17659"/>
    <cellStyle name="Currency 4 4 2 2 2 2 2" xfId="52875"/>
    <cellStyle name="Currency 4 4 2 2 2 2 3" xfId="30264"/>
    <cellStyle name="Currency 4 4 2 2 2 3" xfId="14105"/>
    <cellStyle name="Currency 4 4 2 2 2 3 2" xfId="49323"/>
    <cellStyle name="Currency 4 4 2 2 2 4" xfId="40278"/>
    <cellStyle name="Currency 4 4 2 2 2 5" xfId="26712"/>
    <cellStyle name="Currency 4 4 2 2 3" xfId="6483"/>
    <cellStyle name="Currency 4 4 2 2 3 2" xfId="19113"/>
    <cellStyle name="Currency 4 4 2 2 3 2 2" xfId="54329"/>
    <cellStyle name="Currency 4 4 2 2 3 3" xfId="41732"/>
    <cellStyle name="Currency 4 4 2 2 3 4" xfId="31718"/>
    <cellStyle name="Currency 4 4 2 2 4" xfId="7942"/>
    <cellStyle name="Currency 4 4 2 2 4 2" xfId="20567"/>
    <cellStyle name="Currency 4 4 2 2 4 2 2" xfId="55783"/>
    <cellStyle name="Currency 4 4 2 2 4 3" xfId="43186"/>
    <cellStyle name="Currency 4 4 2 2 4 4" xfId="33172"/>
    <cellStyle name="Currency 4 4 2 2 5" xfId="9723"/>
    <cellStyle name="Currency 4 4 2 2 5 2" xfId="22343"/>
    <cellStyle name="Currency 4 4 2 2 5 2 2" xfId="57559"/>
    <cellStyle name="Currency 4 4 2 2 5 3" xfId="44962"/>
    <cellStyle name="Currency 4 4 2 2 5 4" xfId="34948"/>
    <cellStyle name="Currency 4 4 2 2 6" xfId="11516"/>
    <cellStyle name="Currency 4 4 2 2 6 2" xfId="24119"/>
    <cellStyle name="Currency 4 4 2 2 6 2 2" xfId="59335"/>
    <cellStyle name="Currency 4 4 2 2 6 3" xfId="46738"/>
    <cellStyle name="Currency 4 4 2 2 6 4" xfId="36724"/>
    <cellStyle name="Currency 4 4 2 2 7" xfId="15883"/>
    <cellStyle name="Currency 4 4 2 2 7 2" xfId="51099"/>
    <cellStyle name="Currency 4 4 2 2 7 3" xfId="28488"/>
    <cellStyle name="Currency 4 4 2 2 8" xfId="12974"/>
    <cellStyle name="Currency 4 4 2 2 8 2" xfId="48192"/>
    <cellStyle name="Currency 4 4 2 2 9" xfId="38502"/>
    <cellStyle name="Currency 4 4 2 3" xfId="3542"/>
    <cellStyle name="Currency 4 4 2 3 10" xfId="27037"/>
    <cellStyle name="Currency 4 4 2 3 11" xfId="61441"/>
    <cellStyle name="Currency 4 4 2 3 2" xfId="5338"/>
    <cellStyle name="Currency 4 4 2 3 2 2" xfId="17984"/>
    <cellStyle name="Currency 4 4 2 3 2 2 2" xfId="53200"/>
    <cellStyle name="Currency 4 4 2 3 2 3" xfId="40603"/>
    <cellStyle name="Currency 4 4 2 3 2 4" xfId="30589"/>
    <cellStyle name="Currency 4 4 2 3 3" xfId="6808"/>
    <cellStyle name="Currency 4 4 2 3 3 2" xfId="19438"/>
    <cellStyle name="Currency 4 4 2 3 3 2 2" xfId="54654"/>
    <cellStyle name="Currency 4 4 2 3 3 3" xfId="42057"/>
    <cellStyle name="Currency 4 4 2 3 3 4" xfId="32043"/>
    <cellStyle name="Currency 4 4 2 3 4" xfId="8267"/>
    <cellStyle name="Currency 4 4 2 3 4 2" xfId="20892"/>
    <cellStyle name="Currency 4 4 2 3 4 2 2" xfId="56108"/>
    <cellStyle name="Currency 4 4 2 3 4 3" xfId="43511"/>
    <cellStyle name="Currency 4 4 2 3 4 4" xfId="33497"/>
    <cellStyle name="Currency 4 4 2 3 5" xfId="10048"/>
    <cellStyle name="Currency 4 4 2 3 5 2" xfId="22668"/>
    <cellStyle name="Currency 4 4 2 3 5 2 2" xfId="57884"/>
    <cellStyle name="Currency 4 4 2 3 5 3" xfId="45287"/>
    <cellStyle name="Currency 4 4 2 3 5 4" xfId="35273"/>
    <cellStyle name="Currency 4 4 2 3 6" xfId="11841"/>
    <cellStyle name="Currency 4 4 2 3 6 2" xfId="24444"/>
    <cellStyle name="Currency 4 4 2 3 6 2 2" xfId="59660"/>
    <cellStyle name="Currency 4 4 2 3 6 3" xfId="47063"/>
    <cellStyle name="Currency 4 4 2 3 6 4" xfId="37049"/>
    <cellStyle name="Currency 4 4 2 3 7" xfId="16208"/>
    <cellStyle name="Currency 4 4 2 3 7 2" xfId="51424"/>
    <cellStyle name="Currency 4 4 2 3 7 3" xfId="28813"/>
    <cellStyle name="Currency 4 4 2 3 8" xfId="14430"/>
    <cellStyle name="Currency 4 4 2 3 8 2" xfId="49648"/>
    <cellStyle name="Currency 4 4 2 3 9" xfId="38827"/>
    <cellStyle name="Currency 4 4 2 4" xfId="2704"/>
    <cellStyle name="Currency 4 4 2 4 10" xfId="26228"/>
    <cellStyle name="Currency 4 4 2 4 11" xfId="60632"/>
    <cellStyle name="Currency 4 4 2 4 2" xfId="4529"/>
    <cellStyle name="Currency 4 4 2 4 2 2" xfId="17175"/>
    <cellStyle name="Currency 4 4 2 4 2 2 2" xfId="52391"/>
    <cellStyle name="Currency 4 4 2 4 2 3" xfId="39794"/>
    <cellStyle name="Currency 4 4 2 4 2 4" xfId="29780"/>
    <cellStyle name="Currency 4 4 2 4 3" xfId="5999"/>
    <cellStyle name="Currency 4 4 2 4 3 2" xfId="18629"/>
    <cellStyle name="Currency 4 4 2 4 3 2 2" xfId="53845"/>
    <cellStyle name="Currency 4 4 2 4 3 3" xfId="41248"/>
    <cellStyle name="Currency 4 4 2 4 3 4" xfId="31234"/>
    <cellStyle name="Currency 4 4 2 4 4" xfId="7458"/>
    <cellStyle name="Currency 4 4 2 4 4 2" xfId="20083"/>
    <cellStyle name="Currency 4 4 2 4 4 2 2" xfId="55299"/>
    <cellStyle name="Currency 4 4 2 4 4 3" xfId="42702"/>
    <cellStyle name="Currency 4 4 2 4 4 4" xfId="32688"/>
    <cellStyle name="Currency 4 4 2 4 5" xfId="9239"/>
    <cellStyle name="Currency 4 4 2 4 5 2" xfId="21859"/>
    <cellStyle name="Currency 4 4 2 4 5 2 2" xfId="57075"/>
    <cellStyle name="Currency 4 4 2 4 5 3" xfId="44478"/>
    <cellStyle name="Currency 4 4 2 4 5 4" xfId="34464"/>
    <cellStyle name="Currency 4 4 2 4 6" xfId="11032"/>
    <cellStyle name="Currency 4 4 2 4 6 2" xfId="23635"/>
    <cellStyle name="Currency 4 4 2 4 6 2 2" xfId="58851"/>
    <cellStyle name="Currency 4 4 2 4 6 3" xfId="46254"/>
    <cellStyle name="Currency 4 4 2 4 6 4" xfId="36240"/>
    <cellStyle name="Currency 4 4 2 4 7" xfId="15399"/>
    <cellStyle name="Currency 4 4 2 4 7 2" xfId="50615"/>
    <cellStyle name="Currency 4 4 2 4 7 3" xfId="28004"/>
    <cellStyle name="Currency 4 4 2 4 8" xfId="13621"/>
    <cellStyle name="Currency 4 4 2 4 8 2" xfId="48839"/>
    <cellStyle name="Currency 4 4 2 4 9" xfId="38018"/>
    <cellStyle name="Currency 4 4 2 5" xfId="3867"/>
    <cellStyle name="Currency 4 4 2 5 2" xfId="8590"/>
    <cellStyle name="Currency 4 4 2 5 2 2" xfId="21215"/>
    <cellStyle name="Currency 4 4 2 5 2 2 2" xfId="56431"/>
    <cellStyle name="Currency 4 4 2 5 2 3" xfId="43834"/>
    <cellStyle name="Currency 4 4 2 5 2 4" xfId="33820"/>
    <cellStyle name="Currency 4 4 2 5 3" xfId="10371"/>
    <cellStyle name="Currency 4 4 2 5 3 2" xfId="22991"/>
    <cellStyle name="Currency 4 4 2 5 3 2 2" xfId="58207"/>
    <cellStyle name="Currency 4 4 2 5 3 3" xfId="45610"/>
    <cellStyle name="Currency 4 4 2 5 3 4" xfId="35596"/>
    <cellStyle name="Currency 4 4 2 5 4" xfId="12166"/>
    <cellStyle name="Currency 4 4 2 5 4 2" xfId="24767"/>
    <cellStyle name="Currency 4 4 2 5 4 2 2" xfId="59983"/>
    <cellStyle name="Currency 4 4 2 5 4 3" xfId="47386"/>
    <cellStyle name="Currency 4 4 2 5 4 4" xfId="37372"/>
    <cellStyle name="Currency 4 4 2 5 5" xfId="16531"/>
    <cellStyle name="Currency 4 4 2 5 5 2" xfId="51747"/>
    <cellStyle name="Currency 4 4 2 5 5 3" xfId="29136"/>
    <cellStyle name="Currency 4 4 2 5 6" xfId="14753"/>
    <cellStyle name="Currency 4 4 2 5 6 2" xfId="49971"/>
    <cellStyle name="Currency 4 4 2 5 7" xfId="39150"/>
    <cellStyle name="Currency 4 4 2 5 8" xfId="27360"/>
    <cellStyle name="Currency 4 4 2 6" xfId="4207"/>
    <cellStyle name="Currency 4 4 2 6 2" xfId="16853"/>
    <cellStyle name="Currency 4 4 2 6 2 2" xfId="52069"/>
    <cellStyle name="Currency 4 4 2 6 2 3" xfId="29458"/>
    <cellStyle name="Currency 4 4 2 6 3" xfId="13299"/>
    <cellStyle name="Currency 4 4 2 6 3 2" xfId="48517"/>
    <cellStyle name="Currency 4 4 2 6 4" xfId="39472"/>
    <cellStyle name="Currency 4 4 2 6 5" xfId="25906"/>
    <cellStyle name="Currency 4 4 2 7" xfId="5677"/>
    <cellStyle name="Currency 4 4 2 7 2" xfId="18307"/>
    <cellStyle name="Currency 4 4 2 7 2 2" xfId="53523"/>
    <cellStyle name="Currency 4 4 2 7 3" xfId="40926"/>
    <cellStyle name="Currency 4 4 2 7 4" xfId="30912"/>
    <cellStyle name="Currency 4 4 2 8" xfId="7136"/>
    <cellStyle name="Currency 4 4 2 8 2" xfId="19761"/>
    <cellStyle name="Currency 4 4 2 8 2 2" xfId="54977"/>
    <cellStyle name="Currency 4 4 2 8 3" xfId="42380"/>
    <cellStyle name="Currency 4 4 2 8 4" xfId="32366"/>
    <cellStyle name="Currency 4 4 2 9" xfId="8917"/>
    <cellStyle name="Currency 4 4 2 9 2" xfId="21537"/>
    <cellStyle name="Currency 4 4 2 9 2 2" xfId="56753"/>
    <cellStyle name="Currency 4 4 2 9 3" xfId="44156"/>
    <cellStyle name="Currency 4 4 2 9 4" xfId="34142"/>
    <cellStyle name="Currency 4 4 3" xfId="3053"/>
    <cellStyle name="Currency 4 4 3 10" xfId="25424"/>
    <cellStyle name="Currency 4 4 3 11" xfId="60959"/>
    <cellStyle name="Currency 4 4 3 2" xfId="4856"/>
    <cellStyle name="Currency 4 4 3 2 2" xfId="17502"/>
    <cellStyle name="Currency 4 4 3 2 2 2" xfId="52718"/>
    <cellStyle name="Currency 4 4 3 2 2 3" xfId="30107"/>
    <cellStyle name="Currency 4 4 3 2 3" xfId="13948"/>
    <cellStyle name="Currency 4 4 3 2 3 2" xfId="49166"/>
    <cellStyle name="Currency 4 4 3 2 4" xfId="40121"/>
    <cellStyle name="Currency 4 4 3 2 5" xfId="26555"/>
    <cellStyle name="Currency 4 4 3 3" xfId="6326"/>
    <cellStyle name="Currency 4 4 3 3 2" xfId="18956"/>
    <cellStyle name="Currency 4 4 3 3 2 2" xfId="54172"/>
    <cellStyle name="Currency 4 4 3 3 3" xfId="41575"/>
    <cellStyle name="Currency 4 4 3 3 4" xfId="31561"/>
    <cellStyle name="Currency 4 4 3 4" xfId="7785"/>
    <cellStyle name="Currency 4 4 3 4 2" xfId="20410"/>
    <cellStyle name="Currency 4 4 3 4 2 2" xfId="55626"/>
    <cellStyle name="Currency 4 4 3 4 3" xfId="43029"/>
    <cellStyle name="Currency 4 4 3 4 4" xfId="33015"/>
    <cellStyle name="Currency 4 4 3 5" xfId="9566"/>
    <cellStyle name="Currency 4 4 3 5 2" xfId="22186"/>
    <cellStyle name="Currency 4 4 3 5 2 2" xfId="57402"/>
    <cellStyle name="Currency 4 4 3 5 3" xfId="44805"/>
    <cellStyle name="Currency 4 4 3 5 4" xfId="34791"/>
    <cellStyle name="Currency 4 4 3 6" xfId="11359"/>
    <cellStyle name="Currency 4 4 3 6 2" xfId="23962"/>
    <cellStyle name="Currency 4 4 3 6 2 2" xfId="59178"/>
    <cellStyle name="Currency 4 4 3 6 3" xfId="46581"/>
    <cellStyle name="Currency 4 4 3 6 4" xfId="36567"/>
    <cellStyle name="Currency 4 4 3 7" xfId="15726"/>
    <cellStyle name="Currency 4 4 3 7 2" xfId="50942"/>
    <cellStyle name="Currency 4 4 3 7 3" xfId="28331"/>
    <cellStyle name="Currency 4 4 3 8" xfId="12817"/>
    <cellStyle name="Currency 4 4 3 8 2" xfId="48035"/>
    <cellStyle name="Currency 4 4 3 9" xfId="38345"/>
    <cellStyle name="Currency 4 4 4" xfId="2880"/>
    <cellStyle name="Currency 4 4 4 10" xfId="25265"/>
    <cellStyle name="Currency 4 4 4 11" xfId="60800"/>
    <cellStyle name="Currency 4 4 4 2" xfId="4697"/>
    <cellStyle name="Currency 4 4 4 2 2" xfId="17343"/>
    <cellStyle name="Currency 4 4 4 2 2 2" xfId="52559"/>
    <cellStyle name="Currency 4 4 4 2 2 3" xfId="29948"/>
    <cellStyle name="Currency 4 4 4 2 3" xfId="13789"/>
    <cellStyle name="Currency 4 4 4 2 3 2" xfId="49007"/>
    <cellStyle name="Currency 4 4 4 2 4" xfId="39962"/>
    <cellStyle name="Currency 4 4 4 2 5" xfId="26396"/>
    <cellStyle name="Currency 4 4 4 3" xfId="6167"/>
    <cellStyle name="Currency 4 4 4 3 2" xfId="18797"/>
    <cellStyle name="Currency 4 4 4 3 2 2" xfId="54013"/>
    <cellStyle name="Currency 4 4 4 3 3" xfId="41416"/>
    <cellStyle name="Currency 4 4 4 3 4" xfId="31402"/>
    <cellStyle name="Currency 4 4 4 4" xfId="7626"/>
    <cellStyle name="Currency 4 4 4 4 2" xfId="20251"/>
    <cellStyle name="Currency 4 4 4 4 2 2" xfId="55467"/>
    <cellStyle name="Currency 4 4 4 4 3" xfId="42870"/>
    <cellStyle name="Currency 4 4 4 4 4" xfId="32856"/>
    <cellStyle name="Currency 4 4 4 5" xfId="9407"/>
    <cellStyle name="Currency 4 4 4 5 2" xfId="22027"/>
    <cellStyle name="Currency 4 4 4 5 2 2" xfId="57243"/>
    <cellStyle name="Currency 4 4 4 5 3" xfId="44646"/>
    <cellStyle name="Currency 4 4 4 5 4" xfId="34632"/>
    <cellStyle name="Currency 4 4 4 6" xfId="11200"/>
    <cellStyle name="Currency 4 4 4 6 2" xfId="23803"/>
    <cellStyle name="Currency 4 4 4 6 2 2" xfId="59019"/>
    <cellStyle name="Currency 4 4 4 6 3" xfId="46422"/>
    <cellStyle name="Currency 4 4 4 6 4" xfId="36408"/>
    <cellStyle name="Currency 4 4 4 7" xfId="15567"/>
    <cellStyle name="Currency 4 4 4 7 2" xfId="50783"/>
    <cellStyle name="Currency 4 4 4 7 3" xfId="28172"/>
    <cellStyle name="Currency 4 4 4 8" xfId="12658"/>
    <cellStyle name="Currency 4 4 4 8 2" xfId="47876"/>
    <cellStyle name="Currency 4 4 4 9" xfId="38186"/>
    <cellStyle name="Currency 4 4 5" xfId="3388"/>
    <cellStyle name="Currency 4 4 5 10" xfId="26883"/>
    <cellStyle name="Currency 4 4 5 11" xfId="61287"/>
    <cellStyle name="Currency 4 4 5 2" xfId="5184"/>
    <cellStyle name="Currency 4 4 5 2 2" xfId="17830"/>
    <cellStyle name="Currency 4 4 5 2 2 2" xfId="53046"/>
    <cellStyle name="Currency 4 4 5 2 3" xfId="40449"/>
    <cellStyle name="Currency 4 4 5 2 4" xfId="30435"/>
    <cellStyle name="Currency 4 4 5 3" xfId="6654"/>
    <cellStyle name="Currency 4 4 5 3 2" xfId="19284"/>
    <cellStyle name="Currency 4 4 5 3 2 2" xfId="54500"/>
    <cellStyle name="Currency 4 4 5 3 3" xfId="41903"/>
    <cellStyle name="Currency 4 4 5 3 4" xfId="31889"/>
    <cellStyle name="Currency 4 4 5 4" xfId="8113"/>
    <cellStyle name="Currency 4 4 5 4 2" xfId="20738"/>
    <cellStyle name="Currency 4 4 5 4 2 2" xfId="55954"/>
    <cellStyle name="Currency 4 4 5 4 3" xfId="43357"/>
    <cellStyle name="Currency 4 4 5 4 4" xfId="33343"/>
    <cellStyle name="Currency 4 4 5 5" xfId="9894"/>
    <cellStyle name="Currency 4 4 5 5 2" xfId="22514"/>
    <cellStyle name="Currency 4 4 5 5 2 2" xfId="57730"/>
    <cellStyle name="Currency 4 4 5 5 3" xfId="45133"/>
    <cellStyle name="Currency 4 4 5 5 4" xfId="35119"/>
    <cellStyle name="Currency 4 4 5 6" xfId="11687"/>
    <cellStyle name="Currency 4 4 5 6 2" xfId="24290"/>
    <cellStyle name="Currency 4 4 5 6 2 2" xfId="59506"/>
    <cellStyle name="Currency 4 4 5 6 3" xfId="46909"/>
    <cellStyle name="Currency 4 4 5 6 4" xfId="36895"/>
    <cellStyle name="Currency 4 4 5 7" xfId="16054"/>
    <cellStyle name="Currency 4 4 5 7 2" xfId="51270"/>
    <cellStyle name="Currency 4 4 5 7 3" xfId="28659"/>
    <cellStyle name="Currency 4 4 5 8" xfId="14276"/>
    <cellStyle name="Currency 4 4 5 8 2" xfId="49494"/>
    <cellStyle name="Currency 4 4 5 9" xfId="38673"/>
    <cellStyle name="Currency 4 4 6" xfId="2549"/>
    <cellStyle name="Currency 4 4 6 10" xfId="26074"/>
    <cellStyle name="Currency 4 4 6 11" xfId="60478"/>
    <cellStyle name="Currency 4 4 6 2" xfId="4375"/>
    <cellStyle name="Currency 4 4 6 2 2" xfId="17021"/>
    <cellStyle name="Currency 4 4 6 2 2 2" xfId="52237"/>
    <cellStyle name="Currency 4 4 6 2 3" xfId="39640"/>
    <cellStyle name="Currency 4 4 6 2 4" xfId="29626"/>
    <cellStyle name="Currency 4 4 6 3" xfId="5845"/>
    <cellStyle name="Currency 4 4 6 3 2" xfId="18475"/>
    <cellStyle name="Currency 4 4 6 3 2 2" xfId="53691"/>
    <cellStyle name="Currency 4 4 6 3 3" xfId="41094"/>
    <cellStyle name="Currency 4 4 6 3 4" xfId="31080"/>
    <cellStyle name="Currency 4 4 6 4" xfId="7304"/>
    <cellStyle name="Currency 4 4 6 4 2" xfId="19929"/>
    <cellStyle name="Currency 4 4 6 4 2 2" xfId="55145"/>
    <cellStyle name="Currency 4 4 6 4 3" xfId="42548"/>
    <cellStyle name="Currency 4 4 6 4 4" xfId="32534"/>
    <cellStyle name="Currency 4 4 6 5" xfId="9085"/>
    <cellStyle name="Currency 4 4 6 5 2" xfId="21705"/>
    <cellStyle name="Currency 4 4 6 5 2 2" xfId="56921"/>
    <cellStyle name="Currency 4 4 6 5 3" xfId="44324"/>
    <cellStyle name="Currency 4 4 6 5 4" xfId="34310"/>
    <cellStyle name="Currency 4 4 6 6" xfId="10878"/>
    <cellStyle name="Currency 4 4 6 6 2" xfId="23481"/>
    <cellStyle name="Currency 4 4 6 6 2 2" xfId="58697"/>
    <cellStyle name="Currency 4 4 6 6 3" xfId="46100"/>
    <cellStyle name="Currency 4 4 6 6 4" xfId="36086"/>
    <cellStyle name="Currency 4 4 6 7" xfId="15245"/>
    <cellStyle name="Currency 4 4 6 7 2" xfId="50461"/>
    <cellStyle name="Currency 4 4 6 7 3" xfId="27850"/>
    <cellStyle name="Currency 4 4 6 8" xfId="13467"/>
    <cellStyle name="Currency 4 4 6 8 2" xfId="48685"/>
    <cellStyle name="Currency 4 4 6 9" xfId="37864"/>
    <cellStyle name="Currency 4 4 7" xfId="3712"/>
    <cellStyle name="Currency 4 4 7 2" xfId="8436"/>
    <cellStyle name="Currency 4 4 7 2 2" xfId="21061"/>
    <cellStyle name="Currency 4 4 7 2 2 2" xfId="56277"/>
    <cellStyle name="Currency 4 4 7 2 3" xfId="43680"/>
    <cellStyle name="Currency 4 4 7 2 4" xfId="33666"/>
    <cellStyle name="Currency 4 4 7 3" xfId="10217"/>
    <cellStyle name="Currency 4 4 7 3 2" xfId="22837"/>
    <cellStyle name="Currency 4 4 7 3 2 2" xfId="58053"/>
    <cellStyle name="Currency 4 4 7 3 3" xfId="45456"/>
    <cellStyle name="Currency 4 4 7 3 4" xfId="35442"/>
    <cellStyle name="Currency 4 4 7 4" xfId="12012"/>
    <cellStyle name="Currency 4 4 7 4 2" xfId="24613"/>
    <cellStyle name="Currency 4 4 7 4 2 2" xfId="59829"/>
    <cellStyle name="Currency 4 4 7 4 3" xfId="47232"/>
    <cellStyle name="Currency 4 4 7 4 4" xfId="37218"/>
    <cellStyle name="Currency 4 4 7 5" xfId="16377"/>
    <cellStyle name="Currency 4 4 7 5 2" xfId="51593"/>
    <cellStyle name="Currency 4 4 7 5 3" xfId="28982"/>
    <cellStyle name="Currency 4 4 7 6" xfId="14599"/>
    <cellStyle name="Currency 4 4 7 6 2" xfId="49817"/>
    <cellStyle name="Currency 4 4 7 7" xfId="38996"/>
    <cellStyle name="Currency 4 4 7 8" xfId="27206"/>
    <cellStyle name="Currency 4 4 8" xfId="4050"/>
    <cellStyle name="Currency 4 4 8 2" xfId="16699"/>
    <cellStyle name="Currency 4 4 8 2 2" xfId="51915"/>
    <cellStyle name="Currency 4 4 8 2 3" xfId="29304"/>
    <cellStyle name="Currency 4 4 8 3" xfId="13145"/>
    <cellStyle name="Currency 4 4 8 3 2" xfId="48363"/>
    <cellStyle name="Currency 4 4 8 4" xfId="39318"/>
    <cellStyle name="Currency 4 4 8 5" xfId="25752"/>
    <cellStyle name="Currency 4 4 9" xfId="5523"/>
    <cellStyle name="Currency 4 4 9 2" xfId="18153"/>
    <cellStyle name="Currency 4 4 9 2 2" xfId="53369"/>
    <cellStyle name="Currency 4 4 9 3" xfId="40772"/>
    <cellStyle name="Currency 4 4 9 4" xfId="30758"/>
    <cellStyle name="Currency 4 5" xfId="932"/>
    <cellStyle name="Currency 4 5 10" xfId="10489"/>
    <cellStyle name="Currency 4 5 10 2" xfId="23100"/>
    <cellStyle name="Currency 4 5 10 2 2" xfId="58316"/>
    <cellStyle name="Currency 4 5 10 3" xfId="45719"/>
    <cellStyle name="Currency 4 5 10 4" xfId="35705"/>
    <cellStyle name="Currency 4 5 11" xfId="15003"/>
    <cellStyle name="Currency 4 5 11 2" xfId="50219"/>
    <cellStyle name="Currency 4 5 11 3" xfId="27608"/>
    <cellStyle name="Currency 4 5 12" xfId="12416"/>
    <cellStyle name="Currency 4 5 12 2" xfId="47634"/>
    <cellStyle name="Currency 4 5 13" xfId="37622"/>
    <cellStyle name="Currency 4 5 14" xfId="25023"/>
    <cellStyle name="Currency 4 5 15" xfId="60236"/>
    <cellStyle name="Currency 4 5 2" xfId="3139"/>
    <cellStyle name="Currency 4 5 2 10" xfId="25507"/>
    <cellStyle name="Currency 4 5 2 11" xfId="61042"/>
    <cellStyle name="Currency 4 5 2 2" xfId="4939"/>
    <cellStyle name="Currency 4 5 2 2 2" xfId="17585"/>
    <cellStyle name="Currency 4 5 2 2 2 2" xfId="52801"/>
    <cellStyle name="Currency 4 5 2 2 2 3" xfId="30190"/>
    <cellStyle name="Currency 4 5 2 2 3" xfId="14031"/>
    <cellStyle name="Currency 4 5 2 2 3 2" xfId="49249"/>
    <cellStyle name="Currency 4 5 2 2 4" xfId="40204"/>
    <cellStyle name="Currency 4 5 2 2 5" xfId="26638"/>
    <cellStyle name="Currency 4 5 2 3" xfId="6409"/>
    <cellStyle name="Currency 4 5 2 3 2" xfId="19039"/>
    <cellStyle name="Currency 4 5 2 3 2 2" xfId="54255"/>
    <cellStyle name="Currency 4 5 2 3 3" xfId="41658"/>
    <cellStyle name="Currency 4 5 2 3 4" xfId="31644"/>
    <cellStyle name="Currency 4 5 2 4" xfId="7868"/>
    <cellStyle name="Currency 4 5 2 4 2" xfId="20493"/>
    <cellStyle name="Currency 4 5 2 4 2 2" xfId="55709"/>
    <cellStyle name="Currency 4 5 2 4 3" xfId="43112"/>
    <cellStyle name="Currency 4 5 2 4 4" xfId="33098"/>
    <cellStyle name="Currency 4 5 2 5" xfId="9649"/>
    <cellStyle name="Currency 4 5 2 5 2" xfId="22269"/>
    <cellStyle name="Currency 4 5 2 5 2 2" xfId="57485"/>
    <cellStyle name="Currency 4 5 2 5 3" xfId="44888"/>
    <cellStyle name="Currency 4 5 2 5 4" xfId="34874"/>
    <cellStyle name="Currency 4 5 2 6" xfId="11442"/>
    <cellStyle name="Currency 4 5 2 6 2" xfId="24045"/>
    <cellStyle name="Currency 4 5 2 6 2 2" xfId="59261"/>
    <cellStyle name="Currency 4 5 2 6 3" xfId="46664"/>
    <cellStyle name="Currency 4 5 2 6 4" xfId="36650"/>
    <cellStyle name="Currency 4 5 2 7" xfId="15809"/>
    <cellStyle name="Currency 4 5 2 7 2" xfId="51025"/>
    <cellStyle name="Currency 4 5 2 7 3" xfId="28414"/>
    <cellStyle name="Currency 4 5 2 8" xfId="12900"/>
    <cellStyle name="Currency 4 5 2 8 2" xfId="48118"/>
    <cellStyle name="Currency 4 5 2 9" xfId="38428"/>
    <cellStyle name="Currency 4 5 3" xfId="3468"/>
    <cellStyle name="Currency 4 5 3 10" xfId="26963"/>
    <cellStyle name="Currency 4 5 3 11" xfId="61367"/>
    <cellStyle name="Currency 4 5 3 2" xfId="5264"/>
    <cellStyle name="Currency 4 5 3 2 2" xfId="17910"/>
    <cellStyle name="Currency 4 5 3 2 2 2" xfId="53126"/>
    <cellStyle name="Currency 4 5 3 2 3" xfId="40529"/>
    <cellStyle name="Currency 4 5 3 2 4" xfId="30515"/>
    <cellStyle name="Currency 4 5 3 3" xfId="6734"/>
    <cellStyle name="Currency 4 5 3 3 2" xfId="19364"/>
    <cellStyle name="Currency 4 5 3 3 2 2" xfId="54580"/>
    <cellStyle name="Currency 4 5 3 3 3" xfId="41983"/>
    <cellStyle name="Currency 4 5 3 3 4" xfId="31969"/>
    <cellStyle name="Currency 4 5 3 4" xfId="8193"/>
    <cellStyle name="Currency 4 5 3 4 2" xfId="20818"/>
    <cellStyle name="Currency 4 5 3 4 2 2" xfId="56034"/>
    <cellStyle name="Currency 4 5 3 4 3" xfId="43437"/>
    <cellStyle name="Currency 4 5 3 4 4" xfId="33423"/>
    <cellStyle name="Currency 4 5 3 5" xfId="9974"/>
    <cellStyle name="Currency 4 5 3 5 2" xfId="22594"/>
    <cellStyle name="Currency 4 5 3 5 2 2" xfId="57810"/>
    <cellStyle name="Currency 4 5 3 5 3" xfId="45213"/>
    <cellStyle name="Currency 4 5 3 5 4" xfId="35199"/>
    <cellStyle name="Currency 4 5 3 6" xfId="11767"/>
    <cellStyle name="Currency 4 5 3 6 2" xfId="24370"/>
    <cellStyle name="Currency 4 5 3 6 2 2" xfId="59586"/>
    <cellStyle name="Currency 4 5 3 6 3" xfId="46989"/>
    <cellStyle name="Currency 4 5 3 6 4" xfId="36975"/>
    <cellStyle name="Currency 4 5 3 7" xfId="16134"/>
    <cellStyle name="Currency 4 5 3 7 2" xfId="51350"/>
    <cellStyle name="Currency 4 5 3 7 3" xfId="28739"/>
    <cellStyle name="Currency 4 5 3 8" xfId="14356"/>
    <cellStyle name="Currency 4 5 3 8 2" xfId="49574"/>
    <cellStyle name="Currency 4 5 3 9" xfId="38753"/>
    <cellStyle name="Currency 4 5 4" xfId="2630"/>
    <cellStyle name="Currency 4 5 4 10" xfId="26154"/>
    <cellStyle name="Currency 4 5 4 11" xfId="60558"/>
    <cellStyle name="Currency 4 5 4 2" xfId="4455"/>
    <cellStyle name="Currency 4 5 4 2 2" xfId="17101"/>
    <cellStyle name="Currency 4 5 4 2 2 2" xfId="52317"/>
    <cellStyle name="Currency 4 5 4 2 3" xfId="39720"/>
    <cellStyle name="Currency 4 5 4 2 4" xfId="29706"/>
    <cellStyle name="Currency 4 5 4 3" xfId="5925"/>
    <cellStyle name="Currency 4 5 4 3 2" xfId="18555"/>
    <cellStyle name="Currency 4 5 4 3 2 2" xfId="53771"/>
    <cellStyle name="Currency 4 5 4 3 3" xfId="41174"/>
    <cellStyle name="Currency 4 5 4 3 4" xfId="31160"/>
    <cellStyle name="Currency 4 5 4 4" xfId="7384"/>
    <cellStyle name="Currency 4 5 4 4 2" xfId="20009"/>
    <cellStyle name="Currency 4 5 4 4 2 2" xfId="55225"/>
    <cellStyle name="Currency 4 5 4 4 3" xfId="42628"/>
    <cellStyle name="Currency 4 5 4 4 4" xfId="32614"/>
    <cellStyle name="Currency 4 5 4 5" xfId="9165"/>
    <cellStyle name="Currency 4 5 4 5 2" xfId="21785"/>
    <cellStyle name="Currency 4 5 4 5 2 2" xfId="57001"/>
    <cellStyle name="Currency 4 5 4 5 3" xfId="44404"/>
    <cellStyle name="Currency 4 5 4 5 4" xfId="34390"/>
    <cellStyle name="Currency 4 5 4 6" xfId="10958"/>
    <cellStyle name="Currency 4 5 4 6 2" xfId="23561"/>
    <cellStyle name="Currency 4 5 4 6 2 2" xfId="58777"/>
    <cellStyle name="Currency 4 5 4 6 3" xfId="46180"/>
    <cellStyle name="Currency 4 5 4 6 4" xfId="36166"/>
    <cellStyle name="Currency 4 5 4 7" xfId="15325"/>
    <cellStyle name="Currency 4 5 4 7 2" xfId="50541"/>
    <cellStyle name="Currency 4 5 4 7 3" xfId="27930"/>
    <cellStyle name="Currency 4 5 4 8" xfId="13547"/>
    <cellStyle name="Currency 4 5 4 8 2" xfId="48765"/>
    <cellStyle name="Currency 4 5 4 9" xfId="37944"/>
    <cellStyle name="Currency 4 5 5" xfId="3793"/>
    <cellStyle name="Currency 4 5 5 2" xfId="8516"/>
    <cellStyle name="Currency 4 5 5 2 2" xfId="21141"/>
    <cellStyle name="Currency 4 5 5 2 2 2" xfId="56357"/>
    <cellStyle name="Currency 4 5 5 2 3" xfId="43760"/>
    <cellStyle name="Currency 4 5 5 2 4" xfId="33746"/>
    <cellStyle name="Currency 4 5 5 3" xfId="10297"/>
    <cellStyle name="Currency 4 5 5 3 2" xfId="22917"/>
    <cellStyle name="Currency 4 5 5 3 2 2" xfId="58133"/>
    <cellStyle name="Currency 4 5 5 3 3" xfId="45536"/>
    <cellStyle name="Currency 4 5 5 3 4" xfId="35522"/>
    <cellStyle name="Currency 4 5 5 4" xfId="12092"/>
    <cellStyle name="Currency 4 5 5 4 2" xfId="24693"/>
    <cellStyle name="Currency 4 5 5 4 2 2" xfId="59909"/>
    <cellStyle name="Currency 4 5 5 4 3" xfId="47312"/>
    <cellStyle name="Currency 4 5 5 4 4" xfId="37298"/>
    <cellStyle name="Currency 4 5 5 5" xfId="16457"/>
    <cellStyle name="Currency 4 5 5 5 2" xfId="51673"/>
    <cellStyle name="Currency 4 5 5 5 3" xfId="29062"/>
    <cellStyle name="Currency 4 5 5 6" xfId="14679"/>
    <cellStyle name="Currency 4 5 5 6 2" xfId="49897"/>
    <cellStyle name="Currency 4 5 5 7" xfId="39076"/>
    <cellStyle name="Currency 4 5 5 8" xfId="27286"/>
    <cellStyle name="Currency 4 5 6" xfId="4133"/>
    <cellStyle name="Currency 4 5 6 2" xfId="16779"/>
    <cellStyle name="Currency 4 5 6 2 2" xfId="51995"/>
    <cellStyle name="Currency 4 5 6 2 3" xfId="29384"/>
    <cellStyle name="Currency 4 5 6 3" xfId="13225"/>
    <cellStyle name="Currency 4 5 6 3 2" xfId="48443"/>
    <cellStyle name="Currency 4 5 6 4" xfId="39398"/>
    <cellStyle name="Currency 4 5 6 5" xfId="25832"/>
    <cellStyle name="Currency 4 5 7" xfId="5603"/>
    <cellStyle name="Currency 4 5 7 2" xfId="18233"/>
    <cellStyle name="Currency 4 5 7 2 2" xfId="53449"/>
    <cellStyle name="Currency 4 5 7 3" xfId="40852"/>
    <cellStyle name="Currency 4 5 7 4" xfId="30838"/>
    <cellStyle name="Currency 4 5 8" xfId="7062"/>
    <cellStyle name="Currency 4 5 8 2" xfId="19687"/>
    <cellStyle name="Currency 4 5 8 2 2" xfId="54903"/>
    <cellStyle name="Currency 4 5 8 3" xfId="42306"/>
    <cellStyle name="Currency 4 5 8 4" xfId="32292"/>
    <cellStyle name="Currency 4 5 9" xfId="8843"/>
    <cellStyle name="Currency 4 5 9 2" xfId="21463"/>
    <cellStyle name="Currency 4 5 9 2 2" xfId="56679"/>
    <cellStyle name="Currency 4 5 9 3" xfId="44082"/>
    <cellStyle name="Currency 4 5 9 4" xfId="34068"/>
    <cellStyle name="Currency 4 6" xfId="2969"/>
    <cellStyle name="Currency 4 6 10" xfId="25348"/>
    <cellStyle name="Currency 4 6 11" xfId="60883"/>
    <cellStyle name="Currency 4 6 2" xfId="4780"/>
    <cellStyle name="Currency 4 6 2 2" xfId="17426"/>
    <cellStyle name="Currency 4 6 2 2 2" xfId="52642"/>
    <cellStyle name="Currency 4 6 2 2 3" xfId="30031"/>
    <cellStyle name="Currency 4 6 2 3" xfId="13872"/>
    <cellStyle name="Currency 4 6 2 3 2" xfId="49090"/>
    <cellStyle name="Currency 4 6 2 4" xfId="40045"/>
    <cellStyle name="Currency 4 6 2 5" xfId="26479"/>
    <cellStyle name="Currency 4 6 3" xfId="6250"/>
    <cellStyle name="Currency 4 6 3 2" xfId="18880"/>
    <cellStyle name="Currency 4 6 3 2 2" xfId="54096"/>
    <cellStyle name="Currency 4 6 3 3" xfId="41499"/>
    <cellStyle name="Currency 4 6 3 4" xfId="31485"/>
    <cellStyle name="Currency 4 6 4" xfId="7709"/>
    <cellStyle name="Currency 4 6 4 2" xfId="20334"/>
    <cellStyle name="Currency 4 6 4 2 2" xfId="55550"/>
    <cellStyle name="Currency 4 6 4 3" xfId="42953"/>
    <cellStyle name="Currency 4 6 4 4" xfId="32939"/>
    <cellStyle name="Currency 4 6 5" xfId="9490"/>
    <cellStyle name="Currency 4 6 5 2" xfId="22110"/>
    <cellStyle name="Currency 4 6 5 2 2" xfId="57326"/>
    <cellStyle name="Currency 4 6 5 3" xfId="44729"/>
    <cellStyle name="Currency 4 6 5 4" xfId="34715"/>
    <cellStyle name="Currency 4 6 6" xfId="11283"/>
    <cellStyle name="Currency 4 6 6 2" xfId="23886"/>
    <cellStyle name="Currency 4 6 6 2 2" xfId="59102"/>
    <cellStyle name="Currency 4 6 6 3" xfId="46505"/>
    <cellStyle name="Currency 4 6 6 4" xfId="36491"/>
    <cellStyle name="Currency 4 6 7" xfId="15650"/>
    <cellStyle name="Currency 4 6 7 2" xfId="50866"/>
    <cellStyle name="Currency 4 6 7 3" xfId="28255"/>
    <cellStyle name="Currency 4 6 8" xfId="12741"/>
    <cellStyle name="Currency 4 6 8 2" xfId="47959"/>
    <cellStyle name="Currency 4 6 9" xfId="38269"/>
    <cellStyle name="Currency 4 7" xfId="2803"/>
    <cellStyle name="Currency 4 7 10" xfId="25193"/>
    <cellStyle name="Currency 4 7 11" xfId="60728"/>
    <cellStyle name="Currency 4 7 2" xfId="4625"/>
    <cellStyle name="Currency 4 7 2 2" xfId="17271"/>
    <cellStyle name="Currency 4 7 2 2 2" xfId="52487"/>
    <cellStyle name="Currency 4 7 2 2 3" xfId="29876"/>
    <cellStyle name="Currency 4 7 2 3" xfId="13717"/>
    <cellStyle name="Currency 4 7 2 3 2" xfId="48935"/>
    <cellStyle name="Currency 4 7 2 4" xfId="39890"/>
    <cellStyle name="Currency 4 7 2 5" xfId="26324"/>
    <cellStyle name="Currency 4 7 3" xfId="6095"/>
    <cellStyle name="Currency 4 7 3 2" xfId="18725"/>
    <cellStyle name="Currency 4 7 3 2 2" xfId="53941"/>
    <cellStyle name="Currency 4 7 3 3" xfId="41344"/>
    <cellStyle name="Currency 4 7 3 4" xfId="31330"/>
    <cellStyle name="Currency 4 7 4" xfId="7554"/>
    <cellStyle name="Currency 4 7 4 2" xfId="20179"/>
    <cellStyle name="Currency 4 7 4 2 2" xfId="55395"/>
    <cellStyle name="Currency 4 7 4 3" xfId="42798"/>
    <cellStyle name="Currency 4 7 4 4" xfId="32784"/>
    <cellStyle name="Currency 4 7 5" xfId="9335"/>
    <cellStyle name="Currency 4 7 5 2" xfId="21955"/>
    <cellStyle name="Currency 4 7 5 2 2" xfId="57171"/>
    <cellStyle name="Currency 4 7 5 3" xfId="44574"/>
    <cellStyle name="Currency 4 7 5 4" xfId="34560"/>
    <cellStyle name="Currency 4 7 6" xfId="11128"/>
    <cellStyle name="Currency 4 7 6 2" xfId="23731"/>
    <cellStyle name="Currency 4 7 6 2 2" xfId="58947"/>
    <cellStyle name="Currency 4 7 6 3" xfId="46350"/>
    <cellStyle name="Currency 4 7 6 4" xfId="36336"/>
    <cellStyle name="Currency 4 7 7" xfId="15495"/>
    <cellStyle name="Currency 4 7 7 2" xfId="50711"/>
    <cellStyle name="Currency 4 7 7 3" xfId="28100"/>
    <cellStyle name="Currency 4 7 8" xfId="12586"/>
    <cellStyle name="Currency 4 7 8 2" xfId="47804"/>
    <cellStyle name="Currency 4 7 9" xfId="38114"/>
    <cellStyle name="Currency 4 8" xfId="3316"/>
    <cellStyle name="Currency 4 8 10" xfId="26811"/>
    <cellStyle name="Currency 4 8 11" xfId="61215"/>
    <cellStyle name="Currency 4 8 2" xfId="5112"/>
    <cellStyle name="Currency 4 8 2 2" xfId="17758"/>
    <cellStyle name="Currency 4 8 2 2 2" xfId="52974"/>
    <cellStyle name="Currency 4 8 2 3" xfId="40377"/>
    <cellStyle name="Currency 4 8 2 4" xfId="30363"/>
    <cellStyle name="Currency 4 8 3" xfId="6582"/>
    <cellStyle name="Currency 4 8 3 2" xfId="19212"/>
    <cellStyle name="Currency 4 8 3 2 2" xfId="54428"/>
    <cellStyle name="Currency 4 8 3 3" xfId="41831"/>
    <cellStyle name="Currency 4 8 3 4" xfId="31817"/>
    <cellStyle name="Currency 4 8 4" xfId="8041"/>
    <cellStyle name="Currency 4 8 4 2" xfId="20666"/>
    <cellStyle name="Currency 4 8 4 2 2" xfId="55882"/>
    <cellStyle name="Currency 4 8 4 3" xfId="43285"/>
    <cellStyle name="Currency 4 8 4 4" xfId="33271"/>
    <cellStyle name="Currency 4 8 5" xfId="9822"/>
    <cellStyle name="Currency 4 8 5 2" xfId="22442"/>
    <cellStyle name="Currency 4 8 5 2 2" xfId="57658"/>
    <cellStyle name="Currency 4 8 5 3" xfId="45061"/>
    <cellStyle name="Currency 4 8 5 4" xfId="35047"/>
    <cellStyle name="Currency 4 8 6" xfId="11615"/>
    <cellStyle name="Currency 4 8 6 2" xfId="24218"/>
    <cellStyle name="Currency 4 8 6 2 2" xfId="59434"/>
    <cellStyle name="Currency 4 8 6 3" xfId="46837"/>
    <cellStyle name="Currency 4 8 6 4" xfId="36823"/>
    <cellStyle name="Currency 4 8 7" xfId="15982"/>
    <cellStyle name="Currency 4 8 7 2" xfId="51198"/>
    <cellStyle name="Currency 4 8 7 3" xfId="28587"/>
    <cellStyle name="Currency 4 8 8" xfId="14204"/>
    <cellStyle name="Currency 4 8 8 2" xfId="49422"/>
    <cellStyle name="Currency 4 8 9" xfId="38601"/>
    <cellStyle name="Currency 4 9" xfId="2473"/>
    <cellStyle name="Currency 4 9 10" xfId="26002"/>
    <cellStyle name="Currency 4 9 11" xfId="60406"/>
    <cellStyle name="Currency 4 9 2" xfId="4303"/>
    <cellStyle name="Currency 4 9 2 2" xfId="16949"/>
    <cellStyle name="Currency 4 9 2 2 2" xfId="52165"/>
    <cellStyle name="Currency 4 9 2 3" xfId="39568"/>
    <cellStyle name="Currency 4 9 2 4" xfId="29554"/>
    <cellStyle name="Currency 4 9 3" xfId="5773"/>
    <cellStyle name="Currency 4 9 3 2" xfId="18403"/>
    <cellStyle name="Currency 4 9 3 2 2" xfId="53619"/>
    <cellStyle name="Currency 4 9 3 3" xfId="41022"/>
    <cellStyle name="Currency 4 9 3 4" xfId="31008"/>
    <cellStyle name="Currency 4 9 4" xfId="7232"/>
    <cellStyle name="Currency 4 9 4 2" xfId="19857"/>
    <cellStyle name="Currency 4 9 4 2 2" xfId="55073"/>
    <cellStyle name="Currency 4 9 4 3" xfId="42476"/>
    <cellStyle name="Currency 4 9 4 4" xfId="32462"/>
    <cellStyle name="Currency 4 9 5" xfId="9013"/>
    <cellStyle name="Currency 4 9 5 2" xfId="21633"/>
    <cellStyle name="Currency 4 9 5 2 2" xfId="56849"/>
    <cellStyle name="Currency 4 9 5 3" xfId="44252"/>
    <cellStyle name="Currency 4 9 5 4" xfId="34238"/>
    <cellStyle name="Currency 4 9 6" xfId="10806"/>
    <cellStyle name="Currency 4 9 6 2" xfId="23409"/>
    <cellStyle name="Currency 4 9 6 2 2" xfId="58625"/>
    <cellStyle name="Currency 4 9 6 3" xfId="46028"/>
    <cellStyle name="Currency 4 9 6 4" xfId="36014"/>
    <cellStyle name="Currency 4 9 7" xfId="15173"/>
    <cellStyle name="Currency 4 9 7 2" xfId="50389"/>
    <cellStyle name="Currency 4 9 7 3" xfId="27778"/>
    <cellStyle name="Currency 4 9 8" xfId="13395"/>
    <cellStyle name="Currency 4 9 8 2" xfId="48613"/>
    <cellStyle name="Currency 4 9 9" xfId="37792"/>
    <cellStyle name="Currency 5" xfId="933"/>
    <cellStyle name="Currency 5 10" xfId="2475"/>
    <cellStyle name="Currency 5 10 10" xfId="26004"/>
    <cellStyle name="Currency 5 10 11" xfId="60408"/>
    <cellStyle name="Currency 5 10 2" xfId="4305"/>
    <cellStyle name="Currency 5 10 2 2" xfId="16951"/>
    <cellStyle name="Currency 5 10 2 2 2" xfId="52167"/>
    <cellStyle name="Currency 5 10 2 3" xfId="39570"/>
    <cellStyle name="Currency 5 10 2 4" xfId="29556"/>
    <cellStyle name="Currency 5 10 3" xfId="5775"/>
    <cellStyle name="Currency 5 10 3 2" xfId="18405"/>
    <cellStyle name="Currency 5 10 3 2 2" xfId="53621"/>
    <cellStyle name="Currency 5 10 3 3" xfId="41024"/>
    <cellStyle name="Currency 5 10 3 4" xfId="31010"/>
    <cellStyle name="Currency 5 10 4" xfId="7234"/>
    <cellStyle name="Currency 5 10 4 2" xfId="19859"/>
    <cellStyle name="Currency 5 10 4 2 2" xfId="55075"/>
    <cellStyle name="Currency 5 10 4 3" xfId="42478"/>
    <cellStyle name="Currency 5 10 4 4" xfId="32464"/>
    <cellStyle name="Currency 5 10 5" xfId="9015"/>
    <cellStyle name="Currency 5 10 5 2" xfId="21635"/>
    <cellStyle name="Currency 5 10 5 2 2" xfId="56851"/>
    <cellStyle name="Currency 5 10 5 3" xfId="44254"/>
    <cellStyle name="Currency 5 10 5 4" xfId="34240"/>
    <cellStyle name="Currency 5 10 6" xfId="10808"/>
    <cellStyle name="Currency 5 10 6 2" xfId="23411"/>
    <cellStyle name="Currency 5 10 6 2 2" xfId="58627"/>
    <cellStyle name="Currency 5 10 6 3" xfId="46030"/>
    <cellStyle name="Currency 5 10 6 4" xfId="36016"/>
    <cellStyle name="Currency 5 10 7" xfId="15175"/>
    <cellStyle name="Currency 5 10 7 2" xfId="50391"/>
    <cellStyle name="Currency 5 10 7 3" xfId="27780"/>
    <cellStyle name="Currency 5 10 8" xfId="13397"/>
    <cellStyle name="Currency 5 10 8 2" xfId="48615"/>
    <cellStyle name="Currency 5 10 9" xfId="37794"/>
    <cellStyle name="Currency 5 11" xfId="3642"/>
    <cellStyle name="Currency 5 11 2" xfId="8366"/>
    <cellStyle name="Currency 5 11 2 2" xfId="20991"/>
    <cellStyle name="Currency 5 11 2 2 2" xfId="56207"/>
    <cellStyle name="Currency 5 11 2 3" xfId="43610"/>
    <cellStyle name="Currency 5 11 2 4" xfId="33596"/>
    <cellStyle name="Currency 5 11 3" xfId="10147"/>
    <cellStyle name="Currency 5 11 3 2" xfId="22767"/>
    <cellStyle name="Currency 5 11 3 2 2" xfId="57983"/>
    <cellStyle name="Currency 5 11 3 3" xfId="45386"/>
    <cellStyle name="Currency 5 11 3 4" xfId="35372"/>
    <cellStyle name="Currency 5 11 4" xfId="11942"/>
    <cellStyle name="Currency 5 11 4 2" xfId="24543"/>
    <cellStyle name="Currency 5 11 4 2 2" xfId="59759"/>
    <cellStyle name="Currency 5 11 4 3" xfId="47162"/>
    <cellStyle name="Currency 5 11 4 4" xfId="37148"/>
    <cellStyle name="Currency 5 11 5" xfId="16307"/>
    <cellStyle name="Currency 5 11 5 2" xfId="51523"/>
    <cellStyle name="Currency 5 11 5 3" xfId="28912"/>
    <cellStyle name="Currency 5 11 6" xfId="14529"/>
    <cellStyle name="Currency 5 11 6 2" xfId="49747"/>
    <cellStyle name="Currency 5 11 7" xfId="38926"/>
    <cellStyle name="Currency 5 11 8" xfId="27136"/>
    <cellStyle name="Currency 5 12" xfId="3971"/>
    <cellStyle name="Currency 5 12 2" xfId="16629"/>
    <cellStyle name="Currency 5 12 2 2" xfId="51845"/>
    <cellStyle name="Currency 5 12 2 3" xfId="29234"/>
    <cellStyle name="Currency 5 12 3" xfId="13075"/>
    <cellStyle name="Currency 5 12 3 2" xfId="48293"/>
    <cellStyle name="Currency 5 12 4" xfId="39248"/>
    <cellStyle name="Currency 5 12 5" xfId="25682"/>
    <cellStyle name="Currency 5 13" xfId="5453"/>
    <cellStyle name="Currency 5 13 2" xfId="18083"/>
    <cellStyle name="Currency 5 13 2 2" xfId="53299"/>
    <cellStyle name="Currency 5 13 3" xfId="40702"/>
    <cellStyle name="Currency 5 13 4" xfId="30688"/>
    <cellStyle name="Currency 5 14" xfId="6909"/>
    <cellStyle name="Currency 5 14 2" xfId="19537"/>
    <cellStyle name="Currency 5 14 2 2" xfId="54753"/>
    <cellStyle name="Currency 5 14 3" xfId="42156"/>
    <cellStyle name="Currency 5 14 4" xfId="32142"/>
    <cellStyle name="Currency 5 15" xfId="8691"/>
    <cellStyle name="Currency 5 15 2" xfId="21313"/>
    <cellStyle name="Currency 5 15 2 2" xfId="56529"/>
    <cellStyle name="Currency 5 15 3" xfId="43932"/>
    <cellStyle name="Currency 5 15 4" xfId="33918"/>
    <cellStyle name="Currency 5 16" xfId="10490"/>
    <cellStyle name="Currency 5 16 2" xfId="23101"/>
    <cellStyle name="Currency 5 16 2 2" xfId="58317"/>
    <cellStyle name="Currency 5 16 3" xfId="45720"/>
    <cellStyle name="Currency 5 16 4" xfId="35706"/>
    <cellStyle name="Currency 5 17" xfId="14852"/>
    <cellStyle name="Currency 5 17 2" xfId="50069"/>
    <cellStyle name="Currency 5 17 3" xfId="27458"/>
    <cellStyle name="Currency 5 18" xfId="12266"/>
    <cellStyle name="Currency 5 18 2" xfId="47484"/>
    <cellStyle name="Currency 5 19" xfId="37471"/>
    <cellStyle name="Currency 5 2" xfId="934"/>
    <cellStyle name="Currency 5 2 10" xfId="5454"/>
    <cellStyle name="Currency 5 2 10 2" xfId="18084"/>
    <cellStyle name="Currency 5 2 10 2 2" xfId="53300"/>
    <cellStyle name="Currency 5 2 10 3" xfId="40703"/>
    <cellStyle name="Currency 5 2 10 4" xfId="30689"/>
    <cellStyle name="Currency 5 2 11" xfId="6910"/>
    <cellStyle name="Currency 5 2 11 2" xfId="19538"/>
    <cellStyle name="Currency 5 2 11 2 2" xfId="54754"/>
    <cellStyle name="Currency 5 2 11 3" xfId="42157"/>
    <cellStyle name="Currency 5 2 11 4" xfId="32143"/>
    <cellStyle name="Currency 5 2 12" xfId="8692"/>
    <cellStyle name="Currency 5 2 12 2" xfId="21314"/>
    <cellStyle name="Currency 5 2 12 2 2" xfId="56530"/>
    <cellStyle name="Currency 5 2 12 3" xfId="43933"/>
    <cellStyle name="Currency 5 2 12 4" xfId="33919"/>
    <cellStyle name="Currency 5 2 13" xfId="10491"/>
    <cellStyle name="Currency 5 2 13 2" xfId="23102"/>
    <cellStyle name="Currency 5 2 13 2 2" xfId="58318"/>
    <cellStyle name="Currency 5 2 13 3" xfId="45721"/>
    <cellStyle name="Currency 5 2 13 4" xfId="35707"/>
    <cellStyle name="Currency 5 2 14" xfId="14853"/>
    <cellStyle name="Currency 5 2 14 2" xfId="50070"/>
    <cellStyle name="Currency 5 2 14 3" xfId="27459"/>
    <cellStyle name="Currency 5 2 15" xfId="12267"/>
    <cellStyle name="Currency 5 2 15 2" xfId="47485"/>
    <cellStyle name="Currency 5 2 16" xfId="37472"/>
    <cellStyle name="Currency 5 2 17" xfId="24874"/>
    <cellStyle name="Currency 5 2 18" xfId="60087"/>
    <cellStyle name="Currency 5 2 2" xfId="935"/>
    <cellStyle name="Currency 5 2 2 10" xfId="6984"/>
    <cellStyle name="Currency 5 2 2 10 2" xfId="19610"/>
    <cellStyle name="Currency 5 2 2 10 2 2" xfId="54826"/>
    <cellStyle name="Currency 5 2 2 10 3" xfId="42229"/>
    <cellStyle name="Currency 5 2 2 10 4" xfId="32215"/>
    <cellStyle name="Currency 5 2 2 11" xfId="8765"/>
    <cellStyle name="Currency 5 2 2 11 2" xfId="21386"/>
    <cellStyle name="Currency 5 2 2 11 2 2" xfId="56602"/>
    <cellStyle name="Currency 5 2 2 11 3" xfId="44005"/>
    <cellStyle name="Currency 5 2 2 11 4" xfId="33991"/>
    <cellStyle name="Currency 5 2 2 12" xfId="10492"/>
    <cellStyle name="Currency 5 2 2 12 2" xfId="23103"/>
    <cellStyle name="Currency 5 2 2 12 2 2" xfId="58319"/>
    <cellStyle name="Currency 5 2 2 12 3" xfId="45722"/>
    <cellStyle name="Currency 5 2 2 12 4" xfId="35708"/>
    <cellStyle name="Currency 5 2 2 13" xfId="14925"/>
    <cellStyle name="Currency 5 2 2 13 2" xfId="50142"/>
    <cellStyle name="Currency 5 2 2 13 3" xfId="27531"/>
    <cellStyle name="Currency 5 2 2 14" xfId="12339"/>
    <cellStyle name="Currency 5 2 2 14 2" xfId="47557"/>
    <cellStyle name="Currency 5 2 2 15" xfId="37544"/>
    <cellStyle name="Currency 5 2 2 16" xfId="24946"/>
    <cellStyle name="Currency 5 2 2 17" xfId="60159"/>
    <cellStyle name="Currency 5 2 2 2" xfId="936"/>
    <cellStyle name="Currency 5 2 2 2 10" xfId="10493"/>
    <cellStyle name="Currency 5 2 2 2 10 2" xfId="23104"/>
    <cellStyle name="Currency 5 2 2 2 10 2 2" xfId="58320"/>
    <cellStyle name="Currency 5 2 2 2 10 3" xfId="45723"/>
    <cellStyle name="Currency 5 2 2 2 10 4" xfId="35709"/>
    <cellStyle name="Currency 5 2 2 2 11" xfId="15080"/>
    <cellStyle name="Currency 5 2 2 2 11 2" xfId="50296"/>
    <cellStyle name="Currency 5 2 2 2 11 3" xfId="27685"/>
    <cellStyle name="Currency 5 2 2 2 12" xfId="12493"/>
    <cellStyle name="Currency 5 2 2 2 12 2" xfId="47711"/>
    <cellStyle name="Currency 5 2 2 2 13" xfId="37699"/>
    <cellStyle name="Currency 5 2 2 2 14" xfId="25100"/>
    <cellStyle name="Currency 5 2 2 2 15" xfId="60313"/>
    <cellStyle name="Currency 5 2 2 2 2" xfId="3216"/>
    <cellStyle name="Currency 5 2 2 2 2 10" xfId="25584"/>
    <cellStyle name="Currency 5 2 2 2 2 11" xfId="61119"/>
    <cellStyle name="Currency 5 2 2 2 2 2" xfId="5016"/>
    <cellStyle name="Currency 5 2 2 2 2 2 2" xfId="17662"/>
    <cellStyle name="Currency 5 2 2 2 2 2 2 2" xfId="52878"/>
    <cellStyle name="Currency 5 2 2 2 2 2 2 3" xfId="30267"/>
    <cellStyle name="Currency 5 2 2 2 2 2 3" xfId="14108"/>
    <cellStyle name="Currency 5 2 2 2 2 2 3 2" xfId="49326"/>
    <cellStyle name="Currency 5 2 2 2 2 2 4" xfId="40281"/>
    <cellStyle name="Currency 5 2 2 2 2 2 5" xfId="26715"/>
    <cellStyle name="Currency 5 2 2 2 2 3" xfId="6486"/>
    <cellStyle name="Currency 5 2 2 2 2 3 2" xfId="19116"/>
    <cellStyle name="Currency 5 2 2 2 2 3 2 2" xfId="54332"/>
    <cellStyle name="Currency 5 2 2 2 2 3 3" xfId="41735"/>
    <cellStyle name="Currency 5 2 2 2 2 3 4" xfId="31721"/>
    <cellStyle name="Currency 5 2 2 2 2 4" xfId="7945"/>
    <cellStyle name="Currency 5 2 2 2 2 4 2" xfId="20570"/>
    <cellStyle name="Currency 5 2 2 2 2 4 2 2" xfId="55786"/>
    <cellStyle name="Currency 5 2 2 2 2 4 3" xfId="43189"/>
    <cellStyle name="Currency 5 2 2 2 2 4 4" xfId="33175"/>
    <cellStyle name="Currency 5 2 2 2 2 5" xfId="9726"/>
    <cellStyle name="Currency 5 2 2 2 2 5 2" xfId="22346"/>
    <cellStyle name="Currency 5 2 2 2 2 5 2 2" xfId="57562"/>
    <cellStyle name="Currency 5 2 2 2 2 5 3" xfId="44965"/>
    <cellStyle name="Currency 5 2 2 2 2 5 4" xfId="34951"/>
    <cellStyle name="Currency 5 2 2 2 2 6" xfId="11519"/>
    <cellStyle name="Currency 5 2 2 2 2 6 2" xfId="24122"/>
    <cellStyle name="Currency 5 2 2 2 2 6 2 2" xfId="59338"/>
    <cellStyle name="Currency 5 2 2 2 2 6 3" xfId="46741"/>
    <cellStyle name="Currency 5 2 2 2 2 6 4" xfId="36727"/>
    <cellStyle name="Currency 5 2 2 2 2 7" xfId="15886"/>
    <cellStyle name="Currency 5 2 2 2 2 7 2" xfId="51102"/>
    <cellStyle name="Currency 5 2 2 2 2 7 3" xfId="28491"/>
    <cellStyle name="Currency 5 2 2 2 2 8" xfId="12977"/>
    <cellStyle name="Currency 5 2 2 2 2 8 2" xfId="48195"/>
    <cellStyle name="Currency 5 2 2 2 2 9" xfId="38505"/>
    <cellStyle name="Currency 5 2 2 2 3" xfId="3545"/>
    <cellStyle name="Currency 5 2 2 2 3 10" xfId="27040"/>
    <cellStyle name="Currency 5 2 2 2 3 11" xfId="61444"/>
    <cellStyle name="Currency 5 2 2 2 3 2" xfId="5341"/>
    <cellStyle name="Currency 5 2 2 2 3 2 2" xfId="17987"/>
    <cellStyle name="Currency 5 2 2 2 3 2 2 2" xfId="53203"/>
    <cellStyle name="Currency 5 2 2 2 3 2 3" xfId="40606"/>
    <cellStyle name="Currency 5 2 2 2 3 2 4" xfId="30592"/>
    <cellStyle name="Currency 5 2 2 2 3 3" xfId="6811"/>
    <cellStyle name="Currency 5 2 2 2 3 3 2" xfId="19441"/>
    <cellStyle name="Currency 5 2 2 2 3 3 2 2" xfId="54657"/>
    <cellStyle name="Currency 5 2 2 2 3 3 3" xfId="42060"/>
    <cellStyle name="Currency 5 2 2 2 3 3 4" xfId="32046"/>
    <cellStyle name="Currency 5 2 2 2 3 4" xfId="8270"/>
    <cellStyle name="Currency 5 2 2 2 3 4 2" xfId="20895"/>
    <cellStyle name="Currency 5 2 2 2 3 4 2 2" xfId="56111"/>
    <cellStyle name="Currency 5 2 2 2 3 4 3" xfId="43514"/>
    <cellStyle name="Currency 5 2 2 2 3 4 4" xfId="33500"/>
    <cellStyle name="Currency 5 2 2 2 3 5" xfId="10051"/>
    <cellStyle name="Currency 5 2 2 2 3 5 2" xfId="22671"/>
    <cellStyle name="Currency 5 2 2 2 3 5 2 2" xfId="57887"/>
    <cellStyle name="Currency 5 2 2 2 3 5 3" xfId="45290"/>
    <cellStyle name="Currency 5 2 2 2 3 5 4" xfId="35276"/>
    <cellStyle name="Currency 5 2 2 2 3 6" xfId="11844"/>
    <cellStyle name="Currency 5 2 2 2 3 6 2" xfId="24447"/>
    <cellStyle name="Currency 5 2 2 2 3 6 2 2" xfId="59663"/>
    <cellStyle name="Currency 5 2 2 2 3 6 3" xfId="47066"/>
    <cellStyle name="Currency 5 2 2 2 3 6 4" xfId="37052"/>
    <cellStyle name="Currency 5 2 2 2 3 7" xfId="16211"/>
    <cellStyle name="Currency 5 2 2 2 3 7 2" xfId="51427"/>
    <cellStyle name="Currency 5 2 2 2 3 7 3" xfId="28816"/>
    <cellStyle name="Currency 5 2 2 2 3 8" xfId="14433"/>
    <cellStyle name="Currency 5 2 2 2 3 8 2" xfId="49651"/>
    <cellStyle name="Currency 5 2 2 2 3 9" xfId="38830"/>
    <cellStyle name="Currency 5 2 2 2 4" xfId="2707"/>
    <cellStyle name="Currency 5 2 2 2 4 10" xfId="26231"/>
    <cellStyle name="Currency 5 2 2 2 4 11" xfId="60635"/>
    <cellStyle name="Currency 5 2 2 2 4 2" xfId="4532"/>
    <cellStyle name="Currency 5 2 2 2 4 2 2" xfId="17178"/>
    <cellStyle name="Currency 5 2 2 2 4 2 2 2" xfId="52394"/>
    <cellStyle name="Currency 5 2 2 2 4 2 3" xfId="39797"/>
    <cellStyle name="Currency 5 2 2 2 4 2 4" xfId="29783"/>
    <cellStyle name="Currency 5 2 2 2 4 3" xfId="6002"/>
    <cellStyle name="Currency 5 2 2 2 4 3 2" xfId="18632"/>
    <cellStyle name="Currency 5 2 2 2 4 3 2 2" xfId="53848"/>
    <cellStyle name="Currency 5 2 2 2 4 3 3" xfId="41251"/>
    <cellStyle name="Currency 5 2 2 2 4 3 4" xfId="31237"/>
    <cellStyle name="Currency 5 2 2 2 4 4" xfId="7461"/>
    <cellStyle name="Currency 5 2 2 2 4 4 2" xfId="20086"/>
    <cellStyle name="Currency 5 2 2 2 4 4 2 2" xfId="55302"/>
    <cellStyle name="Currency 5 2 2 2 4 4 3" xfId="42705"/>
    <cellStyle name="Currency 5 2 2 2 4 4 4" xfId="32691"/>
    <cellStyle name="Currency 5 2 2 2 4 5" xfId="9242"/>
    <cellStyle name="Currency 5 2 2 2 4 5 2" xfId="21862"/>
    <cellStyle name="Currency 5 2 2 2 4 5 2 2" xfId="57078"/>
    <cellStyle name="Currency 5 2 2 2 4 5 3" xfId="44481"/>
    <cellStyle name="Currency 5 2 2 2 4 5 4" xfId="34467"/>
    <cellStyle name="Currency 5 2 2 2 4 6" xfId="11035"/>
    <cellStyle name="Currency 5 2 2 2 4 6 2" xfId="23638"/>
    <cellStyle name="Currency 5 2 2 2 4 6 2 2" xfId="58854"/>
    <cellStyle name="Currency 5 2 2 2 4 6 3" xfId="46257"/>
    <cellStyle name="Currency 5 2 2 2 4 6 4" xfId="36243"/>
    <cellStyle name="Currency 5 2 2 2 4 7" xfId="15402"/>
    <cellStyle name="Currency 5 2 2 2 4 7 2" xfId="50618"/>
    <cellStyle name="Currency 5 2 2 2 4 7 3" xfId="28007"/>
    <cellStyle name="Currency 5 2 2 2 4 8" xfId="13624"/>
    <cellStyle name="Currency 5 2 2 2 4 8 2" xfId="48842"/>
    <cellStyle name="Currency 5 2 2 2 4 9" xfId="38021"/>
    <cellStyle name="Currency 5 2 2 2 5" xfId="3870"/>
    <cellStyle name="Currency 5 2 2 2 5 2" xfId="8593"/>
    <cellStyle name="Currency 5 2 2 2 5 2 2" xfId="21218"/>
    <cellStyle name="Currency 5 2 2 2 5 2 2 2" xfId="56434"/>
    <cellStyle name="Currency 5 2 2 2 5 2 3" xfId="43837"/>
    <cellStyle name="Currency 5 2 2 2 5 2 4" xfId="33823"/>
    <cellStyle name="Currency 5 2 2 2 5 3" xfId="10374"/>
    <cellStyle name="Currency 5 2 2 2 5 3 2" xfId="22994"/>
    <cellStyle name="Currency 5 2 2 2 5 3 2 2" xfId="58210"/>
    <cellStyle name="Currency 5 2 2 2 5 3 3" xfId="45613"/>
    <cellStyle name="Currency 5 2 2 2 5 3 4" xfId="35599"/>
    <cellStyle name="Currency 5 2 2 2 5 4" xfId="12169"/>
    <cellStyle name="Currency 5 2 2 2 5 4 2" xfId="24770"/>
    <cellStyle name="Currency 5 2 2 2 5 4 2 2" xfId="59986"/>
    <cellStyle name="Currency 5 2 2 2 5 4 3" xfId="47389"/>
    <cellStyle name="Currency 5 2 2 2 5 4 4" xfId="37375"/>
    <cellStyle name="Currency 5 2 2 2 5 5" xfId="16534"/>
    <cellStyle name="Currency 5 2 2 2 5 5 2" xfId="51750"/>
    <cellStyle name="Currency 5 2 2 2 5 5 3" xfId="29139"/>
    <cellStyle name="Currency 5 2 2 2 5 6" xfId="14756"/>
    <cellStyle name="Currency 5 2 2 2 5 6 2" xfId="49974"/>
    <cellStyle name="Currency 5 2 2 2 5 7" xfId="39153"/>
    <cellStyle name="Currency 5 2 2 2 5 8" xfId="27363"/>
    <cellStyle name="Currency 5 2 2 2 6" xfId="4210"/>
    <cellStyle name="Currency 5 2 2 2 6 2" xfId="16856"/>
    <cellStyle name="Currency 5 2 2 2 6 2 2" xfId="52072"/>
    <cellStyle name="Currency 5 2 2 2 6 2 3" xfId="29461"/>
    <cellStyle name="Currency 5 2 2 2 6 3" xfId="13302"/>
    <cellStyle name="Currency 5 2 2 2 6 3 2" xfId="48520"/>
    <cellStyle name="Currency 5 2 2 2 6 4" xfId="39475"/>
    <cellStyle name="Currency 5 2 2 2 6 5" xfId="25909"/>
    <cellStyle name="Currency 5 2 2 2 7" xfId="5680"/>
    <cellStyle name="Currency 5 2 2 2 7 2" xfId="18310"/>
    <cellStyle name="Currency 5 2 2 2 7 2 2" xfId="53526"/>
    <cellStyle name="Currency 5 2 2 2 7 3" xfId="40929"/>
    <cellStyle name="Currency 5 2 2 2 7 4" xfId="30915"/>
    <cellStyle name="Currency 5 2 2 2 8" xfId="7139"/>
    <cellStyle name="Currency 5 2 2 2 8 2" xfId="19764"/>
    <cellStyle name="Currency 5 2 2 2 8 2 2" xfId="54980"/>
    <cellStyle name="Currency 5 2 2 2 8 3" xfId="42383"/>
    <cellStyle name="Currency 5 2 2 2 8 4" xfId="32369"/>
    <cellStyle name="Currency 5 2 2 2 9" xfId="8920"/>
    <cellStyle name="Currency 5 2 2 2 9 2" xfId="21540"/>
    <cellStyle name="Currency 5 2 2 2 9 2 2" xfId="56756"/>
    <cellStyle name="Currency 5 2 2 2 9 3" xfId="44159"/>
    <cellStyle name="Currency 5 2 2 2 9 4" xfId="34145"/>
    <cellStyle name="Currency 5 2 2 3" xfId="3056"/>
    <cellStyle name="Currency 5 2 2 3 10" xfId="25427"/>
    <cellStyle name="Currency 5 2 2 3 11" xfId="60962"/>
    <cellStyle name="Currency 5 2 2 3 2" xfId="4859"/>
    <cellStyle name="Currency 5 2 2 3 2 2" xfId="17505"/>
    <cellStyle name="Currency 5 2 2 3 2 2 2" xfId="52721"/>
    <cellStyle name="Currency 5 2 2 3 2 2 3" xfId="30110"/>
    <cellStyle name="Currency 5 2 2 3 2 3" xfId="13951"/>
    <cellStyle name="Currency 5 2 2 3 2 3 2" xfId="49169"/>
    <cellStyle name="Currency 5 2 2 3 2 4" xfId="40124"/>
    <cellStyle name="Currency 5 2 2 3 2 5" xfId="26558"/>
    <cellStyle name="Currency 5 2 2 3 3" xfId="6329"/>
    <cellStyle name="Currency 5 2 2 3 3 2" xfId="18959"/>
    <cellStyle name="Currency 5 2 2 3 3 2 2" xfId="54175"/>
    <cellStyle name="Currency 5 2 2 3 3 3" xfId="41578"/>
    <cellStyle name="Currency 5 2 2 3 3 4" xfId="31564"/>
    <cellStyle name="Currency 5 2 2 3 4" xfId="7788"/>
    <cellStyle name="Currency 5 2 2 3 4 2" xfId="20413"/>
    <cellStyle name="Currency 5 2 2 3 4 2 2" xfId="55629"/>
    <cellStyle name="Currency 5 2 2 3 4 3" xfId="43032"/>
    <cellStyle name="Currency 5 2 2 3 4 4" xfId="33018"/>
    <cellStyle name="Currency 5 2 2 3 5" xfId="9569"/>
    <cellStyle name="Currency 5 2 2 3 5 2" xfId="22189"/>
    <cellStyle name="Currency 5 2 2 3 5 2 2" xfId="57405"/>
    <cellStyle name="Currency 5 2 2 3 5 3" xfId="44808"/>
    <cellStyle name="Currency 5 2 2 3 5 4" xfId="34794"/>
    <cellStyle name="Currency 5 2 2 3 6" xfId="11362"/>
    <cellStyle name="Currency 5 2 2 3 6 2" xfId="23965"/>
    <cellStyle name="Currency 5 2 2 3 6 2 2" xfId="59181"/>
    <cellStyle name="Currency 5 2 2 3 6 3" xfId="46584"/>
    <cellStyle name="Currency 5 2 2 3 6 4" xfId="36570"/>
    <cellStyle name="Currency 5 2 2 3 7" xfId="15729"/>
    <cellStyle name="Currency 5 2 2 3 7 2" xfId="50945"/>
    <cellStyle name="Currency 5 2 2 3 7 3" xfId="28334"/>
    <cellStyle name="Currency 5 2 2 3 8" xfId="12820"/>
    <cellStyle name="Currency 5 2 2 3 8 2" xfId="48038"/>
    <cellStyle name="Currency 5 2 2 3 9" xfId="38348"/>
    <cellStyle name="Currency 5 2 2 4" xfId="2883"/>
    <cellStyle name="Currency 5 2 2 4 10" xfId="25268"/>
    <cellStyle name="Currency 5 2 2 4 11" xfId="60803"/>
    <cellStyle name="Currency 5 2 2 4 2" xfId="4700"/>
    <cellStyle name="Currency 5 2 2 4 2 2" xfId="17346"/>
    <cellStyle name="Currency 5 2 2 4 2 2 2" xfId="52562"/>
    <cellStyle name="Currency 5 2 2 4 2 2 3" xfId="29951"/>
    <cellStyle name="Currency 5 2 2 4 2 3" xfId="13792"/>
    <cellStyle name="Currency 5 2 2 4 2 3 2" xfId="49010"/>
    <cellStyle name="Currency 5 2 2 4 2 4" xfId="39965"/>
    <cellStyle name="Currency 5 2 2 4 2 5" xfId="26399"/>
    <cellStyle name="Currency 5 2 2 4 3" xfId="6170"/>
    <cellStyle name="Currency 5 2 2 4 3 2" xfId="18800"/>
    <cellStyle name="Currency 5 2 2 4 3 2 2" xfId="54016"/>
    <cellStyle name="Currency 5 2 2 4 3 3" xfId="41419"/>
    <cellStyle name="Currency 5 2 2 4 3 4" xfId="31405"/>
    <cellStyle name="Currency 5 2 2 4 4" xfId="7629"/>
    <cellStyle name="Currency 5 2 2 4 4 2" xfId="20254"/>
    <cellStyle name="Currency 5 2 2 4 4 2 2" xfId="55470"/>
    <cellStyle name="Currency 5 2 2 4 4 3" xfId="42873"/>
    <cellStyle name="Currency 5 2 2 4 4 4" xfId="32859"/>
    <cellStyle name="Currency 5 2 2 4 5" xfId="9410"/>
    <cellStyle name="Currency 5 2 2 4 5 2" xfId="22030"/>
    <cellStyle name="Currency 5 2 2 4 5 2 2" xfId="57246"/>
    <cellStyle name="Currency 5 2 2 4 5 3" xfId="44649"/>
    <cellStyle name="Currency 5 2 2 4 5 4" xfId="34635"/>
    <cellStyle name="Currency 5 2 2 4 6" xfId="11203"/>
    <cellStyle name="Currency 5 2 2 4 6 2" xfId="23806"/>
    <cellStyle name="Currency 5 2 2 4 6 2 2" xfId="59022"/>
    <cellStyle name="Currency 5 2 2 4 6 3" xfId="46425"/>
    <cellStyle name="Currency 5 2 2 4 6 4" xfId="36411"/>
    <cellStyle name="Currency 5 2 2 4 7" xfId="15570"/>
    <cellStyle name="Currency 5 2 2 4 7 2" xfId="50786"/>
    <cellStyle name="Currency 5 2 2 4 7 3" xfId="28175"/>
    <cellStyle name="Currency 5 2 2 4 8" xfId="12661"/>
    <cellStyle name="Currency 5 2 2 4 8 2" xfId="47879"/>
    <cellStyle name="Currency 5 2 2 4 9" xfId="38189"/>
    <cellStyle name="Currency 5 2 2 5" xfId="3391"/>
    <cellStyle name="Currency 5 2 2 5 10" xfId="26886"/>
    <cellStyle name="Currency 5 2 2 5 11" xfId="61290"/>
    <cellStyle name="Currency 5 2 2 5 2" xfId="5187"/>
    <cellStyle name="Currency 5 2 2 5 2 2" xfId="17833"/>
    <cellStyle name="Currency 5 2 2 5 2 2 2" xfId="53049"/>
    <cellStyle name="Currency 5 2 2 5 2 3" xfId="40452"/>
    <cellStyle name="Currency 5 2 2 5 2 4" xfId="30438"/>
    <cellStyle name="Currency 5 2 2 5 3" xfId="6657"/>
    <cellStyle name="Currency 5 2 2 5 3 2" xfId="19287"/>
    <cellStyle name="Currency 5 2 2 5 3 2 2" xfId="54503"/>
    <cellStyle name="Currency 5 2 2 5 3 3" xfId="41906"/>
    <cellStyle name="Currency 5 2 2 5 3 4" xfId="31892"/>
    <cellStyle name="Currency 5 2 2 5 4" xfId="8116"/>
    <cellStyle name="Currency 5 2 2 5 4 2" xfId="20741"/>
    <cellStyle name="Currency 5 2 2 5 4 2 2" xfId="55957"/>
    <cellStyle name="Currency 5 2 2 5 4 3" xfId="43360"/>
    <cellStyle name="Currency 5 2 2 5 4 4" xfId="33346"/>
    <cellStyle name="Currency 5 2 2 5 5" xfId="9897"/>
    <cellStyle name="Currency 5 2 2 5 5 2" xfId="22517"/>
    <cellStyle name="Currency 5 2 2 5 5 2 2" xfId="57733"/>
    <cellStyle name="Currency 5 2 2 5 5 3" xfId="45136"/>
    <cellStyle name="Currency 5 2 2 5 5 4" xfId="35122"/>
    <cellStyle name="Currency 5 2 2 5 6" xfId="11690"/>
    <cellStyle name="Currency 5 2 2 5 6 2" xfId="24293"/>
    <cellStyle name="Currency 5 2 2 5 6 2 2" xfId="59509"/>
    <cellStyle name="Currency 5 2 2 5 6 3" xfId="46912"/>
    <cellStyle name="Currency 5 2 2 5 6 4" xfId="36898"/>
    <cellStyle name="Currency 5 2 2 5 7" xfId="16057"/>
    <cellStyle name="Currency 5 2 2 5 7 2" xfId="51273"/>
    <cellStyle name="Currency 5 2 2 5 7 3" xfId="28662"/>
    <cellStyle name="Currency 5 2 2 5 8" xfId="14279"/>
    <cellStyle name="Currency 5 2 2 5 8 2" xfId="49497"/>
    <cellStyle name="Currency 5 2 2 5 9" xfId="38676"/>
    <cellStyle name="Currency 5 2 2 6" xfId="2552"/>
    <cellStyle name="Currency 5 2 2 6 10" xfId="26077"/>
    <cellStyle name="Currency 5 2 2 6 11" xfId="60481"/>
    <cellStyle name="Currency 5 2 2 6 2" xfId="4378"/>
    <cellStyle name="Currency 5 2 2 6 2 2" xfId="17024"/>
    <cellStyle name="Currency 5 2 2 6 2 2 2" xfId="52240"/>
    <cellStyle name="Currency 5 2 2 6 2 3" xfId="39643"/>
    <cellStyle name="Currency 5 2 2 6 2 4" xfId="29629"/>
    <cellStyle name="Currency 5 2 2 6 3" xfId="5848"/>
    <cellStyle name="Currency 5 2 2 6 3 2" xfId="18478"/>
    <cellStyle name="Currency 5 2 2 6 3 2 2" xfId="53694"/>
    <cellStyle name="Currency 5 2 2 6 3 3" xfId="41097"/>
    <cellStyle name="Currency 5 2 2 6 3 4" xfId="31083"/>
    <cellStyle name="Currency 5 2 2 6 4" xfId="7307"/>
    <cellStyle name="Currency 5 2 2 6 4 2" xfId="19932"/>
    <cellStyle name="Currency 5 2 2 6 4 2 2" xfId="55148"/>
    <cellStyle name="Currency 5 2 2 6 4 3" xfId="42551"/>
    <cellStyle name="Currency 5 2 2 6 4 4" xfId="32537"/>
    <cellStyle name="Currency 5 2 2 6 5" xfId="9088"/>
    <cellStyle name="Currency 5 2 2 6 5 2" xfId="21708"/>
    <cellStyle name="Currency 5 2 2 6 5 2 2" xfId="56924"/>
    <cellStyle name="Currency 5 2 2 6 5 3" xfId="44327"/>
    <cellStyle name="Currency 5 2 2 6 5 4" xfId="34313"/>
    <cellStyle name="Currency 5 2 2 6 6" xfId="10881"/>
    <cellStyle name="Currency 5 2 2 6 6 2" xfId="23484"/>
    <cellStyle name="Currency 5 2 2 6 6 2 2" xfId="58700"/>
    <cellStyle name="Currency 5 2 2 6 6 3" xfId="46103"/>
    <cellStyle name="Currency 5 2 2 6 6 4" xfId="36089"/>
    <cellStyle name="Currency 5 2 2 6 7" xfId="15248"/>
    <cellStyle name="Currency 5 2 2 6 7 2" xfId="50464"/>
    <cellStyle name="Currency 5 2 2 6 7 3" xfId="27853"/>
    <cellStyle name="Currency 5 2 2 6 8" xfId="13470"/>
    <cellStyle name="Currency 5 2 2 6 8 2" xfId="48688"/>
    <cellStyle name="Currency 5 2 2 6 9" xfId="37867"/>
    <cellStyle name="Currency 5 2 2 7" xfId="3715"/>
    <cellStyle name="Currency 5 2 2 7 2" xfId="8439"/>
    <cellStyle name="Currency 5 2 2 7 2 2" xfId="21064"/>
    <cellStyle name="Currency 5 2 2 7 2 2 2" xfId="56280"/>
    <cellStyle name="Currency 5 2 2 7 2 3" xfId="43683"/>
    <cellStyle name="Currency 5 2 2 7 2 4" xfId="33669"/>
    <cellStyle name="Currency 5 2 2 7 3" xfId="10220"/>
    <cellStyle name="Currency 5 2 2 7 3 2" xfId="22840"/>
    <cellStyle name="Currency 5 2 2 7 3 2 2" xfId="58056"/>
    <cellStyle name="Currency 5 2 2 7 3 3" xfId="45459"/>
    <cellStyle name="Currency 5 2 2 7 3 4" xfId="35445"/>
    <cellStyle name="Currency 5 2 2 7 4" xfId="12015"/>
    <cellStyle name="Currency 5 2 2 7 4 2" xfId="24616"/>
    <cellStyle name="Currency 5 2 2 7 4 2 2" xfId="59832"/>
    <cellStyle name="Currency 5 2 2 7 4 3" xfId="47235"/>
    <cellStyle name="Currency 5 2 2 7 4 4" xfId="37221"/>
    <cellStyle name="Currency 5 2 2 7 5" xfId="16380"/>
    <cellStyle name="Currency 5 2 2 7 5 2" xfId="51596"/>
    <cellStyle name="Currency 5 2 2 7 5 3" xfId="28985"/>
    <cellStyle name="Currency 5 2 2 7 6" xfId="14602"/>
    <cellStyle name="Currency 5 2 2 7 6 2" xfId="49820"/>
    <cellStyle name="Currency 5 2 2 7 7" xfId="38999"/>
    <cellStyle name="Currency 5 2 2 7 8" xfId="27209"/>
    <cellStyle name="Currency 5 2 2 8" xfId="4053"/>
    <cellStyle name="Currency 5 2 2 8 2" xfId="16702"/>
    <cellStyle name="Currency 5 2 2 8 2 2" xfId="51918"/>
    <cellStyle name="Currency 5 2 2 8 2 3" xfId="29307"/>
    <cellStyle name="Currency 5 2 2 8 3" xfId="13148"/>
    <cellStyle name="Currency 5 2 2 8 3 2" xfId="48366"/>
    <cellStyle name="Currency 5 2 2 8 4" xfId="39321"/>
    <cellStyle name="Currency 5 2 2 8 5" xfId="25755"/>
    <cellStyle name="Currency 5 2 2 9" xfId="5526"/>
    <cellStyle name="Currency 5 2 2 9 2" xfId="18156"/>
    <cellStyle name="Currency 5 2 2 9 2 2" xfId="53372"/>
    <cellStyle name="Currency 5 2 2 9 3" xfId="40775"/>
    <cellStyle name="Currency 5 2 2 9 4" xfId="30761"/>
    <cellStyle name="Currency 5 2 3" xfId="937"/>
    <cellStyle name="Currency 5 2 3 10" xfId="10494"/>
    <cellStyle name="Currency 5 2 3 10 2" xfId="23105"/>
    <cellStyle name="Currency 5 2 3 10 2 2" xfId="58321"/>
    <cellStyle name="Currency 5 2 3 10 3" xfId="45724"/>
    <cellStyle name="Currency 5 2 3 10 4" xfId="35710"/>
    <cellStyle name="Currency 5 2 3 11" xfId="15006"/>
    <cellStyle name="Currency 5 2 3 11 2" xfId="50222"/>
    <cellStyle name="Currency 5 2 3 11 3" xfId="27611"/>
    <cellStyle name="Currency 5 2 3 12" xfId="12419"/>
    <cellStyle name="Currency 5 2 3 12 2" xfId="47637"/>
    <cellStyle name="Currency 5 2 3 13" xfId="37625"/>
    <cellStyle name="Currency 5 2 3 14" xfId="25026"/>
    <cellStyle name="Currency 5 2 3 15" xfId="60239"/>
    <cellStyle name="Currency 5 2 3 2" xfId="3142"/>
    <cellStyle name="Currency 5 2 3 2 10" xfId="25510"/>
    <cellStyle name="Currency 5 2 3 2 11" xfId="61045"/>
    <cellStyle name="Currency 5 2 3 2 2" xfId="4942"/>
    <cellStyle name="Currency 5 2 3 2 2 2" xfId="17588"/>
    <cellStyle name="Currency 5 2 3 2 2 2 2" xfId="52804"/>
    <cellStyle name="Currency 5 2 3 2 2 2 3" xfId="30193"/>
    <cellStyle name="Currency 5 2 3 2 2 3" xfId="14034"/>
    <cellStyle name="Currency 5 2 3 2 2 3 2" xfId="49252"/>
    <cellStyle name="Currency 5 2 3 2 2 4" xfId="40207"/>
    <cellStyle name="Currency 5 2 3 2 2 5" xfId="26641"/>
    <cellStyle name="Currency 5 2 3 2 3" xfId="6412"/>
    <cellStyle name="Currency 5 2 3 2 3 2" xfId="19042"/>
    <cellStyle name="Currency 5 2 3 2 3 2 2" xfId="54258"/>
    <cellStyle name="Currency 5 2 3 2 3 3" xfId="41661"/>
    <cellStyle name="Currency 5 2 3 2 3 4" xfId="31647"/>
    <cellStyle name="Currency 5 2 3 2 4" xfId="7871"/>
    <cellStyle name="Currency 5 2 3 2 4 2" xfId="20496"/>
    <cellStyle name="Currency 5 2 3 2 4 2 2" xfId="55712"/>
    <cellStyle name="Currency 5 2 3 2 4 3" xfId="43115"/>
    <cellStyle name="Currency 5 2 3 2 4 4" xfId="33101"/>
    <cellStyle name="Currency 5 2 3 2 5" xfId="9652"/>
    <cellStyle name="Currency 5 2 3 2 5 2" xfId="22272"/>
    <cellStyle name="Currency 5 2 3 2 5 2 2" xfId="57488"/>
    <cellStyle name="Currency 5 2 3 2 5 3" xfId="44891"/>
    <cellStyle name="Currency 5 2 3 2 5 4" xfId="34877"/>
    <cellStyle name="Currency 5 2 3 2 6" xfId="11445"/>
    <cellStyle name="Currency 5 2 3 2 6 2" xfId="24048"/>
    <cellStyle name="Currency 5 2 3 2 6 2 2" xfId="59264"/>
    <cellStyle name="Currency 5 2 3 2 6 3" xfId="46667"/>
    <cellStyle name="Currency 5 2 3 2 6 4" xfId="36653"/>
    <cellStyle name="Currency 5 2 3 2 7" xfId="15812"/>
    <cellStyle name="Currency 5 2 3 2 7 2" xfId="51028"/>
    <cellStyle name="Currency 5 2 3 2 7 3" xfId="28417"/>
    <cellStyle name="Currency 5 2 3 2 8" xfId="12903"/>
    <cellStyle name="Currency 5 2 3 2 8 2" xfId="48121"/>
    <cellStyle name="Currency 5 2 3 2 9" xfId="38431"/>
    <cellStyle name="Currency 5 2 3 3" xfId="3471"/>
    <cellStyle name="Currency 5 2 3 3 10" xfId="26966"/>
    <cellStyle name="Currency 5 2 3 3 11" xfId="61370"/>
    <cellStyle name="Currency 5 2 3 3 2" xfId="5267"/>
    <cellStyle name="Currency 5 2 3 3 2 2" xfId="17913"/>
    <cellStyle name="Currency 5 2 3 3 2 2 2" xfId="53129"/>
    <cellStyle name="Currency 5 2 3 3 2 3" xfId="40532"/>
    <cellStyle name="Currency 5 2 3 3 2 4" xfId="30518"/>
    <cellStyle name="Currency 5 2 3 3 3" xfId="6737"/>
    <cellStyle name="Currency 5 2 3 3 3 2" xfId="19367"/>
    <cellStyle name="Currency 5 2 3 3 3 2 2" xfId="54583"/>
    <cellStyle name="Currency 5 2 3 3 3 3" xfId="41986"/>
    <cellStyle name="Currency 5 2 3 3 3 4" xfId="31972"/>
    <cellStyle name="Currency 5 2 3 3 4" xfId="8196"/>
    <cellStyle name="Currency 5 2 3 3 4 2" xfId="20821"/>
    <cellStyle name="Currency 5 2 3 3 4 2 2" xfId="56037"/>
    <cellStyle name="Currency 5 2 3 3 4 3" xfId="43440"/>
    <cellStyle name="Currency 5 2 3 3 4 4" xfId="33426"/>
    <cellStyle name="Currency 5 2 3 3 5" xfId="9977"/>
    <cellStyle name="Currency 5 2 3 3 5 2" xfId="22597"/>
    <cellStyle name="Currency 5 2 3 3 5 2 2" xfId="57813"/>
    <cellStyle name="Currency 5 2 3 3 5 3" xfId="45216"/>
    <cellStyle name="Currency 5 2 3 3 5 4" xfId="35202"/>
    <cellStyle name="Currency 5 2 3 3 6" xfId="11770"/>
    <cellStyle name="Currency 5 2 3 3 6 2" xfId="24373"/>
    <cellStyle name="Currency 5 2 3 3 6 2 2" xfId="59589"/>
    <cellStyle name="Currency 5 2 3 3 6 3" xfId="46992"/>
    <cellStyle name="Currency 5 2 3 3 6 4" xfId="36978"/>
    <cellStyle name="Currency 5 2 3 3 7" xfId="16137"/>
    <cellStyle name="Currency 5 2 3 3 7 2" xfId="51353"/>
    <cellStyle name="Currency 5 2 3 3 7 3" xfId="28742"/>
    <cellStyle name="Currency 5 2 3 3 8" xfId="14359"/>
    <cellStyle name="Currency 5 2 3 3 8 2" xfId="49577"/>
    <cellStyle name="Currency 5 2 3 3 9" xfId="38756"/>
    <cellStyle name="Currency 5 2 3 4" xfId="2633"/>
    <cellStyle name="Currency 5 2 3 4 10" xfId="26157"/>
    <cellStyle name="Currency 5 2 3 4 11" xfId="60561"/>
    <cellStyle name="Currency 5 2 3 4 2" xfId="4458"/>
    <cellStyle name="Currency 5 2 3 4 2 2" xfId="17104"/>
    <cellStyle name="Currency 5 2 3 4 2 2 2" xfId="52320"/>
    <cellStyle name="Currency 5 2 3 4 2 3" xfId="39723"/>
    <cellStyle name="Currency 5 2 3 4 2 4" xfId="29709"/>
    <cellStyle name="Currency 5 2 3 4 3" xfId="5928"/>
    <cellStyle name="Currency 5 2 3 4 3 2" xfId="18558"/>
    <cellStyle name="Currency 5 2 3 4 3 2 2" xfId="53774"/>
    <cellStyle name="Currency 5 2 3 4 3 3" xfId="41177"/>
    <cellStyle name="Currency 5 2 3 4 3 4" xfId="31163"/>
    <cellStyle name="Currency 5 2 3 4 4" xfId="7387"/>
    <cellStyle name="Currency 5 2 3 4 4 2" xfId="20012"/>
    <cellStyle name="Currency 5 2 3 4 4 2 2" xfId="55228"/>
    <cellStyle name="Currency 5 2 3 4 4 3" xfId="42631"/>
    <cellStyle name="Currency 5 2 3 4 4 4" xfId="32617"/>
    <cellStyle name="Currency 5 2 3 4 5" xfId="9168"/>
    <cellStyle name="Currency 5 2 3 4 5 2" xfId="21788"/>
    <cellStyle name="Currency 5 2 3 4 5 2 2" xfId="57004"/>
    <cellStyle name="Currency 5 2 3 4 5 3" xfId="44407"/>
    <cellStyle name="Currency 5 2 3 4 5 4" xfId="34393"/>
    <cellStyle name="Currency 5 2 3 4 6" xfId="10961"/>
    <cellStyle name="Currency 5 2 3 4 6 2" xfId="23564"/>
    <cellStyle name="Currency 5 2 3 4 6 2 2" xfId="58780"/>
    <cellStyle name="Currency 5 2 3 4 6 3" xfId="46183"/>
    <cellStyle name="Currency 5 2 3 4 6 4" xfId="36169"/>
    <cellStyle name="Currency 5 2 3 4 7" xfId="15328"/>
    <cellStyle name="Currency 5 2 3 4 7 2" xfId="50544"/>
    <cellStyle name="Currency 5 2 3 4 7 3" xfId="27933"/>
    <cellStyle name="Currency 5 2 3 4 8" xfId="13550"/>
    <cellStyle name="Currency 5 2 3 4 8 2" xfId="48768"/>
    <cellStyle name="Currency 5 2 3 4 9" xfId="37947"/>
    <cellStyle name="Currency 5 2 3 5" xfId="3796"/>
    <cellStyle name="Currency 5 2 3 5 2" xfId="8519"/>
    <cellStyle name="Currency 5 2 3 5 2 2" xfId="21144"/>
    <cellStyle name="Currency 5 2 3 5 2 2 2" xfId="56360"/>
    <cellStyle name="Currency 5 2 3 5 2 3" xfId="43763"/>
    <cellStyle name="Currency 5 2 3 5 2 4" xfId="33749"/>
    <cellStyle name="Currency 5 2 3 5 3" xfId="10300"/>
    <cellStyle name="Currency 5 2 3 5 3 2" xfId="22920"/>
    <cellStyle name="Currency 5 2 3 5 3 2 2" xfId="58136"/>
    <cellStyle name="Currency 5 2 3 5 3 3" xfId="45539"/>
    <cellStyle name="Currency 5 2 3 5 3 4" xfId="35525"/>
    <cellStyle name="Currency 5 2 3 5 4" xfId="12095"/>
    <cellStyle name="Currency 5 2 3 5 4 2" xfId="24696"/>
    <cellStyle name="Currency 5 2 3 5 4 2 2" xfId="59912"/>
    <cellStyle name="Currency 5 2 3 5 4 3" xfId="47315"/>
    <cellStyle name="Currency 5 2 3 5 4 4" xfId="37301"/>
    <cellStyle name="Currency 5 2 3 5 5" xfId="16460"/>
    <cellStyle name="Currency 5 2 3 5 5 2" xfId="51676"/>
    <cellStyle name="Currency 5 2 3 5 5 3" xfId="29065"/>
    <cellStyle name="Currency 5 2 3 5 6" xfId="14682"/>
    <cellStyle name="Currency 5 2 3 5 6 2" xfId="49900"/>
    <cellStyle name="Currency 5 2 3 5 7" xfId="39079"/>
    <cellStyle name="Currency 5 2 3 5 8" xfId="27289"/>
    <cellStyle name="Currency 5 2 3 6" xfId="4136"/>
    <cellStyle name="Currency 5 2 3 6 2" xfId="16782"/>
    <cellStyle name="Currency 5 2 3 6 2 2" xfId="51998"/>
    <cellStyle name="Currency 5 2 3 6 2 3" xfId="29387"/>
    <cellStyle name="Currency 5 2 3 6 3" xfId="13228"/>
    <cellStyle name="Currency 5 2 3 6 3 2" xfId="48446"/>
    <cellStyle name="Currency 5 2 3 6 4" xfId="39401"/>
    <cellStyle name="Currency 5 2 3 6 5" xfId="25835"/>
    <cellStyle name="Currency 5 2 3 7" xfId="5606"/>
    <cellStyle name="Currency 5 2 3 7 2" xfId="18236"/>
    <cellStyle name="Currency 5 2 3 7 2 2" xfId="53452"/>
    <cellStyle name="Currency 5 2 3 7 3" xfId="40855"/>
    <cellStyle name="Currency 5 2 3 7 4" xfId="30841"/>
    <cellStyle name="Currency 5 2 3 8" xfId="7065"/>
    <cellStyle name="Currency 5 2 3 8 2" xfId="19690"/>
    <cellStyle name="Currency 5 2 3 8 2 2" xfId="54906"/>
    <cellStyle name="Currency 5 2 3 8 3" xfId="42309"/>
    <cellStyle name="Currency 5 2 3 8 4" xfId="32295"/>
    <cellStyle name="Currency 5 2 3 9" xfId="8846"/>
    <cellStyle name="Currency 5 2 3 9 2" xfId="21466"/>
    <cellStyle name="Currency 5 2 3 9 2 2" xfId="56682"/>
    <cellStyle name="Currency 5 2 3 9 3" xfId="44085"/>
    <cellStyle name="Currency 5 2 3 9 4" xfId="34071"/>
    <cellStyle name="Currency 5 2 4" xfId="2972"/>
    <cellStyle name="Currency 5 2 4 10" xfId="25351"/>
    <cellStyle name="Currency 5 2 4 11" xfId="60886"/>
    <cellStyle name="Currency 5 2 4 2" xfId="4783"/>
    <cellStyle name="Currency 5 2 4 2 2" xfId="17429"/>
    <cellStyle name="Currency 5 2 4 2 2 2" xfId="52645"/>
    <cellStyle name="Currency 5 2 4 2 2 3" xfId="30034"/>
    <cellStyle name="Currency 5 2 4 2 3" xfId="13875"/>
    <cellStyle name="Currency 5 2 4 2 3 2" xfId="49093"/>
    <cellStyle name="Currency 5 2 4 2 4" xfId="40048"/>
    <cellStyle name="Currency 5 2 4 2 5" xfId="26482"/>
    <cellStyle name="Currency 5 2 4 3" xfId="6253"/>
    <cellStyle name="Currency 5 2 4 3 2" xfId="18883"/>
    <cellStyle name="Currency 5 2 4 3 2 2" xfId="54099"/>
    <cellStyle name="Currency 5 2 4 3 3" xfId="41502"/>
    <cellStyle name="Currency 5 2 4 3 4" xfId="31488"/>
    <cellStyle name="Currency 5 2 4 4" xfId="7712"/>
    <cellStyle name="Currency 5 2 4 4 2" xfId="20337"/>
    <cellStyle name="Currency 5 2 4 4 2 2" xfId="55553"/>
    <cellStyle name="Currency 5 2 4 4 3" xfId="42956"/>
    <cellStyle name="Currency 5 2 4 4 4" xfId="32942"/>
    <cellStyle name="Currency 5 2 4 5" xfId="9493"/>
    <cellStyle name="Currency 5 2 4 5 2" xfId="22113"/>
    <cellStyle name="Currency 5 2 4 5 2 2" xfId="57329"/>
    <cellStyle name="Currency 5 2 4 5 3" xfId="44732"/>
    <cellStyle name="Currency 5 2 4 5 4" xfId="34718"/>
    <cellStyle name="Currency 5 2 4 6" xfId="11286"/>
    <cellStyle name="Currency 5 2 4 6 2" xfId="23889"/>
    <cellStyle name="Currency 5 2 4 6 2 2" xfId="59105"/>
    <cellStyle name="Currency 5 2 4 6 3" xfId="46508"/>
    <cellStyle name="Currency 5 2 4 6 4" xfId="36494"/>
    <cellStyle name="Currency 5 2 4 7" xfId="15653"/>
    <cellStyle name="Currency 5 2 4 7 2" xfId="50869"/>
    <cellStyle name="Currency 5 2 4 7 3" xfId="28258"/>
    <cellStyle name="Currency 5 2 4 8" xfId="12744"/>
    <cellStyle name="Currency 5 2 4 8 2" xfId="47962"/>
    <cellStyle name="Currency 5 2 4 9" xfId="38272"/>
    <cellStyle name="Currency 5 2 5" xfId="2806"/>
    <cellStyle name="Currency 5 2 5 10" xfId="25196"/>
    <cellStyle name="Currency 5 2 5 11" xfId="60731"/>
    <cellStyle name="Currency 5 2 5 2" xfId="4628"/>
    <cellStyle name="Currency 5 2 5 2 2" xfId="17274"/>
    <cellStyle name="Currency 5 2 5 2 2 2" xfId="52490"/>
    <cellStyle name="Currency 5 2 5 2 2 3" xfId="29879"/>
    <cellStyle name="Currency 5 2 5 2 3" xfId="13720"/>
    <cellStyle name="Currency 5 2 5 2 3 2" xfId="48938"/>
    <cellStyle name="Currency 5 2 5 2 4" xfId="39893"/>
    <cellStyle name="Currency 5 2 5 2 5" xfId="26327"/>
    <cellStyle name="Currency 5 2 5 3" xfId="6098"/>
    <cellStyle name="Currency 5 2 5 3 2" xfId="18728"/>
    <cellStyle name="Currency 5 2 5 3 2 2" xfId="53944"/>
    <cellStyle name="Currency 5 2 5 3 3" xfId="41347"/>
    <cellStyle name="Currency 5 2 5 3 4" xfId="31333"/>
    <cellStyle name="Currency 5 2 5 4" xfId="7557"/>
    <cellStyle name="Currency 5 2 5 4 2" xfId="20182"/>
    <cellStyle name="Currency 5 2 5 4 2 2" xfId="55398"/>
    <cellStyle name="Currency 5 2 5 4 3" xfId="42801"/>
    <cellStyle name="Currency 5 2 5 4 4" xfId="32787"/>
    <cellStyle name="Currency 5 2 5 5" xfId="9338"/>
    <cellStyle name="Currency 5 2 5 5 2" xfId="21958"/>
    <cellStyle name="Currency 5 2 5 5 2 2" xfId="57174"/>
    <cellStyle name="Currency 5 2 5 5 3" xfId="44577"/>
    <cellStyle name="Currency 5 2 5 5 4" xfId="34563"/>
    <cellStyle name="Currency 5 2 5 6" xfId="11131"/>
    <cellStyle name="Currency 5 2 5 6 2" xfId="23734"/>
    <cellStyle name="Currency 5 2 5 6 2 2" xfId="58950"/>
    <cellStyle name="Currency 5 2 5 6 3" xfId="46353"/>
    <cellStyle name="Currency 5 2 5 6 4" xfId="36339"/>
    <cellStyle name="Currency 5 2 5 7" xfId="15498"/>
    <cellStyle name="Currency 5 2 5 7 2" xfId="50714"/>
    <cellStyle name="Currency 5 2 5 7 3" xfId="28103"/>
    <cellStyle name="Currency 5 2 5 8" xfId="12589"/>
    <cellStyle name="Currency 5 2 5 8 2" xfId="47807"/>
    <cellStyle name="Currency 5 2 5 9" xfId="38117"/>
    <cellStyle name="Currency 5 2 6" xfId="3319"/>
    <cellStyle name="Currency 5 2 6 10" xfId="26814"/>
    <cellStyle name="Currency 5 2 6 11" xfId="61218"/>
    <cellStyle name="Currency 5 2 6 2" xfId="5115"/>
    <cellStyle name="Currency 5 2 6 2 2" xfId="17761"/>
    <cellStyle name="Currency 5 2 6 2 2 2" xfId="52977"/>
    <cellStyle name="Currency 5 2 6 2 3" xfId="40380"/>
    <cellStyle name="Currency 5 2 6 2 4" xfId="30366"/>
    <cellStyle name="Currency 5 2 6 3" xfId="6585"/>
    <cellStyle name="Currency 5 2 6 3 2" xfId="19215"/>
    <cellStyle name="Currency 5 2 6 3 2 2" xfId="54431"/>
    <cellStyle name="Currency 5 2 6 3 3" xfId="41834"/>
    <cellStyle name="Currency 5 2 6 3 4" xfId="31820"/>
    <cellStyle name="Currency 5 2 6 4" xfId="8044"/>
    <cellStyle name="Currency 5 2 6 4 2" xfId="20669"/>
    <cellStyle name="Currency 5 2 6 4 2 2" xfId="55885"/>
    <cellStyle name="Currency 5 2 6 4 3" xfId="43288"/>
    <cellStyle name="Currency 5 2 6 4 4" xfId="33274"/>
    <cellStyle name="Currency 5 2 6 5" xfId="9825"/>
    <cellStyle name="Currency 5 2 6 5 2" xfId="22445"/>
    <cellStyle name="Currency 5 2 6 5 2 2" xfId="57661"/>
    <cellStyle name="Currency 5 2 6 5 3" xfId="45064"/>
    <cellStyle name="Currency 5 2 6 5 4" xfId="35050"/>
    <cellStyle name="Currency 5 2 6 6" xfId="11618"/>
    <cellStyle name="Currency 5 2 6 6 2" xfId="24221"/>
    <cellStyle name="Currency 5 2 6 6 2 2" xfId="59437"/>
    <cellStyle name="Currency 5 2 6 6 3" xfId="46840"/>
    <cellStyle name="Currency 5 2 6 6 4" xfId="36826"/>
    <cellStyle name="Currency 5 2 6 7" xfId="15985"/>
    <cellStyle name="Currency 5 2 6 7 2" xfId="51201"/>
    <cellStyle name="Currency 5 2 6 7 3" xfId="28590"/>
    <cellStyle name="Currency 5 2 6 8" xfId="14207"/>
    <cellStyle name="Currency 5 2 6 8 2" xfId="49425"/>
    <cellStyle name="Currency 5 2 6 9" xfId="38604"/>
    <cellStyle name="Currency 5 2 7" xfId="2476"/>
    <cellStyle name="Currency 5 2 7 10" xfId="26005"/>
    <cellStyle name="Currency 5 2 7 11" xfId="60409"/>
    <cellStyle name="Currency 5 2 7 2" xfId="4306"/>
    <cellStyle name="Currency 5 2 7 2 2" xfId="16952"/>
    <cellStyle name="Currency 5 2 7 2 2 2" xfId="52168"/>
    <cellStyle name="Currency 5 2 7 2 3" xfId="39571"/>
    <cellStyle name="Currency 5 2 7 2 4" xfId="29557"/>
    <cellStyle name="Currency 5 2 7 3" xfId="5776"/>
    <cellStyle name="Currency 5 2 7 3 2" xfId="18406"/>
    <cellStyle name="Currency 5 2 7 3 2 2" xfId="53622"/>
    <cellStyle name="Currency 5 2 7 3 3" xfId="41025"/>
    <cellStyle name="Currency 5 2 7 3 4" xfId="31011"/>
    <cellStyle name="Currency 5 2 7 4" xfId="7235"/>
    <cellStyle name="Currency 5 2 7 4 2" xfId="19860"/>
    <cellStyle name="Currency 5 2 7 4 2 2" xfId="55076"/>
    <cellStyle name="Currency 5 2 7 4 3" xfId="42479"/>
    <cellStyle name="Currency 5 2 7 4 4" xfId="32465"/>
    <cellStyle name="Currency 5 2 7 5" xfId="9016"/>
    <cellStyle name="Currency 5 2 7 5 2" xfId="21636"/>
    <cellStyle name="Currency 5 2 7 5 2 2" xfId="56852"/>
    <cellStyle name="Currency 5 2 7 5 3" xfId="44255"/>
    <cellStyle name="Currency 5 2 7 5 4" xfId="34241"/>
    <cellStyle name="Currency 5 2 7 6" xfId="10809"/>
    <cellStyle name="Currency 5 2 7 6 2" xfId="23412"/>
    <cellStyle name="Currency 5 2 7 6 2 2" xfId="58628"/>
    <cellStyle name="Currency 5 2 7 6 3" xfId="46031"/>
    <cellStyle name="Currency 5 2 7 6 4" xfId="36017"/>
    <cellStyle name="Currency 5 2 7 7" xfId="15176"/>
    <cellStyle name="Currency 5 2 7 7 2" xfId="50392"/>
    <cellStyle name="Currency 5 2 7 7 3" xfId="27781"/>
    <cellStyle name="Currency 5 2 7 8" xfId="13398"/>
    <cellStyle name="Currency 5 2 7 8 2" xfId="48616"/>
    <cellStyle name="Currency 5 2 7 9" xfId="37795"/>
    <cellStyle name="Currency 5 2 8" xfId="3643"/>
    <cellStyle name="Currency 5 2 8 2" xfId="8367"/>
    <cellStyle name="Currency 5 2 8 2 2" xfId="20992"/>
    <cellStyle name="Currency 5 2 8 2 2 2" xfId="56208"/>
    <cellStyle name="Currency 5 2 8 2 3" xfId="43611"/>
    <cellStyle name="Currency 5 2 8 2 4" xfId="33597"/>
    <cellStyle name="Currency 5 2 8 3" xfId="10148"/>
    <cellStyle name="Currency 5 2 8 3 2" xfId="22768"/>
    <cellStyle name="Currency 5 2 8 3 2 2" xfId="57984"/>
    <cellStyle name="Currency 5 2 8 3 3" xfId="45387"/>
    <cellStyle name="Currency 5 2 8 3 4" xfId="35373"/>
    <cellStyle name="Currency 5 2 8 4" xfId="11943"/>
    <cellStyle name="Currency 5 2 8 4 2" xfId="24544"/>
    <cellStyle name="Currency 5 2 8 4 2 2" xfId="59760"/>
    <cellStyle name="Currency 5 2 8 4 3" xfId="47163"/>
    <cellStyle name="Currency 5 2 8 4 4" xfId="37149"/>
    <cellStyle name="Currency 5 2 8 5" xfId="16308"/>
    <cellStyle name="Currency 5 2 8 5 2" xfId="51524"/>
    <cellStyle name="Currency 5 2 8 5 3" xfId="28913"/>
    <cellStyle name="Currency 5 2 8 6" xfId="14530"/>
    <cellStyle name="Currency 5 2 8 6 2" xfId="49748"/>
    <cellStyle name="Currency 5 2 8 7" xfId="38927"/>
    <cellStyle name="Currency 5 2 8 8" xfId="27137"/>
    <cellStyle name="Currency 5 2 9" xfId="3972"/>
    <cellStyle name="Currency 5 2 9 2" xfId="16630"/>
    <cellStyle name="Currency 5 2 9 2 2" xfId="51846"/>
    <cellStyle name="Currency 5 2 9 2 3" xfId="29235"/>
    <cellStyle name="Currency 5 2 9 3" xfId="13076"/>
    <cellStyle name="Currency 5 2 9 3 2" xfId="48294"/>
    <cellStyle name="Currency 5 2 9 4" xfId="39249"/>
    <cellStyle name="Currency 5 2 9 5" xfId="25683"/>
    <cellStyle name="Currency 5 20" xfId="24873"/>
    <cellStyle name="Currency 5 21" xfId="60086"/>
    <cellStyle name="Currency 5 3" xfId="938"/>
    <cellStyle name="Currency 5 4" xfId="939"/>
    <cellStyle name="Currency 5 4 10" xfId="5455"/>
    <cellStyle name="Currency 5 4 10 2" xfId="18085"/>
    <cellStyle name="Currency 5 4 10 2 2" xfId="53301"/>
    <cellStyle name="Currency 5 4 10 3" xfId="40704"/>
    <cellStyle name="Currency 5 4 10 4" xfId="30690"/>
    <cellStyle name="Currency 5 4 11" xfId="6911"/>
    <cellStyle name="Currency 5 4 11 2" xfId="19539"/>
    <cellStyle name="Currency 5 4 11 2 2" xfId="54755"/>
    <cellStyle name="Currency 5 4 11 3" xfId="42158"/>
    <cellStyle name="Currency 5 4 11 4" xfId="32144"/>
    <cellStyle name="Currency 5 4 12" xfId="8693"/>
    <cellStyle name="Currency 5 4 12 2" xfId="21315"/>
    <cellStyle name="Currency 5 4 12 2 2" xfId="56531"/>
    <cellStyle name="Currency 5 4 12 3" xfId="43934"/>
    <cellStyle name="Currency 5 4 12 4" xfId="33920"/>
    <cellStyle name="Currency 5 4 13" xfId="10495"/>
    <cellStyle name="Currency 5 4 13 2" xfId="23106"/>
    <cellStyle name="Currency 5 4 13 2 2" xfId="58322"/>
    <cellStyle name="Currency 5 4 13 3" xfId="45725"/>
    <cellStyle name="Currency 5 4 13 4" xfId="35711"/>
    <cellStyle name="Currency 5 4 14" xfId="14854"/>
    <cellStyle name="Currency 5 4 14 2" xfId="50071"/>
    <cellStyle name="Currency 5 4 14 3" xfId="27460"/>
    <cellStyle name="Currency 5 4 15" xfId="12268"/>
    <cellStyle name="Currency 5 4 15 2" xfId="47486"/>
    <cellStyle name="Currency 5 4 16" xfId="37473"/>
    <cellStyle name="Currency 5 4 17" xfId="24875"/>
    <cellStyle name="Currency 5 4 18" xfId="60088"/>
    <cellStyle name="Currency 5 4 2" xfId="940"/>
    <cellStyle name="Currency 5 4 2 10" xfId="6985"/>
    <cellStyle name="Currency 5 4 2 10 2" xfId="19611"/>
    <cellStyle name="Currency 5 4 2 10 2 2" xfId="54827"/>
    <cellStyle name="Currency 5 4 2 10 3" xfId="42230"/>
    <cellStyle name="Currency 5 4 2 10 4" xfId="32216"/>
    <cellStyle name="Currency 5 4 2 11" xfId="8766"/>
    <cellStyle name="Currency 5 4 2 11 2" xfId="21387"/>
    <cellStyle name="Currency 5 4 2 11 2 2" xfId="56603"/>
    <cellStyle name="Currency 5 4 2 11 3" xfId="44006"/>
    <cellStyle name="Currency 5 4 2 11 4" xfId="33992"/>
    <cellStyle name="Currency 5 4 2 12" xfId="10496"/>
    <cellStyle name="Currency 5 4 2 12 2" xfId="23107"/>
    <cellStyle name="Currency 5 4 2 12 2 2" xfId="58323"/>
    <cellStyle name="Currency 5 4 2 12 3" xfId="45726"/>
    <cellStyle name="Currency 5 4 2 12 4" xfId="35712"/>
    <cellStyle name="Currency 5 4 2 13" xfId="14926"/>
    <cellStyle name="Currency 5 4 2 13 2" xfId="50143"/>
    <cellStyle name="Currency 5 4 2 13 3" xfId="27532"/>
    <cellStyle name="Currency 5 4 2 14" xfId="12340"/>
    <cellStyle name="Currency 5 4 2 14 2" xfId="47558"/>
    <cellStyle name="Currency 5 4 2 15" xfId="37545"/>
    <cellStyle name="Currency 5 4 2 16" xfId="24947"/>
    <cellStyle name="Currency 5 4 2 17" xfId="60160"/>
    <cellStyle name="Currency 5 4 2 2" xfId="941"/>
    <cellStyle name="Currency 5 4 2 2 10" xfId="10497"/>
    <cellStyle name="Currency 5 4 2 2 10 2" xfId="23108"/>
    <cellStyle name="Currency 5 4 2 2 10 2 2" xfId="58324"/>
    <cellStyle name="Currency 5 4 2 2 10 3" xfId="45727"/>
    <cellStyle name="Currency 5 4 2 2 10 4" xfId="35713"/>
    <cellStyle name="Currency 5 4 2 2 11" xfId="15081"/>
    <cellStyle name="Currency 5 4 2 2 11 2" xfId="50297"/>
    <cellStyle name="Currency 5 4 2 2 11 3" xfId="27686"/>
    <cellStyle name="Currency 5 4 2 2 12" xfId="12494"/>
    <cellStyle name="Currency 5 4 2 2 12 2" xfId="47712"/>
    <cellStyle name="Currency 5 4 2 2 13" xfId="37700"/>
    <cellStyle name="Currency 5 4 2 2 14" xfId="25101"/>
    <cellStyle name="Currency 5 4 2 2 15" xfId="60314"/>
    <cellStyle name="Currency 5 4 2 2 2" xfId="3217"/>
    <cellStyle name="Currency 5 4 2 2 2 10" xfId="25585"/>
    <cellStyle name="Currency 5 4 2 2 2 11" xfId="61120"/>
    <cellStyle name="Currency 5 4 2 2 2 2" xfId="5017"/>
    <cellStyle name="Currency 5 4 2 2 2 2 2" xfId="17663"/>
    <cellStyle name="Currency 5 4 2 2 2 2 2 2" xfId="52879"/>
    <cellStyle name="Currency 5 4 2 2 2 2 2 3" xfId="30268"/>
    <cellStyle name="Currency 5 4 2 2 2 2 3" xfId="14109"/>
    <cellStyle name="Currency 5 4 2 2 2 2 3 2" xfId="49327"/>
    <cellStyle name="Currency 5 4 2 2 2 2 4" xfId="40282"/>
    <cellStyle name="Currency 5 4 2 2 2 2 5" xfId="26716"/>
    <cellStyle name="Currency 5 4 2 2 2 3" xfId="6487"/>
    <cellStyle name="Currency 5 4 2 2 2 3 2" xfId="19117"/>
    <cellStyle name="Currency 5 4 2 2 2 3 2 2" xfId="54333"/>
    <cellStyle name="Currency 5 4 2 2 2 3 3" xfId="41736"/>
    <cellStyle name="Currency 5 4 2 2 2 3 4" xfId="31722"/>
    <cellStyle name="Currency 5 4 2 2 2 4" xfId="7946"/>
    <cellStyle name="Currency 5 4 2 2 2 4 2" xfId="20571"/>
    <cellStyle name="Currency 5 4 2 2 2 4 2 2" xfId="55787"/>
    <cellStyle name="Currency 5 4 2 2 2 4 3" xfId="43190"/>
    <cellStyle name="Currency 5 4 2 2 2 4 4" xfId="33176"/>
    <cellStyle name="Currency 5 4 2 2 2 5" xfId="9727"/>
    <cellStyle name="Currency 5 4 2 2 2 5 2" xfId="22347"/>
    <cellStyle name="Currency 5 4 2 2 2 5 2 2" xfId="57563"/>
    <cellStyle name="Currency 5 4 2 2 2 5 3" xfId="44966"/>
    <cellStyle name="Currency 5 4 2 2 2 5 4" xfId="34952"/>
    <cellStyle name="Currency 5 4 2 2 2 6" xfId="11520"/>
    <cellStyle name="Currency 5 4 2 2 2 6 2" xfId="24123"/>
    <cellStyle name="Currency 5 4 2 2 2 6 2 2" xfId="59339"/>
    <cellStyle name="Currency 5 4 2 2 2 6 3" xfId="46742"/>
    <cellStyle name="Currency 5 4 2 2 2 6 4" xfId="36728"/>
    <cellStyle name="Currency 5 4 2 2 2 7" xfId="15887"/>
    <cellStyle name="Currency 5 4 2 2 2 7 2" xfId="51103"/>
    <cellStyle name="Currency 5 4 2 2 2 7 3" xfId="28492"/>
    <cellStyle name="Currency 5 4 2 2 2 8" xfId="12978"/>
    <cellStyle name="Currency 5 4 2 2 2 8 2" xfId="48196"/>
    <cellStyle name="Currency 5 4 2 2 2 9" xfId="38506"/>
    <cellStyle name="Currency 5 4 2 2 3" xfId="3546"/>
    <cellStyle name="Currency 5 4 2 2 3 10" xfId="27041"/>
    <cellStyle name="Currency 5 4 2 2 3 11" xfId="61445"/>
    <cellStyle name="Currency 5 4 2 2 3 2" xfId="5342"/>
    <cellStyle name="Currency 5 4 2 2 3 2 2" xfId="17988"/>
    <cellStyle name="Currency 5 4 2 2 3 2 2 2" xfId="53204"/>
    <cellStyle name="Currency 5 4 2 2 3 2 3" xfId="40607"/>
    <cellStyle name="Currency 5 4 2 2 3 2 4" xfId="30593"/>
    <cellStyle name="Currency 5 4 2 2 3 3" xfId="6812"/>
    <cellStyle name="Currency 5 4 2 2 3 3 2" xfId="19442"/>
    <cellStyle name="Currency 5 4 2 2 3 3 2 2" xfId="54658"/>
    <cellStyle name="Currency 5 4 2 2 3 3 3" xfId="42061"/>
    <cellStyle name="Currency 5 4 2 2 3 3 4" xfId="32047"/>
    <cellStyle name="Currency 5 4 2 2 3 4" xfId="8271"/>
    <cellStyle name="Currency 5 4 2 2 3 4 2" xfId="20896"/>
    <cellStyle name="Currency 5 4 2 2 3 4 2 2" xfId="56112"/>
    <cellStyle name="Currency 5 4 2 2 3 4 3" xfId="43515"/>
    <cellStyle name="Currency 5 4 2 2 3 4 4" xfId="33501"/>
    <cellStyle name="Currency 5 4 2 2 3 5" xfId="10052"/>
    <cellStyle name="Currency 5 4 2 2 3 5 2" xfId="22672"/>
    <cellStyle name="Currency 5 4 2 2 3 5 2 2" xfId="57888"/>
    <cellStyle name="Currency 5 4 2 2 3 5 3" xfId="45291"/>
    <cellStyle name="Currency 5 4 2 2 3 5 4" xfId="35277"/>
    <cellStyle name="Currency 5 4 2 2 3 6" xfId="11845"/>
    <cellStyle name="Currency 5 4 2 2 3 6 2" xfId="24448"/>
    <cellStyle name="Currency 5 4 2 2 3 6 2 2" xfId="59664"/>
    <cellStyle name="Currency 5 4 2 2 3 6 3" xfId="47067"/>
    <cellStyle name="Currency 5 4 2 2 3 6 4" xfId="37053"/>
    <cellStyle name="Currency 5 4 2 2 3 7" xfId="16212"/>
    <cellStyle name="Currency 5 4 2 2 3 7 2" xfId="51428"/>
    <cellStyle name="Currency 5 4 2 2 3 7 3" xfId="28817"/>
    <cellStyle name="Currency 5 4 2 2 3 8" xfId="14434"/>
    <cellStyle name="Currency 5 4 2 2 3 8 2" xfId="49652"/>
    <cellStyle name="Currency 5 4 2 2 3 9" xfId="38831"/>
    <cellStyle name="Currency 5 4 2 2 4" xfId="2708"/>
    <cellStyle name="Currency 5 4 2 2 4 10" xfId="26232"/>
    <cellStyle name="Currency 5 4 2 2 4 11" xfId="60636"/>
    <cellStyle name="Currency 5 4 2 2 4 2" xfId="4533"/>
    <cellStyle name="Currency 5 4 2 2 4 2 2" xfId="17179"/>
    <cellStyle name="Currency 5 4 2 2 4 2 2 2" xfId="52395"/>
    <cellStyle name="Currency 5 4 2 2 4 2 3" xfId="39798"/>
    <cellStyle name="Currency 5 4 2 2 4 2 4" xfId="29784"/>
    <cellStyle name="Currency 5 4 2 2 4 3" xfId="6003"/>
    <cellStyle name="Currency 5 4 2 2 4 3 2" xfId="18633"/>
    <cellStyle name="Currency 5 4 2 2 4 3 2 2" xfId="53849"/>
    <cellStyle name="Currency 5 4 2 2 4 3 3" xfId="41252"/>
    <cellStyle name="Currency 5 4 2 2 4 3 4" xfId="31238"/>
    <cellStyle name="Currency 5 4 2 2 4 4" xfId="7462"/>
    <cellStyle name="Currency 5 4 2 2 4 4 2" xfId="20087"/>
    <cellStyle name="Currency 5 4 2 2 4 4 2 2" xfId="55303"/>
    <cellStyle name="Currency 5 4 2 2 4 4 3" xfId="42706"/>
    <cellStyle name="Currency 5 4 2 2 4 4 4" xfId="32692"/>
    <cellStyle name="Currency 5 4 2 2 4 5" xfId="9243"/>
    <cellStyle name="Currency 5 4 2 2 4 5 2" xfId="21863"/>
    <cellStyle name="Currency 5 4 2 2 4 5 2 2" xfId="57079"/>
    <cellStyle name="Currency 5 4 2 2 4 5 3" xfId="44482"/>
    <cellStyle name="Currency 5 4 2 2 4 5 4" xfId="34468"/>
    <cellStyle name="Currency 5 4 2 2 4 6" xfId="11036"/>
    <cellStyle name="Currency 5 4 2 2 4 6 2" xfId="23639"/>
    <cellStyle name="Currency 5 4 2 2 4 6 2 2" xfId="58855"/>
    <cellStyle name="Currency 5 4 2 2 4 6 3" xfId="46258"/>
    <cellStyle name="Currency 5 4 2 2 4 6 4" xfId="36244"/>
    <cellStyle name="Currency 5 4 2 2 4 7" xfId="15403"/>
    <cellStyle name="Currency 5 4 2 2 4 7 2" xfId="50619"/>
    <cellStyle name="Currency 5 4 2 2 4 7 3" xfId="28008"/>
    <cellStyle name="Currency 5 4 2 2 4 8" xfId="13625"/>
    <cellStyle name="Currency 5 4 2 2 4 8 2" xfId="48843"/>
    <cellStyle name="Currency 5 4 2 2 4 9" xfId="38022"/>
    <cellStyle name="Currency 5 4 2 2 5" xfId="3871"/>
    <cellStyle name="Currency 5 4 2 2 5 2" xfId="8594"/>
    <cellStyle name="Currency 5 4 2 2 5 2 2" xfId="21219"/>
    <cellStyle name="Currency 5 4 2 2 5 2 2 2" xfId="56435"/>
    <cellStyle name="Currency 5 4 2 2 5 2 3" xfId="43838"/>
    <cellStyle name="Currency 5 4 2 2 5 2 4" xfId="33824"/>
    <cellStyle name="Currency 5 4 2 2 5 3" xfId="10375"/>
    <cellStyle name="Currency 5 4 2 2 5 3 2" xfId="22995"/>
    <cellStyle name="Currency 5 4 2 2 5 3 2 2" xfId="58211"/>
    <cellStyle name="Currency 5 4 2 2 5 3 3" xfId="45614"/>
    <cellStyle name="Currency 5 4 2 2 5 3 4" xfId="35600"/>
    <cellStyle name="Currency 5 4 2 2 5 4" xfId="12170"/>
    <cellStyle name="Currency 5 4 2 2 5 4 2" xfId="24771"/>
    <cellStyle name="Currency 5 4 2 2 5 4 2 2" xfId="59987"/>
    <cellStyle name="Currency 5 4 2 2 5 4 3" xfId="47390"/>
    <cellStyle name="Currency 5 4 2 2 5 4 4" xfId="37376"/>
    <cellStyle name="Currency 5 4 2 2 5 5" xfId="16535"/>
    <cellStyle name="Currency 5 4 2 2 5 5 2" xfId="51751"/>
    <cellStyle name="Currency 5 4 2 2 5 5 3" xfId="29140"/>
    <cellStyle name="Currency 5 4 2 2 5 6" xfId="14757"/>
    <cellStyle name="Currency 5 4 2 2 5 6 2" xfId="49975"/>
    <cellStyle name="Currency 5 4 2 2 5 7" xfId="39154"/>
    <cellStyle name="Currency 5 4 2 2 5 8" xfId="27364"/>
    <cellStyle name="Currency 5 4 2 2 6" xfId="4211"/>
    <cellStyle name="Currency 5 4 2 2 6 2" xfId="16857"/>
    <cellStyle name="Currency 5 4 2 2 6 2 2" xfId="52073"/>
    <cellStyle name="Currency 5 4 2 2 6 2 3" xfId="29462"/>
    <cellStyle name="Currency 5 4 2 2 6 3" xfId="13303"/>
    <cellStyle name="Currency 5 4 2 2 6 3 2" xfId="48521"/>
    <cellStyle name="Currency 5 4 2 2 6 4" xfId="39476"/>
    <cellStyle name="Currency 5 4 2 2 6 5" xfId="25910"/>
    <cellStyle name="Currency 5 4 2 2 7" xfId="5681"/>
    <cellStyle name="Currency 5 4 2 2 7 2" xfId="18311"/>
    <cellStyle name="Currency 5 4 2 2 7 2 2" xfId="53527"/>
    <cellStyle name="Currency 5 4 2 2 7 3" xfId="40930"/>
    <cellStyle name="Currency 5 4 2 2 7 4" xfId="30916"/>
    <cellStyle name="Currency 5 4 2 2 8" xfId="7140"/>
    <cellStyle name="Currency 5 4 2 2 8 2" xfId="19765"/>
    <cellStyle name="Currency 5 4 2 2 8 2 2" xfId="54981"/>
    <cellStyle name="Currency 5 4 2 2 8 3" xfId="42384"/>
    <cellStyle name="Currency 5 4 2 2 8 4" xfId="32370"/>
    <cellStyle name="Currency 5 4 2 2 9" xfId="8921"/>
    <cellStyle name="Currency 5 4 2 2 9 2" xfId="21541"/>
    <cellStyle name="Currency 5 4 2 2 9 2 2" xfId="56757"/>
    <cellStyle name="Currency 5 4 2 2 9 3" xfId="44160"/>
    <cellStyle name="Currency 5 4 2 2 9 4" xfId="34146"/>
    <cellStyle name="Currency 5 4 2 3" xfId="3057"/>
    <cellStyle name="Currency 5 4 2 3 10" xfId="25428"/>
    <cellStyle name="Currency 5 4 2 3 11" xfId="60963"/>
    <cellStyle name="Currency 5 4 2 3 2" xfId="4860"/>
    <cellStyle name="Currency 5 4 2 3 2 2" xfId="17506"/>
    <cellStyle name="Currency 5 4 2 3 2 2 2" xfId="52722"/>
    <cellStyle name="Currency 5 4 2 3 2 2 3" xfId="30111"/>
    <cellStyle name="Currency 5 4 2 3 2 3" xfId="13952"/>
    <cellStyle name="Currency 5 4 2 3 2 3 2" xfId="49170"/>
    <cellStyle name="Currency 5 4 2 3 2 4" xfId="40125"/>
    <cellStyle name="Currency 5 4 2 3 2 5" xfId="26559"/>
    <cellStyle name="Currency 5 4 2 3 3" xfId="6330"/>
    <cellStyle name="Currency 5 4 2 3 3 2" xfId="18960"/>
    <cellStyle name="Currency 5 4 2 3 3 2 2" xfId="54176"/>
    <cellStyle name="Currency 5 4 2 3 3 3" xfId="41579"/>
    <cellStyle name="Currency 5 4 2 3 3 4" xfId="31565"/>
    <cellStyle name="Currency 5 4 2 3 4" xfId="7789"/>
    <cellStyle name="Currency 5 4 2 3 4 2" xfId="20414"/>
    <cellStyle name="Currency 5 4 2 3 4 2 2" xfId="55630"/>
    <cellStyle name="Currency 5 4 2 3 4 3" xfId="43033"/>
    <cellStyle name="Currency 5 4 2 3 4 4" xfId="33019"/>
    <cellStyle name="Currency 5 4 2 3 5" xfId="9570"/>
    <cellStyle name="Currency 5 4 2 3 5 2" xfId="22190"/>
    <cellStyle name="Currency 5 4 2 3 5 2 2" xfId="57406"/>
    <cellStyle name="Currency 5 4 2 3 5 3" xfId="44809"/>
    <cellStyle name="Currency 5 4 2 3 5 4" xfId="34795"/>
    <cellStyle name="Currency 5 4 2 3 6" xfId="11363"/>
    <cellStyle name="Currency 5 4 2 3 6 2" xfId="23966"/>
    <cellStyle name="Currency 5 4 2 3 6 2 2" xfId="59182"/>
    <cellStyle name="Currency 5 4 2 3 6 3" xfId="46585"/>
    <cellStyle name="Currency 5 4 2 3 6 4" xfId="36571"/>
    <cellStyle name="Currency 5 4 2 3 7" xfId="15730"/>
    <cellStyle name="Currency 5 4 2 3 7 2" xfId="50946"/>
    <cellStyle name="Currency 5 4 2 3 7 3" xfId="28335"/>
    <cellStyle name="Currency 5 4 2 3 8" xfId="12821"/>
    <cellStyle name="Currency 5 4 2 3 8 2" xfId="48039"/>
    <cellStyle name="Currency 5 4 2 3 9" xfId="38349"/>
    <cellStyle name="Currency 5 4 2 4" xfId="2884"/>
    <cellStyle name="Currency 5 4 2 4 10" xfId="25269"/>
    <cellStyle name="Currency 5 4 2 4 11" xfId="60804"/>
    <cellStyle name="Currency 5 4 2 4 2" xfId="4701"/>
    <cellStyle name="Currency 5 4 2 4 2 2" xfId="17347"/>
    <cellStyle name="Currency 5 4 2 4 2 2 2" xfId="52563"/>
    <cellStyle name="Currency 5 4 2 4 2 2 3" xfId="29952"/>
    <cellStyle name="Currency 5 4 2 4 2 3" xfId="13793"/>
    <cellStyle name="Currency 5 4 2 4 2 3 2" xfId="49011"/>
    <cellStyle name="Currency 5 4 2 4 2 4" xfId="39966"/>
    <cellStyle name="Currency 5 4 2 4 2 5" xfId="26400"/>
    <cellStyle name="Currency 5 4 2 4 3" xfId="6171"/>
    <cellStyle name="Currency 5 4 2 4 3 2" xfId="18801"/>
    <cellStyle name="Currency 5 4 2 4 3 2 2" xfId="54017"/>
    <cellStyle name="Currency 5 4 2 4 3 3" xfId="41420"/>
    <cellStyle name="Currency 5 4 2 4 3 4" xfId="31406"/>
    <cellStyle name="Currency 5 4 2 4 4" xfId="7630"/>
    <cellStyle name="Currency 5 4 2 4 4 2" xfId="20255"/>
    <cellStyle name="Currency 5 4 2 4 4 2 2" xfId="55471"/>
    <cellStyle name="Currency 5 4 2 4 4 3" xfId="42874"/>
    <cellStyle name="Currency 5 4 2 4 4 4" xfId="32860"/>
    <cellStyle name="Currency 5 4 2 4 5" xfId="9411"/>
    <cellStyle name="Currency 5 4 2 4 5 2" xfId="22031"/>
    <cellStyle name="Currency 5 4 2 4 5 2 2" xfId="57247"/>
    <cellStyle name="Currency 5 4 2 4 5 3" xfId="44650"/>
    <cellStyle name="Currency 5 4 2 4 5 4" xfId="34636"/>
    <cellStyle name="Currency 5 4 2 4 6" xfId="11204"/>
    <cellStyle name="Currency 5 4 2 4 6 2" xfId="23807"/>
    <cellStyle name="Currency 5 4 2 4 6 2 2" xfId="59023"/>
    <cellStyle name="Currency 5 4 2 4 6 3" xfId="46426"/>
    <cellStyle name="Currency 5 4 2 4 6 4" xfId="36412"/>
    <cellStyle name="Currency 5 4 2 4 7" xfId="15571"/>
    <cellStyle name="Currency 5 4 2 4 7 2" xfId="50787"/>
    <cellStyle name="Currency 5 4 2 4 7 3" xfId="28176"/>
    <cellStyle name="Currency 5 4 2 4 8" xfId="12662"/>
    <cellStyle name="Currency 5 4 2 4 8 2" xfId="47880"/>
    <cellStyle name="Currency 5 4 2 4 9" xfId="38190"/>
    <cellStyle name="Currency 5 4 2 5" xfId="3392"/>
    <cellStyle name="Currency 5 4 2 5 10" xfId="26887"/>
    <cellStyle name="Currency 5 4 2 5 11" xfId="61291"/>
    <cellStyle name="Currency 5 4 2 5 2" xfId="5188"/>
    <cellStyle name="Currency 5 4 2 5 2 2" xfId="17834"/>
    <cellStyle name="Currency 5 4 2 5 2 2 2" xfId="53050"/>
    <cellStyle name="Currency 5 4 2 5 2 3" xfId="40453"/>
    <cellStyle name="Currency 5 4 2 5 2 4" xfId="30439"/>
    <cellStyle name="Currency 5 4 2 5 3" xfId="6658"/>
    <cellStyle name="Currency 5 4 2 5 3 2" xfId="19288"/>
    <cellStyle name="Currency 5 4 2 5 3 2 2" xfId="54504"/>
    <cellStyle name="Currency 5 4 2 5 3 3" xfId="41907"/>
    <cellStyle name="Currency 5 4 2 5 3 4" xfId="31893"/>
    <cellStyle name="Currency 5 4 2 5 4" xfId="8117"/>
    <cellStyle name="Currency 5 4 2 5 4 2" xfId="20742"/>
    <cellStyle name="Currency 5 4 2 5 4 2 2" xfId="55958"/>
    <cellStyle name="Currency 5 4 2 5 4 3" xfId="43361"/>
    <cellStyle name="Currency 5 4 2 5 4 4" xfId="33347"/>
    <cellStyle name="Currency 5 4 2 5 5" xfId="9898"/>
    <cellStyle name="Currency 5 4 2 5 5 2" xfId="22518"/>
    <cellStyle name="Currency 5 4 2 5 5 2 2" xfId="57734"/>
    <cellStyle name="Currency 5 4 2 5 5 3" xfId="45137"/>
    <cellStyle name="Currency 5 4 2 5 5 4" xfId="35123"/>
    <cellStyle name="Currency 5 4 2 5 6" xfId="11691"/>
    <cellStyle name="Currency 5 4 2 5 6 2" xfId="24294"/>
    <cellStyle name="Currency 5 4 2 5 6 2 2" xfId="59510"/>
    <cellStyle name="Currency 5 4 2 5 6 3" xfId="46913"/>
    <cellStyle name="Currency 5 4 2 5 6 4" xfId="36899"/>
    <cellStyle name="Currency 5 4 2 5 7" xfId="16058"/>
    <cellStyle name="Currency 5 4 2 5 7 2" xfId="51274"/>
    <cellStyle name="Currency 5 4 2 5 7 3" xfId="28663"/>
    <cellStyle name="Currency 5 4 2 5 8" xfId="14280"/>
    <cellStyle name="Currency 5 4 2 5 8 2" xfId="49498"/>
    <cellStyle name="Currency 5 4 2 5 9" xfId="38677"/>
    <cellStyle name="Currency 5 4 2 6" xfId="2553"/>
    <cellStyle name="Currency 5 4 2 6 10" xfId="26078"/>
    <cellStyle name="Currency 5 4 2 6 11" xfId="60482"/>
    <cellStyle name="Currency 5 4 2 6 2" xfId="4379"/>
    <cellStyle name="Currency 5 4 2 6 2 2" xfId="17025"/>
    <cellStyle name="Currency 5 4 2 6 2 2 2" xfId="52241"/>
    <cellStyle name="Currency 5 4 2 6 2 3" xfId="39644"/>
    <cellStyle name="Currency 5 4 2 6 2 4" xfId="29630"/>
    <cellStyle name="Currency 5 4 2 6 3" xfId="5849"/>
    <cellStyle name="Currency 5 4 2 6 3 2" xfId="18479"/>
    <cellStyle name="Currency 5 4 2 6 3 2 2" xfId="53695"/>
    <cellStyle name="Currency 5 4 2 6 3 3" xfId="41098"/>
    <cellStyle name="Currency 5 4 2 6 3 4" xfId="31084"/>
    <cellStyle name="Currency 5 4 2 6 4" xfId="7308"/>
    <cellStyle name="Currency 5 4 2 6 4 2" xfId="19933"/>
    <cellStyle name="Currency 5 4 2 6 4 2 2" xfId="55149"/>
    <cellStyle name="Currency 5 4 2 6 4 3" xfId="42552"/>
    <cellStyle name="Currency 5 4 2 6 4 4" xfId="32538"/>
    <cellStyle name="Currency 5 4 2 6 5" xfId="9089"/>
    <cellStyle name="Currency 5 4 2 6 5 2" xfId="21709"/>
    <cellStyle name="Currency 5 4 2 6 5 2 2" xfId="56925"/>
    <cellStyle name="Currency 5 4 2 6 5 3" xfId="44328"/>
    <cellStyle name="Currency 5 4 2 6 5 4" xfId="34314"/>
    <cellStyle name="Currency 5 4 2 6 6" xfId="10882"/>
    <cellStyle name="Currency 5 4 2 6 6 2" xfId="23485"/>
    <cellStyle name="Currency 5 4 2 6 6 2 2" xfId="58701"/>
    <cellStyle name="Currency 5 4 2 6 6 3" xfId="46104"/>
    <cellStyle name="Currency 5 4 2 6 6 4" xfId="36090"/>
    <cellStyle name="Currency 5 4 2 6 7" xfId="15249"/>
    <cellStyle name="Currency 5 4 2 6 7 2" xfId="50465"/>
    <cellStyle name="Currency 5 4 2 6 7 3" xfId="27854"/>
    <cellStyle name="Currency 5 4 2 6 8" xfId="13471"/>
    <cellStyle name="Currency 5 4 2 6 8 2" xfId="48689"/>
    <cellStyle name="Currency 5 4 2 6 9" xfId="37868"/>
    <cellStyle name="Currency 5 4 2 7" xfId="3716"/>
    <cellStyle name="Currency 5 4 2 7 2" xfId="8440"/>
    <cellStyle name="Currency 5 4 2 7 2 2" xfId="21065"/>
    <cellStyle name="Currency 5 4 2 7 2 2 2" xfId="56281"/>
    <cellStyle name="Currency 5 4 2 7 2 3" xfId="43684"/>
    <cellStyle name="Currency 5 4 2 7 2 4" xfId="33670"/>
    <cellStyle name="Currency 5 4 2 7 3" xfId="10221"/>
    <cellStyle name="Currency 5 4 2 7 3 2" xfId="22841"/>
    <cellStyle name="Currency 5 4 2 7 3 2 2" xfId="58057"/>
    <cellStyle name="Currency 5 4 2 7 3 3" xfId="45460"/>
    <cellStyle name="Currency 5 4 2 7 3 4" xfId="35446"/>
    <cellStyle name="Currency 5 4 2 7 4" xfId="12016"/>
    <cellStyle name="Currency 5 4 2 7 4 2" xfId="24617"/>
    <cellStyle name="Currency 5 4 2 7 4 2 2" xfId="59833"/>
    <cellStyle name="Currency 5 4 2 7 4 3" xfId="47236"/>
    <cellStyle name="Currency 5 4 2 7 4 4" xfId="37222"/>
    <cellStyle name="Currency 5 4 2 7 5" xfId="16381"/>
    <cellStyle name="Currency 5 4 2 7 5 2" xfId="51597"/>
    <cellStyle name="Currency 5 4 2 7 5 3" xfId="28986"/>
    <cellStyle name="Currency 5 4 2 7 6" xfId="14603"/>
    <cellStyle name="Currency 5 4 2 7 6 2" xfId="49821"/>
    <cellStyle name="Currency 5 4 2 7 7" xfId="39000"/>
    <cellStyle name="Currency 5 4 2 7 8" xfId="27210"/>
    <cellStyle name="Currency 5 4 2 8" xfId="4054"/>
    <cellStyle name="Currency 5 4 2 8 2" xfId="16703"/>
    <cellStyle name="Currency 5 4 2 8 2 2" xfId="51919"/>
    <cellStyle name="Currency 5 4 2 8 2 3" xfId="29308"/>
    <cellStyle name="Currency 5 4 2 8 3" xfId="13149"/>
    <cellStyle name="Currency 5 4 2 8 3 2" xfId="48367"/>
    <cellStyle name="Currency 5 4 2 8 4" xfId="39322"/>
    <cellStyle name="Currency 5 4 2 8 5" xfId="25756"/>
    <cellStyle name="Currency 5 4 2 9" xfId="5527"/>
    <cellStyle name="Currency 5 4 2 9 2" xfId="18157"/>
    <cellStyle name="Currency 5 4 2 9 2 2" xfId="53373"/>
    <cellStyle name="Currency 5 4 2 9 3" xfId="40776"/>
    <cellStyle name="Currency 5 4 2 9 4" xfId="30762"/>
    <cellStyle name="Currency 5 4 3" xfId="942"/>
    <cellStyle name="Currency 5 4 3 10" xfId="10498"/>
    <cellStyle name="Currency 5 4 3 10 2" xfId="23109"/>
    <cellStyle name="Currency 5 4 3 10 2 2" xfId="58325"/>
    <cellStyle name="Currency 5 4 3 10 3" xfId="45728"/>
    <cellStyle name="Currency 5 4 3 10 4" xfId="35714"/>
    <cellStyle name="Currency 5 4 3 11" xfId="15007"/>
    <cellStyle name="Currency 5 4 3 11 2" xfId="50223"/>
    <cellStyle name="Currency 5 4 3 11 3" xfId="27612"/>
    <cellStyle name="Currency 5 4 3 12" xfId="12420"/>
    <cellStyle name="Currency 5 4 3 12 2" xfId="47638"/>
    <cellStyle name="Currency 5 4 3 13" xfId="37626"/>
    <cellStyle name="Currency 5 4 3 14" xfId="25027"/>
    <cellStyle name="Currency 5 4 3 15" xfId="60240"/>
    <cellStyle name="Currency 5 4 3 2" xfId="3143"/>
    <cellStyle name="Currency 5 4 3 2 10" xfId="25511"/>
    <cellStyle name="Currency 5 4 3 2 11" xfId="61046"/>
    <cellStyle name="Currency 5 4 3 2 2" xfId="4943"/>
    <cellStyle name="Currency 5 4 3 2 2 2" xfId="17589"/>
    <cellStyle name="Currency 5 4 3 2 2 2 2" xfId="52805"/>
    <cellStyle name="Currency 5 4 3 2 2 2 3" xfId="30194"/>
    <cellStyle name="Currency 5 4 3 2 2 3" xfId="14035"/>
    <cellStyle name="Currency 5 4 3 2 2 3 2" xfId="49253"/>
    <cellStyle name="Currency 5 4 3 2 2 4" xfId="40208"/>
    <cellStyle name="Currency 5 4 3 2 2 5" xfId="26642"/>
    <cellStyle name="Currency 5 4 3 2 3" xfId="6413"/>
    <cellStyle name="Currency 5 4 3 2 3 2" xfId="19043"/>
    <cellStyle name="Currency 5 4 3 2 3 2 2" xfId="54259"/>
    <cellStyle name="Currency 5 4 3 2 3 3" xfId="41662"/>
    <cellStyle name="Currency 5 4 3 2 3 4" xfId="31648"/>
    <cellStyle name="Currency 5 4 3 2 4" xfId="7872"/>
    <cellStyle name="Currency 5 4 3 2 4 2" xfId="20497"/>
    <cellStyle name="Currency 5 4 3 2 4 2 2" xfId="55713"/>
    <cellStyle name="Currency 5 4 3 2 4 3" xfId="43116"/>
    <cellStyle name="Currency 5 4 3 2 4 4" xfId="33102"/>
    <cellStyle name="Currency 5 4 3 2 5" xfId="9653"/>
    <cellStyle name="Currency 5 4 3 2 5 2" xfId="22273"/>
    <cellStyle name="Currency 5 4 3 2 5 2 2" xfId="57489"/>
    <cellStyle name="Currency 5 4 3 2 5 3" xfId="44892"/>
    <cellStyle name="Currency 5 4 3 2 5 4" xfId="34878"/>
    <cellStyle name="Currency 5 4 3 2 6" xfId="11446"/>
    <cellStyle name="Currency 5 4 3 2 6 2" xfId="24049"/>
    <cellStyle name="Currency 5 4 3 2 6 2 2" xfId="59265"/>
    <cellStyle name="Currency 5 4 3 2 6 3" xfId="46668"/>
    <cellStyle name="Currency 5 4 3 2 6 4" xfId="36654"/>
    <cellStyle name="Currency 5 4 3 2 7" xfId="15813"/>
    <cellStyle name="Currency 5 4 3 2 7 2" xfId="51029"/>
    <cellStyle name="Currency 5 4 3 2 7 3" xfId="28418"/>
    <cellStyle name="Currency 5 4 3 2 8" xfId="12904"/>
    <cellStyle name="Currency 5 4 3 2 8 2" xfId="48122"/>
    <cellStyle name="Currency 5 4 3 2 9" xfId="38432"/>
    <cellStyle name="Currency 5 4 3 3" xfId="3472"/>
    <cellStyle name="Currency 5 4 3 3 10" xfId="26967"/>
    <cellStyle name="Currency 5 4 3 3 11" xfId="61371"/>
    <cellStyle name="Currency 5 4 3 3 2" xfId="5268"/>
    <cellStyle name="Currency 5 4 3 3 2 2" xfId="17914"/>
    <cellStyle name="Currency 5 4 3 3 2 2 2" xfId="53130"/>
    <cellStyle name="Currency 5 4 3 3 2 3" xfId="40533"/>
    <cellStyle name="Currency 5 4 3 3 2 4" xfId="30519"/>
    <cellStyle name="Currency 5 4 3 3 3" xfId="6738"/>
    <cellStyle name="Currency 5 4 3 3 3 2" xfId="19368"/>
    <cellStyle name="Currency 5 4 3 3 3 2 2" xfId="54584"/>
    <cellStyle name="Currency 5 4 3 3 3 3" xfId="41987"/>
    <cellStyle name="Currency 5 4 3 3 3 4" xfId="31973"/>
    <cellStyle name="Currency 5 4 3 3 4" xfId="8197"/>
    <cellStyle name="Currency 5 4 3 3 4 2" xfId="20822"/>
    <cellStyle name="Currency 5 4 3 3 4 2 2" xfId="56038"/>
    <cellStyle name="Currency 5 4 3 3 4 3" xfId="43441"/>
    <cellStyle name="Currency 5 4 3 3 4 4" xfId="33427"/>
    <cellStyle name="Currency 5 4 3 3 5" xfId="9978"/>
    <cellStyle name="Currency 5 4 3 3 5 2" xfId="22598"/>
    <cellStyle name="Currency 5 4 3 3 5 2 2" xfId="57814"/>
    <cellStyle name="Currency 5 4 3 3 5 3" xfId="45217"/>
    <cellStyle name="Currency 5 4 3 3 5 4" xfId="35203"/>
    <cellStyle name="Currency 5 4 3 3 6" xfId="11771"/>
    <cellStyle name="Currency 5 4 3 3 6 2" xfId="24374"/>
    <cellStyle name="Currency 5 4 3 3 6 2 2" xfId="59590"/>
    <cellStyle name="Currency 5 4 3 3 6 3" xfId="46993"/>
    <cellStyle name="Currency 5 4 3 3 6 4" xfId="36979"/>
    <cellStyle name="Currency 5 4 3 3 7" xfId="16138"/>
    <cellStyle name="Currency 5 4 3 3 7 2" xfId="51354"/>
    <cellStyle name="Currency 5 4 3 3 7 3" xfId="28743"/>
    <cellStyle name="Currency 5 4 3 3 8" xfId="14360"/>
    <cellStyle name="Currency 5 4 3 3 8 2" xfId="49578"/>
    <cellStyle name="Currency 5 4 3 3 9" xfId="38757"/>
    <cellStyle name="Currency 5 4 3 4" xfId="2634"/>
    <cellStyle name="Currency 5 4 3 4 10" xfId="26158"/>
    <cellStyle name="Currency 5 4 3 4 11" xfId="60562"/>
    <cellStyle name="Currency 5 4 3 4 2" xfId="4459"/>
    <cellStyle name="Currency 5 4 3 4 2 2" xfId="17105"/>
    <cellStyle name="Currency 5 4 3 4 2 2 2" xfId="52321"/>
    <cellStyle name="Currency 5 4 3 4 2 3" xfId="39724"/>
    <cellStyle name="Currency 5 4 3 4 2 4" xfId="29710"/>
    <cellStyle name="Currency 5 4 3 4 3" xfId="5929"/>
    <cellStyle name="Currency 5 4 3 4 3 2" xfId="18559"/>
    <cellStyle name="Currency 5 4 3 4 3 2 2" xfId="53775"/>
    <cellStyle name="Currency 5 4 3 4 3 3" xfId="41178"/>
    <cellStyle name="Currency 5 4 3 4 3 4" xfId="31164"/>
    <cellStyle name="Currency 5 4 3 4 4" xfId="7388"/>
    <cellStyle name="Currency 5 4 3 4 4 2" xfId="20013"/>
    <cellStyle name="Currency 5 4 3 4 4 2 2" xfId="55229"/>
    <cellStyle name="Currency 5 4 3 4 4 3" xfId="42632"/>
    <cellStyle name="Currency 5 4 3 4 4 4" xfId="32618"/>
    <cellStyle name="Currency 5 4 3 4 5" xfId="9169"/>
    <cellStyle name="Currency 5 4 3 4 5 2" xfId="21789"/>
    <cellStyle name="Currency 5 4 3 4 5 2 2" xfId="57005"/>
    <cellStyle name="Currency 5 4 3 4 5 3" xfId="44408"/>
    <cellStyle name="Currency 5 4 3 4 5 4" xfId="34394"/>
    <cellStyle name="Currency 5 4 3 4 6" xfId="10962"/>
    <cellStyle name="Currency 5 4 3 4 6 2" xfId="23565"/>
    <cellStyle name="Currency 5 4 3 4 6 2 2" xfId="58781"/>
    <cellStyle name="Currency 5 4 3 4 6 3" xfId="46184"/>
    <cellStyle name="Currency 5 4 3 4 6 4" xfId="36170"/>
    <cellStyle name="Currency 5 4 3 4 7" xfId="15329"/>
    <cellStyle name="Currency 5 4 3 4 7 2" xfId="50545"/>
    <cellStyle name="Currency 5 4 3 4 7 3" xfId="27934"/>
    <cellStyle name="Currency 5 4 3 4 8" xfId="13551"/>
    <cellStyle name="Currency 5 4 3 4 8 2" xfId="48769"/>
    <cellStyle name="Currency 5 4 3 4 9" xfId="37948"/>
    <cellStyle name="Currency 5 4 3 5" xfId="3797"/>
    <cellStyle name="Currency 5 4 3 5 2" xfId="8520"/>
    <cellStyle name="Currency 5 4 3 5 2 2" xfId="21145"/>
    <cellStyle name="Currency 5 4 3 5 2 2 2" xfId="56361"/>
    <cellStyle name="Currency 5 4 3 5 2 3" xfId="43764"/>
    <cellStyle name="Currency 5 4 3 5 2 4" xfId="33750"/>
    <cellStyle name="Currency 5 4 3 5 3" xfId="10301"/>
    <cellStyle name="Currency 5 4 3 5 3 2" xfId="22921"/>
    <cellStyle name="Currency 5 4 3 5 3 2 2" xfId="58137"/>
    <cellStyle name="Currency 5 4 3 5 3 3" xfId="45540"/>
    <cellStyle name="Currency 5 4 3 5 3 4" xfId="35526"/>
    <cellStyle name="Currency 5 4 3 5 4" xfId="12096"/>
    <cellStyle name="Currency 5 4 3 5 4 2" xfId="24697"/>
    <cellStyle name="Currency 5 4 3 5 4 2 2" xfId="59913"/>
    <cellStyle name="Currency 5 4 3 5 4 3" xfId="47316"/>
    <cellStyle name="Currency 5 4 3 5 4 4" xfId="37302"/>
    <cellStyle name="Currency 5 4 3 5 5" xfId="16461"/>
    <cellStyle name="Currency 5 4 3 5 5 2" xfId="51677"/>
    <cellStyle name="Currency 5 4 3 5 5 3" xfId="29066"/>
    <cellStyle name="Currency 5 4 3 5 6" xfId="14683"/>
    <cellStyle name="Currency 5 4 3 5 6 2" xfId="49901"/>
    <cellStyle name="Currency 5 4 3 5 7" xfId="39080"/>
    <cellStyle name="Currency 5 4 3 5 8" xfId="27290"/>
    <cellStyle name="Currency 5 4 3 6" xfId="4137"/>
    <cellStyle name="Currency 5 4 3 6 2" xfId="16783"/>
    <cellStyle name="Currency 5 4 3 6 2 2" xfId="51999"/>
    <cellStyle name="Currency 5 4 3 6 2 3" xfId="29388"/>
    <cellStyle name="Currency 5 4 3 6 3" xfId="13229"/>
    <cellStyle name="Currency 5 4 3 6 3 2" xfId="48447"/>
    <cellStyle name="Currency 5 4 3 6 4" xfId="39402"/>
    <cellStyle name="Currency 5 4 3 6 5" xfId="25836"/>
    <cellStyle name="Currency 5 4 3 7" xfId="5607"/>
    <cellStyle name="Currency 5 4 3 7 2" xfId="18237"/>
    <cellStyle name="Currency 5 4 3 7 2 2" xfId="53453"/>
    <cellStyle name="Currency 5 4 3 7 3" xfId="40856"/>
    <cellStyle name="Currency 5 4 3 7 4" xfId="30842"/>
    <cellStyle name="Currency 5 4 3 8" xfId="7066"/>
    <cellStyle name="Currency 5 4 3 8 2" xfId="19691"/>
    <cellStyle name="Currency 5 4 3 8 2 2" xfId="54907"/>
    <cellStyle name="Currency 5 4 3 8 3" xfId="42310"/>
    <cellStyle name="Currency 5 4 3 8 4" xfId="32296"/>
    <cellStyle name="Currency 5 4 3 9" xfId="8847"/>
    <cellStyle name="Currency 5 4 3 9 2" xfId="21467"/>
    <cellStyle name="Currency 5 4 3 9 2 2" xfId="56683"/>
    <cellStyle name="Currency 5 4 3 9 3" xfId="44086"/>
    <cellStyle name="Currency 5 4 3 9 4" xfId="34072"/>
    <cellStyle name="Currency 5 4 4" xfId="2973"/>
    <cellStyle name="Currency 5 4 4 10" xfId="25352"/>
    <cellStyle name="Currency 5 4 4 11" xfId="60887"/>
    <cellStyle name="Currency 5 4 4 2" xfId="4784"/>
    <cellStyle name="Currency 5 4 4 2 2" xfId="17430"/>
    <cellStyle name="Currency 5 4 4 2 2 2" xfId="52646"/>
    <cellStyle name="Currency 5 4 4 2 2 3" xfId="30035"/>
    <cellStyle name="Currency 5 4 4 2 3" xfId="13876"/>
    <cellStyle name="Currency 5 4 4 2 3 2" xfId="49094"/>
    <cellStyle name="Currency 5 4 4 2 4" xfId="40049"/>
    <cellStyle name="Currency 5 4 4 2 5" xfId="26483"/>
    <cellStyle name="Currency 5 4 4 3" xfId="6254"/>
    <cellStyle name="Currency 5 4 4 3 2" xfId="18884"/>
    <cellStyle name="Currency 5 4 4 3 2 2" xfId="54100"/>
    <cellStyle name="Currency 5 4 4 3 3" xfId="41503"/>
    <cellStyle name="Currency 5 4 4 3 4" xfId="31489"/>
    <cellStyle name="Currency 5 4 4 4" xfId="7713"/>
    <cellStyle name="Currency 5 4 4 4 2" xfId="20338"/>
    <cellStyle name="Currency 5 4 4 4 2 2" xfId="55554"/>
    <cellStyle name="Currency 5 4 4 4 3" xfId="42957"/>
    <cellStyle name="Currency 5 4 4 4 4" xfId="32943"/>
    <cellStyle name="Currency 5 4 4 5" xfId="9494"/>
    <cellStyle name="Currency 5 4 4 5 2" xfId="22114"/>
    <cellStyle name="Currency 5 4 4 5 2 2" xfId="57330"/>
    <cellStyle name="Currency 5 4 4 5 3" xfId="44733"/>
    <cellStyle name="Currency 5 4 4 5 4" xfId="34719"/>
    <cellStyle name="Currency 5 4 4 6" xfId="11287"/>
    <cellStyle name="Currency 5 4 4 6 2" xfId="23890"/>
    <cellStyle name="Currency 5 4 4 6 2 2" xfId="59106"/>
    <cellStyle name="Currency 5 4 4 6 3" xfId="46509"/>
    <cellStyle name="Currency 5 4 4 6 4" xfId="36495"/>
    <cellStyle name="Currency 5 4 4 7" xfId="15654"/>
    <cellStyle name="Currency 5 4 4 7 2" xfId="50870"/>
    <cellStyle name="Currency 5 4 4 7 3" xfId="28259"/>
    <cellStyle name="Currency 5 4 4 8" xfId="12745"/>
    <cellStyle name="Currency 5 4 4 8 2" xfId="47963"/>
    <cellStyle name="Currency 5 4 4 9" xfId="38273"/>
    <cellStyle name="Currency 5 4 5" xfId="2807"/>
    <cellStyle name="Currency 5 4 5 10" xfId="25197"/>
    <cellStyle name="Currency 5 4 5 11" xfId="60732"/>
    <cellStyle name="Currency 5 4 5 2" xfId="4629"/>
    <cellStyle name="Currency 5 4 5 2 2" xfId="17275"/>
    <cellStyle name="Currency 5 4 5 2 2 2" xfId="52491"/>
    <cellStyle name="Currency 5 4 5 2 2 3" xfId="29880"/>
    <cellStyle name="Currency 5 4 5 2 3" xfId="13721"/>
    <cellStyle name="Currency 5 4 5 2 3 2" xfId="48939"/>
    <cellStyle name="Currency 5 4 5 2 4" xfId="39894"/>
    <cellStyle name="Currency 5 4 5 2 5" xfId="26328"/>
    <cellStyle name="Currency 5 4 5 3" xfId="6099"/>
    <cellStyle name="Currency 5 4 5 3 2" xfId="18729"/>
    <cellStyle name="Currency 5 4 5 3 2 2" xfId="53945"/>
    <cellStyle name="Currency 5 4 5 3 3" xfId="41348"/>
    <cellStyle name="Currency 5 4 5 3 4" xfId="31334"/>
    <cellStyle name="Currency 5 4 5 4" xfId="7558"/>
    <cellStyle name="Currency 5 4 5 4 2" xfId="20183"/>
    <cellStyle name="Currency 5 4 5 4 2 2" xfId="55399"/>
    <cellStyle name="Currency 5 4 5 4 3" xfId="42802"/>
    <cellStyle name="Currency 5 4 5 4 4" xfId="32788"/>
    <cellStyle name="Currency 5 4 5 5" xfId="9339"/>
    <cellStyle name="Currency 5 4 5 5 2" xfId="21959"/>
    <cellStyle name="Currency 5 4 5 5 2 2" xfId="57175"/>
    <cellStyle name="Currency 5 4 5 5 3" xfId="44578"/>
    <cellStyle name="Currency 5 4 5 5 4" xfId="34564"/>
    <cellStyle name="Currency 5 4 5 6" xfId="11132"/>
    <cellStyle name="Currency 5 4 5 6 2" xfId="23735"/>
    <cellStyle name="Currency 5 4 5 6 2 2" xfId="58951"/>
    <cellStyle name="Currency 5 4 5 6 3" xfId="46354"/>
    <cellStyle name="Currency 5 4 5 6 4" xfId="36340"/>
    <cellStyle name="Currency 5 4 5 7" xfId="15499"/>
    <cellStyle name="Currency 5 4 5 7 2" xfId="50715"/>
    <cellStyle name="Currency 5 4 5 7 3" xfId="28104"/>
    <cellStyle name="Currency 5 4 5 8" xfId="12590"/>
    <cellStyle name="Currency 5 4 5 8 2" xfId="47808"/>
    <cellStyle name="Currency 5 4 5 9" xfId="38118"/>
    <cellStyle name="Currency 5 4 6" xfId="3320"/>
    <cellStyle name="Currency 5 4 6 10" xfId="26815"/>
    <cellStyle name="Currency 5 4 6 11" xfId="61219"/>
    <cellStyle name="Currency 5 4 6 2" xfId="5116"/>
    <cellStyle name="Currency 5 4 6 2 2" xfId="17762"/>
    <cellStyle name="Currency 5 4 6 2 2 2" xfId="52978"/>
    <cellStyle name="Currency 5 4 6 2 3" xfId="40381"/>
    <cellStyle name="Currency 5 4 6 2 4" xfId="30367"/>
    <cellStyle name="Currency 5 4 6 3" xfId="6586"/>
    <cellStyle name="Currency 5 4 6 3 2" xfId="19216"/>
    <cellStyle name="Currency 5 4 6 3 2 2" xfId="54432"/>
    <cellStyle name="Currency 5 4 6 3 3" xfId="41835"/>
    <cellStyle name="Currency 5 4 6 3 4" xfId="31821"/>
    <cellStyle name="Currency 5 4 6 4" xfId="8045"/>
    <cellStyle name="Currency 5 4 6 4 2" xfId="20670"/>
    <cellStyle name="Currency 5 4 6 4 2 2" xfId="55886"/>
    <cellStyle name="Currency 5 4 6 4 3" xfId="43289"/>
    <cellStyle name="Currency 5 4 6 4 4" xfId="33275"/>
    <cellStyle name="Currency 5 4 6 5" xfId="9826"/>
    <cellStyle name="Currency 5 4 6 5 2" xfId="22446"/>
    <cellStyle name="Currency 5 4 6 5 2 2" xfId="57662"/>
    <cellStyle name="Currency 5 4 6 5 3" xfId="45065"/>
    <cellStyle name="Currency 5 4 6 5 4" xfId="35051"/>
    <cellStyle name="Currency 5 4 6 6" xfId="11619"/>
    <cellStyle name="Currency 5 4 6 6 2" xfId="24222"/>
    <cellStyle name="Currency 5 4 6 6 2 2" xfId="59438"/>
    <cellStyle name="Currency 5 4 6 6 3" xfId="46841"/>
    <cellStyle name="Currency 5 4 6 6 4" xfId="36827"/>
    <cellStyle name="Currency 5 4 6 7" xfId="15986"/>
    <cellStyle name="Currency 5 4 6 7 2" xfId="51202"/>
    <cellStyle name="Currency 5 4 6 7 3" xfId="28591"/>
    <cellStyle name="Currency 5 4 6 8" xfId="14208"/>
    <cellStyle name="Currency 5 4 6 8 2" xfId="49426"/>
    <cellStyle name="Currency 5 4 6 9" xfId="38605"/>
    <cellStyle name="Currency 5 4 7" xfId="2477"/>
    <cellStyle name="Currency 5 4 7 10" xfId="26006"/>
    <cellStyle name="Currency 5 4 7 11" xfId="60410"/>
    <cellStyle name="Currency 5 4 7 2" xfId="4307"/>
    <cellStyle name="Currency 5 4 7 2 2" xfId="16953"/>
    <cellStyle name="Currency 5 4 7 2 2 2" xfId="52169"/>
    <cellStyle name="Currency 5 4 7 2 3" xfId="39572"/>
    <cellStyle name="Currency 5 4 7 2 4" xfId="29558"/>
    <cellStyle name="Currency 5 4 7 3" xfId="5777"/>
    <cellStyle name="Currency 5 4 7 3 2" xfId="18407"/>
    <cellStyle name="Currency 5 4 7 3 2 2" xfId="53623"/>
    <cellStyle name="Currency 5 4 7 3 3" xfId="41026"/>
    <cellStyle name="Currency 5 4 7 3 4" xfId="31012"/>
    <cellStyle name="Currency 5 4 7 4" xfId="7236"/>
    <cellStyle name="Currency 5 4 7 4 2" xfId="19861"/>
    <cellStyle name="Currency 5 4 7 4 2 2" xfId="55077"/>
    <cellStyle name="Currency 5 4 7 4 3" xfId="42480"/>
    <cellStyle name="Currency 5 4 7 4 4" xfId="32466"/>
    <cellStyle name="Currency 5 4 7 5" xfId="9017"/>
    <cellStyle name="Currency 5 4 7 5 2" xfId="21637"/>
    <cellStyle name="Currency 5 4 7 5 2 2" xfId="56853"/>
    <cellStyle name="Currency 5 4 7 5 3" xfId="44256"/>
    <cellStyle name="Currency 5 4 7 5 4" xfId="34242"/>
    <cellStyle name="Currency 5 4 7 6" xfId="10810"/>
    <cellStyle name="Currency 5 4 7 6 2" xfId="23413"/>
    <cellStyle name="Currency 5 4 7 6 2 2" xfId="58629"/>
    <cellStyle name="Currency 5 4 7 6 3" xfId="46032"/>
    <cellStyle name="Currency 5 4 7 6 4" xfId="36018"/>
    <cellStyle name="Currency 5 4 7 7" xfId="15177"/>
    <cellStyle name="Currency 5 4 7 7 2" xfId="50393"/>
    <cellStyle name="Currency 5 4 7 7 3" xfId="27782"/>
    <cellStyle name="Currency 5 4 7 8" xfId="13399"/>
    <cellStyle name="Currency 5 4 7 8 2" xfId="48617"/>
    <cellStyle name="Currency 5 4 7 9" xfId="37796"/>
    <cellStyle name="Currency 5 4 8" xfId="3644"/>
    <cellStyle name="Currency 5 4 8 2" xfId="8368"/>
    <cellStyle name="Currency 5 4 8 2 2" xfId="20993"/>
    <cellStyle name="Currency 5 4 8 2 2 2" xfId="56209"/>
    <cellStyle name="Currency 5 4 8 2 3" xfId="43612"/>
    <cellStyle name="Currency 5 4 8 2 4" xfId="33598"/>
    <cellStyle name="Currency 5 4 8 3" xfId="10149"/>
    <cellStyle name="Currency 5 4 8 3 2" xfId="22769"/>
    <cellStyle name="Currency 5 4 8 3 2 2" xfId="57985"/>
    <cellStyle name="Currency 5 4 8 3 3" xfId="45388"/>
    <cellStyle name="Currency 5 4 8 3 4" xfId="35374"/>
    <cellStyle name="Currency 5 4 8 4" xfId="11944"/>
    <cellStyle name="Currency 5 4 8 4 2" xfId="24545"/>
    <cellStyle name="Currency 5 4 8 4 2 2" xfId="59761"/>
    <cellStyle name="Currency 5 4 8 4 3" xfId="47164"/>
    <cellStyle name="Currency 5 4 8 4 4" xfId="37150"/>
    <cellStyle name="Currency 5 4 8 5" xfId="16309"/>
    <cellStyle name="Currency 5 4 8 5 2" xfId="51525"/>
    <cellStyle name="Currency 5 4 8 5 3" xfId="28914"/>
    <cellStyle name="Currency 5 4 8 6" xfId="14531"/>
    <cellStyle name="Currency 5 4 8 6 2" xfId="49749"/>
    <cellStyle name="Currency 5 4 8 7" xfId="38928"/>
    <cellStyle name="Currency 5 4 8 8" xfId="27138"/>
    <cellStyle name="Currency 5 4 9" xfId="3973"/>
    <cellStyle name="Currency 5 4 9 2" xfId="16631"/>
    <cellStyle name="Currency 5 4 9 2 2" xfId="51847"/>
    <cellStyle name="Currency 5 4 9 2 3" xfId="29236"/>
    <cellStyle name="Currency 5 4 9 3" xfId="13077"/>
    <cellStyle name="Currency 5 4 9 3 2" xfId="48295"/>
    <cellStyle name="Currency 5 4 9 4" xfId="39250"/>
    <cellStyle name="Currency 5 4 9 5" xfId="25684"/>
    <cellStyle name="Currency 5 5" xfId="943"/>
    <cellStyle name="Currency 5 5 10" xfId="6983"/>
    <cellStyle name="Currency 5 5 10 2" xfId="19609"/>
    <cellStyle name="Currency 5 5 10 2 2" xfId="54825"/>
    <cellStyle name="Currency 5 5 10 3" xfId="42228"/>
    <cellStyle name="Currency 5 5 10 4" xfId="32214"/>
    <cellStyle name="Currency 5 5 11" xfId="8764"/>
    <cellStyle name="Currency 5 5 11 2" xfId="21385"/>
    <cellStyle name="Currency 5 5 11 2 2" xfId="56601"/>
    <cellStyle name="Currency 5 5 11 3" xfId="44004"/>
    <cellStyle name="Currency 5 5 11 4" xfId="33990"/>
    <cellStyle name="Currency 5 5 12" xfId="10499"/>
    <cellStyle name="Currency 5 5 12 2" xfId="23110"/>
    <cellStyle name="Currency 5 5 12 2 2" xfId="58326"/>
    <cellStyle name="Currency 5 5 12 3" xfId="45729"/>
    <cellStyle name="Currency 5 5 12 4" xfId="35715"/>
    <cellStyle name="Currency 5 5 13" xfId="14924"/>
    <cellStyle name="Currency 5 5 13 2" xfId="50141"/>
    <cellStyle name="Currency 5 5 13 3" xfId="27530"/>
    <cellStyle name="Currency 5 5 14" xfId="12338"/>
    <cellStyle name="Currency 5 5 14 2" xfId="47556"/>
    <cellStyle name="Currency 5 5 15" xfId="37543"/>
    <cellStyle name="Currency 5 5 16" xfId="24945"/>
    <cellStyle name="Currency 5 5 17" xfId="60158"/>
    <cellStyle name="Currency 5 5 2" xfId="944"/>
    <cellStyle name="Currency 5 5 2 10" xfId="10500"/>
    <cellStyle name="Currency 5 5 2 10 2" xfId="23111"/>
    <cellStyle name="Currency 5 5 2 10 2 2" xfId="58327"/>
    <cellStyle name="Currency 5 5 2 10 3" xfId="45730"/>
    <cellStyle name="Currency 5 5 2 10 4" xfId="35716"/>
    <cellStyle name="Currency 5 5 2 11" xfId="15079"/>
    <cellStyle name="Currency 5 5 2 11 2" xfId="50295"/>
    <cellStyle name="Currency 5 5 2 11 3" xfId="27684"/>
    <cellStyle name="Currency 5 5 2 12" xfId="12492"/>
    <cellStyle name="Currency 5 5 2 12 2" xfId="47710"/>
    <cellStyle name="Currency 5 5 2 13" xfId="37698"/>
    <cellStyle name="Currency 5 5 2 14" xfId="25099"/>
    <cellStyle name="Currency 5 5 2 15" xfId="60312"/>
    <cellStyle name="Currency 5 5 2 2" xfId="3215"/>
    <cellStyle name="Currency 5 5 2 2 10" xfId="25583"/>
    <cellStyle name="Currency 5 5 2 2 11" xfId="61118"/>
    <cellStyle name="Currency 5 5 2 2 2" xfId="5015"/>
    <cellStyle name="Currency 5 5 2 2 2 2" xfId="17661"/>
    <cellStyle name="Currency 5 5 2 2 2 2 2" xfId="52877"/>
    <cellStyle name="Currency 5 5 2 2 2 2 3" xfId="30266"/>
    <cellStyle name="Currency 5 5 2 2 2 3" xfId="14107"/>
    <cellStyle name="Currency 5 5 2 2 2 3 2" xfId="49325"/>
    <cellStyle name="Currency 5 5 2 2 2 4" xfId="40280"/>
    <cellStyle name="Currency 5 5 2 2 2 5" xfId="26714"/>
    <cellStyle name="Currency 5 5 2 2 3" xfId="6485"/>
    <cellStyle name="Currency 5 5 2 2 3 2" xfId="19115"/>
    <cellStyle name="Currency 5 5 2 2 3 2 2" xfId="54331"/>
    <cellStyle name="Currency 5 5 2 2 3 3" xfId="41734"/>
    <cellStyle name="Currency 5 5 2 2 3 4" xfId="31720"/>
    <cellStyle name="Currency 5 5 2 2 4" xfId="7944"/>
    <cellStyle name="Currency 5 5 2 2 4 2" xfId="20569"/>
    <cellStyle name="Currency 5 5 2 2 4 2 2" xfId="55785"/>
    <cellStyle name="Currency 5 5 2 2 4 3" xfId="43188"/>
    <cellStyle name="Currency 5 5 2 2 4 4" xfId="33174"/>
    <cellStyle name="Currency 5 5 2 2 5" xfId="9725"/>
    <cellStyle name="Currency 5 5 2 2 5 2" xfId="22345"/>
    <cellStyle name="Currency 5 5 2 2 5 2 2" xfId="57561"/>
    <cellStyle name="Currency 5 5 2 2 5 3" xfId="44964"/>
    <cellStyle name="Currency 5 5 2 2 5 4" xfId="34950"/>
    <cellStyle name="Currency 5 5 2 2 6" xfId="11518"/>
    <cellStyle name="Currency 5 5 2 2 6 2" xfId="24121"/>
    <cellStyle name="Currency 5 5 2 2 6 2 2" xfId="59337"/>
    <cellStyle name="Currency 5 5 2 2 6 3" xfId="46740"/>
    <cellStyle name="Currency 5 5 2 2 6 4" xfId="36726"/>
    <cellStyle name="Currency 5 5 2 2 7" xfId="15885"/>
    <cellStyle name="Currency 5 5 2 2 7 2" xfId="51101"/>
    <cellStyle name="Currency 5 5 2 2 7 3" xfId="28490"/>
    <cellStyle name="Currency 5 5 2 2 8" xfId="12976"/>
    <cellStyle name="Currency 5 5 2 2 8 2" xfId="48194"/>
    <cellStyle name="Currency 5 5 2 2 9" xfId="38504"/>
    <cellStyle name="Currency 5 5 2 3" xfId="3544"/>
    <cellStyle name="Currency 5 5 2 3 10" xfId="27039"/>
    <cellStyle name="Currency 5 5 2 3 11" xfId="61443"/>
    <cellStyle name="Currency 5 5 2 3 2" xfId="5340"/>
    <cellStyle name="Currency 5 5 2 3 2 2" xfId="17986"/>
    <cellStyle name="Currency 5 5 2 3 2 2 2" xfId="53202"/>
    <cellStyle name="Currency 5 5 2 3 2 3" xfId="40605"/>
    <cellStyle name="Currency 5 5 2 3 2 4" xfId="30591"/>
    <cellStyle name="Currency 5 5 2 3 3" xfId="6810"/>
    <cellStyle name="Currency 5 5 2 3 3 2" xfId="19440"/>
    <cellStyle name="Currency 5 5 2 3 3 2 2" xfId="54656"/>
    <cellStyle name="Currency 5 5 2 3 3 3" xfId="42059"/>
    <cellStyle name="Currency 5 5 2 3 3 4" xfId="32045"/>
    <cellStyle name="Currency 5 5 2 3 4" xfId="8269"/>
    <cellStyle name="Currency 5 5 2 3 4 2" xfId="20894"/>
    <cellStyle name="Currency 5 5 2 3 4 2 2" xfId="56110"/>
    <cellStyle name="Currency 5 5 2 3 4 3" xfId="43513"/>
    <cellStyle name="Currency 5 5 2 3 4 4" xfId="33499"/>
    <cellStyle name="Currency 5 5 2 3 5" xfId="10050"/>
    <cellStyle name="Currency 5 5 2 3 5 2" xfId="22670"/>
    <cellStyle name="Currency 5 5 2 3 5 2 2" xfId="57886"/>
    <cellStyle name="Currency 5 5 2 3 5 3" xfId="45289"/>
    <cellStyle name="Currency 5 5 2 3 5 4" xfId="35275"/>
    <cellStyle name="Currency 5 5 2 3 6" xfId="11843"/>
    <cellStyle name="Currency 5 5 2 3 6 2" xfId="24446"/>
    <cellStyle name="Currency 5 5 2 3 6 2 2" xfId="59662"/>
    <cellStyle name="Currency 5 5 2 3 6 3" xfId="47065"/>
    <cellStyle name="Currency 5 5 2 3 6 4" xfId="37051"/>
    <cellStyle name="Currency 5 5 2 3 7" xfId="16210"/>
    <cellStyle name="Currency 5 5 2 3 7 2" xfId="51426"/>
    <cellStyle name="Currency 5 5 2 3 7 3" xfId="28815"/>
    <cellStyle name="Currency 5 5 2 3 8" xfId="14432"/>
    <cellStyle name="Currency 5 5 2 3 8 2" xfId="49650"/>
    <cellStyle name="Currency 5 5 2 3 9" xfId="38829"/>
    <cellStyle name="Currency 5 5 2 4" xfId="2706"/>
    <cellStyle name="Currency 5 5 2 4 10" xfId="26230"/>
    <cellStyle name="Currency 5 5 2 4 11" xfId="60634"/>
    <cellStyle name="Currency 5 5 2 4 2" xfId="4531"/>
    <cellStyle name="Currency 5 5 2 4 2 2" xfId="17177"/>
    <cellStyle name="Currency 5 5 2 4 2 2 2" xfId="52393"/>
    <cellStyle name="Currency 5 5 2 4 2 3" xfId="39796"/>
    <cellStyle name="Currency 5 5 2 4 2 4" xfId="29782"/>
    <cellStyle name="Currency 5 5 2 4 3" xfId="6001"/>
    <cellStyle name="Currency 5 5 2 4 3 2" xfId="18631"/>
    <cellStyle name="Currency 5 5 2 4 3 2 2" xfId="53847"/>
    <cellStyle name="Currency 5 5 2 4 3 3" xfId="41250"/>
    <cellStyle name="Currency 5 5 2 4 3 4" xfId="31236"/>
    <cellStyle name="Currency 5 5 2 4 4" xfId="7460"/>
    <cellStyle name="Currency 5 5 2 4 4 2" xfId="20085"/>
    <cellStyle name="Currency 5 5 2 4 4 2 2" xfId="55301"/>
    <cellStyle name="Currency 5 5 2 4 4 3" xfId="42704"/>
    <cellStyle name="Currency 5 5 2 4 4 4" xfId="32690"/>
    <cellStyle name="Currency 5 5 2 4 5" xfId="9241"/>
    <cellStyle name="Currency 5 5 2 4 5 2" xfId="21861"/>
    <cellStyle name="Currency 5 5 2 4 5 2 2" xfId="57077"/>
    <cellStyle name="Currency 5 5 2 4 5 3" xfId="44480"/>
    <cellStyle name="Currency 5 5 2 4 5 4" xfId="34466"/>
    <cellStyle name="Currency 5 5 2 4 6" xfId="11034"/>
    <cellStyle name="Currency 5 5 2 4 6 2" xfId="23637"/>
    <cellStyle name="Currency 5 5 2 4 6 2 2" xfId="58853"/>
    <cellStyle name="Currency 5 5 2 4 6 3" xfId="46256"/>
    <cellStyle name="Currency 5 5 2 4 6 4" xfId="36242"/>
    <cellStyle name="Currency 5 5 2 4 7" xfId="15401"/>
    <cellStyle name="Currency 5 5 2 4 7 2" xfId="50617"/>
    <cellStyle name="Currency 5 5 2 4 7 3" xfId="28006"/>
    <cellStyle name="Currency 5 5 2 4 8" xfId="13623"/>
    <cellStyle name="Currency 5 5 2 4 8 2" xfId="48841"/>
    <cellStyle name="Currency 5 5 2 4 9" xfId="38020"/>
    <cellStyle name="Currency 5 5 2 5" xfId="3869"/>
    <cellStyle name="Currency 5 5 2 5 2" xfId="8592"/>
    <cellStyle name="Currency 5 5 2 5 2 2" xfId="21217"/>
    <cellStyle name="Currency 5 5 2 5 2 2 2" xfId="56433"/>
    <cellStyle name="Currency 5 5 2 5 2 3" xfId="43836"/>
    <cellStyle name="Currency 5 5 2 5 2 4" xfId="33822"/>
    <cellStyle name="Currency 5 5 2 5 3" xfId="10373"/>
    <cellStyle name="Currency 5 5 2 5 3 2" xfId="22993"/>
    <cellStyle name="Currency 5 5 2 5 3 2 2" xfId="58209"/>
    <cellStyle name="Currency 5 5 2 5 3 3" xfId="45612"/>
    <cellStyle name="Currency 5 5 2 5 3 4" xfId="35598"/>
    <cellStyle name="Currency 5 5 2 5 4" xfId="12168"/>
    <cellStyle name="Currency 5 5 2 5 4 2" xfId="24769"/>
    <cellStyle name="Currency 5 5 2 5 4 2 2" xfId="59985"/>
    <cellStyle name="Currency 5 5 2 5 4 3" xfId="47388"/>
    <cellStyle name="Currency 5 5 2 5 4 4" xfId="37374"/>
    <cellStyle name="Currency 5 5 2 5 5" xfId="16533"/>
    <cellStyle name="Currency 5 5 2 5 5 2" xfId="51749"/>
    <cellStyle name="Currency 5 5 2 5 5 3" xfId="29138"/>
    <cellStyle name="Currency 5 5 2 5 6" xfId="14755"/>
    <cellStyle name="Currency 5 5 2 5 6 2" xfId="49973"/>
    <cellStyle name="Currency 5 5 2 5 7" xfId="39152"/>
    <cellStyle name="Currency 5 5 2 5 8" xfId="27362"/>
    <cellStyle name="Currency 5 5 2 6" xfId="4209"/>
    <cellStyle name="Currency 5 5 2 6 2" xfId="16855"/>
    <cellStyle name="Currency 5 5 2 6 2 2" xfId="52071"/>
    <cellStyle name="Currency 5 5 2 6 2 3" xfId="29460"/>
    <cellStyle name="Currency 5 5 2 6 3" xfId="13301"/>
    <cellStyle name="Currency 5 5 2 6 3 2" xfId="48519"/>
    <cellStyle name="Currency 5 5 2 6 4" xfId="39474"/>
    <cellStyle name="Currency 5 5 2 6 5" xfId="25908"/>
    <cellStyle name="Currency 5 5 2 7" xfId="5679"/>
    <cellStyle name="Currency 5 5 2 7 2" xfId="18309"/>
    <cellStyle name="Currency 5 5 2 7 2 2" xfId="53525"/>
    <cellStyle name="Currency 5 5 2 7 3" xfId="40928"/>
    <cellStyle name="Currency 5 5 2 7 4" xfId="30914"/>
    <cellStyle name="Currency 5 5 2 8" xfId="7138"/>
    <cellStyle name="Currency 5 5 2 8 2" xfId="19763"/>
    <cellStyle name="Currency 5 5 2 8 2 2" xfId="54979"/>
    <cellStyle name="Currency 5 5 2 8 3" xfId="42382"/>
    <cellStyle name="Currency 5 5 2 8 4" xfId="32368"/>
    <cellStyle name="Currency 5 5 2 9" xfId="8919"/>
    <cellStyle name="Currency 5 5 2 9 2" xfId="21539"/>
    <cellStyle name="Currency 5 5 2 9 2 2" xfId="56755"/>
    <cellStyle name="Currency 5 5 2 9 3" xfId="44158"/>
    <cellStyle name="Currency 5 5 2 9 4" xfId="34144"/>
    <cellStyle name="Currency 5 5 3" xfId="3055"/>
    <cellStyle name="Currency 5 5 3 10" xfId="25426"/>
    <cellStyle name="Currency 5 5 3 11" xfId="60961"/>
    <cellStyle name="Currency 5 5 3 2" xfId="4858"/>
    <cellStyle name="Currency 5 5 3 2 2" xfId="17504"/>
    <cellStyle name="Currency 5 5 3 2 2 2" xfId="52720"/>
    <cellStyle name="Currency 5 5 3 2 2 3" xfId="30109"/>
    <cellStyle name="Currency 5 5 3 2 3" xfId="13950"/>
    <cellStyle name="Currency 5 5 3 2 3 2" xfId="49168"/>
    <cellStyle name="Currency 5 5 3 2 4" xfId="40123"/>
    <cellStyle name="Currency 5 5 3 2 5" xfId="26557"/>
    <cellStyle name="Currency 5 5 3 3" xfId="6328"/>
    <cellStyle name="Currency 5 5 3 3 2" xfId="18958"/>
    <cellStyle name="Currency 5 5 3 3 2 2" xfId="54174"/>
    <cellStyle name="Currency 5 5 3 3 3" xfId="41577"/>
    <cellStyle name="Currency 5 5 3 3 4" xfId="31563"/>
    <cellStyle name="Currency 5 5 3 4" xfId="7787"/>
    <cellStyle name="Currency 5 5 3 4 2" xfId="20412"/>
    <cellStyle name="Currency 5 5 3 4 2 2" xfId="55628"/>
    <cellStyle name="Currency 5 5 3 4 3" xfId="43031"/>
    <cellStyle name="Currency 5 5 3 4 4" xfId="33017"/>
    <cellStyle name="Currency 5 5 3 5" xfId="9568"/>
    <cellStyle name="Currency 5 5 3 5 2" xfId="22188"/>
    <cellStyle name="Currency 5 5 3 5 2 2" xfId="57404"/>
    <cellStyle name="Currency 5 5 3 5 3" xfId="44807"/>
    <cellStyle name="Currency 5 5 3 5 4" xfId="34793"/>
    <cellStyle name="Currency 5 5 3 6" xfId="11361"/>
    <cellStyle name="Currency 5 5 3 6 2" xfId="23964"/>
    <cellStyle name="Currency 5 5 3 6 2 2" xfId="59180"/>
    <cellStyle name="Currency 5 5 3 6 3" xfId="46583"/>
    <cellStyle name="Currency 5 5 3 6 4" xfId="36569"/>
    <cellStyle name="Currency 5 5 3 7" xfId="15728"/>
    <cellStyle name="Currency 5 5 3 7 2" xfId="50944"/>
    <cellStyle name="Currency 5 5 3 7 3" xfId="28333"/>
    <cellStyle name="Currency 5 5 3 8" xfId="12819"/>
    <cellStyle name="Currency 5 5 3 8 2" xfId="48037"/>
    <cellStyle name="Currency 5 5 3 9" xfId="38347"/>
    <cellStyle name="Currency 5 5 4" xfId="2882"/>
    <cellStyle name="Currency 5 5 4 10" xfId="25267"/>
    <cellStyle name="Currency 5 5 4 11" xfId="60802"/>
    <cellStyle name="Currency 5 5 4 2" xfId="4699"/>
    <cellStyle name="Currency 5 5 4 2 2" xfId="17345"/>
    <cellStyle name="Currency 5 5 4 2 2 2" xfId="52561"/>
    <cellStyle name="Currency 5 5 4 2 2 3" xfId="29950"/>
    <cellStyle name="Currency 5 5 4 2 3" xfId="13791"/>
    <cellStyle name="Currency 5 5 4 2 3 2" xfId="49009"/>
    <cellStyle name="Currency 5 5 4 2 4" xfId="39964"/>
    <cellStyle name="Currency 5 5 4 2 5" xfId="26398"/>
    <cellStyle name="Currency 5 5 4 3" xfId="6169"/>
    <cellStyle name="Currency 5 5 4 3 2" xfId="18799"/>
    <cellStyle name="Currency 5 5 4 3 2 2" xfId="54015"/>
    <cellStyle name="Currency 5 5 4 3 3" xfId="41418"/>
    <cellStyle name="Currency 5 5 4 3 4" xfId="31404"/>
    <cellStyle name="Currency 5 5 4 4" xfId="7628"/>
    <cellStyle name="Currency 5 5 4 4 2" xfId="20253"/>
    <cellStyle name="Currency 5 5 4 4 2 2" xfId="55469"/>
    <cellStyle name="Currency 5 5 4 4 3" xfId="42872"/>
    <cellStyle name="Currency 5 5 4 4 4" xfId="32858"/>
    <cellStyle name="Currency 5 5 4 5" xfId="9409"/>
    <cellStyle name="Currency 5 5 4 5 2" xfId="22029"/>
    <cellStyle name="Currency 5 5 4 5 2 2" xfId="57245"/>
    <cellStyle name="Currency 5 5 4 5 3" xfId="44648"/>
    <cellStyle name="Currency 5 5 4 5 4" xfId="34634"/>
    <cellStyle name="Currency 5 5 4 6" xfId="11202"/>
    <cellStyle name="Currency 5 5 4 6 2" xfId="23805"/>
    <cellStyle name="Currency 5 5 4 6 2 2" xfId="59021"/>
    <cellStyle name="Currency 5 5 4 6 3" xfId="46424"/>
    <cellStyle name="Currency 5 5 4 6 4" xfId="36410"/>
    <cellStyle name="Currency 5 5 4 7" xfId="15569"/>
    <cellStyle name="Currency 5 5 4 7 2" xfId="50785"/>
    <cellStyle name="Currency 5 5 4 7 3" xfId="28174"/>
    <cellStyle name="Currency 5 5 4 8" xfId="12660"/>
    <cellStyle name="Currency 5 5 4 8 2" xfId="47878"/>
    <cellStyle name="Currency 5 5 4 9" xfId="38188"/>
    <cellStyle name="Currency 5 5 5" xfId="3390"/>
    <cellStyle name="Currency 5 5 5 10" xfId="26885"/>
    <cellStyle name="Currency 5 5 5 11" xfId="61289"/>
    <cellStyle name="Currency 5 5 5 2" xfId="5186"/>
    <cellStyle name="Currency 5 5 5 2 2" xfId="17832"/>
    <cellStyle name="Currency 5 5 5 2 2 2" xfId="53048"/>
    <cellStyle name="Currency 5 5 5 2 3" xfId="40451"/>
    <cellStyle name="Currency 5 5 5 2 4" xfId="30437"/>
    <cellStyle name="Currency 5 5 5 3" xfId="6656"/>
    <cellStyle name="Currency 5 5 5 3 2" xfId="19286"/>
    <cellStyle name="Currency 5 5 5 3 2 2" xfId="54502"/>
    <cellStyle name="Currency 5 5 5 3 3" xfId="41905"/>
    <cellStyle name="Currency 5 5 5 3 4" xfId="31891"/>
    <cellStyle name="Currency 5 5 5 4" xfId="8115"/>
    <cellStyle name="Currency 5 5 5 4 2" xfId="20740"/>
    <cellStyle name="Currency 5 5 5 4 2 2" xfId="55956"/>
    <cellStyle name="Currency 5 5 5 4 3" xfId="43359"/>
    <cellStyle name="Currency 5 5 5 4 4" xfId="33345"/>
    <cellStyle name="Currency 5 5 5 5" xfId="9896"/>
    <cellStyle name="Currency 5 5 5 5 2" xfId="22516"/>
    <cellStyle name="Currency 5 5 5 5 2 2" xfId="57732"/>
    <cellStyle name="Currency 5 5 5 5 3" xfId="45135"/>
    <cellStyle name="Currency 5 5 5 5 4" xfId="35121"/>
    <cellStyle name="Currency 5 5 5 6" xfId="11689"/>
    <cellStyle name="Currency 5 5 5 6 2" xfId="24292"/>
    <cellStyle name="Currency 5 5 5 6 2 2" xfId="59508"/>
    <cellStyle name="Currency 5 5 5 6 3" xfId="46911"/>
    <cellStyle name="Currency 5 5 5 6 4" xfId="36897"/>
    <cellStyle name="Currency 5 5 5 7" xfId="16056"/>
    <cellStyle name="Currency 5 5 5 7 2" xfId="51272"/>
    <cellStyle name="Currency 5 5 5 7 3" xfId="28661"/>
    <cellStyle name="Currency 5 5 5 8" xfId="14278"/>
    <cellStyle name="Currency 5 5 5 8 2" xfId="49496"/>
    <cellStyle name="Currency 5 5 5 9" xfId="38675"/>
    <cellStyle name="Currency 5 5 6" xfId="2551"/>
    <cellStyle name="Currency 5 5 6 10" xfId="26076"/>
    <cellStyle name="Currency 5 5 6 11" xfId="60480"/>
    <cellStyle name="Currency 5 5 6 2" xfId="4377"/>
    <cellStyle name="Currency 5 5 6 2 2" xfId="17023"/>
    <cellStyle name="Currency 5 5 6 2 2 2" xfId="52239"/>
    <cellStyle name="Currency 5 5 6 2 3" xfId="39642"/>
    <cellStyle name="Currency 5 5 6 2 4" xfId="29628"/>
    <cellStyle name="Currency 5 5 6 3" xfId="5847"/>
    <cellStyle name="Currency 5 5 6 3 2" xfId="18477"/>
    <cellStyle name="Currency 5 5 6 3 2 2" xfId="53693"/>
    <cellStyle name="Currency 5 5 6 3 3" xfId="41096"/>
    <cellStyle name="Currency 5 5 6 3 4" xfId="31082"/>
    <cellStyle name="Currency 5 5 6 4" xfId="7306"/>
    <cellStyle name="Currency 5 5 6 4 2" xfId="19931"/>
    <cellStyle name="Currency 5 5 6 4 2 2" xfId="55147"/>
    <cellStyle name="Currency 5 5 6 4 3" xfId="42550"/>
    <cellStyle name="Currency 5 5 6 4 4" xfId="32536"/>
    <cellStyle name="Currency 5 5 6 5" xfId="9087"/>
    <cellStyle name="Currency 5 5 6 5 2" xfId="21707"/>
    <cellStyle name="Currency 5 5 6 5 2 2" xfId="56923"/>
    <cellStyle name="Currency 5 5 6 5 3" xfId="44326"/>
    <cellStyle name="Currency 5 5 6 5 4" xfId="34312"/>
    <cellStyle name="Currency 5 5 6 6" xfId="10880"/>
    <cellStyle name="Currency 5 5 6 6 2" xfId="23483"/>
    <cellStyle name="Currency 5 5 6 6 2 2" xfId="58699"/>
    <cellStyle name="Currency 5 5 6 6 3" xfId="46102"/>
    <cellStyle name="Currency 5 5 6 6 4" xfId="36088"/>
    <cellStyle name="Currency 5 5 6 7" xfId="15247"/>
    <cellStyle name="Currency 5 5 6 7 2" xfId="50463"/>
    <cellStyle name="Currency 5 5 6 7 3" xfId="27852"/>
    <cellStyle name="Currency 5 5 6 8" xfId="13469"/>
    <cellStyle name="Currency 5 5 6 8 2" xfId="48687"/>
    <cellStyle name="Currency 5 5 6 9" xfId="37866"/>
    <cellStyle name="Currency 5 5 7" xfId="3714"/>
    <cellStyle name="Currency 5 5 7 2" xfId="8438"/>
    <cellStyle name="Currency 5 5 7 2 2" xfId="21063"/>
    <cellStyle name="Currency 5 5 7 2 2 2" xfId="56279"/>
    <cellStyle name="Currency 5 5 7 2 3" xfId="43682"/>
    <cellStyle name="Currency 5 5 7 2 4" xfId="33668"/>
    <cellStyle name="Currency 5 5 7 3" xfId="10219"/>
    <cellStyle name="Currency 5 5 7 3 2" xfId="22839"/>
    <cellStyle name="Currency 5 5 7 3 2 2" xfId="58055"/>
    <cellStyle name="Currency 5 5 7 3 3" xfId="45458"/>
    <cellStyle name="Currency 5 5 7 3 4" xfId="35444"/>
    <cellStyle name="Currency 5 5 7 4" xfId="12014"/>
    <cellStyle name="Currency 5 5 7 4 2" xfId="24615"/>
    <cellStyle name="Currency 5 5 7 4 2 2" xfId="59831"/>
    <cellStyle name="Currency 5 5 7 4 3" xfId="47234"/>
    <cellStyle name="Currency 5 5 7 4 4" xfId="37220"/>
    <cellStyle name="Currency 5 5 7 5" xfId="16379"/>
    <cellStyle name="Currency 5 5 7 5 2" xfId="51595"/>
    <cellStyle name="Currency 5 5 7 5 3" xfId="28984"/>
    <cellStyle name="Currency 5 5 7 6" xfId="14601"/>
    <cellStyle name="Currency 5 5 7 6 2" xfId="49819"/>
    <cellStyle name="Currency 5 5 7 7" xfId="38998"/>
    <cellStyle name="Currency 5 5 7 8" xfId="27208"/>
    <cellStyle name="Currency 5 5 8" xfId="4052"/>
    <cellStyle name="Currency 5 5 8 2" xfId="16701"/>
    <cellStyle name="Currency 5 5 8 2 2" xfId="51917"/>
    <cellStyle name="Currency 5 5 8 2 3" xfId="29306"/>
    <cellStyle name="Currency 5 5 8 3" xfId="13147"/>
    <cellStyle name="Currency 5 5 8 3 2" xfId="48365"/>
    <cellStyle name="Currency 5 5 8 4" xfId="39320"/>
    <cellStyle name="Currency 5 5 8 5" xfId="25754"/>
    <cellStyle name="Currency 5 5 9" xfId="5525"/>
    <cellStyle name="Currency 5 5 9 2" xfId="18155"/>
    <cellStyle name="Currency 5 5 9 2 2" xfId="53371"/>
    <cellStyle name="Currency 5 5 9 3" xfId="40774"/>
    <cellStyle name="Currency 5 5 9 4" xfId="30760"/>
    <cellStyle name="Currency 5 6" xfId="945"/>
    <cellStyle name="Currency 5 6 10" xfId="10501"/>
    <cellStyle name="Currency 5 6 10 2" xfId="23112"/>
    <cellStyle name="Currency 5 6 10 2 2" xfId="58328"/>
    <cellStyle name="Currency 5 6 10 3" xfId="45731"/>
    <cellStyle name="Currency 5 6 10 4" xfId="35717"/>
    <cellStyle name="Currency 5 6 11" xfId="15005"/>
    <cellStyle name="Currency 5 6 11 2" xfId="50221"/>
    <cellStyle name="Currency 5 6 11 3" xfId="27610"/>
    <cellStyle name="Currency 5 6 12" xfId="12418"/>
    <cellStyle name="Currency 5 6 12 2" xfId="47636"/>
    <cellStyle name="Currency 5 6 13" xfId="37624"/>
    <cellStyle name="Currency 5 6 14" xfId="25025"/>
    <cellStyle name="Currency 5 6 15" xfId="60238"/>
    <cellStyle name="Currency 5 6 2" xfId="3141"/>
    <cellStyle name="Currency 5 6 2 10" xfId="25509"/>
    <cellStyle name="Currency 5 6 2 11" xfId="61044"/>
    <cellStyle name="Currency 5 6 2 2" xfId="4941"/>
    <cellStyle name="Currency 5 6 2 2 2" xfId="17587"/>
    <cellStyle name="Currency 5 6 2 2 2 2" xfId="52803"/>
    <cellStyle name="Currency 5 6 2 2 2 3" xfId="30192"/>
    <cellStyle name="Currency 5 6 2 2 3" xfId="14033"/>
    <cellStyle name="Currency 5 6 2 2 3 2" xfId="49251"/>
    <cellStyle name="Currency 5 6 2 2 4" xfId="40206"/>
    <cellStyle name="Currency 5 6 2 2 5" xfId="26640"/>
    <cellStyle name="Currency 5 6 2 3" xfId="6411"/>
    <cellStyle name="Currency 5 6 2 3 2" xfId="19041"/>
    <cellStyle name="Currency 5 6 2 3 2 2" xfId="54257"/>
    <cellStyle name="Currency 5 6 2 3 3" xfId="41660"/>
    <cellStyle name="Currency 5 6 2 3 4" xfId="31646"/>
    <cellStyle name="Currency 5 6 2 4" xfId="7870"/>
    <cellStyle name="Currency 5 6 2 4 2" xfId="20495"/>
    <cellStyle name="Currency 5 6 2 4 2 2" xfId="55711"/>
    <cellStyle name="Currency 5 6 2 4 3" xfId="43114"/>
    <cellStyle name="Currency 5 6 2 4 4" xfId="33100"/>
    <cellStyle name="Currency 5 6 2 5" xfId="9651"/>
    <cellStyle name="Currency 5 6 2 5 2" xfId="22271"/>
    <cellStyle name="Currency 5 6 2 5 2 2" xfId="57487"/>
    <cellStyle name="Currency 5 6 2 5 3" xfId="44890"/>
    <cellStyle name="Currency 5 6 2 5 4" xfId="34876"/>
    <cellStyle name="Currency 5 6 2 6" xfId="11444"/>
    <cellStyle name="Currency 5 6 2 6 2" xfId="24047"/>
    <cellStyle name="Currency 5 6 2 6 2 2" xfId="59263"/>
    <cellStyle name="Currency 5 6 2 6 3" xfId="46666"/>
    <cellStyle name="Currency 5 6 2 6 4" xfId="36652"/>
    <cellStyle name="Currency 5 6 2 7" xfId="15811"/>
    <cellStyle name="Currency 5 6 2 7 2" xfId="51027"/>
    <cellStyle name="Currency 5 6 2 7 3" xfId="28416"/>
    <cellStyle name="Currency 5 6 2 8" xfId="12902"/>
    <cellStyle name="Currency 5 6 2 8 2" xfId="48120"/>
    <cellStyle name="Currency 5 6 2 9" xfId="38430"/>
    <cellStyle name="Currency 5 6 3" xfId="3470"/>
    <cellStyle name="Currency 5 6 3 10" xfId="26965"/>
    <cellStyle name="Currency 5 6 3 11" xfId="61369"/>
    <cellStyle name="Currency 5 6 3 2" xfId="5266"/>
    <cellStyle name="Currency 5 6 3 2 2" xfId="17912"/>
    <cellStyle name="Currency 5 6 3 2 2 2" xfId="53128"/>
    <cellStyle name="Currency 5 6 3 2 3" xfId="40531"/>
    <cellStyle name="Currency 5 6 3 2 4" xfId="30517"/>
    <cellStyle name="Currency 5 6 3 3" xfId="6736"/>
    <cellStyle name="Currency 5 6 3 3 2" xfId="19366"/>
    <cellStyle name="Currency 5 6 3 3 2 2" xfId="54582"/>
    <cellStyle name="Currency 5 6 3 3 3" xfId="41985"/>
    <cellStyle name="Currency 5 6 3 3 4" xfId="31971"/>
    <cellStyle name="Currency 5 6 3 4" xfId="8195"/>
    <cellStyle name="Currency 5 6 3 4 2" xfId="20820"/>
    <cellStyle name="Currency 5 6 3 4 2 2" xfId="56036"/>
    <cellStyle name="Currency 5 6 3 4 3" xfId="43439"/>
    <cellStyle name="Currency 5 6 3 4 4" xfId="33425"/>
    <cellStyle name="Currency 5 6 3 5" xfId="9976"/>
    <cellStyle name="Currency 5 6 3 5 2" xfId="22596"/>
    <cellStyle name="Currency 5 6 3 5 2 2" xfId="57812"/>
    <cellStyle name="Currency 5 6 3 5 3" xfId="45215"/>
    <cellStyle name="Currency 5 6 3 5 4" xfId="35201"/>
    <cellStyle name="Currency 5 6 3 6" xfId="11769"/>
    <cellStyle name="Currency 5 6 3 6 2" xfId="24372"/>
    <cellStyle name="Currency 5 6 3 6 2 2" xfId="59588"/>
    <cellStyle name="Currency 5 6 3 6 3" xfId="46991"/>
    <cellStyle name="Currency 5 6 3 6 4" xfId="36977"/>
    <cellStyle name="Currency 5 6 3 7" xfId="16136"/>
    <cellStyle name="Currency 5 6 3 7 2" xfId="51352"/>
    <cellStyle name="Currency 5 6 3 7 3" xfId="28741"/>
    <cellStyle name="Currency 5 6 3 8" xfId="14358"/>
    <cellStyle name="Currency 5 6 3 8 2" xfId="49576"/>
    <cellStyle name="Currency 5 6 3 9" xfId="38755"/>
    <cellStyle name="Currency 5 6 4" xfId="2632"/>
    <cellStyle name="Currency 5 6 4 10" xfId="26156"/>
    <cellStyle name="Currency 5 6 4 11" xfId="60560"/>
    <cellStyle name="Currency 5 6 4 2" xfId="4457"/>
    <cellStyle name="Currency 5 6 4 2 2" xfId="17103"/>
    <cellStyle name="Currency 5 6 4 2 2 2" xfId="52319"/>
    <cellStyle name="Currency 5 6 4 2 3" xfId="39722"/>
    <cellStyle name="Currency 5 6 4 2 4" xfId="29708"/>
    <cellStyle name="Currency 5 6 4 3" xfId="5927"/>
    <cellStyle name="Currency 5 6 4 3 2" xfId="18557"/>
    <cellStyle name="Currency 5 6 4 3 2 2" xfId="53773"/>
    <cellStyle name="Currency 5 6 4 3 3" xfId="41176"/>
    <cellStyle name="Currency 5 6 4 3 4" xfId="31162"/>
    <cellStyle name="Currency 5 6 4 4" xfId="7386"/>
    <cellStyle name="Currency 5 6 4 4 2" xfId="20011"/>
    <cellStyle name="Currency 5 6 4 4 2 2" xfId="55227"/>
    <cellStyle name="Currency 5 6 4 4 3" xfId="42630"/>
    <cellStyle name="Currency 5 6 4 4 4" xfId="32616"/>
    <cellStyle name="Currency 5 6 4 5" xfId="9167"/>
    <cellStyle name="Currency 5 6 4 5 2" xfId="21787"/>
    <cellStyle name="Currency 5 6 4 5 2 2" xfId="57003"/>
    <cellStyle name="Currency 5 6 4 5 3" xfId="44406"/>
    <cellStyle name="Currency 5 6 4 5 4" xfId="34392"/>
    <cellStyle name="Currency 5 6 4 6" xfId="10960"/>
    <cellStyle name="Currency 5 6 4 6 2" xfId="23563"/>
    <cellStyle name="Currency 5 6 4 6 2 2" xfId="58779"/>
    <cellStyle name="Currency 5 6 4 6 3" xfId="46182"/>
    <cellStyle name="Currency 5 6 4 6 4" xfId="36168"/>
    <cellStyle name="Currency 5 6 4 7" xfId="15327"/>
    <cellStyle name="Currency 5 6 4 7 2" xfId="50543"/>
    <cellStyle name="Currency 5 6 4 7 3" xfId="27932"/>
    <cellStyle name="Currency 5 6 4 8" xfId="13549"/>
    <cellStyle name="Currency 5 6 4 8 2" xfId="48767"/>
    <cellStyle name="Currency 5 6 4 9" xfId="37946"/>
    <cellStyle name="Currency 5 6 5" xfId="3795"/>
    <cellStyle name="Currency 5 6 5 2" xfId="8518"/>
    <cellStyle name="Currency 5 6 5 2 2" xfId="21143"/>
    <cellStyle name="Currency 5 6 5 2 2 2" xfId="56359"/>
    <cellStyle name="Currency 5 6 5 2 3" xfId="43762"/>
    <cellStyle name="Currency 5 6 5 2 4" xfId="33748"/>
    <cellStyle name="Currency 5 6 5 3" xfId="10299"/>
    <cellStyle name="Currency 5 6 5 3 2" xfId="22919"/>
    <cellStyle name="Currency 5 6 5 3 2 2" xfId="58135"/>
    <cellStyle name="Currency 5 6 5 3 3" xfId="45538"/>
    <cellStyle name="Currency 5 6 5 3 4" xfId="35524"/>
    <cellStyle name="Currency 5 6 5 4" xfId="12094"/>
    <cellStyle name="Currency 5 6 5 4 2" xfId="24695"/>
    <cellStyle name="Currency 5 6 5 4 2 2" xfId="59911"/>
    <cellStyle name="Currency 5 6 5 4 3" xfId="47314"/>
    <cellStyle name="Currency 5 6 5 4 4" xfId="37300"/>
    <cellStyle name="Currency 5 6 5 5" xfId="16459"/>
    <cellStyle name="Currency 5 6 5 5 2" xfId="51675"/>
    <cellStyle name="Currency 5 6 5 5 3" xfId="29064"/>
    <cellStyle name="Currency 5 6 5 6" xfId="14681"/>
    <cellStyle name="Currency 5 6 5 6 2" xfId="49899"/>
    <cellStyle name="Currency 5 6 5 7" xfId="39078"/>
    <cellStyle name="Currency 5 6 5 8" xfId="27288"/>
    <cellStyle name="Currency 5 6 6" xfId="4135"/>
    <cellStyle name="Currency 5 6 6 2" xfId="16781"/>
    <cellStyle name="Currency 5 6 6 2 2" xfId="51997"/>
    <cellStyle name="Currency 5 6 6 2 3" xfId="29386"/>
    <cellStyle name="Currency 5 6 6 3" xfId="13227"/>
    <cellStyle name="Currency 5 6 6 3 2" xfId="48445"/>
    <cellStyle name="Currency 5 6 6 4" xfId="39400"/>
    <cellStyle name="Currency 5 6 6 5" xfId="25834"/>
    <cellStyle name="Currency 5 6 7" xfId="5605"/>
    <cellStyle name="Currency 5 6 7 2" xfId="18235"/>
    <cellStyle name="Currency 5 6 7 2 2" xfId="53451"/>
    <cellStyle name="Currency 5 6 7 3" xfId="40854"/>
    <cellStyle name="Currency 5 6 7 4" xfId="30840"/>
    <cellStyle name="Currency 5 6 8" xfId="7064"/>
    <cellStyle name="Currency 5 6 8 2" xfId="19689"/>
    <cellStyle name="Currency 5 6 8 2 2" xfId="54905"/>
    <cellStyle name="Currency 5 6 8 3" xfId="42308"/>
    <cellStyle name="Currency 5 6 8 4" xfId="32294"/>
    <cellStyle name="Currency 5 6 9" xfId="8845"/>
    <cellStyle name="Currency 5 6 9 2" xfId="21465"/>
    <cellStyle name="Currency 5 6 9 2 2" xfId="56681"/>
    <cellStyle name="Currency 5 6 9 3" xfId="44084"/>
    <cellStyle name="Currency 5 6 9 4" xfId="34070"/>
    <cellStyle name="Currency 5 7" xfId="2971"/>
    <cellStyle name="Currency 5 7 10" xfId="25350"/>
    <cellStyle name="Currency 5 7 11" xfId="60885"/>
    <cellStyle name="Currency 5 7 2" xfId="4782"/>
    <cellStyle name="Currency 5 7 2 2" xfId="17428"/>
    <cellStyle name="Currency 5 7 2 2 2" xfId="52644"/>
    <cellStyle name="Currency 5 7 2 2 3" xfId="30033"/>
    <cellStyle name="Currency 5 7 2 3" xfId="13874"/>
    <cellStyle name="Currency 5 7 2 3 2" xfId="49092"/>
    <cellStyle name="Currency 5 7 2 4" xfId="40047"/>
    <cellStyle name="Currency 5 7 2 5" xfId="26481"/>
    <cellStyle name="Currency 5 7 3" xfId="6252"/>
    <cellStyle name="Currency 5 7 3 2" xfId="18882"/>
    <cellStyle name="Currency 5 7 3 2 2" xfId="54098"/>
    <cellStyle name="Currency 5 7 3 3" xfId="41501"/>
    <cellStyle name="Currency 5 7 3 4" xfId="31487"/>
    <cellStyle name="Currency 5 7 4" xfId="7711"/>
    <cellStyle name="Currency 5 7 4 2" xfId="20336"/>
    <cellStyle name="Currency 5 7 4 2 2" xfId="55552"/>
    <cellStyle name="Currency 5 7 4 3" xfId="42955"/>
    <cellStyle name="Currency 5 7 4 4" xfId="32941"/>
    <cellStyle name="Currency 5 7 5" xfId="9492"/>
    <cellStyle name="Currency 5 7 5 2" xfId="22112"/>
    <cellStyle name="Currency 5 7 5 2 2" xfId="57328"/>
    <cellStyle name="Currency 5 7 5 3" xfId="44731"/>
    <cellStyle name="Currency 5 7 5 4" xfId="34717"/>
    <cellStyle name="Currency 5 7 6" xfId="11285"/>
    <cellStyle name="Currency 5 7 6 2" xfId="23888"/>
    <cellStyle name="Currency 5 7 6 2 2" xfId="59104"/>
    <cellStyle name="Currency 5 7 6 3" xfId="46507"/>
    <cellStyle name="Currency 5 7 6 4" xfId="36493"/>
    <cellStyle name="Currency 5 7 7" xfId="15652"/>
    <cellStyle name="Currency 5 7 7 2" xfId="50868"/>
    <cellStyle name="Currency 5 7 7 3" xfId="28257"/>
    <cellStyle name="Currency 5 7 8" xfId="12743"/>
    <cellStyle name="Currency 5 7 8 2" xfId="47961"/>
    <cellStyle name="Currency 5 7 9" xfId="38271"/>
    <cellStyle name="Currency 5 8" xfId="2805"/>
    <cellStyle name="Currency 5 8 10" xfId="25195"/>
    <cellStyle name="Currency 5 8 11" xfId="60730"/>
    <cellStyle name="Currency 5 8 2" xfId="4627"/>
    <cellStyle name="Currency 5 8 2 2" xfId="17273"/>
    <cellStyle name="Currency 5 8 2 2 2" xfId="52489"/>
    <cellStyle name="Currency 5 8 2 2 3" xfId="29878"/>
    <cellStyle name="Currency 5 8 2 3" xfId="13719"/>
    <cellStyle name="Currency 5 8 2 3 2" xfId="48937"/>
    <cellStyle name="Currency 5 8 2 4" xfId="39892"/>
    <cellStyle name="Currency 5 8 2 5" xfId="26326"/>
    <cellStyle name="Currency 5 8 3" xfId="6097"/>
    <cellStyle name="Currency 5 8 3 2" xfId="18727"/>
    <cellStyle name="Currency 5 8 3 2 2" xfId="53943"/>
    <cellStyle name="Currency 5 8 3 3" xfId="41346"/>
    <cellStyle name="Currency 5 8 3 4" xfId="31332"/>
    <cellStyle name="Currency 5 8 4" xfId="7556"/>
    <cellStyle name="Currency 5 8 4 2" xfId="20181"/>
    <cellStyle name="Currency 5 8 4 2 2" xfId="55397"/>
    <cellStyle name="Currency 5 8 4 3" xfId="42800"/>
    <cellStyle name="Currency 5 8 4 4" xfId="32786"/>
    <cellStyle name="Currency 5 8 5" xfId="9337"/>
    <cellStyle name="Currency 5 8 5 2" xfId="21957"/>
    <cellStyle name="Currency 5 8 5 2 2" xfId="57173"/>
    <cellStyle name="Currency 5 8 5 3" xfId="44576"/>
    <cellStyle name="Currency 5 8 5 4" xfId="34562"/>
    <cellStyle name="Currency 5 8 6" xfId="11130"/>
    <cellStyle name="Currency 5 8 6 2" xfId="23733"/>
    <cellStyle name="Currency 5 8 6 2 2" xfId="58949"/>
    <cellStyle name="Currency 5 8 6 3" xfId="46352"/>
    <cellStyle name="Currency 5 8 6 4" xfId="36338"/>
    <cellStyle name="Currency 5 8 7" xfId="15497"/>
    <cellStyle name="Currency 5 8 7 2" xfId="50713"/>
    <cellStyle name="Currency 5 8 7 3" xfId="28102"/>
    <cellStyle name="Currency 5 8 8" xfId="12588"/>
    <cellStyle name="Currency 5 8 8 2" xfId="47806"/>
    <cellStyle name="Currency 5 8 9" xfId="38116"/>
    <cellStyle name="Currency 5 9" xfId="3318"/>
    <cellStyle name="Currency 5 9 10" xfId="26813"/>
    <cellStyle name="Currency 5 9 11" xfId="61217"/>
    <cellStyle name="Currency 5 9 2" xfId="5114"/>
    <cellStyle name="Currency 5 9 2 2" xfId="17760"/>
    <cellStyle name="Currency 5 9 2 2 2" xfId="52976"/>
    <cellStyle name="Currency 5 9 2 3" xfId="40379"/>
    <cellStyle name="Currency 5 9 2 4" xfId="30365"/>
    <cellStyle name="Currency 5 9 3" xfId="6584"/>
    <cellStyle name="Currency 5 9 3 2" xfId="19214"/>
    <cellStyle name="Currency 5 9 3 2 2" xfId="54430"/>
    <cellStyle name="Currency 5 9 3 3" xfId="41833"/>
    <cellStyle name="Currency 5 9 3 4" xfId="31819"/>
    <cellStyle name="Currency 5 9 4" xfId="8043"/>
    <cellStyle name="Currency 5 9 4 2" xfId="20668"/>
    <cellStyle name="Currency 5 9 4 2 2" xfId="55884"/>
    <cellStyle name="Currency 5 9 4 3" xfId="43287"/>
    <cellStyle name="Currency 5 9 4 4" xfId="33273"/>
    <cellStyle name="Currency 5 9 5" xfId="9824"/>
    <cellStyle name="Currency 5 9 5 2" xfId="22444"/>
    <cellStyle name="Currency 5 9 5 2 2" xfId="57660"/>
    <cellStyle name="Currency 5 9 5 3" xfId="45063"/>
    <cellStyle name="Currency 5 9 5 4" xfId="35049"/>
    <cellStyle name="Currency 5 9 6" xfId="11617"/>
    <cellStyle name="Currency 5 9 6 2" xfId="24220"/>
    <cellStyle name="Currency 5 9 6 2 2" xfId="59436"/>
    <cellStyle name="Currency 5 9 6 3" xfId="46839"/>
    <cellStyle name="Currency 5 9 6 4" xfId="36825"/>
    <cellStyle name="Currency 5 9 7" xfId="15984"/>
    <cellStyle name="Currency 5 9 7 2" xfId="51200"/>
    <cellStyle name="Currency 5 9 7 3" xfId="28589"/>
    <cellStyle name="Currency 5 9 8" xfId="14206"/>
    <cellStyle name="Currency 5 9 8 2" xfId="49424"/>
    <cellStyle name="Currency 5 9 9" xfId="38603"/>
    <cellStyle name="Currency 6" xfId="946"/>
    <cellStyle name="Currency 6 2" xfId="947"/>
    <cellStyle name="Currency 6 2 2" xfId="948"/>
    <cellStyle name="Currency 6 2 2 2" xfId="949"/>
    <cellStyle name="Currency 6 2 3" xfId="950"/>
    <cellStyle name="Currency 6 2 3 2" xfId="951"/>
    <cellStyle name="Currency 6 2 3 2 2" xfId="952"/>
    <cellStyle name="Currency 6 2 3 3" xfId="953"/>
    <cellStyle name="Currency 6 2 3 3 2" xfId="954"/>
    <cellStyle name="Currency 6 2 3 3 2 2" xfId="955"/>
    <cellStyle name="Currency 6 2 3 3 3" xfId="956"/>
    <cellStyle name="Currency 6 2 3 4" xfId="957"/>
    <cellStyle name="Currency 6 2 4" xfId="958"/>
    <cellStyle name="Currency 6 3" xfId="959"/>
    <cellStyle name="Currency 6 3 2" xfId="960"/>
    <cellStyle name="Currency 6 4" xfId="961"/>
    <cellStyle name="Currency 6 4 2" xfId="962"/>
    <cellStyle name="Currency 6 4 2 2" xfId="963"/>
    <cellStyle name="Currency 6 4 3" xfId="964"/>
    <cellStyle name="Currency 6 4 3 2" xfId="965"/>
    <cellStyle name="Currency 6 4 3 2 2" xfId="966"/>
    <cellStyle name="Currency 6 4 3 3" xfId="967"/>
    <cellStyle name="Currency 6 4 4" xfId="968"/>
    <cellStyle name="Currency 6 5" xfId="969"/>
    <cellStyle name="Currency 7" xfId="970"/>
    <cellStyle name="Currency 7 2" xfId="971"/>
    <cellStyle name="Currency 7 2 2" xfId="972"/>
    <cellStyle name="Currency 7 3" xfId="973"/>
    <cellStyle name="Entry" xfId="974"/>
    <cellStyle name="heading" xfId="975"/>
    <cellStyle name="Hyperlink 2" xfId="976"/>
    <cellStyle name="Normal" xfId="0" builtinId="0"/>
    <cellStyle name="Normal 10" xfId="977"/>
    <cellStyle name="Normal 10 10" xfId="3617"/>
    <cellStyle name="Normal 10 10 2" xfId="8342"/>
    <cellStyle name="Normal 10 10 2 2" xfId="20967"/>
    <cellStyle name="Normal 10 10 2 2 2" xfId="56183"/>
    <cellStyle name="Normal 10 10 2 3" xfId="43586"/>
    <cellStyle name="Normal 10 10 2 4" xfId="33572"/>
    <cellStyle name="Normal 10 10 3" xfId="10123"/>
    <cellStyle name="Normal 10 10 3 2" xfId="22743"/>
    <cellStyle name="Normal 10 10 3 2 2" xfId="57959"/>
    <cellStyle name="Normal 10 10 3 3" xfId="45362"/>
    <cellStyle name="Normal 10 10 3 4" xfId="35348"/>
    <cellStyle name="Normal 10 10 4" xfId="11918"/>
    <cellStyle name="Normal 10 10 4 2" xfId="24519"/>
    <cellStyle name="Normal 10 10 4 2 2" xfId="59735"/>
    <cellStyle name="Normal 10 10 4 3" xfId="47138"/>
    <cellStyle name="Normal 10 10 4 4" xfId="37124"/>
    <cellStyle name="Normal 10 10 5" xfId="16283"/>
    <cellStyle name="Normal 10 10 5 2" xfId="51499"/>
    <cellStyle name="Normal 10 10 5 3" xfId="28888"/>
    <cellStyle name="Normal 10 10 6" xfId="14505"/>
    <cellStyle name="Normal 10 10 6 2" xfId="49723"/>
    <cellStyle name="Normal 10 10 7" xfId="38902"/>
    <cellStyle name="Normal 10 10 8" xfId="27112"/>
    <cellStyle name="Normal 10 11" xfId="3942"/>
    <cellStyle name="Normal 10 11 2" xfId="16605"/>
    <cellStyle name="Normal 10 11 2 2" xfId="51821"/>
    <cellStyle name="Normal 10 11 2 3" xfId="29210"/>
    <cellStyle name="Normal 10 11 3" xfId="13051"/>
    <cellStyle name="Normal 10 11 3 2" xfId="48269"/>
    <cellStyle name="Normal 10 11 4" xfId="39224"/>
    <cellStyle name="Normal 10 11 5" xfId="25658"/>
    <cellStyle name="Normal 10 12" xfId="5428"/>
    <cellStyle name="Normal 10 12 2" xfId="18059"/>
    <cellStyle name="Normal 10 12 2 2" xfId="53275"/>
    <cellStyle name="Normal 10 12 3" xfId="40678"/>
    <cellStyle name="Normal 10 12 4" xfId="30664"/>
    <cellStyle name="Normal 10 13" xfId="6884"/>
    <cellStyle name="Normal 10 13 2" xfId="19513"/>
    <cellStyle name="Normal 10 13 2 2" xfId="54729"/>
    <cellStyle name="Normal 10 13 3" xfId="42132"/>
    <cellStyle name="Normal 10 13 4" xfId="32118"/>
    <cellStyle name="Normal 10 14" xfId="8666"/>
    <cellStyle name="Normal 10 14 2" xfId="21289"/>
    <cellStyle name="Normal 10 14 2 2" xfId="56505"/>
    <cellStyle name="Normal 10 14 3" xfId="43908"/>
    <cellStyle name="Normal 10 14 4" xfId="33894"/>
    <cellStyle name="Normal 10 15" xfId="10502"/>
    <cellStyle name="Normal 10 15 2" xfId="23113"/>
    <cellStyle name="Normal 10 15 2 2" xfId="58329"/>
    <cellStyle name="Normal 10 15 3" xfId="45732"/>
    <cellStyle name="Normal 10 15 4" xfId="35718"/>
    <cellStyle name="Normal 10 16" xfId="14827"/>
    <cellStyle name="Normal 10 16 2" xfId="50045"/>
    <cellStyle name="Normal 10 16 3" xfId="27434"/>
    <cellStyle name="Normal 10 17" xfId="12241"/>
    <cellStyle name="Normal 10 17 2" xfId="47460"/>
    <cellStyle name="Normal 10 18" xfId="37446"/>
    <cellStyle name="Normal 10 19" xfId="24848"/>
    <cellStyle name="Normal 10 2" xfId="978"/>
    <cellStyle name="Normal 10 2 2" xfId="979"/>
    <cellStyle name="Normal 10 2 2 10" xfId="5456"/>
    <cellStyle name="Normal 10 2 2 10 2" xfId="18086"/>
    <cellStyle name="Normal 10 2 2 10 2 2" xfId="53302"/>
    <cellStyle name="Normal 10 2 2 10 3" xfId="40705"/>
    <cellStyle name="Normal 10 2 2 10 4" xfId="30691"/>
    <cellStyle name="Normal 10 2 2 11" xfId="6912"/>
    <cellStyle name="Normal 10 2 2 11 2" xfId="19540"/>
    <cellStyle name="Normal 10 2 2 11 2 2" xfId="54756"/>
    <cellStyle name="Normal 10 2 2 11 3" xfId="42159"/>
    <cellStyle name="Normal 10 2 2 11 4" xfId="32145"/>
    <cellStyle name="Normal 10 2 2 12" xfId="8694"/>
    <cellStyle name="Normal 10 2 2 12 2" xfId="21316"/>
    <cellStyle name="Normal 10 2 2 12 2 2" xfId="56532"/>
    <cellStyle name="Normal 10 2 2 12 3" xfId="43935"/>
    <cellStyle name="Normal 10 2 2 12 4" xfId="33921"/>
    <cellStyle name="Normal 10 2 2 13" xfId="10503"/>
    <cellStyle name="Normal 10 2 2 13 2" xfId="23114"/>
    <cellStyle name="Normal 10 2 2 13 2 2" xfId="58330"/>
    <cellStyle name="Normal 10 2 2 13 3" xfId="45733"/>
    <cellStyle name="Normal 10 2 2 13 4" xfId="35719"/>
    <cellStyle name="Normal 10 2 2 14" xfId="14855"/>
    <cellStyle name="Normal 10 2 2 14 2" xfId="50072"/>
    <cellStyle name="Normal 10 2 2 14 3" xfId="27461"/>
    <cellStyle name="Normal 10 2 2 15" xfId="12269"/>
    <cellStyle name="Normal 10 2 2 15 2" xfId="47487"/>
    <cellStyle name="Normal 10 2 2 16" xfId="37474"/>
    <cellStyle name="Normal 10 2 2 17" xfId="24876"/>
    <cellStyle name="Normal 10 2 2 18" xfId="60089"/>
    <cellStyle name="Normal 10 2 2 2" xfId="980"/>
    <cellStyle name="Normal 10 2 2 2 10" xfId="6986"/>
    <cellStyle name="Normal 10 2 2 2 10 2" xfId="19612"/>
    <cellStyle name="Normal 10 2 2 2 10 2 2" xfId="54828"/>
    <cellStyle name="Normal 10 2 2 2 10 3" xfId="42231"/>
    <cellStyle name="Normal 10 2 2 2 10 4" xfId="32217"/>
    <cellStyle name="Normal 10 2 2 2 11" xfId="8767"/>
    <cellStyle name="Normal 10 2 2 2 11 2" xfId="21388"/>
    <cellStyle name="Normal 10 2 2 2 11 2 2" xfId="56604"/>
    <cellStyle name="Normal 10 2 2 2 11 3" xfId="44007"/>
    <cellStyle name="Normal 10 2 2 2 11 4" xfId="33993"/>
    <cellStyle name="Normal 10 2 2 2 12" xfId="10504"/>
    <cellStyle name="Normal 10 2 2 2 12 2" xfId="23115"/>
    <cellStyle name="Normal 10 2 2 2 12 2 2" xfId="58331"/>
    <cellStyle name="Normal 10 2 2 2 12 3" xfId="45734"/>
    <cellStyle name="Normal 10 2 2 2 12 4" xfId="35720"/>
    <cellStyle name="Normal 10 2 2 2 13" xfId="14927"/>
    <cellStyle name="Normal 10 2 2 2 13 2" xfId="50144"/>
    <cellStyle name="Normal 10 2 2 2 13 3" xfId="27533"/>
    <cellStyle name="Normal 10 2 2 2 14" xfId="12341"/>
    <cellStyle name="Normal 10 2 2 2 14 2" xfId="47559"/>
    <cellStyle name="Normal 10 2 2 2 15" xfId="37546"/>
    <cellStyle name="Normal 10 2 2 2 16" xfId="24948"/>
    <cellStyle name="Normal 10 2 2 2 17" xfId="60161"/>
    <cellStyle name="Normal 10 2 2 2 2" xfId="981"/>
    <cellStyle name="Normal 10 2 2 2 2 10" xfId="10505"/>
    <cellStyle name="Normal 10 2 2 2 2 10 2" xfId="23116"/>
    <cellStyle name="Normal 10 2 2 2 2 10 2 2" xfId="58332"/>
    <cellStyle name="Normal 10 2 2 2 2 10 3" xfId="45735"/>
    <cellStyle name="Normal 10 2 2 2 2 10 4" xfId="35721"/>
    <cellStyle name="Normal 10 2 2 2 2 11" xfId="15082"/>
    <cellStyle name="Normal 10 2 2 2 2 11 2" xfId="50298"/>
    <cellStyle name="Normal 10 2 2 2 2 11 3" xfId="27687"/>
    <cellStyle name="Normal 10 2 2 2 2 12" xfId="12495"/>
    <cellStyle name="Normal 10 2 2 2 2 12 2" xfId="47713"/>
    <cellStyle name="Normal 10 2 2 2 2 13" xfId="37701"/>
    <cellStyle name="Normal 10 2 2 2 2 14" xfId="25102"/>
    <cellStyle name="Normal 10 2 2 2 2 15" xfId="60315"/>
    <cellStyle name="Normal 10 2 2 2 2 2" xfId="3218"/>
    <cellStyle name="Normal 10 2 2 2 2 2 10" xfId="25586"/>
    <cellStyle name="Normal 10 2 2 2 2 2 11" xfId="61121"/>
    <cellStyle name="Normal 10 2 2 2 2 2 2" xfId="5018"/>
    <cellStyle name="Normal 10 2 2 2 2 2 2 2" xfId="17664"/>
    <cellStyle name="Normal 10 2 2 2 2 2 2 2 2" xfId="52880"/>
    <cellStyle name="Normal 10 2 2 2 2 2 2 2 3" xfId="30269"/>
    <cellStyle name="Normal 10 2 2 2 2 2 2 3" xfId="14110"/>
    <cellStyle name="Normal 10 2 2 2 2 2 2 3 2" xfId="49328"/>
    <cellStyle name="Normal 10 2 2 2 2 2 2 4" xfId="40283"/>
    <cellStyle name="Normal 10 2 2 2 2 2 2 5" xfId="26717"/>
    <cellStyle name="Normal 10 2 2 2 2 2 3" xfId="6488"/>
    <cellStyle name="Normal 10 2 2 2 2 2 3 2" xfId="19118"/>
    <cellStyle name="Normal 10 2 2 2 2 2 3 2 2" xfId="54334"/>
    <cellStyle name="Normal 10 2 2 2 2 2 3 3" xfId="41737"/>
    <cellStyle name="Normal 10 2 2 2 2 2 3 4" xfId="31723"/>
    <cellStyle name="Normal 10 2 2 2 2 2 4" xfId="7947"/>
    <cellStyle name="Normal 10 2 2 2 2 2 4 2" xfId="20572"/>
    <cellStyle name="Normal 10 2 2 2 2 2 4 2 2" xfId="55788"/>
    <cellStyle name="Normal 10 2 2 2 2 2 4 3" xfId="43191"/>
    <cellStyle name="Normal 10 2 2 2 2 2 4 4" xfId="33177"/>
    <cellStyle name="Normal 10 2 2 2 2 2 5" xfId="9728"/>
    <cellStyle name="Normal 10 2 2 2 2 2 5 2" xfId="22348"/>
    <cellStyle name="Normal 10 2 2 2 2 2 5 2 2" xfId="57564"/>
    <cellStyle name="Normal 10 2 2 2 2 2 5 3" xfId="44967"/>
    <cellStyle name="Normal 10 2 2 2 2 2 5 4" xfId="34953"/>
    <cellStyle name="Normal 10 2 2 2 2 2 6" xfId="11521"/>
    <cellStyle name="Normal 10 2 2 2 2 2 6 2" xfId="24124"/>
    <cellStyle name="Normal 10 2 2 2 2 2 6 2 2" xfId="59340"/>
    <cellStyle name="Normal 10 2 2 2 2 2 6 3" xfId="46743"/>
    <cellStyle name="Normal 10 2 2 2 2 2 6 4" xfId="36729"/>
    <cellStyle name="Normal 10 2 2 2 2 2 7" xfId="15888"/>
    <cellStyle name="Normal 10 2 2 2 2 2 7 2" xfId="51104"/>
    <cellStyle name="Normal 10 2 2 2 2 2 7 3" xfId="28493"/>
    <cellStyle name="Normal 10 2 2 2 2 2 8" xfId="12979"/>
    <cellStyle name="Normal 10 2 2 2 2 2 8 2" xfId="48197"/>
    <cellStyle name="Normal 10 2 2 2 2 2 9" xfId="38507"/>
    <cellStyle name="Normal 10 2 2 2 2 3" xfId="3547"/>
    <cellStyle name="Normal 10 2 2 2 2 3 10" xfId="27042"/>
    <cellStyle name="Normal 10 2 2 2 2 3 11" xfId="61446"/>
    <cellStyle name="Normal 10 2 2 2 2 3 2" xfId="5343"/>
    <cellStyle name="Normal 10 2 2 2 2 3 2 2" xfId="17989"/>
    <cellStyle name="Normal 10 2 2 2 2 3 2 2 2" xfId="53205"/>
    <cellStyle name="Normal 10 2 2 2 2 3 2 3" xfId="40608"/>
    <cellStyle name="Normal 10 2 2 2 2 3 2 4" xfId="30594"/>
    <cellStyle name="Normal 10 2 2 2 2 3 3" xfId="6813"/>
    <cellStyle name="Normal 10 2 2 2 2 3 3 2" xfId="19443"/>
    <cellStyle name="Normal 10 2 2 2 2 3 3 2 2" xfId="54659"/>
    <cellStyle name="Normal 10 2 2 2 2 3 3 3" xfId="42062"/>
    <cellStyle name="Normal 10 2 2 2 2 3 3 4" xfId="32048"/>
    <cellStyle name="Normal 10 2 2 2 2 3 4" xfId="8272"/>
    <cellStyle name="Normal 10 2 2 2 2 3 4 2" xfId="20897"/>
    <cellStyle name="Normal 10 2 2 2 2 3 4 2 2" xfId="56113"/>
    <cellStyle name="Normal 10 2 2 2 2 3 4 3" xfId="43516"/>
    <cellStyle name="Normal 10 2 2 2 2 3 4 4" xfId="33502"/>
    <cellStyle name="Normal 10 2 2 2 2 3 5" xfId="10053"/>
    <cellStyle name="Normal 10 2 2 2 2 3 5 2" xfId="22673"/>
    <cellStyle name="Normal 10 2 2 2 2 3 5 2 2" xfId="57889"/>
    <cellStyle name="Normal 10 2 2 2 2 3 5 3" xfId="45292"/>
    <cellStyle name="Normal 10 2 2 2 2 3 5 4" xfId="35278"/>
    <cellStyle name="Normal 10 2 2 2 2 3 6" xfId="11846"/>
    <cellStyle name="Normal 10 2 2 2 2 3 6 2" xfId="24449"/>
    <cellStyle name="Normal 10 2 2 2 2 3 6 2 2" xfId="59665"/>
    <cellStyle name="Normal 10 2 2 2 2 3 6 3" xfId="47068"/>
    <cellStyle name="Normal 10 2 2 2 2 3 6 4" xfId="37054"/>
    <cellStyle name="Normal 10 2 2 2 2 3 7" xfId="16213"/>
    <cellStyle name="Normal 10 2 2 2 2 3 7 2" xfId="51429"/>
    <cellStyle name="Normal 10 2 2 2 2 3 7 3" xfId="28818"/>
    <cellStyle name="Normal 10 2 2 2 2 3 8" xfId="14435"/>
    <cellStyle name="Normal 10 2 2 2 2 3 8 2" xfId="49653"/>
    <cellStyle name="Normal 10 2 2 2 2 3 9" xfId="38832"/>
    <cellStyle name="Normal 10 2 2 2 2 4" xfId="2709"/>
    <cellStyle name="Normal 10 2 2 2 2 4 10" xfId="26233"/>
    <cellStyle name="Normal 10 2 2 2 2 4 11" xfId="60637"/>
    <cellStyle name="Normal 10 2 2 2 2 4 2" xfId="4534"/>
    <cellStyle name="Normal 10 2 2 2 2 4 2 2" xfId="17180"/>
    <cellStyle name="Normal 10 2 2 2 2 4 2 2 2" xfId="52396"/>
    <cellStyle name="Normal 10 2 2 2 2 4 2 3" xfId="39799"/>
    <cellStyle name="Normal 10 2 2 2 2 4 2 4" xfId="29785"/>
    <cellStyle name="Normal 10 2 2 2 2 4 3" xfId="6004"/>
    <cellStyle name="Normal 10 2 2 2 2 4 3 2" xfId="18634"/>
    <cellStyle name="Normal 10 2 2 2 2 4 3 2 2" xfId="53850"/>
    <cellStyle name="Normal 10 2 2 2 2 4 3 3" xfId="41253"/>
    <cellStyle name="Normal 10 2 2 2 2 4 3 4" xfId="31239"/>
    <cellStyle name="Normal 10 2 2 2 2 4 4" xfId="7463"/>
    <cellStyle name="Normal 10 2 2 2 2 4 4 2" xfId="20088"/>
    <cellStyle name="Normal 10 2 2 2 2 4 4 2 2" xfId="55304"/>
    <cellStyle name="Normal 10 2 2 2 2 4 4 3" xfId="42707"/>
    <cellStyle name="Normal 10 2 2 2 2 4 4 4" xfId="32693"/>
    <cellStyle name="Normal 10 2 2 2 2 4 5" xfId="9244"/>
    <cellStyle name="Normal 10 2 2 2 2 4 5 2" xfId="21864"/>
    <cellStyle name="Normal 10 2 2 2 2 4 5 2 2" xfId="57080"/>
    <cellStyle name="Normal 10 2 2 2 2 4 5 3" xfId="44483"/>
    <cellStyle name="Normal 10 2 2 2 2 4 5 4" xfId="34469"/>
    <cellStyle name="Normal 10 2 2 2 2 4 6" xfId="11037"/>
    <cellStyle name="Normal 10 2 2 2 2 4 6 2" xfId="23640"/>
    <cellStyle name="Normal 10 2 2 2 2 4 6 2 2" xfId="58856"/>
    <cellStyle name="Normal 10 2 2 2 2 4 6 3" xfId="46259"/>
    <cellStyle name="Normal 10 2 2 2 2 4 6 4" xfId="36245"/>
    <cellStyle name="Normal 10 2 2 2 2 4 7" xfId="15404"/>
    <cellStyle name="Normal 10 2 2 2 2 4 7 2" xfId="50620"/>
    <cellStyle name="Normal 10 2 2 2 2 4 7 3" xfId="28009"/>
    <cellStyle name="Normal 10 2 2 2 2 4 8" xfId="13626"/>
    <cellStyle name="Normal 10 2 2 2 2 4 8 2" xfId="48844"/>
    <cellStyle name="Normal 10 2 2 2 2 4 9" xfId="38023"/>
    <cellStyle name="Normal 10 2 2 2 2 5" xfId="3872"/>
    <cellStyle name="Normal 10 2 2 2 2 5 2" xfId="8595"/>
    <cellStyle name="Normal 10 2 2 2 2 5 2 2" xfId="21220"/>
    <cellStyle name="Normal 10 2 2 2 2 5 2 2 2" xfId="56436"/>
    <cellStyle name="Normal 10 2 2 2 2 5 2 3" xfId="43839"/>
    <cellStyle name="Normal 10 2 2 2 2 5 2 4" xfId="33825"/>
    <cellStyle name="Normal 10 2 2 2 2 5 3" xfId="10376"/>
    <cellStyle name="Normal 10 2 2 2 2 5 3 2" xfId="22996"/>
    <cellStyle name="Normal 10 2 2 2 2 5 3 2 2" xfId="58212"/>
    <cellStyle name="Normal 10 2 2 2 2 5 3 3" xfId="45615"/>
    <cellStyle name="Normal 10 2 2 2 2 5 3 4" xfId="35601"/>
    <cellStyle name="Normal 10 2 2 2 2 5 4" xfId="12171"/>
    <cellStyle name="Normal 10 2 2 2 2 5 4 2" xfId="24772"/>
    <cellStyle name="Normal 10 2 2 2 2 5 4 2 2" xfId="59988"/>
    <cellStyle name="Normal 10 2 2 2 2 5 4 3" xfId="47391"/>
    <cellStyle name="Normal 10 2 2 2 2 5 4 4" xfId="37377"/>
    <cellStyle name="Normal 10 2 2 2 2 5 5" xfId="16536"/>
    <cellStyle name="Normal 10 2 2 2 2 5 5 2" xfId="51752"/>
    <cellStyle name="Normal 10 2 2 2 2 5 5 3" xfId="29141"/>
    <cellStyle name="Normal 10 2 2 2 2 5 6" xfId="14758"/>
    <cellStyle name="Normal 10 2 2 2 2 5 6 2" xfId="49976"/>
    <cellStyle name="Normal 10 2 2 2 2 5 7" xfId="39155"/>
    <cellStyle name="Normal 10 2 2 2 2 5 8" xfId="27365"/>
    <cellStyle name="Normal 10 2 2 2 2 6" xfId="4212"/>
    <cellStyle name="Normal 10 2 2 2 2 6 2" xfId="16858"/>
    <cellStyle name="Normal 10 2 2 2 2 6 2 2" xfId="52074"/>
    <cellStyle name="Normal 10 2 2 2 2 6 2 3" xfId="29463"/>
    <cellStyle name="Normal 10 2 2 2 2 6 3" xfId="13304"/>
    <cellStyle name="Normal 10 2 2 2 2 6 3 2" xfId="48522"/>
    <cellStyle name="Normal 10 2 2 2 2 6 4" xfId="39477"/>
    <cellStyle name="Normal 10 2 2 2 2 6 5" xfId="25911"/>
    <cellStyle name="Normal 10 2 2 2 2 7" xfId="5682"/>
    <cellStyle name="Normal 10 2 2 2 2 7 2" xfId="18312"/>
    <cellStyle name="Normal 10 2 2 2 2 7 2 2" xfId="53528"/>
    <cellStyle name="Normal 10 2 2 2 2 7 3" xfId="40931"/>
    <cellStyle name="Normal 10 2 2 2 2 7 4" xfId="30917"/>
    <cellStyle name="Normal 10 2 2 2 2 8" xfId="7141"/>
    <cellStyle name="Normal 10 2 2 2 2 8 2" xfId="19766"/>
    <cellStyle name="Normal 10 2 2 2 2 8 2 2" xfId="54982"/>
    <cellStyle name="Normal 10 2 2 2 2 8 3" xfId="42385"/>
    <cellStyle name="Normal 10 2 2 2 2 8 4" xfId="32371"/>
    <cellStyle name="Normal 10 2 2 2 2 9" xfId="8922"/>
    <cellStyle name="Normal 10 2 2 2 2 9 2" xfId="21542"/>
    <cellStyle name="Normal 10 2 2 2 2 9 2 2" xfId="56758"/>
    <cellStyle name="Normal 10 2 2 2 2 9 3" xfId="44161"/>
    <cellStyle name="Normal 10 2 2 2 2 9 4" xfId="34147"/>
    <cellStyle name="Normal 10 2 2 2 3" xfId="3058"/>
    <cellStyle name="Normal 10 2 2 2 3 10" xfId="25429"/>
    <cellStyle name="Normal 10 2 2 2 3 11" xfId="60964"/>
    <cellStyle name="Normal 10 2 2 2 3 2" xfId="4861"/>
    <cellStyle name="Normal 10 2 2 2 3 2 2" xfId="17507"/>
    <cellStyle name="Normal 10 2 2 2 3 2 2 2" xfId="52723"/>
    <cellStyle name="Normal 10 2 2 2 3 2 2 3" xfId="30112"/>
    <cellStyle name="Normal 10 2 2 2 3 2 3" xfId="13953"/>
    <cellStyle name="Normal 10 2 2 2 3 2 3 2" xfId="49171"/>
    <cellStyle name="Normal 10 2 2 2 3 2 4" xfId="40126"/>
    <cellStyle name="Normal 10 2 2 2 3 2 5" xfId="26560"/>
    <cellStyle name="Normal 10 2 2 2 3 3" xfId="6331"/>
    <cellStyle name="Normal 10 2 2 2 3 3 2" xfId="18961"/>
    <cellStyle name="Normal 10 2 2 2 3 3 2 2" xfId="54177"/>
    <cellStyle name="Normal 10 2 2 2 3 3 3" xfId="41580"/>
    <cellStyle name="Normal 10 2 2 2 3 3 4" xfId="31566"/>
    <cellStyle name="Normal 10 2 2 2 3 4" xfId="7790"/>
    <cellStyle name="Normal 10 2 2 2 3 4 2" xfId="20415"/>
    <cellStyle name="Normal 10 2 2 2 3 4 2 2" xfId="55631"/>
    <cellStyle name="Normal 10 2 2 2 3 4 3" xfId="43034"/>
    <cellStyle name="Normal 10 2 2 2 3 4 4" xfId="33020"/>
    <cellStyle name="Normal 10 2 2 2 3 5" xfId="9571"/>
    <cellStyle name="Normal 10 2 2 2 3 5 2" xfId="22191"/>
    <cellStyle name="Normal 10 2 2 2 3 5 2 2" xfId="57407"/>
    <cellStyle name="Normal 10 2 2 2 3 5 3" xfId="44810"/>
    <cellStyle name="Normal 10 2 2 2 3 5 4" xfId="34796"/>
    <cellStyle name="Normal 10 2 2 2 3 6" xfId="11364"/>
    <cellStyle name="Normal 10 2 2 2 3 6 2" xfId="23967"/>
    <cellStyle name="Normal 10 2 2 2 3 6 2 2" xfId="59183"/>
    <cellStyle name="Normal 10 2 2 2 3 6 3" xfId="46586"/>
    <cellStyle name="Normal 10 2 2 2 3 6 4" xfId="36572"/>
    <cellStyle name="Normal 10 2 2 2 3 7" xfId="15731"/>
    <cellStyle name="Normal 10 2 2 2 3 7 2" xfId="50947"/>
    <cellStyle name="Normal 10 2 2 2 3 7 3" xfId="28336"/>
    <cellStyle name="Normal 10 2 2 2 3 8" xfId="12822"/>
    <cellStyle name="Normal 10 2 2 2 3 8 2" xfId="48040"/>
    <cellStyle name="Normal 10 2 2 2 3 9" xfId="38350"/>
    <cellStyle name="Normal 10 2 2 2 4" xfId="2885"/>
    <cellStyle name="Normal 10 2 2 2 4 10" xfId="25270"/>
    <cellStyle name="Normal 10 2 2 2 4 11" xfId="60805"/>
    <cellStyle name="Normal 10 2 2 2 4 2" xfId="4702"/>
    <cellStyle name="Normal 10 2 2 2 4 2 2" xfId="17348"/>
    <cellStyle name="Normal 10 2 2 2 4 2 2 2" xfId="52564"/>
    <cellStyle name="Normal 10 2 2 2 4 2 2 3" xfId="29953"/>
    <cellStyle name="Normal 10 2 2 2 4 2 3" xfId="13794"/>
    <cellStyle name="Normal 10 2 2 2 4 2 3 2" xfId="49012"/>
    <cellStyle name="Normal 10 2 2 2 4 2 4" xfId="39967"/>
    <cellStyle name="Normal 10 2 2 2 4 2 5" xfId="26401"/>
    <cellStyle name="Normal 10 2 2 2 4 3" xfId="6172"/>
    <cellStyle name="Normal 10 2 2 2 4 3 2" xfId="18802"/>
    <cellStyle name="Normal 10 2 2 2 4 3 2 2" xfId="54018"/>
    <cellStyle name="Normal 10 2 2 2 4 3 3" xfId="41421"/>
    <cellStyle name="Normal 10 2 2 2 4 3 4" xfId="31407"/>
    <cellStyle name="Normal 10 2 2 2 4 4" xfId="7631"/>
    <cellStyle name="Normal 10 2 2 2 4 4 2" xfId="20256"/>
    <cellStyle name="Normal 10 2 2 2 4 4 2 2" xfId="55472"/>
    <cellStyle name="Normal 10 2 2 2 4 4 3" xfId="42875"/>
    <cellStyle name="Normal 10 2 2 2 4 4 4" xfId="32861"/>
    <cellStyle name="Normal 10 2 2 2 4 5" xfId="9412"/>
    <cellStyle name="Normal 10 2 2 2 4 5 2" xfId="22032"/>
    <cellStyle name="Normal 10 2 2 2 4 5 2 2" xfId="57248"/>
    <cellStyle name="Normal 10 2 2 2 4 5 3" xfId="44651"/>
    <cellStyle name="Normal 10 2 2 2 4 5 4" xfId="34637"/>
    <cellStyle name="Normal 10 2 2 2 4 6" xfId="11205"/>
    <cellStyle name="Normal 10 2 2 2 4 6 2" xfId="23808"/>
    <cellStyle name="Normal 10 2 2 2 4 6 2 2" xfId="59024"/>
    <cellStyle name="Normal 10 2 2 2 4 6 3" xfId="46427"/>
    <cellStyle name="Normal 10 2 2 2 4 6 4" xfId="36413"/>
    <cellStyle name="Normal 10 2 2 2 4 7" xfId="15572"/>
    <cellStyle name="Normal 10 2 2 2 4 7 2" xfId="50788"/>
    <cellStyle name="Normal 10 2 2 2 4 7 3" xfId="28177"/>
    <cellStyle name="Normal 10 2 2 2 4 8" xfId="12663"/>
    <cellStyle name="Normal 10 2 2 2 4 8 2" xfId="47881"/>
    <cellStyle name="Normal 10 2 2 2 4 9" xfId="38191"/>
    <cellStyle name="Normal 10 2 2 2 5" xfId="3393"/>
    <cellStyle name="Normal 10 2 2 2 5 10" xfId="26888"/>
    <cellStyle name="Normal 10 2 2 2 5 11" xfId="61292"/>
    <cellStyle name="Normal 10 2 2 2 5 2" xfId="5189"/>
    <cellStyle name="Normal 10 2 2 2 5 2 2" xfId="17835"/>
    <cellStyle name="Normal 10 2 2 2 5 2 2 2" xfId="53051"/>
    <cellStyle name="Normal 10 2 2 2 5 2 3" xfId="40454"/>
    <cellStyle name="Normal 10 2 2 2 5 2 4" xfId="30440"/>
    <cellStyle name="Normal 10 2 2 2 5 3" xfId="6659"/>
    <cellStyle name="Normal 10 2 2 2 5 3 2" xfId="19289"/>
    <cellStyle name="Normal 10 2 2 2 5 3 2 2" xfId="54505"/>
    <cellStyle name="Normal 10 2 2 2 5 3 3" xfId="41908"/>
    <cellStyle name="Normal 10 2 2 2 5 3 4" xfId="31894"/>
    <cellStyle name="Normal 10 2 2 2 5 4" xfId="8118"/>
    <cellStyle name="Normal 10 2 2 2 5 4 2" xfId="20743"/>
    <cellStyle name="Normal 10 2 2 2 5 4 2 2" xfId="55959"/>
    <cellStyle name="Normal 10 2 2 2 5 4 3" xfId="43362"/>
    <cellStyle name="Normal 10 2 2 2 5 4 4" xfId="33348"/>
    <cellStyle name="Normal 10 2 2 2 5 5" xfId="9899"/>
    <cellStyle name="Normal 10 2 2 2 5 5 2" xfId="22519"/>
    <cellStyle name="Normal 10 2 2 2 5 5 2 2" xfId="57735"/>
    <cellStyle name="Normal 10 2 2 2 5 5 3" xfId="45138"/>
    <cellStyle name="Normal 10 2 2 2 5 5 4" xfId="35124"/>
    <cellStyle name="Normal 10 2 2 2 5 6" xfId="11692"/>
    <cellStyle name="Normal 10 2 2 2 5 6 2" xfId="24295"/>
    <cellStyle name="Normal 10 2 2 2 5 6 2 2" xfId="59511"/>
    <cellStyle name="Normal 10 2 2 2 5 6 3" xfId="46914"/>
    <cellStyle name="Normal 10 2 2 2 5 6 4" xfId="36900"/>
    <cellStyle name="Normal 10 2 2 2 5 7" xfId="16059"/>
    <cellStyle name="Normal 10 2 2 2 5 7 2" xfId="51275"/>
    <cellStyle name="Normal 10 2 2 2 5 7 3" xfId="28664"/>
    <cellStyle name="Normal 10 2 2 2 5 8" xfId="14281"/>
    <cellStyle name="Normal 10 2 2 2 5 8 2" xfId="49499"/>
    <cellStyle name="Normal 10 2 2 2 5 9" xfId="38678"/>
    <cellStyle name="Normal 10 2 2 2 6" xfId="2554"/>
    <cellStyle name="Normal 10 2 2 2 6 10" xfId="26079"/>
    <cellStyle name="Normal 10 2 2 2 6 11" xfId="60483"/>
    <cellStyle name="Normal 10 2 2 2 6 2" xfId="4380"/>
    <cellStyle name="Normal 10 2 2 2 6 2 2" xfId="17026"/>
    <cellStyle name="Normal 10 2 2 2 6 2 2 2" xfId="52242"/>
    <cellStyle name="Normal 10 2 2 2 6 2 3" xfId="39645"/>
    <cellStyle name="Normal 10 2 2 2 6 2 4" xfId="29631"/>
    <cellStyle name="Normal 10 2 2 2 6 3" xfId="5850"/>
    <cellStyle name="Normal 10 2 2 2 6 3 2" xfId="18480"/>
    <cellStyle name="Normal 10 2 2 2 6 3 2 2" xfId="53696"/>
    <cellStyle name="Normal 10 2 2 2 6 3 3" xfId="41099"/>
    <cellStyle name="Normal 10 2 2 2 6 3 4" xfId="31085"/>
    <cellStyle name="Normal 10 2 2 2 6 4" xfId="7309"/>
    <cellStyle name="Normal 10 2 2 2 6 4 2" xfId="19934"/>
    <cellStyle name="Normal 10 2 2 2 6 4 2 2" xfId="55150"/>
    <cellStyle name="Normal 10 2 2 2 6 4 3" xfId="42553"/>
    <cellStyle name="Normal 10 2 2 2 6 4 4" xfId="32539"/>
    <cellStyle name="Normal 10 2 2 2 6 5" xfId="9090"/>
    <cellStyle name="Normal 10 2 2 2 6 5 2" xfId="21710"/>
    <cellStyle name="Normal 10 2 2 2 6 5 2 2" xfId="56926"/>
    <cellStyle name="Normal 10 2 2 2 6 5 3" xfId="44329"/>
    <cellStyle name="Normal 10 2 2 2 6 5 4" xfId="34315"/>
    <cellStyle name="Normal 10 2 2 2 6 6" xfId="10883"/>
    <cellStyle name="Normal 10 2 2 2 6 6 2" xfId="23486"/>
    <cellStyle name="Normal 10 2 2 2 6 6 2 2" xfId="58702"/>
    <cellStyle name="Normal 10 2 2 2 6 6 3" xfId="46105"/>
    <cellStyle name="Normal 10 2 2 2 6 6 4" xfId="36091"/>
    <cellStyle name="Normal 10 2 2 2 6 7" xfId="15250"/>
    <cellStyle name="Normal 10 2 2 2 6 7 2" xfId="50466"/>
    <cellStyle name="Normal 10 2 2 2 6 7 3" xfId="27855"/>
    <cellStyle name="Normal 10 2 2 2 6 8" xfId="13472"/>
    <cellStyle name="Normal 10 2 2 2 6 8 2" xfId="48690"/>
    <cellStyle name="Normal 10 2 2 2 6 9" xfId="37869"/>
    <cellStyle name="Normal 10 2 2 2 7" xfId="3717"/>
    <cellStyle name="Normal 10 2 2 2 7 2" xfId="8441"/>
    <cellStyle name="Normal 10 2 2 2 7 2 2" xfId="21066"/>
    <cellStyle name="Normal 10 2 2 2 7 2 2 2" xfId="56282"/>
    <cellStyle name="Normal 10 2 2 2 7 2 3" xfId="43685"/>
    <cellStyle name="Normal 10 2 2 2 7 2 4" xfId="33671"/>
    <cellStyle name="Normal 10 2 2 2 7 3" xfId="10222"/>
    <cellStyle name="Normal 10 2 2 2 7 3 2" xfId="22842"/>
    <cellStyle name="Normal 10 2 2 2 7 3 2 2" xfId="58058"/>
    <cellStyle name="Normal 10 2 2 2 7 3 3" xfId="45461"/>
    <cellStyle name="Normal 10 2 2 2 7 3 4" xfId="35447"/>
    <cellStyle name="Normal 10 2 2 2 7 4" xfId="12017"/>
    <cellStyle name="Normal 10 2 2 2 7 4 2" xfId="24618"/>
    <cellStyle name="Normal 10 2 2 2 7 4 2 2" xfId="59834"/>
    <cellStyle name="Normal 10 2 2 2 7 4 3" xfId="47237"/>
    <cellStyle name="Normal 10 2 2 2 7 4 4" xfId="37223"/>
    <cellStyle name="Normal 10 2 2 2 7 5" xfId="16382"/>
    <cellStyle name="Normal 10 2 2 2 7 5 2" xfId="51598"/>
    <cellStyle name="Normal 10 2 2 2 7 5 3" xfId="28987"/>
    <cellStyle name="Normal 10 2 2 2 7 6" xfId="14604"/>
    <cellStyle name="Normal 10 2 2 2 7 6 2" xfId="49822"/>
    <cellStyle name="Normal 10 2 2 2 7 7" xfId="39001"/>
    <cellStyle name="Normal 10 2 2 2 7 8" xfId="27211"/>
    <cellStyle name="Normal 10 2 2 2 8" xfId="4055"/>
    <cellStyle name="Normal 10 2 2 2 8 2" xfId="16704"/>
    <cellStyle name="Normal 10 2 2 2 8 2 2" xfId="51920"/>
    <cellStyle name="Normal 10 2 2 2 8 2 3" xfId="29309"/>
    <cellStyle name="Normal 10 2 2 2 8 3" xfId="13150"/>
    <cellStyle name="Normal 10 2 2 2 8 3 2" xfId="48368"/>
    <cellStyle name="Normal 10 2 2 2 8 4" xfId="39323"/>
    <cellStyle name="Normal 10 2 2 2 8 5" xfId="25757"/>
    <cellStyle name="Normal 10 2 2 2 9" xfId="5528"/>
    <cellStyle name="Normal 10 2 2 2 9 2" xfId="18158"/>
    <cellStyle name="Normal 10 2 2 2 9 2 2" xfId="53374"/>
    <cellStyle name="Normal 10 2 2 2 9 3" xfId="40777"/>
    <cellStyle name="Normal 10 2 2 2 9 4" xfId="30763"/>
    <cellStyle name="Normal 10 2 2 3" xfId="982"/>
    <cellStyle name="Normal 10 2 2 3 10" xfId="10506"/>
    <cellStyle name="Normal 10 2 2 3 10 2" xfId="23117"/>
    <cellStyle name="Normal 10 2 2 3 10 2 2" xfId="58333"/>
    <cellStyle name="Normal 10 2 2 3 10 3" xfId="45736"/>
    <cellStyle name="Normal 10 2 2 3 10 4" xfId="35722"/>
    <cellStyle name="Normal 10 2 2 3 11" xfId="15008"/>
    <cellStyle name="Normal 10 2 2 3 11 2" xfId="50224"/>
    <cellStyle name="Normal 10 2 2 3 11 3" xfId="27613"/>
    <cellStyle name="Normal 10 2 2 3 12" xfId="12421"/>
    <cellStyle name="Normal 10 2 2 3 12 2" xfId="47639"/>
    <cellStyle name="Normal 10 2 2 3 13" xfId="37627"/>
    <cellStyle name="Normal 10 2 2 3 14" xfId="25028"/>
    <cellStyle name="Normal 10 2 2 3 15" xfId="60241"/>
    <cellStyle name="Normal 10 2 2 3 2" xfId="3144"/>
    <cellStyle name="Normal 10 2 2 3 2 10" xfId="25512"/>
    <cellStyle name="Normal 10 2 2 3 2 11" xfId="61047"/>
    <cellStyle name="Normal 10 2 2 3 2 2" xfId="4944"/>
    <cellStyle name="Normal 10 2 2 3 2 2 2" xfId="17590"/>
    <cellStyle name="Normal 10 2 2 3 2 2 2 2" xfId="52806"/>
    <cellStyle name="Normal 10 2 2 3 2 2 2 3" xfId="30195"/>
    <cellStyle name="Normal 10 2 2 3 2 2 3" xfId="14036"/>
    <cellStyle name="Normal 10 2 2 3 2 2 3 2" xfId="49254"/>
    <cellStyle name="Normal 10 2 2 3 2 2 4" xfId="40209"/>
    <cellStyle name="Normal 10 2 2 3 2 2 5" xfId="26643"/>
    <cellStyle name="Normal 10 2 2 3 2 3" xfId="6414"/>
    <cellStyle name="Normal 10 2 2 3 2 3 2" xfId="19044"/>
    <cellStyle name="Normal 10 2 2 3 2 3 2 2" xfId="54260"/>
    <cellStyle name="Normal 10 2 2 3 2 3 3" xfId="41663"/>
    <cellStyle name="Normal 10 2 2 3 2 3 4" xfId="31649"/>
    <cellStyle name="Normal 10 2 2 3 2 4" xfId="7873"/>
    <cellStyle name="Normal 10 2 2 3 2 4 2" xfId="20498"/>
    <cellStyle name="Normal 10 2 2 3 2 4 2 2" xfId="55714"/>
    <cellStyle name="Normal 10 2 2 3 2 4 3" xfId="43117"/>
    <cellStyle name="Normal 10 2 2 3 2 4 4" xfId="33103"/>
    <cellStyle name="Normal 10 2 2 3 2 5" xfId="9654"/>
    <cellStyle name="Normal 10 2 2 3 2 5 2" xfId="22274"/>
    <cellStyle name="Normal 10 2 2 3 2 5 2 2" xfId="57490"/>
    <cellStyle name="Normal 10 2 2 3 2 5 3" xfId="44893"/>
    <cellStyle name="Normal 10 2 2 3 2 5 4" xfId="34879"/>
    <cellStyle name="Normal 10 2 2 3 2 6" xfId="11447"/>
    <cellStyle name="Normal 10 2 2 3 2 6 2" xfId="24050"/>
    <cellStyle name="Normal 10 2 2 3 2 6 2 2" xfId="59266"/>
    <cellStyle name="Normal 10 2 2 3 2 6 3" xfId="46669"/>
    <cellStyle name="Normal 10 2 2 3 2 6 4" xfId="36655"/>
    <cellStyle name="Normal 10 2 2 3 2 7" xfId="15814"/>
    <cellStyle name="Normal 10 2 2 3 2 7 2" xfId="51030"/>
    <cellStyle name="Normal 10 2 2 3 2 7 3" xfId="28419"/>
    <cellStyle name="Normal 10 2 2 3 2 8" xfId="12905"/>
    <cellStyle name="Normal 10 2 2 3 2 8 2" xfId="48123"/>
    <cellStyle name="Normal 10 2 2 3 2 9" xfId="38433"/>
    <cellStyle name="Normal 10 2 2 3 3" xfId="3473"/>
    <cellStyle name="Normal 10 2 2 3 3 10" xfId="26968"/>
    <cellStyle name="Normal 10 2 2 3 3 11" xfId="61372"/>
    <cellStyle name="Normal 10 2 2 3 3 2" xfId="5269"/>
    <cellStyle name="Normal 10 2 2 3 3 2 2" xfId="17915"/>
    <cellStyle name="Normal 10 2 2 3 3 2 2 2" xfId="53131"/>
    <cellStyle name="Normal 10 2 2 3 3 2 3" xfId="40534"/>
    <cellStyle name="Normal 10 2 2 3 3 2 4" xfId="30520"/>
    <cellStyle name="Normal 10 2 2 3 3 3" xfId="6739"/>
    <cellStyle name="Normal 10 2 2 3 3 3 2" xfId="19369"/>
    <cellStyle name="Normal 10 2 2 3 3 3 2 2" xfId="54585"/>
    <cellStyle name="Normal 10 2 2 3 3 3 3" xfId="41988"/>
    <cellStyle name="Normal 10 2 2 3 3 3 4" xfId="31974"/>
    <cellStyle name="Normal 10 2 2 3 3 4" xfId="8198"/>
    <cellStyle name="Normal 10 2 2 3 3 4 2" xfId="20823"/>
    <cellStyle name="Normal 10 2 2 3 3 4 2 2" xfId="56039"/>
    <cellStyle name="Normal 10 2 2 3 3 4 3" xfId="43442"/>
    <cellStyle name="Normal 10 2 2 3 3 4 4" xfId="33428"/>
    <cellStyle name="Normal 10 2 2 3 3 5" xfId="9979"/>
    <cellStyle name="Normal 10 2 2 3 3 5 2" xfId="22599"/>
    <cellStyle name="Normal 10 2 2 3 3 5 2 2" xfId="57815"/>
    <cellStyle name="Normal 10 2 2 3 3 5 3" xfId="45218"/>
    <cellStyle name="Normal 10 2 2 3 3 5 4" xfId="35204"/>
    <cellStyle name="Normal 10 2 2 3 3 6" xfId="11772"/>
    <cellStyle name="Normal 10 2 2 3 3 6 2" xfId="24375"/>
    <cellStyle name="Normal 10 2 2 3 3 6 2 2" xfId="59591"/>
    <cellStyle name="Normal 10 2 2 3 3 6 3" xfId="46994"/>
    <cellStyle name="Normal 10 2 2 3 3 6 4" xfId="36980"/>
    <cellStyle name="Normal 10 2 2 3 3 7" xfId="16139"/>
    <cellStyle name="Normal 10 2 2 3 3 7 2" xfId="51355"/>
    <cellStyle name="Normal 10 2 2 3 3 7 3" xfId="28744"/>
    <cellStyle name="Normal 10 2 2 3 3 8" xfId="14361"/>
    <cellStyle name="Normal 10 2 2 3 3 8 2" xfId="49579"/>
    <cellStyle name="Normal 10 2 2 3 3 9" xfId="38758"/>
    <cellStyle name="Normal 10 2 2 3 4" xfId="2635"/>
    <cellStyle name="Normal 10 2 2 3 4 10" xfId="26159"/>
    <cellStyle name="Normal 10 2 2 3 4 11" xfId="60563"/>
    <cellStyle name="Normal 10 2 2 3 4 2" xfId="4460"/>
    <cellStyle name="Normal 10 2 2 3 4 2 2" xfId="17106"/>
    <cellStyle name="Normal 10 2 2 3 4 2 2 2" xfId="52322"/>
    <cellStyle name="Normal 10 2 2 3 4 2 3" xfId="39725"/>
    <cellStyle name="Normal 10 2 2 3 4 2 4" xfId="29711"/>
    <cellStyle name="Normal 10 2 2 3 4 3" xfId="5930"/>
    <cellStyle name="Normal 10 2 2 3 4 3 2" xfId="18560"/>
    <cellStyle name="Normal 10 2 2 3 4 3 2 2" xfId="53776"/>
    <cellStyle name="Normal 10 2 2 3 4 3 3" xfId="41179"/>
    <cellStyle name="Normal 10 2 2 3 4 3 4" xfId="31165"/>
    <cellStyle name="Normal 10 2 2 3 4 4" xfId="7389"/>
    <cellStyle name="Normal 10 2 2 3 4 4 2" xfId="20014"/>
    <cellStyle name="Normal 10 2 2 3 4 4 2 2" xfId="55230"/>
    <cellStyle name="Normal 10 2 2 3 4 4 3" xfId="42633"/>
    <cellStyle name="Normal 10 2 2 3 4 4 4" xfId="32619"/>
    <cellStyle name="Normal 10 2 2 3 4 5" xfId="9170"/>
    <cellStyle name="Normal 10 2 2 3 4 5 2" xfId="21790"/>
    <cellStyle name="Normal 10 2 2 3 4 5 2 2" xfId="57006"/>
    <cellStyle name="Normal 10 2 2 3 4 5 3" xfId="44409"/>
    <cellStyle name="Normal 10 2 2 3 4 5 4" xfId="34395"/>
    <cellStyle name="Normal 10 2 2 3 4 6" xfId="10963"/>
    <cellStyle name="Normal 10 2 2 3 4 6 2" xfId="23566"/>
    <cellStyle name="Normal 10 2 2 3 4 6 2 2" xfId="58782"/>
    <cellStyle name="Normal 10 2 2 3 4 6 3" xfId="46185"/>
    <cellStyle name="Normal 10 2 2 3 4 6 4" xfId="36171"/>
    <cellStyle name="Normal 10 2 2 3 4 7" xfId="15330"/>
    <cellStyle name="Normal 10 2 2 3 4 7 2" xfId="50546"/>
    <cellStyle name="Normal 10 2 2 3 4 7 3" xfId="27935"/>
    <cellStyle name="Normal 10 2 2 3 4 8" xfId="13552"/>
    <cellStyle name="Normal 10 2 2 3 4 8 2" xfId="48770"/>
    <cellStyle name="Normal 10 2 2 3 4 9" xfId="37949"/>
    <cellStyle name="Normal 10 2 2 3 5" xfId="3798"/>
    <cellStyle name="Normal 10 2 2 3 5 2" xfId="8521"/>
    <cellStyle name="Normal 10 2 2 3 5 2 2" xfId="21146"/>
    <cellStyle name="Normal 10 2 2 3 5 2 2 2" xfId="56362"/>
    <cellStyle name="Normal 10 2 2 3 5 2 3" xfId="43765"/>
    <cellStyle name="Normal 10 2 2 3 5 2 4" xfId="33751"/>
    <cellStyle name="Normal 10 2 2 3 5 3" xfId="10302"/>
    <cellStyle name="Normal 10 2 2 3 5 3 2" xfId="22922"/>
    <cellStyle name="Normal 10 2 2 3 5 3 2 2" xfId="58138"/>
    <cellStyle name="Normal 10 2 2 3 5 3 3" xfId="45541"/>
    <cellStyle name="Normal 10 2 2 3 5 3 4" xfId="35527"/>
    <cellStyle name="Normal 10 2 2 3 5 4" xfId="12097"/>
    <cellStyle name="Normal 10 2 2 3 5 4 2" xfId="24698"/>
    <cellStyle name="Normal 10 2 2 3 5 4 2 2" xfId="59914"/>
    <cellStyle name="Normal 10 2 2 3 5 4 3" xfId="47317"/>
    <cellStyle name="Normal 10 2 2 3 5 4 4" xfId="37303"/>
    <cellStyle name="Normal 10 2 2 3 5 5" xfId="16462"/>
    <cellStyle name="Normal 10 2 2 3 5 5 2" xfId="51678"/>
    <cellStyle name="Normal 10 2 2 3 5 5 3" xfId="29067"/>
    <cellStyle name="Normal 10 2 2 3 5 6" xfId="14684"/>
    <cellStyle name="Normal 10 2 2 3 5 6 2" xfId="49902"/>
    <cellStyle name="Normal 10 2 2 3 5 7" xfId="39081"/>
    <cellStyle name="Normal 10 2 2 3 5 8" xfId="27291"/>
    <cellStyle name="Normal 10 2 2 3 6" xfId="4138"/>
    <cellStyle name="Normal 10 2 2 3 6 2" xfId="16784"/>
    <cellStyle name="Normal 10 2 2 3 6 2 2" xfId="52000"/>
    <cellStyle name="Normal 10 2 2 3 6 2 3" xfId="29389"/>
    <cellStyle name="Normal 10 2 2 3 6 3" xfId="13230"/>
    <cellStyle name="Normal 10 2 2 3 6 3 2" xfId="48448"/>
    <cellStyle name="Normal 10 2 2 3 6 4" xfId="39403"/>
    <cellStyle name="Normal 10 2 2 3 6 5" xfId="25837"/>
    <cellStyle name="Normal 10 2 2 3 7" xfId="5608"/>
    <cellStyle name="Normal 10 2 2 3 7 2" xfId="18238"/>
    <cellStyle name="Normal 10 2 2 3 7 2 2" xfId="53454"/>
    <cellStyle name="Normal 10 2 2 3 7 3" xfId="40857"/>
    <cellStyle name="Normal 10 2 2 3 7 4" xfId="30843"/>
    <cellStyle name="Normal 10 2 2 3 8" xfId="7067"/>
    <cellStyle name="Normal 10 2 2 3 8 2" xfId="19692"/>
    <cellStyle name="Normal 10 2 2 3 8 2 2" xfId="54908"/>
    <cellStyle name="Normal 10 2 2 3 8 3" xfId="42311"/>
    <cellStyle name="Normal 10 2 2 3 8 4" xfId="32297"/>
    <cellStyle name="Normal 10 2 2 3 9" xfId="8848"/>
    <cellStyle name="Normal 10 2 2 3 9 2" xfId="21468"/>
    <cellStyle name="Normal 10 2 2 3 9 2 2" xfId="56684"/>
    <cellStyle name="Normal 10 2 2 3 9 3" xfId="44087"/>
    <cellStyle name="Normal 10 2 2 3 9 4" xfId="34073"/>
    <cellStyle name="Normal 10 2 2 4" xfId="2974"/>
    <cellStyle name="Normal 10 2 2 4 10" xfId="25353"/>
    <cellStyle name="Normal 10 2 2 4 11" xfId="60888"/>
    <cellStyle name="Normal 10 2 2 4 2" xfId="4785"/>
    <cellStyle name="Normal 10 2 2 4 2 2" xfId="17431"/>
    <cellStyle name="Normal 10 2 2 4 2 2 2" xfId="52647"/>
    <cellStyle name="Normal 10 2 2 4 2 2 3" xfId="30036"/>
    <cellStyle name="Normal 10 2 2 4 2 3" xfId="13877"/>
    <cellStyle name="Normal 10 2 2 4 2 3 2" xfId="49095"/>
    <cellStyle name="Normal 10 2 2 4 2 4" xfId="40050"/>
    <cellStyle name="Normal 10 2 2 4 2 5" xfId="26484"/>
    <cellStyle name="Normal 10 2 2 4 3" xfId="6255"/>
    <cellStyle name="Normal 10 2 2 4 3 2" xfId="18885"/>
    <cellStyle name="Normal 10 2 2 4 3 2 2" xfId="54101"/>
    <cellStyle name="Normal 10 2 2 4 3 3" xfId="41504"/>
    <cellStyle name="Normal 10 2 2 4 3 4" xfId="31490"/>
    <cellStyle name="Normal 10 2 2 4 4" xfId="7714"/>
    <cellStyle name="Normal 10 2 2 4 4 2" xfId="20339"/>
    <cellStyle name="Normal 10 2 2 4 4 2 2" xfId="55555"/>
    <cellStyle name="Normal 10 2 2 4 4 3" xfId="42958"/>
    <cellStyle name="Normal 10 2 2 4 4 4" xfId="32944"/>
    <cellStyle name="Normal 10 2 2 4 5" xfId="9495"/>
    <cellStyle name="Normal 10 2 2 4 5 2" xfId="22115"/>
    <cellStyle name="Normal 10 2 2 4 5 2 2" xfId="57331"/>
    <cellStyle name="Normal 10 2 2 4 5 3" xfId="44734"/>
    <cellStyle name="Normal 10 2 2 4 5 4" xfId="34720"/>
    <cellStyle name="Normal 10 2 2 4 6" xfId="11288"/>
    <cellStyle name="Normal 10 2 2 4 6 2" xfId="23891"/>
    <cellStyle name="Normal 10 2 2 4 6 2 2" xfId="59107"/>
    <cellStyle name="Normal 10 2 2 4 6 3" xfId="46510"/>
    <cellStyle name="Normal 10 2 2 4 6 4" xfId="36496"/>
    <cellStyle name="Normal 10 2 2 4 7" xfId="15655"/>
    <cellStyle name="Normal 10 2 2 4 7 2" xfId="50871"/>
    <cellStyle name="Normal 10 2 2 4 7 3" xfId="28260"/>
    <cellStyle name="Normal 10 2 2 4 8" xfId="12746"/>
    <cellStyle name="Normal 10 2 2 4 8 2" xfId="47964"/>
    <cellStyle name="Normal 10 2 2 4 9" xfId="38274"/>
    <cellStyle name="Normal 10 2 2 5" xfId="2808"/>
    <cellStyle name="Normal 10 2 2 5 10" xfId="25198"/>
    <cellStyle name="Normal 10 2 2 5 11" xfId="60733"/>
    <cellStyle name="Normal 10 2 2 5 2" xfId="4630"/>
    <cellStyle name="Normal 10 2 2 5 2 2" xfId="17276"/>
    <cellStyle name="Normal 10 2 2 5 2 2 2" xfId="52492"/>
    <cellStyle name="Normal 10 2 2 5 2 2 3" xfId="29881"/>
    <cellStyle name="Normal 10 2 2 5 2 3" xfId="13722"/>
    <cellStyle name="Normal 10 2 2 5 2 3 2" xfId="48940"/>
    <cellStyle name="Normal 10 2 2 5 2 4" xfId="39895"/>
    <cellStyle name="Normal 10 2 2 5 2 5" xfId="26329"/>
    <cellStyle name="Normal 10 2 2 5 3" xfId="6100"/>
    <cellStyle name="Normal 10 2 2 5 3 2" xfId="18730"/>
    <cellStyle name="Normal 10 2 2 5 3 2 2" xfId="53946"/>
    <cellStyle name="Normal 10 2 2 5 3 3" xfId="41349"/>
    <cellStyle name="Normal 10 2 2 5 3 4" xfId="31335"/>
    <cellStyle name="Normal 10 2 2 5 4" xfId="7559"/>
    <cellStyle name="Normal 10 2 2 5 4 2" xfId="20184"/>
    <cellStyle name="Normal 10 2 2 5 4 2 2" xfId="55400"/>
    <cellStyle name="Normal 10 2 2 5 4 3" xfId="42803"/>
    <cellStyle name="Normal 10 2 2 5 4 4" xfId="32789"/>
    <cellStyle name="Normal 10 2 2 5 5" xfId="9340"/>
    <cellStyle name="Normal 10 2 2 5 5 2" xfId="21960"/>
    <cellStyle name="Normal 10 2 2 5 5 2 2" xfId="57176"/>
    <cellStyle name="Normal 10 2 2 5 5 3" xfId="44579"/>
    <cellStyle name="Normal 10 2 2 5 5 4" xfId="34565"/>
    <cellStyle name="Normal 10 2 2 5 6" xfId="11133"/>
    <cellStyle name="Normal 10 2 2 5 6 2" xfId="23736"/>
    <cellStyle name="Normal 10 2 2 5 6 2 2" xfId="58952"/>
    <cellStyle name="Normal 10 2 2 5 6 3" xfId="46355"/>
    <cellStyle name="Normal 10 2 2 5 6 4" xfId="36341"/>
    <cellStyle name="Normal 10 2 2 5 7" xfId="15500"/>
    <cellStyle name="Normal 10 2 2 5 7 2" xfId="50716"/>
    <cellStyle name="Normal 10 2 2 5 7 3" xfId="28105"/>
    <cellStyle name="Normal 10 2 2 5 8" xfId="12591"/>
    <cellStyle name="Normal 10 2 2 5 8 2" xfId="47809"/>
    <cellStyle name="Normal 10 2 2 5 9" xfId="38119"/>
    <cellStyle name="Normal 10 2 2 6" xfId="3321"/>
    <cellStyle name="Normal 10 2 2 6 10" xfId="26816"/>
    <cellStyle name="Normal 10 2 2 6 11" xfId="61220"/>
    <cellStyle name="Normal 10 2 2 6 2" xfId="5117"/>
    <cellStyle name="Normal 10 2 2 6 2 2" xfId="17763"/>
    <cellStyle name="Normal 10 2 2 6 2 2 2" xfId="52979"/>
    <cellStyle name="Normal 10 2 2 6 2 3" xfId="40382"/>
    <cellStyle name="Normal 10 2 2 6 2 4" xfId="30368"/>
    <cellStyle name="Normal 10 2 2 6 3" xfId="6587"/>
    <cellStyle name="Normal 10 2 2 6 3 2" xfId="19217"/>
    <cellStyle name="Normal 10 2 2 6 3 2 2" xfId="54433"/>
    <cellStyle name="Normal 10 2 2 6 3 3" xfId="41836"/>
    <cellStyle name="Normal 10 2 2 6 3 4" xfId="31822"/>
    <cellStyle name="Normal 10 2 2 6 4" xfId="8046"/>
    <cellStyle name="Normal 10 2 2 6 4 2" xfId="20671"/>
    <cellStyle name="Normal 10 2 2 6 4 2 2" xfId="55887"/>
    <cellStyle name="Normal 10 2 2 6 4 3" xfId="43290"/>
    <cellStyle name="Normal 10 2 2 6 4 4" xfId="33276"/>
    <cellStyle name="Normal 10 2 2 6 5" xfId="9827"/>
    <cellStyle name="Normal 10 2 2 6 5 2" xfId="22447"/>
    <cellStyle name="Normal 10 2 2 6 5 2 2" xfId="57663"/>
    <cellStyle name="Normal 10 2 2 6 5 3" xfId="45066"/>
    <cellStyle name="Normal 10 2 2 6 5 4" xfId="35052"/>
    <cellStyle name="Normal 10 2 2 6 6" xfId="11620"/>
    <cellStyle name="Normal 10 2 2 6 6 2" xfId="24223"/>
    <cellStyle name="Normal 10 2 2 6 6 2 2" xfId="59439"/>
    <cellStyle name="Normal 10 2 2 6 6 3" xfId="46842"/>
    <cellStyle name="Normal 10 2 2 6 6 4" xfId="36828"/>
    <cellStyle name="Normal 10 2 2 6 7" xfId="15987"/>
    <cellStyle name="Normal 10 2 2 6 7 2" xfId="51203"/>
    <cellStyle name="Normal 10 2 2 6 7 3" xfId="28592"/>
    <cellStyle name="Normal 10 2 2 6 8" xfId="14209"/>
    <cellStyle name="Normal 10 2 2 6 8 2" xfId="49427"/>
    <cellStyle name="Normal 10 2 2 6 9" xfId="38606"/>
    <cellStyle name="Normal 10 2 2 7" xfId="2478"/>
    <cellStyle name="Normal 10 2 2 7 10" xfId="26007"/>
    <cellStyle name="Normal 10 2 2 7 11" xfId="60411"/>
    <cellStyle name="Normal 10 2 2 7 2" xfId="4308"/>
    <cellStyle name="Normal 10 2 2 7 2 2" xfId="16954"/>
    <cellStyle name="Normal 10 2 2 7 2 2 2" xfId="52170"/>
    <cellStyle name="Normal 10 2 2 7 2 3" xfId="39573"/>
    <cellStyle name="Normal 10 2 2 7 2 4" xfId="29559"/>
    <cellStyle name="Normal 10 2 2 7 3" xfId="5778"/>
    <cellStyle name="Normal 10 2 2 7 3 2" xfId="18408"/>
    <cellStyle name="Normal 10 2 2 7 3 2 2" xfId="53624"/>
    <cellStyle name="Normal 10 2 2 7 3 3" xfId="41027"/>
    <cellStyle name="Normal 10 2 2 7 3 4" xfId="31013"/>
    <cellStyle name="Normal 10 2 2 7 4" xfId="7237"/>
    <cellStyle name="Normal 10 2 2 7 4 2" xfId="19862"/>
    <cellStyle name="Normal 10 2 2 7 4 2 2" xfId="55078"/>
    <cellStyle name="Normal 10 2 2 7 4 3" xfId="42481"/>
    <cellStyle name="Normal 10 2 2 7 4 4" xfId="32467"/>
    <cellStyle name="Normal 10 2 2 7 5" xfId="9018"/>
    <cellStyle name="Normal 10 2 2 7 5 2" xfId="21638"/>
    <cellStyle name="Normal 10 2 2 7 5 2 2" xfId="56854"/>
    <cellStyle name="Normal 10 2 2 7 5 3" xfId="44257"/>
    <cellStyle name="Normal 10 2 2 7 5 4" xfId="34243"/>
    <cellStyle name="Normal 10 2 2 7 6" xfId="10811"/>
    <cellStyle name="Normal 10 2 2 7 6 2" xfId="23414"/>
    <cellStyle name="Normal 10 2 2 7 6 2 2" xfId="58630"/>
    <cellStyle name="Normal 10 2 2 7 6 3" xfId="46033"/>
    <cellStyle name="Normal 10 2 2 7 6 4" xfId="36019"/>
    <cellStyle name="Normal 10 2 2 7 7" xfId="15178"/>
    <cellStyle name="Normal 10 2 2 7 7 2" xfId="50394"/>
    <cellStyle name="Normal 10 2 2 7 7 3" xfId="27783"/>
    <cellStyle name="Normal 10 2 2 7 8" xfId="13400"/>
    <cellStyle name="Normal 10 2 2 7 8 2" xfId="48618"/>
    <cellStyle name="Normal 10 2 2 7 9" xfId="37797"/>
    <cellStyle name="Normal 10 2 2 8" xfId="3645"/>
    <cellStyle name="Normal 10 2 2 8 2" xfId="8369"/>
    <cellStyle name="Normal 10 2 2 8 2 2" xfId="20994"/>
    <cellStyle name="Normal 10 2 2 8 2 2 2" xfId="56210"/>
    <cellStyle name="Normal 10 2 2 8 2 3" xfId="43613"/>
    <cellStyle name="Normal 10 2 2 8 2 4" xfId="33599"/>
    <cellStyle name="Normal 10 2 2 8 3" xfId="10150"/>
    <cellStyle name="Normal 10 2 2 8 3 2" xfId="22770"/>
    <cellStyle name="Normal 10 2 2 8 3 2 2" xfId="57986"/>
    <cellStyle name="Normal 10 2 2 8 3 3" xfId="45389"/>
    <cellStyle name="Normal 10 2 2 8 3 4" xfId="35375"/>
    <cellStyle name="Normal 10 2 2 8 4" xfId="11945"/>
    <cellStyle name="Normal 10 2 2 8 4 2" xfId="24546"/>
    <cellStyle name="Normal 10 2 2 8 4 2 2" xfId="59762"/>
    <cellStyle name="Normal 10 2 2 8 4 3" xfId="47165"/>
    <cellStyle name="Normal 10 2 2 8 4 4" xfId="37151"/>
    <cellStyle name="Normal 10 2 2 8 5" xfId="16310"/>
    <cellStyle name="Normal 10 2 2 8 5 2" xfId="51526"/>
    <cellStyle name="Normal 10 2 2 8 5 3" xfId="28915"/>
    <cellStyle name="Normal 10 2 2 8 6" xfId="14532"/>
    <cellStyle name="Normal 10 2 2 8 6 2" xfId="49750"/>
    <cellStyle name="Normal 10 2 2 8 7" xfId="38929"/>
    <cellStyle name="Normal 10 2 2 8 8" xfId="27139"/>
    <cellStyle name="Normal 10 2 2 9" xfId="3975"/>
    <cellStyle name="Normal 10 2 2 9 2" xfId="16632"/>
    <cellStyle name="Normal 10 2 2 9 2 2" xfId="51848"/>
    <cellStyle name="Normal 10 2 2 9 2 3" xfId="29237"/>
    <cellStyle name="Normal 10 2 2 9 3" xfId="13078"/>
    <cellStyle name="Normal 10 2 2 9 3 2" xfId="48296"/>
    <cellStyle name="Normal 10 2 2 9 4" xfId="39251"/>
    <cellStyle name="Normal 10 2 2 9 5" xfId="25685"/>
    <cellStyle name="Normal 10 2 2_District Target Attainment" xfId="983"/>
    <cellStyle name="Normal 10 2 3" xfId="984"/>
    <cellStyle name="Normal 10 20" xfId="60061"/>
    <cellStyle name="Normal 10 3" xfId="985"/>
    <cellStyle name="Normal 10 3 10" xfId="3646"/>
    <cellStyle name="Normal 10 3 10 2" xfId="8370"/>
    <cellStyle name="Normal 10 3 10 2 2" xfId="20995"/>
    <cellStyle name="Normal 10 3 10 2 2 2" xfId="56211"/>
    <cellStyle name="Normal 10 3 10 2 3" xfId="43614"/>
    <cellStyle name="Normal 10 3 10 2 4" xfId="33600"/>
    <cellStyle name="Normal 10 3 10 3" xfId="10151"/>
    <cellStyle name="Normal 10 3 10 3 2" xfId="22771"/>
    <cellStyle name="Normal 10 3 10 3 2 2" xfId="57987"/>
    <cellStyle name="Normal 10 3 10 3 3" xfId="45390"/>
    <cellStyle name="Normal 10 3 10 3 4" xfId="35376"/>
    <cellStyle name="Normal 10 3 10 4" xfId="11946"/>
    <cellStyle name="Normal 10 3 10 4 2" xfId="24547"/>
    <cellStyle name="Normal 10 3 10 4 2 2" xfId="59763"/>
    <cellStyle name="Normal 10 3 10 4 3" xfId="47166"/>
    <cellStyle name="Normal 10 3 10 4 4" xfId="37152"/>
    <cellStyle name="Normal 10 3 10 5" xfId="16311"/>
    <cellStyle name="Normal 10 3 10 5 2" xfId="51527"/>
    <cellStyle name="Normal 10 3 10 5 3" xfId="28916"/>
    <cellStyle name="Normal 10 3 10 6" xfId="14533"/>
    <cellStyle name="Normal 10 3 10 6 2" xfId="49751"/>
    <cellStyle name="Normal 10 3 10 7" xfId="38930"/>
    <cellStyle name="Normal 10 3 10 8" xfId="27140"/>
    <cellStyle name="Normal 10 3 11" xfId="3976"/>
    <cellStyle name="Normal 10 3 11 2" xfId="16633"/>
    <cellStyle name="Normal 10 3 11 2 2" xfId="51849"/>
    <cellStyle name="Normal 10 3 11 2 3" xfId="29238"/>
    <cellStyle name="Normal 10 3 11 3" xfId="13079"/>
    <cellStyle name="Normal 10 3 11 3 2" xfId="48297"/>
    <cellStyle name="Normal 10 3 11 4" xfId="39252"/>
    <cellStyle name="Normal 10 3 11 5" xfId="25686"/>
    <cellStyle name="Normal 10 3 12" xfId="5457"/>
    <cellStyle name="Normal 10 3 12 2" xfId="18087"/>
    <cellStyle name="Normal 10 3 12 2 2" xfId="53303"/>
    <cellStyle name="Normal 10 3 12 3" xfId="40706"/>
    <cellStyle name="Normal 10 3 12 4" xfId="30692"/>
    <cellStyle name="Normal 10 3 13" xfId="6913"/>
    <cellStyle name="Normal 10 3 13 2" xfId="19541"/>
    <cellStyle name="Normal 10 3 13 2 2" xfId="54757"/>
    <cellStyle name="Normal 10 3 13 3" xfId="42160"/>
    <cellStyle name="Normal 10 3 13 4" xfId="32146"/>
    <cellStyle name="Normal 10 3 14" xfId="8695"/>
    <cellStyle name="Normal 10 3 14 2" xfId="21317"/>
    <cellStyle name="Normal 10 3 14 2 2" xfId="56533"/>
    <cellStyle name="Normal 10 3 14 3" xfId="43936"/>
    <cellStyle name="Normal 10 3 14 4" xfId="33922"/>
    <cellStyle name="Normal 10 3 15" xfId="10507"/>
    <cellStyle name="Normal 10 3 15 2" xfId="23118"/>
    <cellStyle name="Normal 10 3 15 2 2" xfId="58334"/>
    <cellStyle name="Normal 10 3 15 3" xfId="45737"/>
    <cellStyle name="Normal 10 3 15 4" xfId="35723"/>
    <cellStyle name="Normal 10 3 16" xfId="14856"/>
    <cellStyle name="Normal 10 3 16 2" xfId="50073"/>
    <cellStyle name="Normal 10 3 16 3" xfId="27462"/>
    <cellStyle name="Normal 10 3 17" xfId="12270"/>
    <cellStyle name="Normal 10 3 17 2" xfId="47488"/>
    <cellStyle name="Normal 10 3 18" xfId="37475"/>
    <cellStyle name="Normal 10 3 19" xfId="24877"/>
    <cellStyle name="Normal 10 3 2" xfId="986"/>
    <cellStyle name="Normal 10 3 20" xfId="60090"/>
    <cellStyle name="Normal 10 3 3" xfId="987"/>
    <cellStyle name="Normal 10 3 3 10" xfId="5458"/>
    <cellStyle name="Normal 10 3 3 10 2" xfId="18088"/>
    <cellStyle name="Normal 10 3 3 10 2 2" xfId="53304"/>
    <cellStyle name="Normal 10 3 3 10 3" xfId="40707"/>
    <cellStyle name="Normal 10 3 3 10 4" xfId="30693"/>
    <cellStyle name="Normal 10 3 3 11" xfId="6914"/>
    <cellStyle name="Normal 10 3 3 11 2" xfId="19542"/>
    <cellStyle name="Normal 10 3 3 11 2 2" xfId="54758"/>
    <cellStyle name="Normal 10 3 3 11 3" xfId="42161"/>
    <cellStyle name="Normal 10 3 3 11 4" xfId="32147"/>
    <cellStyle name="Normal 10 3 3 12" xfId="8696"/>
    <cellStyle name="Normal 10 3 3 12 2" xfId="21318"/>
    <cellStyle name="Normal 10 3 3 12 2 2" xfId="56534"/>
    <cellStyle name="Normal 10 3 3 12 3" xfId="43937"/>
    <cellStyle name="Normal 10 3 3 12 4" xfId="33923"/>
    <cellStyle name="Normal 10 3 3 13" xfId="10508"/>
    <cellStyle name="Normal 10 3 3 13 2" xfId="23119"/>
    <cellStyle name="Normal 10 3 3 13 2 2" xfId="58335"/>
    <cellStyle name="Normal 10 3 3 13 3" xfId="45738"/>
    <cellStyle name="Normal 10 3 3 13 4" xfId="35724"/>
    <cellStyle name="Normal 10 3 3 14" xfId="14857"/>
    <cellStyle name="Normal 10 3 3 14 2" xfId="50074"/>
    <cellStyle name="Normal 10 3 3 14 3" xfId="27463"/>
    <cellStyle name="Normal 10 3 3 15" xfId="12271"/>
    <cellStyle name="Normal 10 3 3 15 2" xfId="47489"/>
    <cellStyle name="Normal 10 3 3 16" xfId="37476"/>
    <cellStyle name="Normal 10 3 3 17" xfId="24878"/>
    <cellStyle name="Normal 10 3 3 18" xfId="60091"/>
    <cellStyle name="Normal 10 3 3 2" xfId="988"/>
    <cellStyle name="Normal 10 3 3 2 10" xfId="6988"/>
    <cellStyle name="Normal 10 3 3 2 10 2" xfId="19614"/>
    <cellStyle name="Normal 10 3 3 2 10 2 2" xfId="54830"/>
    <cellStyle name="Normal 10 3 3 2 10 3" xfId="42233"/>
    <cellStyle name="Normal 10 3 3 2 10 4" xfId="32219"/>
    <cellStyle name="Normal 10 3 3 2 11" xfId="8769"/>
    <cellStyle name="Normal 10 3 3 2 11 2" xfId="21390"/>
    <cellStyle name="Normal 10 3 3 2 11 2 2" xfId="56606"/>
    <cellStyle name="Normal 10 3 3 2 11 3" xfId="44009"/>
    <cellStyle name="Normal 10 3 3 2 11 4" xfId="33995"/>
    <cellStyle name="Normal 10 3 3 2 12" xfId="10509"/>
    <cellStyle name="Normal 10 3 3 2 12 2" xfId="23120"/>
    <cellStyle name="Normal 10 3 3 2 12 2 2" xfId="58336"/>
    <cellStyle name="Normal 10 3 3 2 12 3" xfId="45739"/>
    <cellStyle name="Normal 10 3 3 2 12 4" xfId="35725"/>
    <cellStyle name="Normal 10 3 3 2 13" xfId="14929"/>
    <cellStyle name="Normal 10 3 3 2 13 2" xfId="50146"/>
    <cellStyle name="Normal 10 3 3 2 13 3" xfId="27535"/>
    <cellStyle name="Normal 10 3 3 2 14" xfId="12343"/>
    <cellStyle name="Normal 10 3 3 2 14 2" xfId="47561"/>
    <cellStyle name="Normal 10 3 3 2 15" xfId="37548"/>
    <cellStyle name="Normal 10 3 3 2 16" xfId="24950"/>
    <cellStyle name="Normal 10 3 3 2 17" xfId="60163"/>
    <cellStyle name="Normal 10 3 3 2 2" xfId="989"/>
    <cellStyle name="Normal 10 3 3 2 2 10" xfId="10510"/>
    <cellStyle name="Normal 10 3 3 2 2 10 2" xfId="23121"/>
    <cellStyle name="Normal 10 3 3 2 2 10 2 2" xfId="58337"/>
    <cellStyle name="Normal 10 3 3 2 2 10 3" xfId="45740"/>
    <cellStyle name="Normal 10 3 3 2 2 10 4" xfId="35726"/>
    <cellStyle name="Normal 10 3 3 2 2 11" xfId="15084"/>
    <cellStyle name="Normal 10 3 3 2 2 11 2" xfId="50300"/>
    <cellStyle name="Normal 10 3 3 2 2 11 3" xfId="27689"/>
    <cellStyle name="Normal 10 3 3 2 2 12" xfId="12497"/>
    <cellStyle name="Normal 10 3 3 2 2 12 2" xfId="47715"/>
    <cellStyle name="Normal 10 3 3 2 2 13" xfId="37703"/>
    <cellStyle name="Normal 10 3 3 2 2 14" xfId="25104"/>
    <cellStyle name="Normal 10 3 3 2 2 15" xfId="60317"/>
    <cellStyle name="Normal 10 3 3 2 2 2" xfId="3220"/>
    <cellStyle name="Normal 10 3 3 2 2 2 10" xfId="25588"/>
    <cellStyle name="Normal 10 3 3 2 2 2 11" xfId="61123"/>
    <cellStyle name="Normal 10 3 3 2 2 2 2" xfId="5020"/>
    <cellStyle name="Normal 10 3 3 2 2 2 2 2" xfId="17666"/>
    <cellStyle name="Normal 10 3 3 2 2 2 2 2 2" xfId="52882"/>
    <cellStyle name="Normal 10 3 3 2 2 2 2 2 3" xfId="30271"/>
    <cellStyle name="Normal 10 3 3 2 2 2 2 3" xfId="14112"/>
    <cellStyle name="Normal 10 3 3 2 2 2 2 3 2" xfId="49330"/>
    <cellStyle name="Normal 10 3 3 2 2 2 2 4" xfId="40285"/>
    <cellStyle name="Normal 10 3 3 2 2 2 2 5" xfId="26719"/>
    <cellStyle name="Normal 10 3 3 2 2 2 3" xfId="6490"/>
    <cellStyle name="Normal 10 3 3 2 2 2 3 2" xfId="19120"/>
    <cellStyle name="Normal 10 3 3 2 2 2 3 2 2" xfId="54336"/>
    <cellStyle name="Normal 10 3 3 2 2 2 3 3" xfId="41739"/>
    <cellStyle name="Normal 10 3 3 2 2 2 3 4" xfId="31725"/>
    <cellStyle name="Normal 10 3 3 2 2 2 4" xfId="7949"/>
    <cellStyle name="Normal 10 3 3 2 2 2 4 2" xfId="20574"/>
    <cellStyle name="Normal 10 3 3 2 2 2 4 2 2" xfId="55790"/>
    <cellStyle name="Normal 10 3 3 2 2 2 4 3" xfId="43193"/>
    <cellStyle name="Normal 10 3 3 2 2 2 4 4" xfId="33179"/>
    <cellStyle name="Normal 10 3 3 2 2 2 5" xfId="9730"/>
    <cellStyle name="Normal 10 3 3 2 2 2 5 2" xfId="22350"/>
    <cellStyle name="Normal 10 3 3 2 2 2 5 2 2" xfId="57566"/>
    <cellStyle name="Normal 10 3 3 2 2 2 5 3" xfId="44969"/>
    <cellStyle name="Normal 10 3 3 2 2 2 5 4" xfId="34955"/>
    <cellStyle name="Normal 10 3 3 2 2 2 6" xfId="11523"/>
    <cellStyle name="Normal 10 3 3 2 2 2 6 2" xfId="24126"/>
    <cellStyle name="Normal 10 3 3 2 2 2 6 2 2" xfId="59342"/>
    <cellStyle name="Normal 10 3 3 2 2 2 6 3" xfId="46745"/>
    <cellStyle name="Normal 10 3 3 2 2 2 6 4" xfId="36731"/>
    <cellStyle name="Normal 10 3 3 2 2 2 7" xfId="15890"/>
    <cellStyle name="Normal 10 3 3 2 2 2 7 2" xfId="51106"/>
    <cellStyle name="Normal 10 3 3 2 2 2 7 3" xfId="28495"/>
    <cellStyle name="Normal 10 3 3 2 2 2 8" xfId="12981"/>
    <cellStyle name="Normal 10 3 3 2 2 2 8 2" xfId="48199"/>
    <cellStyle name="Normal 10 3 3 2 2 2 9" xfId="38509"/>
    <cellStyle name="Normal 10 3 3 2 2 3" xfId="3549"/>
    <cellStyle name="Normal 10 3 3 2 2 3 10" xfId="27044"/>
    <cellStyle name="Normal 10 3 3 2 2 3 11" xfId="61448"/>
    <cellStyle name="Normal 10 3 3 2 2 3 2" xfId="5345"/>
    <cellStyle name="Normal 10 3 3 2 2 3 2 2" xfId="17991"/>
    <cellStyle name="Normal 10 3 3 2 2 3 2 2 2" xfId="53207"/>
    <cellStyle name="Normal 10 3 3 2 2 3 2 3" xfId="40610"/>
    <cellStyle name="Normal 10 3 3 2 2 3 2 4" xfId="30596"/>
    <cellStyle name="Normal 10 3 3 2 2 3 3" xfId="6815"/>
    <cellStyle name="Normal 10 3 3 2 2 3 3 2" xfId="19445"/>
    <cellStyle name="Normal 10 3 3 2 2 3 3 2 2" xfId="54661"/>
    <cellStyle name="Normal 10 3 3 2 2 3 3 3" xfId="42064"/>
    <cellStyle name="Normal 10 3 3 2 2 3 3 4" xfId="32050"/>
    <cellStyle name="Normal 10 3 3 2 2 3 4" xfId="8274"/>
    <cellStyle name="Normal 10 3 3 2 2 3 4 2" xfId="20899"/>
    <cellStyle name="Normal 10 3 3 2 2 3 4 2 2" xfId="56115"/>
    <cellStyle name="Normal 10 3 3 2 2 3 4 3" xfId="43518"/>
    <cellStyle name="Normal 10 3 3 2 2 3 4 4" xfId="33504"/>
    <cellStyle name="Normal 10 3 3 2 2 3 5" xfId="10055"/>
    <cellStyle name="Normal 10 3 3 2 2 3 5 2" xfId="22675"/>
    <cellStyle name="Normal 10 3 3 2 2 3 5 2 2" xfId="57891"/>
    <cellStyle name="Normal 10 3 3 2 2 3 5 3" xfId="45294"/>
    <cellStyle name="Normal 10 3 3 2 2 3 5 4" xfId="35280"/>
    <cellStyle name="Normal 10 3 3 2 2 3 6" xfId="11848"/>
    <cellStyle name="Normal 10 3 3 2 2 3 6 2" xfId="24451"/>
    <cellStyle name="Normal 10 3 3 2 2 3 6 2 2" xfId="59667"/>
    <cellStyle name="Normal 10 3 3 2 2 3 6 3" xfId="47070"/>
    <cellStyle name="Normal 10 3 3 2 2 3 6 4" xfId="37056"/>
    <cellStyle name="Normal 10 3 3 2 2 3 7" xfId="16215"/>
    <cellStyle name="Normal 10 3 3 2 2 3 7 2" xfId="51431"/>
    <cellStyle name="Normal 10 3 3 2 2 3 7 3" xfId="28820"/>
    <cellStyle name="Normal 10 3 3 2 2 3 8" xfId="14437"/>
    <cellStyle name="Normal 10 3 3 2 2 3 8 2" xfId="49655"/>
    <cellStyle name="Normal 10 3 3 2 2 3 9" xfId="38834"/>
    <cellStyle name="Normal 10 3 3 2 2 4" xfId="2711"/>
    <cellStyle name="Normal 10 3 3 2 2 4 10" xfId="26235"/>
    <cellStyle name="Normal 10 3 3 2 2 4 11" xfId="60639"/>
    <cellStyle name="Normal 10 3 3 2 2 4 2" xfId="4536"/>
    <cellStyle name="Normal 10 3 3 2 2 4 2 2" xfId="17182"/>
    <cellStyle name="Normal 10 3 3 2 2 4 2 2 2" xfId="52398"/>
    <cellStyle name="Normal 10 3 3 2 2 4 2 3" xfId="39801"/>
    <cellStyle name="Normal 10 3 3 2 2 4 2 4" xfId="29787"/>
    <cellStyle name="Normal 10 3 3 2 2 4 3" xfId="6006"/>
    <cellStyle name="Normal 10 3 3 2 2 4 3 2" xfId="18636"/>
    <cellStyle name="Normal 10 3 3 2 2 4 3 2 2" xfId="53852"/>
    <cellStyle name="Normal 10 3 3 2 2 4 3 3" xfId="41255"/>
    <cellStyle name="Normal 10 3 3 2 2 4 3 4" xfId="31241"/>
    <cellStyle name="Normal 10 3 3 2 2 4 4" xfId="7465"/>
    <cellStyle name="Normal 10 3 3 2 2 4 4 2" xfId="20090"/>
    <cellStyle name="Normal 10 3 3 2 2 4 4 2 2" xfId="55306"/>
    <cellStyle name="Normal 10 3 3 2 2 4 4 3" xfId="42709"/>
    <cellStyle name="Normal 10 3 3 2 2 4 4 4" xfId="32695"/>
    <cellStyle name="Normal 10 3 3 2 2 4 5" xfId="9246"/>
    <cellStyle name="Normal 10 3 3 2 2 4 5 2" xfId="21866"/>
    <cellStyle name="Normal 10 3 3 2 2 4 5 2 2" xfId="57082"/>
    <cellStyle name="Normal 10 3 3 2 2 4 5 3" xfId="44485"/>
    <cellStyle name="Normal 10 3 3 2 2 4 5 4" xfId="34471"/>
    <cellStyle name="Normal 10 3 3 2 2 4 6" xfId="11039"/>
    <cellStyle name="Normal 10 3 3 2 2 4 6 2" xfId="23642"/>
    <cellStyle name="Normal 10 3 3 2 2 4 6 2 2" xfId="58858"/>
    <cellStyle name="Normal 10 3 3 2 2 4 6 3" xfId="46261"/>
    <cellStyle name="Normal 10 3 3 2 2 4 6 4" xfId="36247"/>
    <cellStyle name="Normal 10 3 3 2 2 4 7" xfId="15406"/>
    <cellStyle name="Normal 10 3 3 2 2 4 7 2" xfId="50622"/>
    <cellStyle name="Normal 10 3 3 2 2 4 7 3" xfId="28011"/>
    <cellStyle name="Normal 10 3 3 2 2 4 8" xfId="13628"/>
    <cellStyle name="Normal 10 3 3 2 2 4 8 2" xfId="48846"/>
    <cellStyle name="Normal 10 3 3 2 2 4 9" xfId="38025"/>
    <cellStyle name="Normal 10 3 3 2 2 5" xfId="3874"/>
    <cellStyle name="Normal 10 3 3 2 2 5 2" xfId="8597"/>
    <cellStyle name="Normal 10 3 3 2 2 5 2 2" xfId="21222"/>
    <cellStyle name="Normal 10 3 3 2 2 5 2 2 2" xfId="56438"/>
    <cellStyle name="Normal 10 3 3 2 2 5 2 3" xfId="43841"/>
    <cellStyle name="Normal 10 3 3 2 2 5 2 4" xfId="33827"/>
    <cellStyle name="Normal 10 3 3 2 2 5 3" xfId="10378"/>
    <cellStyle name="Normal 10 3 3 2 2 5 3 2" xfId="22998"/>
    <cellStyle name="Normal 10 3 3 2 2 5 3 2 2" xfId="58214"/>
    <cellStyle name="Normal 10 3 3 2 2 5 3 3" xfId="45617"/>
    <cellStyle name="Normal 10 3 3 2 2 5 3 4" xfId="35603"/>
    <cellStyle name="Normal 10 3 3 2 2 5 4" xfId="12173"/>
    <cellStyle name="Normal 10 3 3 2 2 5 4 2" xfId="24774"/>
    <cellStyle name="Normal 10 3 3 2 2 5 4 2 2" xfId="59990"/>
    <cellStyle name="Normal 10 3 3 2 2 5 4 3" xfId="47393"/>
    <cellStyle name="Normal 10 3 3 2 2 5 4 4" xfId="37379"/>
    <cellStyle name="Normal 10 3 3 2 2 5 5" xfId="16538"/>
    <cellStyle name="Normal 10 3 3 2 2 5 5 2" xfId="51754"/>
    <cellStyle name="Normal 10 3 3 2 2 5 5 3" xfId="29143"/>
    <cellStyle name="Normal 10 3 3 2 2 5 6" xfId="14760"/>
    <cellStyle name="Normal 10 3 3 2 2 5 6 2" xfId="49978"/>
    <cellStyle name="Normal 10 3 3 2 2 5 7" xfId="39157"/>
    <cellStyle name="Normal 10 3 3 2 2 5 8" xfId="27367"/>
    <cellStyle name="Normal 10 3 3 2 2 6" xfId="4214"/>
    <cellStyle name="Normal 10 3 3 2 2 6 2" xfId="16860"/>
    <cellStyle name="Normal 10 3 3 2 2 6 2 2" xfId="52076"/>
    <cellStyle name="Normal 10 3 3 2 2 6 2 3" xfId="29465"/>
    <cellStyle name="Normal 10 3 3 2 2 6 3" xfId="13306"/>
    <cellStyle name="Normal 10 3 3 2 2 6 3 2" xfId="48524"/>
    <cellStyle name="Normal 10 3 3 2 2 6 4" xfId="39479"/>
    <cellStyle name="Normal 10 3 3 2 2 6 5" xfId="25913"/>
    <cellStyle name="Normal 10 3 3 2 2 7" xfId="5684"/>
    <cellStyle name="Normal 10 3 3 2 2 7 2" xfId="18314"/>
    <cellStyle name="Normal 10 3 3 2 2 7 2 2" xfId="53530"/>
    <cellStyle name="Normal 10 3 3 2 2 7 3" xfId="40933"/>
    <cellStyle name="Normal 10 3 3 2 2 7 4" xfId="30919"/>
    <cellStyle name="Normal 10 3 3 2 2 8" xfId="7143"/>
    <cellStyle name="Normal 10 3 3 2 2 8 2" xfId="19768"/>
    <cellStyle name="Normal 10 3 3 2 2 8 2 2" xfId="54984"/>
    <cellStyle name="Normal 10 3 3 2 2 8 3" xfId="42387"/>
    <cellStyle name="Normal 10 3 3 2 2 8 4" xfId="32373"/>
    <cellStyle name="Normal 10 3 3 2 2 9" xfId="8924"/>
    <cellStyle name="Normal 10 3 3 2 2 9 2" xfId="21544"/>
    <cellStyle name="Normal 10 3 3 2 2 9 2 2" xfId="56760"/>
    <cellStyle name="Normal 10 3 3 2 2 9 3" xfId="44163"/>
    <cellStyle name="Normal 10 3 3 2 2 9 4" xfId="34149"/>
    <cellStyle name="Normal 10 3 3 2 3" xfId="3060"/>
    <cellStyle name="Normal 10 3 3 2 3 10" xfId="25431"/>
    <cellStyle name="Normal 10 3 3 2 3 11" xfId="60966"/>
    <cellStyle name="Normal 10 3 3 2 3 2" xfId="4863"/>
    <cellStyle name="Normal 10 3 3 2 3 2 2" xfId="17509"/>
    <cellStyle name="Normal 10 3 3 2 3 2 2 2" xfId="52725"/>
    <cellStyle name="Normal 10 3 3 2 3 2 2 3" xfId="30114"/>
    <cellStyle name="Normal 10 3 3 2 3 2 3" xfId="13955"/>
    <cellStyle name="Normal 10 3 3 2 3 2 3 2" xfId="49173"/>
    <cellStyle name="Normal 10 3 3 2 3 2 4" xfId="40128"/>
    <cellStyle name="Normal 10 3 3 2 3 2 5" xfId="26562"/>
    <cellStyle name="Normal 10 3 3 2 3 3" xfId="6333"/>
    <cellStyle name="Normal 10 3 3 2 3 3 2" xfId="18963"/>
    <cellStyle name="Normal 10 3 3 2 3 3 2 2" xfId="54179"/>
    <cellStyle name="Normal 10 3 3 2 3 3 3" xfId="41582"/>
    <cellStyle name="Normal 10 3 3 2 3 3 4" xfId="31568"/>
    <cellStyle name="Normal 10 3 3 2 3 4" xfId="7792"/>
    <cellStyle name="Normal 10 3 3 2 3 4 2" xfId="20417"/>
    <cellStyle name="Normal 10 3 3 2 3 4 2 2" xfId="55633"/>
    <cellStyle name="Normal 10 3 3 2 3 4 3" xfId="43036"/>
    <cellStyle name="Normal 10 3 3 2 3 4 4" xfId="33022"/>
    <cellStyle name="Normal 10 3 3 2 3 5" xfId="9573"/>
    <cellStyle name="Normal 10 3 3 2 3 5 2" xfId="22193"/>
    <cellStyle name="Normal 10 3 3 2 3 5 2 2" xfId="57409"/>
    <cellStyle name="Normal 10 3 3 2 3 5 3" xfId="44812"/>
    <cellStyle name="Normal 10 3 3 2 3 5 4" xfId="34798"/>
    <cellStyle name="Normal 10 3 3 2 3 6" xfId="11366"/>
    <cellStyle name="Normal 10 3 3 2 3 6 2" xfId="23969"/>
    <cellStyle name="Normal 10 3 3 2 3 6 2 2" xfId="59185"/>
    <cellStyle name="Normal 10 3 3 2 3 6 3" xfId="46588"/>
    <cellStyle name="Normal 10 3 3 2 3 6 4" xfId="36574"/>
    <cellStyle name="Normal 10 3 3 2 3 7" xfId="15733"/>
    <cellStyle name="Normal 10 3 3 2 3 7 2" xfId="50949"/>
    <cellStyle name="Normal 10 3 3 2 3 7 3" xfId="28338"/>
    <cellStyle name="Normal 10 3 3 2 3 8" xfId="12824"/>
    <cellStyle name="Normal 10 3 3 2 3 8 2" xfId="48042"/>
    <cellStyle name="Normal 10 3 3 2 3 9" xfId="38352"/>
    <cellStyle name="Normal 10 3 3 2 4" xfId="2887"/>
    <cellStyle name="Normal 10 3 3 2 4 10" xfId="25272"/>
    <cellStyle name="Normal 10 3 3 2 4 11" xfId="60807"/>
    <cellStyle name="Normal 10 3 3 2 4 2" xfId="4704"/>
    <cellStyle name="Normal 10 3 3 2 4 2 2" xfId="17350"/>
    <cellStyle name="Normal 10 3 3 2 4 2 2 2" xfId="52566"/>
    <cellStyle name="Normal 10 3 3 2 4 2 2 3" xfId="29955"/>
    <cellStyle name="Normal 10 3 3 2 4 2 3" xfId="13796"/>
    <cellStyle name="Normal 10 3 3 2 4 2 3 2" xfId="49014"/>
    <cellStyle name="Normal 10 3 3 2 4 2 4" xfId="39969"/>
    <cellStyle name="Normal 10 3 3 2 4 2 5" xfId="26403"/>
    <cellStyle name="Normal 10 3 3 2 4 3" xfId="6174"/>
    <cellStyle name="Normal 10 3 3 2 4 3 2" xfId="18804"/>
    <cellStyle name="Normal 10 3 3 2 4 3 2 2" xfId="54020"/>
    <cellStyle name="Normal 10 3 3 2 4 3 3" xfId="41423"/>
    <cellStyle name="Normal 10 3 3 2 4 3 4" xfId="31409"/>
    <cellStyle name="Normal 10 3 3 2 4 4" xfId="7633"/>
    <cellStyle name="Normal 10 3 3 2 4 4 2" xfId="20258"/>
    <cellStyle name="Normal 10 3 3 2 4 4 2 2" xfId="55474"/>
    <cellStyle name="Normal 10 3 3 2 4 4 3" xfId="42877"/>
    <cellStyle name="Normal 10 3 3 2 4 4 4" xfId="32863"/>
    <cellStyle name="Normal 10 3 3 2 4 5" xfId="9414"/>
    <cellStyle name="Normal 10 3 3 2 4 5 2" xfId="22034"/>
    <cellStyle name="Normal 10 3 3 2 4 5 2 2" xfId="57250"/>
    <cellStyle name="Normal 10 3 3 2 4 5 3" xfId="44653"/>
    <cellStyle name="Normal 10 3 3 2 4 5 4" xfId="34639"/>
    <cellStyle name="Normal 10 3 3 2 4 6" xfId="11207"/>
    <cellStyle name="Normal 10 3 3 2 4 6 2" xfId="23810"/>
    <cellStyle name="Normal 10 3 3 2 4 6 2 2" xfId="59026"/>
    <cellStyle name="Normal 10 3 3 2 4 6 3" xfId="46429"/>
    <cellStyle name="Normal 10 3 3 2 4 6 4" xfId="36415"/>
    <cellStyle name="Normal 10 3 3 2 4 7" xfId="15574"/>
    <cellStyle name="Normal 10 3 3 2 4 7 2" xfId="50790"/>
    <cellStyle name="Normal 10 3 3 2 4 7 3" xfId="28179"/>
    <cellStyle name="Normal 10 3 3 2 4 8" xfId="12665"/>
    <cellStyle name="Normal 10 3 3 2 4 8 2" xfId="47883"/>
    <cellStyle name="Normal 10 3 3 2 4 9" xfId="38193"/>
    <cellStyle name="Normal 10 3 3 2 5" xfId="3395"/>
    <cellStyle name="Normal 10 3 3 2 5 10" xfId="26890"/>
    <cellStyle name="Normal 10 3 3 2 5 11" xfId="61294"/>
    <cellStyle name="Normal 10 3 3 2 5 2" xfId="5191"/>
    <cellStyle name="Normal 10 3 3 2 5 2 2" xfId="17837"/>
    <cellStyle name="Normal 10 3 3 2 5 2 2 2" xfId="53053"/>
    <cellStyle name="Normal 10 3 3 2 5 2 3" xfId="40456"/>
    <cellStyle name="Normal 10 3 3 2 5 2 4" xfId="30442"/>
    <cellStyle name="Normal 10 3 3 2 5 3" xfId="6661"/>
    <cellStyle name="Normal 10 3 3 2 5 3 2" xfId="19291"/>
    <cellStyle name="Normal 10 3 3 2 5 3 2 2" xfId="54507"/>
    <cellStyle name="Normal 10 3 3 2 5 3 3" xfId="41910"/>
    <cellStyle name="Normal 10 3 3 2 5 3 4" xfId="31896"/>
    <cellStyle name="Normal 10 3 3 2 5 4" xfId="8120"/>
    <cellStyle name="Normal 10 3 3 2 5 4 2" xfId="20745"/>
    <cellStyle name="Normal 10 3 3 2 5 4 2 2" xfId="55961"/>
    <cellStyle name="Normal 10 3 3 2 5 4 3" xfId="43364"/>
    <cellStyle name="Normal 10 3 3 2 5 4 4" xfId="33350"/>
    <cellStyle name="Normal 10 3 3 2 5 5" xfId="9901"/>
    <cellStyle name="Normal 10 3 3 2 5 5 2" xfId="22521"/>
    <cellStyle name="Normal 10 3 3 2 5 5 2 2" xfId="57737"/>
    <cellStyle name="Normal 10 3 3 2 5 5 3" xfId="45140"/>
    <cellStyle name="Normal 10 3 3 2 5 5 4" xfId="35126"/>
    <cellStyle name="Normal 10 3 3 2 5 6" xfId="11694"/>
    <cellStyle name="Normal 10 3 3 2 5 6 2" xfId="24297"/>
    <cellStyle name="Normal 10 3 3 2 5 6 2 2" xfId="59513"/>
    <cellStyle name="Normal 10 3 3 2 5 6 3" xfId="46916"/>
    <cellStyle name="Normal 10 3 3 2 5 6 4" xfId="36902"/>
    <cellStyle name="Normal 10 3 3 2 5 7" xfId="16061"/>
    <cellStyle name="Normal 10 3 3 2 5 7 2" xfId="51277"/>
    <cellStyle name="Normal 10 3 3 2 5 7 3" xfId="28666"/>
    <cellStyle name="Normal 10 3 3 2 5 8" xfId="14283"/>
    <cellStyle name="Normal 10 3 3 2 5 8 2" xfId="49501"/>
    <cellStyle name="Normal 10 3 3 2 5 9" xfId="38680"/>
    <cellStyle name="Normal 10 3 3 2 6" xfId="2556"/>
    <cellStyle name="Normal 10 3 3 2 6 10" xfId="26081"/>
    <cellStyle name="Normal 10 3 3 2 6 11" xfId="60485"/>
    <cellStyle name="Normal 10 3 3 2 6 2" xfId="4382"/>
    <cellStyle name="Normal 10 3 3 2 6 2 2" xfId="17028"/>
    <cellStyle name="Normal 10 3 3 2 6 2 2 2" xfId="52244"/>
    <cellStyle name="Normal 10 3 3 2 6 2 3" xfId="39647"/>
    <cellStyle name="Normal 10 3 3 2 6 2 4" xfId="29633"/>
    <cellStyle name="Normal 10 3 3 2 6 3" xfId="5852"/>
    <cellStyle name="Normal 10 3 3 2 6 3 2" xfId="18482"/>
    <cellStyle name="Normal 10 3 3 2 6 3 2 2" xfId="53698"/>
    <cellStyle name="Normal 10 3 3 2 6 3 3" xfId="41101"/>
    <cellStyle name="Normal 10 3 3 2 6 3 4" xfId="31087"/>
    <cellStyle name="Normal 10 3 3 2 6 4" xfId="7311"/>
    <cellStyle name="Normal 10 3 3 2 6 4 2" xfId="19936"/>
    <cellStyle name="Normal 10 3 3 2 6 4 2 2" xfId="55152"/>
    <cellStyle name="Normal 10 3 3 2 6 4 3" xfId="42555"/>
    <cellStyle name="Normal 10 3 3 2 6 4 4" xfId="32541"/>
    <cellStyle name="Normal 10 3 3 2 6 5" xfId="9092"/>
    <cellStyle name="Normal 10 3 3 2 6 5 2" xfId="21712"/>
    <cellStyle name="Normal 10 3 3 2 6 5 2 2" xfId="56928"/>
    <cellStyle name="Normal 10 3 3 2 6 5 3" xfId="44331"/>
    <cellStyle name="Normal 10 3 3 2 6 5 4" xfId="34317"/>
    <cellStyle name="Normal 10 3 3 2 6 6" xfId="10885"/>
    <cellStyle name="Normal 10 3 3 2 6 6 2" xfId="23488"/>
    <cellStyle name="Normal 10 3 3 2 6 6 2 2" xfId="58704"/>
    <cellStyle name="Normal 10 3 3 2 6 6 3" xfId="46107"/>
    <cellStyle name="Normal 10 3 3 2 6 6 4" xfId="36093"/>
    <cellStyle name="Normal 10 3 3 2 6 7" xfId="15252"/>
    <cellStyle name="Normal 10 3 3 2 6 7 2" xfId="50468"/>
    <cellStyle name="Normal 10 3 3 2 6 7 3" xfId="27857"/>
    <cellStyle name="Normal 10 3 3 2 6 8" xfId="13474"/>
    <cellStyle name="Normal 10 3 3 2 6 8 2" xfId="48692"/>
    <cellStyle name="Normal 10 3 3 2 6 9" xfId="37871"/>
    <cellStyle name="Normal 10 3 3 2 7" xfId="3719"/>
    <cellStyle name="Normal 10 3 3 2 7 2" xfId="8443"/>
    <cellStyle name="Normal 10 3 3 2 7 2 2" xfId="21068"/>
    <cellStyle name="Normal 10 3 3 2 7 2 2 2" xfId="56284"/>
    <cellStyle name="Normal 10 3 3 2 7 2 3" xfId="43687"/>
    <cellStyle name="Normal 10 3 3 2 7 2 4" xfId="33673"/>
    <cellStyle name="Normal 10 3 3 2 7 3" xfId="10224"/>
    <cellStyle name="Normal 10 3 3 2 7 3 2" xfId="22844"/>
    <cellStyle name="Normal 10 3 3 2 7 3 2 2" xfId="58060"/>
    <cellStyle name="Normal 10 3 3 2 7 3 3" xfId="45463"/>
    <cellStyle name="Normal 10 3 3 2 7 3 4" xfId="35449"/>
    <cellStyle name="Normal 10 3 3 2 7 4" xfId="12019"/>
    <cellStyle name="Normal 10 3 3 2 7 4 2" xfId="24620"/>
    <cellStyle name="Normal 10 3 3 2 7 4 2 2" xfId="59836"/>
    <cellStyle name="Normal 10 3 3 2 7 4 3" xfId="47239"/>
    <cellStyle name="Normal 10 3 3 2 7 4 4" xfId="37225"/>
    <cellStyle name="Normal 10 3 3 2 7 5" xfId="16384"/>
    <cellStyle name="Normal 10 3 3 2 7 5 2" xfId="51600"/>
    <cellStyle name="Normal 10 3 3 2 7 5 3" xfId="28989"/>
    <cellStyle name="Normal 10 3 3 2 7 6" xfId="14606"/>
    <cellStyle name="Normal 10 3 3 2 7 6 2" xfId="49824"/>
    <cellStyle name="Normal 10 3 3 2 7 7" xfId="39003"/>
    <cellStyle name="Normal 10 3 3 2 7 8" xfId="27213"/>
    <cellStyle name="Normal 10 3 3 2 8" xfId="4057"/>
    <cellStyle name="Normal 10 3 3 2 8 2" xfId="16706"/>
    <cellStyle name="Normal 10 3 3 2 8 2 2" xfId="51922"/>
    <cellStyle name="Normal 10 3 3 2 8 2 3" xfId="29311"/>
    <cellStyle name="Normal 10 3 3 2 8 3" xfId="13152"/>
    <cellStyle name="Normal 10 3 3 2 8 3 2" xfId="48370"/>
    <cellStyle name="Normal 10 3 3 2 8 4" xfId="39325"/>
    <cellStyle name="Normal 10 3 3 2 8 5" xfId="25759"/>
    <cellStyle name="Normal 10 3 3 2 9" xfId="5530"/>
    <cellStyle name="Normal 10 3 3 2 9 2" xfId="18160"/>
    <cellStyle name="Normal 10 3 3 2 9 2 2" xfId="53376"/>
    <cellStyle name="Normal 10 3 3 2 9 3" xfId="40779"/>
    <cellStyle name="Normal 10 3 3 2 9 4" xfId="30765"/>
    <cellStyle name="Normal 10 3 3 3" xfId="990"/>
    <cellStyle name="Normal 10 3 3 3 10" xfId="10511"/>
    <cellStyle name="Normal 10 3 3 3 10 2" xfId="23122"/>
    <cellStyle name="Normal 10 3 3 3 10 2 2" xfId="58338"/>
    <cellStyle name="Normal 10 3 3 3 10 3" xfId="45741"/>
    <cellStyle name="Normal 10 3 3 3 10 4" xfId="35727"/>
    <cellStyle name="Normal 10 3 3 3 11" xfId="15010"/>
    <cellStyle name="Normal 10 3 3 3 11 2" xfId="50226"/>
    <cellStyle name="Normal 10 3 3 3 11 3" xfId="27615"/>
    <cellStyle name="Normal 10 3 3 3 12" xfId="12423"/>
    <cellStyle name="Normal 10 3 3 3 12 2" xfId="47641"/>
    <cellStyle name="Normal 10 3 3 3 13" xfId="37629"/>
    <cellStyle name="Normal 10 3 3 3 14" xfId="25030"/>
    <cellStyle name="Normal 10 3 3 3 15" xfId="60243"/>
    <cellStyle name="Normal 10 3 3 3 2" xfId="3146"/>
    <cellStyle name="Normal 10 3 3 3 2 10" xfId="25514"/>
    <cellStyle name="Normal 10 3 3 3 2 11" xfId="61049"/>
    <cellStyle name="Normal 10 3 3 3 2 2" xfId="4946"/>
    <cellStyle name="Normal 10 3 3 3 2 2 2" xfId="17592"/>
    <cellStyle name="Normal 10 3 3 3 2 2 2 2" xfId="52808"/>
    <cellStyle name="Normal 10 3 3 3 2 2 2 3" xfId="30197"/>
    <cellStyle name="Normal 10 3 3 3 2 2 3" xfId="14038"/>
    <cellStyle name="Normal 10 3 3 3 2 2 3 2" xfId="49256"/>
    <cellStyle name="Normal 10 3 3 3 2 2 4" xfId="40211"/>
    <cellStyle name="Normal 10 3 3 3 2 2 5" xfId="26645"/>
    <cellStyle name="Normal 10 3 3 3 2 3" xfId="6416"/>
    <cellStyle name="Normal 10 3 3 3 2 3 2" xfId="19046"/>
    <cellStyle name="Normal 10 3 3 3 2 3 2 2" xfId="54262"/>
    <cellStyle name="Normal 10 3 3 3 2 3 3" xfId="41665"/>
    <cellStyle name="Normal 10 3 3 3 2 3 4" xfId="31651"/>
    <cellStyle name="Normal 10 3 3 3 2 4" xfId="7875"/>
    <cellStyle name="Normal 10 3 3 3 2 4 2" xfId="20500"/>
    <cellStyle name="Normal 10 3 3 3 2 4 2 2" xfId="55716"/>
    <cellStyle name="Normal 10 3 3 3 2 4 3" xfId="43119"/>
    <cellStyle name="Normal 10 3 3 3 2 4 4" xfId="33105"/>
    <cellStyle name="Normal 10 3 3 3 2 5" xfId="9656"/>
    <cellStyle name="Normal 10 3 3 3 2 5 2" xfId="22276"/>
    <cellStyle name="Normal 10 3 3 3 2 5 2 2" xfId="57492"/>
    <cellStyle name="Normal 10 3 3 3 2 5 3" xfId="44895"/>
    <cellStyle name="Normal 10 3 3 3 2 5 4" xfId="34881"/>
    <cellStyle name="Normal 10 3 3 3 2 6" xfId="11449"/>
    <cellStyle name="Normal 10 3 3 3 2 6 2" xfId="24052"/>
    <cellStyle name="Normal 10 3 3 3 2 6 2 2" xfId="59268"/>
    <cellStyle name="Normal 10 3 3 3 2 6 3" xfId="46671"/>
    <cellStyle name="Normal 10 3 3 3 2 6 4" xfId="36657"/>
    <cellStyle name="Normal 10 3 3 3 2 7" xfId="15816"/>
    <cellStyle name="Normal 10 3 3 3 2 7 2" xfId="51032"/>
    <cellStyle name="Normal 10 3 3 3 2 7 3" xfId="28421"/>
    <cellStyle name="Normal 10 3 3 3 2 8" xfId="12907"/>
    <cellStyle name="Normal 10 3 3 3 2 8 2" xfId="48125"/>
    <cellStyle name="Normal 10 3 3 3 2 9" xfId="38435"/>
    <cellStyle name="Normal 10 3 3 3 3" xfId="3475"/>
    <cellStyle name="Normal 10 3 3 3 3 10" xfId="26970"/>
    <cellStyle name="Normal 10 3 3 3 3 11" xfId="61374"/>
    <cellStyle name="Normal 10 3 3 3 3 2" xfId="5271"/>
    <cellStyle name="Normal 10 3 3 3 3 2 2" xfId="17917"/>
    <cellStyle name="Normal 10 3 3 3 3 2 2 2" xfId="53133"/>
    <cellStyle name="Normal 10 3 3 3 3 2 3" xfId="40536"/>
    <cellStyle name="Normal 10 3 3 3 3 2 4" xfId="30522"/>
    <cellStyle name="Normal 10 3 3 3 3 3" xfId="6741"/>
    <cellStyle name="Normal 10 3 3 3 3 3 2" xfId="19371"/>
    <cellStyle name="Normal 10 3 3 3 3 3 2 2" xfId="54587"/>
    <cellStyle name="Normal 10 3 3 3 3 3 3" xfId="41990"/>
    <cellStyle name="Normal 10 3 3 3 3 3 4" xfId="31976"/>
    <cellStyle name="Normal 10 3 3 3 3 4" xfId="8200"/>
    <cellStyle name="Normal 10 3 3 3 3 4 2" xfId="20825"/>
    <cellStyle name="Normal 10 3 3 3 3 4 2 2" xfId="56041"/>
    <cellStyle name="Normal 10 3 3 3 3 4 3" xfId="43444"/>
    <cellStyle name="Normal 10 3 3 3 3 4 4" xfId="33430"/>
    <cellStyle name="Normal 10 3 3 3 3 5" xfId="9981"/>
    <cellStyle name="Normal 10 3 3 3 3 5 2" xfId="22601"/>
    <cellStyle name="Normal 10 3 3 3 3 5 2 2" xfId="57817"/>
    <cellStyle name="Normal 10 3 3 3 3 5 3" xfId="45220"/>
    <cellStyle name="Normal 10 3 3 3 3 5 4" xfId="35206"/>
    <cellStyle name="Normal 10 3 3 3 3 6" xfId="11774"/>
    <cellStyle name="Normal 10 3 3 3 3 6 2" xfId="24377"/>
    <cellStyle name="Normal 10 3 3 3 3 6 2 2" xfId="59593"/>
    <cellStyle name="Normal 10 3 3 3 3 6 3" xfId="46996"/>
    <cellStyle name="Normal 10 3 3 3 3 6 4" xfId="36982"/>
    <cellStyle name="Normal 10 3 3 3 3 7" xfId="16141"/>
    <cellStyle name="Normal 10 3 3 3 3 7 2" xfId="51357"/>
    <cellStyle name="Normal 10 3 3 3 3 7 3" xfId="28746"/>
    <cellStyle name="Normal 10 3 3 3 3 8" xfId="14363"/>
    <cellStyle name="Normal 10 3 3 3 3 8 2" xfId="49581"/>
    <cellStyle name="Normal 10 3 3 3 3 9" xfId="38760"/>
    <cellStyle name="Normal 10 3 3 3 4" xfId="2637"/>
    <cellStyle name="Normal 10 3 3 3 4 10" xfId="26161"/>
    <cellStyle name="Normal 10 3 3 3 4 11" xfId="60565"/>
    <cellStyle name="Normal 10 3 3 3 4 2" xfId="4462"/>
    <cellStyle name="Normal 10 3 3 3 4 2 2" xfId="17108"/>
    <cellStyle name="Normal 10 3 3 3 4 2 2 2" xfId="52324"/>
    <cellStyle name="Normal 10 3 3 3 4 2 3" xfId="39727"/>
    <cellStyle name="Normal 10 3 3 3 4 2 4" xfId="29713"/>
    <cellStyle name="Normal 10 3 3 3 4 3" xfId="5932"/>
    <cellStyle name="Normal 10 3 3 3 4 3 2" xfId="18562"/>
    <cellStyle name="Normal 10 3 3 3 4 3 2 2" xfId="53778"/>
    <cellStyle name="Normal 10 3 3 3 4 3 3" xfId="41181"/>
    <cellStyle name="Normal 10 3 3 3 4 3 4" xfId="31167"/>
    <cellStyle name="Normal 10 3 3 3 4 4" xfId="7391"/>
    <cellStyle name="Normal 10 3 3 3 4 4 2" xfId="20016"/>
    <cellStyle name="Normal 10 3 3 3 4 4 2 2" xfId="55232"/>
    <cellStyle name="Normal 10 3 3 3 4 4 3" xfId="42635"/>
    <cellStyle name="Normal 10 3 3 3 4 4 4" xfId="32621"/>
    <cellStyle name="Normal 10 3 3 3 4 5" xfId="9172"/>
    <cellStyle name="Normal 10 3 3 3 4 5 2" xfId="21792"/>
    <cellStyle name="Normal 10 3 3 3 4 5 2 2" xfId="57008"/>
    <cellStyle name="Normal 10 3 3 3 4 5 3" xfId="44411"/>
    <cellStyle name="Normal 10 3 3 3 4 5 4" xfId="34397"/>
    <cellStyle name="Normal 10 3 3 3 4 6" xfId="10965"/>
    <cellStyle name="Normal 10 3 3 3 4 6 2" xfId="23568"/>
    <cellStyle name="Normal 10 3 3 3 4 6 2 2" xfId="58784"/>
    <cellStyle name="Normal 10 3 3 3 4 6 3" xfId="46187"/>
    <cellStyle name="Normal 10 3 3 3 4 6 4" xfId="36173"/>
    <cellStyle name="Normal 10 3 3 3 4 7" xfId="15332"/>
    <cellStyle name="Normal 10 3 3 3 4 7 2" xfId="50548"/>
    <cellStyle name="Normal 10 3 3 3 4 7 3" xfId="27937"/>
    <cellStyle name="Normal 10 3 3 3 4 8" xfId="13554"/>
    <cellStyle name="Normal 10 3 3 3 4 8 2" xfId="48772"/>
    <cellStyle name="Normal 10 3 3 3 4 9" xfId="37951"/>
    <cellStyle name="Normal 10 3 3 3 5" xfId="3800"/>
    <cellStyle name="Normal 10 3 3 3 5 2" xfId="8523"/>
    <cellStyle name="Normal 10 3 3 3 5 2 2" xfId="21148"/>
    <cellStyle name="Normal 10 3 3 3 5 2 2 2" xfId="56364"/>
    <cellStyle name="Normal 10 3 3 3 5 2 3" xfId="43767"/>
    <cellStyle name="Normal 10 3 3 3 5 2 4" xfId="33753"/>
    <cellStyle name="Normal 10 3 3 3 5 3" xfId="10304"/>
    <cellStyle name="Normal 10 3 3 3 5 3 2" xfId="22924"/>
    <cellStyle name="Normal 10 3 3 3 5 3 2 2" xfId="58140"/>
    <cellStyle name="Normal 10 3 3 3 5 3 3" xfId="45543"/>
    <cellStyle name="Normal 10 3 3 3 5 3 4" xfId="35529"/>
    <cellStyle name="Normal 10 3 3 3 5 4" xfId="12099"/>
    <cellStyle name="Normal 10 3 3 3 5 4 2" xfId="24700"/>
    <cellStyle name="Normal 10 3 3 3 5 4 2 2" xfId="59916"/>
    <cellStyle name="Normal 10 3 3 3 5 4 3" xfId="47319"/>
    <cellStyle name="Normal 10 3 3 3 5 4 4" xfId="37305"/>
    <cellStyle name="Normal 10 3 3 3 5 5" xfId="16464"/>
    <cellStyle name="Normal 10 3 3 3 5 5 2" xfId="51680"/>
    <cellStyle name="Normal 10 3 3 3 5 5 3" xfId="29069"/>
    <cellStyle name="Normal 10 3 3 3 5 6" xfId="14686"/>
    <cellStyle name="Normal 10 3 3 3 5 6 2" xfId="49904"/>
    <cellStyle name="Normal 10 3 3 3 5 7" xfId="39083"/>
    <cellStyle name="Normal 10 3 3 3 5 8" xfId="27293"/>
    <cellStyle name="Normal 10 3 3 3 6" xfId="4140"/>
    <cellStyle name="Normal 10 3 3 3 6 2" xfId="16786"/>
    <cellStyle name="Normal 10 3 3 3 6 2 2" xfId="52002"/>
    <cellStyle name="Normal 10 3 3 3 6 2 3" xfId="29391"/>
    <cellStyle name="Normal 10 3 3 3 6 3" xfId="13232"/>
    <cellStyle name="Normal 10 3 3 3 6 3 2" xfId="48450"/>
    <cellStyle name="Normal 10 3 3 3 6 4" xfId="39405"/>
    <cellStyle name="Normal 10 3 3 3 6 5" xfId="25839"/>
    <cellStyle name="Normal 10 3 3 3 7" xfId="5610"/>
    <cellStyle name="Normal 10 3 3 3 7 2" xfId="18240"/>
    <cellStyle name="Normal 10 3 3 3 7 2 2" xfId="53456"/>
    <cellStyle name="Normal 10 3 3 3 7 3" xfId="40859"/>
    <cellStyle name="Normal 10 3 3 3 7 4" xfId="30845"/>
    <cellStyle name="Normal 10 3 3 3 8" xfId="7069"/>
    <cellStyle name="Normal 10 3 3 3 8 2" xfId="19694"/>
    <cellStyle name="Normal 10 3 3 3 8 2 2" xfId="54910"/>
    <cellStyle name="Normal 10 3 3 3 8 3" xfId="42313"/>
    <cellStyle name="Normal 10 3 3 3 8 4" xfId="32299"/>
    <cellStyle name="Normal 10 3 3 3 9" xfId="8850"/>
    <cellStyle name="Normal 10 3 3 3 9 2" xfId="21470"/>
    <cellStyle name="Normal 10 3 3 3 9 2 2" xfId="56686"/>
    <cellStyle name="Normal 10 3 3 3 9 3" xfId="44089"/>
    <cellStyle name="Normal 10 3 3 3 9 4" xfId="34075"/>
    <cellStyle name="Normal 10 3 3 4" xfId="2976"/>
    <cellStyle name="Normal 10 3 3 4 10" xfId="25355"/>
    <cellStyle name="Normal 10 3 3 4 11" xfId="60890"/>
    <cellStyle name="Normal 10 3 3 4 2" xfId="4787"/>
    <cellStyle name="Normal 10 3 3 4 2 2" xfId="17433"/>
    <cellStyle name="Normal 10 3 3 4 2 2 2" xfId="52649"/>
    <cellStyle name="Normal 10 3 3 4 2 2 3" xfId="30038"/>
    <cellStyle name="Normal 10 3 3 4 2 3" xfId="13879"/>
    <cellStyle name="Normal 10 3 3 4 2 3 2" xfId="49097"/>
    <cellStyle name="Normal 10 3 3 4 2 4" xfId="40052"/>
    <cellStyle name="Normal 10 3 3 4 2 5" xfId="26486"/>
    <cellStyle name="Normal 10 3 3 4 3" xfId="6257"/>
    <cellStyle name="Normal 10 3 3 4 3 2" xfId="18887"/>
    <cellStyle name="Normal 10 3 3 4 3 2 2" xfId="54103"/>
    <cellStyle name="Normal 10 3 3 4 3 3" xfId="41506"/>
    <cellStyle name="Normal 10 3 3 4 3 4" xfId="31492"/>
    <cellStyle name="Normal 10 3 3 4 4" xfId="7716"/>
    <cellStyle name="Normal 10 3 3 4 4 2" xfId="20341"/>
    <cellStyle name="Normal 10 3 3 4 4 2 2" xfId="55557"/>
    <cellStyle name="Normal 10 3 3 4 4 3" xfId="42960"/>
    <cellStyle name="Normal 10 3 3 4 4 4" xfId="32946"/>
    <cellStyle name="Normal 10 3 3 4 5" xfId="9497"/>
    <cellStyle name="Normal 10 3 3 4 5 2" xfId="22117"/>
    <cellStyle name="Normal 10 3 3 4 5 2 2" xfId="57333"/>
    <cellStyle name="Normal 10 3 3 4 5 3" xfId="44736"/>
    <cellStyle name="Normal 10 3 3 4 5 4" xfId="34722"/>
    <cellStyle name="Normal 10 3 3 4 6" xfId="11290"/>
    <cellStyle name="Normal 10 3 3 4 6 2" xfId="23893"/>
    <cellStyle name="Normal 10 3 3 4 6 2 2" xfId="59109"/>
    <cellStyle name="Normal 10 3 3 4 6 3" xfId="46512"/>
    <cellStyle name="Normal 10 3 3 4 6 4" xfId="36498"/>
    <cellStyle name="Normal 10 3 3 4 7" xfId="15657"/>
    <cellStyle name="Normal 10 3 3 4 7 2" xfId="50873"/>
    <cellStyle name="Normal 10 3 3 4 7 3" xfId="28262"/>
    <cellStyle name="Normal 10 3 3 4 8" xfId="12748"/>
    <cellStyle name="Normal 10 3 3 4 8 2" xfId="47966"/>
    <cellStyle name="Normal 10 3 3 4 9" xfId="38276"/>
    <cellStyle name="Normal 10 3 3 5" xfId="2810"/>
    <cellStyle name="Normal 10 3 3 5 10" xfId="25200"/>
    <cellStyle name="Normal 10 3 3 5 11" xfId="60735"/>
    <cellStyle name="Normal 10 3 3 5 2" xfId="4632"/>
    <cellStyle name="Normal 10 3 3 5 2 2" xfId="17278"/>
    <cellStyle name="Normal 10 3 3 5 2 2 2" xfId="52494"/>
    <cellStyle name="Normal 10 3 3 5 2 2 3" xfId="29883"/>
    <cellStyle name="Normal 10 3 3 5 2 3" xfId="13724"/>
    <cellStyle name="Normal 10 3 3 5 2 3 2" xfId="48942"/>
    <cellStyle name="Normal 10 3 3 5 2 4" xfId="39897"/>
    <cellStyle name="Normal 10 3 3 5 2 5" xfId="26331"/>
    <cellStyle name="Normal 10 3 3 5 3" xfId="6102"/>
    <cellStyle name="Normal 10 3 3 5 3 2" xfId="18732"/>
    <cellStyle name="Normal 10 3 3 5 3 2 2" xfId="53948"/>
    <cellStyle name="Normal 10 3 3 5 3 3" xfId="41351"/>
    <cellStyle name="Normal 10 3 3 5 3 4" xfId="31337"/>
    <cellStyle name="Normal 10 3 3 5 4" xfId="7561"/>
    <cellStyle name="Normal 10 3 3 5 4 2" xfId="20186"/>
    <cellStyle name="Normal 10 3 3 5 4 2 2" xfId="55402"/>
    <cellStyle name="Normal 10 3 3 5 4 3" xfId="42805"/>
    <cellStyle name="Normal 10 3 3 5 4 4" xfId="32791"/>
    <cellStyle name="Normal 10 3 3 5 5" xfId="9342"/>
    <cellStyle name="Normal 10 3 3 5 5 2" xfId="21962"/>
    <cellStyle name="Normal 10 3 3 5 5 2 2" xfId="57178"/>
    <cellStyle name="Normal 10 3 3 5 5 3" xfId="44581"/>
    <cellStyle name="Normal 10 3 3 5 5 4" xfId="34567"/>
    <cellStyle name="Normal 10 3 3 5 6" xfId="11135"/>
    <cellStyle name="Normal 10 3 3 5 6 2" xfId="23738"/>
    <cellStyle name="Normal 10 3 3 5 6 2 2" xfId="58954"/>
    <cellStyle name="Normal 10 3 3 5 6 3" xfId="46357"/>
    <cellStyle name="Normal 10 3 3 5 6 4" xfId="36343"/>
    <cellStyle name="Normal 10 3 3 5 7" xfId="15502"/>
    <cellStyle name="Normal 10 3 3 5 7 2" xfId="50718"/>
    <cellStyle name="Normal 10 3 3 5 7 3" xfId="28107"/>
    <cellStyle name="Normal 10 3 3 5 8" xfId="12593"/>
    <cellStyle name="Normal 10 3 3 5 8 2" xfId="47811"/>
    <cellStyle name="Normal 10 3 3 5 9" xfId="38121"/>
    <cellStyle name="Normal 10 3 3 6" xfId="3323"/>
    <cellStyle name="Normal 10 3 3 6 10" xfId="26818"/>
    <cellStyle name="Normal 10 3 3 6 11" xfId="61222"/>
    <cellStyle name="Normal 10 3 3 6 2" xfId="5119"/>
    <cellStyle name="Normal 10 3 3 6 2 2" xfId="17765"/>
    <cellStyle name="Normal 10 3 3 6 2 2 2" xfId="52981"/>
    <cellStyle name="Normal 10 3 3 6 2 3" xfId="40384"/>
    <cellStyle name="Normal 10 3 3 6 2 4" xfId="30370"/>
    <cellStyle name="Normal 10 3 3 6 3" xfId="6589"/>
    <cellStyle name="Normal 10 3 3 6 3 2" xfId="19219"/>
    <cellStyle name="Normal 10 3 3 6 3 2 2" xfId="54435"/>
    <cellStyle name="Normal 10 3 3 6 3 3" xfId="41838"/>
    <cellStyle name="Normal 10 3 3 6 3 4" xfId="31824"/>
    <cellStyle name="Normal 10 3 3 6 4" xfId="8048"/>
    <cellStyle name="Normal 10 3 3 6 4 2" xfId="20673"/>
    <cellStyle name="Normal 10 3 3 6 4 2 2" xfId="55889"/>
    <cellStyle name="Normal 10 3 3 6 4 3" xfId="43292"/>
    <cellStyle name="Normal 10 3 3 6 4 4" xfId="33278"/>
    <cellStyle name="Normal 10 3 3 6 5" xfId="9829"/>
    <cellStyle name="Normal 10 3 3 6 5 2" xfId="22449"/>
    <cellStyle name="Normal 10 3 3 6 5 2 2" xfId="57665"/>
    <cellStyle name="Normal 10 3 3 6 5 3" xfId="45068"/>
    <cellStyle name="Normal 10 3 3 6 5 4" xfId="35054"/>
    <cellStyle name="Normal 10 3 3 6 6" xfId="11622"/>
    <cellStyle name="Normal 10 3 3 6 6 2" xfId="24225"/>
    <cellStyle name="Normal 10 3 3 6 6 2 2" xfId="59441"/>
    <cellStyle name="Normal 10 3 3 6 6 3" xfId="46844"/>
    <cellStyle name="Normal 10 3 3 6 6 4" xfId="36830"/>
    <cellStyle name="Normal 10 3 3 6 7" xfId="15989"/>
    <cellStyle name="Normal 10 3 3 6 7 2" xfId="51205"/>
    <cellStyle name="Normal 10 3 3 6 7 3" xfId="28594"/>
    <cellStyle name="Normal 10 3 3 6 8" xfId="14211"/>
    <cellStyle name="Normal 10 3 3 6 8 2" xfId="49429"/>
    <cellStyle name="Normal 10 3 3 6 9" xfId="38608"/>
    <cellStyle name="Normal 10 3 3 7" xfId="2480"/>
    <cellStyle name="Normal 10 3 3 7 10" xfId="26009"/>
    <cellStyle name="Normal 10 3 3 7 11" xfId="60413"/>
    <cellStyle name="Normal 10 3 3 7 2" xfId="4310"/>
    <cellStyle name="Normal 10 3 3 7 2 2" xfId="16956"/>
    <cellStyle name="Normal 10 3 3 7 2 2 2" xfId="52172"/>
    <cellStyle name="Normal 10 3 3 7 2 3" xfId="39575"/>
    <cellStyle name="Normal 10 3 3 7 2 4" xfId="29561"/>
    <cellStyle name="Normal 10 3 3 7 3" xfId="5780"/>
    <cellStyle name="Normal 10 3 3 7 3 2" xfId="18410"/>
    <cellStyle name="Normal 10 3 3 7 3 2 2" xfId="53626"/>
    <cellStyle name="Normal 10 3 3 7 3 3" xfId="41029"/>
    <cellStyle name="Normal 10 3 3 7 3 4" xfId="31015"/>
    <cellStyle name="Normal 10 3 3 7 4" xfId="7239"/>
    <cellStyle name="Normal 10 3 3 7 4 2" xfId="19864"/>
    <cellStyle name="Normal 10 3 3 7 4 2 2" xfId="55080"/>
    <cellStyle name="Normal 10 3 3 7 4 3" xfId="42483"/>
    <cellStyle name="Normal 10 3 3 7 4 4" xfId="32469"/>
    <cellStyle name="Normal 10 3 3 7 5" xfId="9020"/>
    <cellStyle name="Normal 10 3 3 7 5 2" xfId="21640"/>
    <cellStyle name="Normal 10 3 3 7 5 2 2" xfId="56856"/>
    <cellStyle name="Normal 10 3 3 7 5 3" xfId="44259"/>
    <cellStyle name="Normal 10 3 3 7 5 4" xfId="34245"/>
    <cellStyle name="Normal 10 3 3 7 6" xfId="10813"/>
    <cellStyle name="Normal 10 3 3 7 6 2" xfId="23416"/>
    <cellStyle name="Normal 10 3 3 7 6 2 2" xfId="58632"/>
    <cellStyle name="Normal 10 3 3 7 6 3" xfId="46035"/>
    <cellStyle name="Normal 10 3 3 7 6 4" xfId="36021"/>
    <cellStyle name="Normal 10 3 3 7 7" xfId="15180"/>
    <cellStyle name="Normal 10 3 3 7 7 2" xfId="50396"/>
    <cellStyle name="Normal 10 3 3 7 7 3" xfId="27785"/>
    <cellStyle name="Normal 10 3 3 7 8" xfId="13402"/>
    <cellStyle name="Normal 10 3 3 7 8 2" xfId="48620"/>
    <cellStyle name="Normal 10 3 3 7 9" xfId="37799"/>
    <cellStyle name="Normal 10 3 3 8" xfId="3647"/>
    <cellStyle name="Normal 10 3 3 8 2" xfId="8371"/>
    <cellStyle name="Normal 10 3 3 8 2 2" xfId="20996"/>
    <cellStyle name="Normal 10 3 3 8 2 2 2" xfId="56212"/>
    <cellStyle name="Normal 10 3 3 8 2 3" xfId="43615"/>
    <cellStyle name="Normal 10 3 3 8 2 4" xfId="33601"/>
    <cellStyle name="Normal 10 3 3 8 3" xfId="10152"/>
    <cellStyle name="Normal 10 3 3 8 3 2" xfId="22772"/>
    <cellStyle name="Normal 10 3 3 8 3 2 2" xfId="57988"/>
    <cellStyle name="Normal 10 3 3 8 3 3" xfId="45391"/>
    <cellStyle name="Normal 10 3 3 8 3 4" xfId="35377"/>
    <cellStyle name="Normal 10 3 3 8 4" xfId="11947"/>
    <cellStyle name="Normal 10 3 3 8 4 2" xfId="24548"/>
    <cellStyle name="Normal 10 3 3 8 4 2 2" xfId="59764"/>
    <cellStyle name="Normal 10 3 3 8 4 3" xfId="47167"/>
    <cellStyle name="Normal 10 3 3 8 4 4" xfId="37153"/>
    <cellStyle name="Normal 10 3 3 8 5" xfId="16312"/>
    <cellStyle name="Normal 10 3 3 8 5 2" xfId="51528"/>
    <cellStyle name="Normal 10 3 3 8 5 3" xfId="28917"/>
    <cellStyle name="Normal 10 3 3 8 6" xfId="14534"/>
    <cellStyle name="Normal 10 3 3 8 6 2" xfId="49752"/>
    <cellStyle name="Normal 10 3 3 8 7" xfId="38931"/>
    <cellStyle name="Normal 10 3 3 8 8" xfId="27141"/>
    <cellStyle name="Normal 10 3 3 9" xfId="3977"/>
    <cellStyle name="Normal 10 3 3 9 2" xfId="16634"/>
    <cellStyle name="Normal 10 3 3 9 2 2" xfId="51850"/>
    <cellStyle name="Normal 10 3 3 9 2 3" xfId="29239"/>
    <cellStyle name="Normal 10 3 3 9 3" xfId="13080"/>
    <cellStyle name="Normal 10 3 3 9 3 2" xfId="48298"/>
    <cellStyle name="Normal 10 3 3 9 4" xfId="39253"/>
    <cellStyle name="Normal 10 3 3 9 5" xfId="25687"/>
    <cellStyle name="Normal 10 3 3_District Target Attainment" xfId="991"/>
    <cellStyle name="Normal 10 3 4" xfId="992"/>
    <cellStyle name="Normal 10 3 4 10" xfId="6987"/>
    <cellStyle name="Normal 10 3 4 10 2" xfId="19613"/>
    <cellStyle name="Normal 10 3 4 10 2 2" xfId="54829"/>
    <cellStyle name="Normal 10 3 4 10 3" xfId="42232"/>
    <cellStyle name="Normal 10 3 4 10 4" xfId="32218"/>
    <cellStyle name="Normal 10 3 4 11" xfId="8768"/>
    <cellStyle name="Normal 10 3 4 11 2" xfId="21389"/>
    <cellStyle name="Normal 10 3 4 11 2 2" xfId="56605"/>
    <cellStyle name="Normal 10 3 4 11 3" xfId="44008"/>
    <cellStyle name="Normal 10 3 4 11 4" xfId="33994"/>
    <cellStyle name="Normal 10 3 4 12" xfId="10512"/>
    <cellStyle name="Normal 10 3 4 12 2" xfId="23123"/>
    <cellStyle name="Normal 10 3 4 12 2 2" xfId="58339"/>
    <cellStyle name="Normal 10 3 4 12 3" xfId="45742"/>
    <cellStyle name="Normal 10 3 4 12 4" xfId="35728"/>
    <cellStyle name="Normal 10 3 4 13" xfId="14928"/>
    <cellStyle name="Normal 10 3 4 13 2" xfId="50145"/>
    <cellStyle name="Normal 10 3 4 13 3" xfId="27534"/>
    <cellStyle name="Normal 10 3 4 14" xfId="12342"/>
    <cellStyle name="Normal 10 3 4 14 2" xfId="47560"/>
    <cellStyle name="Normal 10 3 4 15" xfId="37547"/>
    <cellStyle name="Normal 10 3 4 16" xfId="24949"/>
    <cellStyle name="Normal 10 3 4 17" xfId="60162"/>
    <cellStyle name="Normal 10 3 4 2" xfId="993"/>
    <cellStyle name="Normal 10 3 4 2 10" xfId="10513"/>
    <cellStyle name="Normal 10 3 4 2 10 2" xfId="23124"/>
    <cellStyle name="Normal 10 3 4 2 10 2 2" xfId="58340"/>
    <cellStyle name="Normal 10 3 4 2 10 3" xfId="45743"/>
    <cellStyle name="Normal 10 3 4 2 10 4" xfId="35729"/>
    <cellStyle name="Normal 10 3 4 2 11" xfId="15083"/>
    <cellStyle name="Normal 10 3 4 2 11 2" xfId="50299"/>
    <cellStyle name="Normal 10 3 4 2 11 3" xfId="27688"/>
    <cellStyle name="Normal 10 3 4 2 12" xfId="12496"/>
    <cellStyle name="Normal 10 3 4 2 12 2" xfId="47714"/>
    <cellStyle name="Normal 10 3 4 2 13" xfId="37702"/>
    <cellStyle name="Normal 10 3 4 2 14" xfId="25103"/>
    <cellStyle name="Normal 10 3 4 2 15" xfId="60316"/>
    <cellStyle name="Normal 10 3 4 2 2" xfId="3219"/>
    <cellStyle name="Normal 10 3 4 2 2 10" xfId="25587"/>
    <cellStyle name="Normal 10 3 4 2 2 11" xfId="61122"/>
    <cellStyle name="Normal 10 3 4 2 2 2" xfId="5019"/>
    <cellStyle name="Normal 10 3 4 2 2 2 2" xfId="17665"/>
    <cellStyle name="Normal 10 3 4 2 2 2 2 2" xfId="52881"/>
    <cellStyle name="Normal 10 3 4 2 2 2 2 3" xfId="30270"/>
    <cellStyle name="Normal 10 3 4 2 2 2 3" xfId="14111"/>
    <cellStyle name="Normal 10 3 4 2 2 2 3 2" xfId="49329"/>
    <cellStyle name="Normal 10 3 4 2 2 2 4" xfId="40284"/>
    <cellStyle name="Normal 10 3 4 2 2 2 5" xfId="26718"/>
    <cellStyle name="Normal 10 3 4 2 2 3" xfId="6489"/>
    <cellStyle name="Normal 10 3 4 2 2 3 2" xfId="19119"/>
    <cellStyle name="Normal 10 3 4 2 2 3 2 2" xfId="54335"/>
    <cellStyle name="Normal 10 3 4 2 2 3 3" xfId="41738"/>
    <cellStyle name="Normal 10 3 4 2 2 3 4" xfId="31724"/>
    <cellStyle name="Normal 10 3 4 2 2 4" xfId="7948"/>
    <cellStyle name="Normal 10 3 4 2 2 4 2" xfId="20573"/>
    <cellStyle name="Normal 10 3 4 2 2 4 2 2" xfId="55789"/>
    <cellStyle name="Normal 10 3 4 2 2 4 3" xfId="43192"/>
    <cellStyle name="Normal 10 3 4 2 2 4 4" xfId="33178"/>
    <cellStyle name="Normal 10 3 4 2 2 5" xfId="9729"/>
    <cellStyle name="Normal 10 3 4 2 2 5 2" xfId="22349"/>
    <cellStyle name="Normal 10 3 4 2 2 5 2 2" xfId="57565"/>
    <cellStyle name="Normal 10 3 4 2 2 5 3" xfId="44968"/>
    <cellStyle name="Normal 10 3 4 2 2 5 4" xfId="34954"/>
    <cellStyle name="Normal 10 3 4 2 2 6" xfId="11522"/>
    <cellStyle name="Normal 10 3 4 2 2 6 2" xfId="24125"/>
    <cellStyle name="Normal 10 3 4 2 2 6 2 2" xfId="59341"/>
    <cellStyle name="Normal 10 3 4 2 2 6 3" xfId="46744"/>
    <cellStyle name="Normal 10 3 4 2 2 6 4" xfId="36730"/>
    <cellStyle name="Normal 10 3 4 2 2 7" xfId="15889"/>
    <cellStyle name="Normal 10 3 4 2 2 7 2" xfId="51105"/>
    <cellStyle name="Normal 10 3 4 2 2 7 3" xfId="28494"/>
    <cellStyle name="Normal 10 3 4 2 2 8" xfId="12980"/>
    <cellStyle name="Normal 10 3 4 2 2 8 2" xfId="48198"/>
    <cellStyle name="Normal 10 3 4 2 2 9" xfId="38508"/>
    <cellStyle name="Normal 10 3 4 2 3" xfId="3548"/>
    <cellStyle name="Normal 10 3 4 2 3 10" xfId="27043"/>
    <cellStyle name="Normal 10 3 4 2 3 11" xfId="61447"/>
    <cellStyle name="Normal 10 3 4 2 3 2" xfId="5344"/>
    <cellStyle name="Normal 10 3 4 2 3 2 2" xfId="17990"/>
    <cellStyle name="Normal 10 3 4 2 3 2 2 2" xfId="53206"/>
    <cellStyle name="Normal 10 3 4 2 3 2 3" xfId="40609"/>
    <cellStyle name="Normal 10 3 4 2 3 2 4" xfId="30595"/>
    <cellStyle name="Normal 10 3 4 2 3 3" xfId="6814"/>
    <cellStyle name="Normal 10 3 4 2 3 3 2" xfId="19444"/>
    <cellStyle name="Normal 10 3 4 2 3 3 2 2" xfId="54660"/>
    <cellStyle name="Normal 10 3 4 2 3 3 3" xfId="42063"/>
    <cellStyle name="Normal 10 3 4 2 3 3 4" xfId="32049"/>
    <cellStyle name="Normal 10 3 4 2 3 4" xfId="8273"/>
    <cellStyle name="Normal 10 3 4 2 3 4 2" xfId="20898"/>
    <cellStyle name="Normal 10 3 4 2 3 4 2 2" xfId="56114"/>
    <cellStyle name="Normal 10 3 4 2 3 4 3" xfId="43517"/>
    <cellStyle name="Normal 10 3 4 2 3 4 4" xfId="33503"/>
    <cellStyle name="Normal 10 3 4 2 3 5" xfId="10054"/>
    <cellStyle name="Normal 10 3 4 2 3 5 2" xfId="22674"/>
    <cellStyle name="Normal 10 3 4 2 3 5 2 2" xfId="57890"/>
    <cellStyle name="Normal 10 3 4 2 3 5 3" xfId="45293"/>
    <cellStyle name="Normal 10 3 4 2 3 5 4" xfId="35279"/>
    <cellStyle name="Normal 10 3 4 2 3 6" xfId="11847"/>
    <cellStyle name="Normal 10 3 4 2 3 6 2" xfId="24450"/>
    <cellStyle name="Normal 10 3 4 2 3 6 2 2" xfId="59666"/>
    <cellStyle name="Normal 10 3 4 2 3 6 3" xfId="47069"/>
    <cellStyle name="Normal 10 3 4 2 3 6 4" xfId="37055"/>
    <cellStyle name="Normal 10 3 4 2 3 7" xfId="16214"/>
    <cellStyle name="Normal 10 3 4 2 3 7 2" xfId="51430"/>
    <cellStyle name="Normal 10 3 4 2 3 7 3" xfId="28819"/>
    <cellStyle name="Normal 10 3 4 2 3 8" xfId="14436"/>
    <cellStyle name="Normal 10 3 4 2 3 8 2" xfId="49654"/>
    <cellStyle name="Normal 10 3 4 2 3 9" xfId="38833"/>
    <cellStyle name="Normal 10 3 4 2 4" xfId="2710"/>
    <cellStyle name="Normal 10 3 4 2 4 10" xfId="26234"/>
    <cellStyle name="Normal 10 3 4 2 4 11" xfId="60638"/>
    <cellStyle name="Normal 10 3 4 2 4 2" xfId="4535"/>
    <cellStyle name="Normal 10 3 4 2 4 2 2" xfId="17181"/>
    <cellStyle name="Normal 10 3 4 2 4 2 2 2" xfId="52397"/>
    <cellStyle name="Normal 10 3 4 2 4 2 3" xfId="39800"/>
    <cellStyle name="Normal 10 3 4 2 4 2 4" xfId="29786"/>
    <cellStyle name="Normal 10 3 4 2 4 3" xfId="6005"/>
    <cellStyle name="Normal 10 3 4 2 4 3 2" xfId="18635"/>
    <cellStyle name="Normal 10 3 4 2 4 3 2 2" xfId="53851"/>
    <cellStyle name="Normal 10 3 4 2 4 3 3" xfId="41254"/>
    <cellStyle name="Normal 10 3 4 2 4 3 4" xfId="31240"/>
    <cellStyle name="Normal 10 3 4 2 4 4" xfId="7464"/>
    <cellStyle name="Normal 10 3 4 2 4 4 2" xfId="20089"/>
    <cellStyle name="Normal 10 3 4 2 4 4 2 2" xfId="55305"/>
    <cellStyle name="Normal 10 3 4 2 4 4 3" xfId="42708"/>
    <cellStyle name="Normal 10 3 4 2 4 4 4" xfId="32694"/>
    <cellStyle name="Normal 10 3 4 2 4 5" xfId="9245"/>
    <cellStyle name="Normal 10 3 4 2 4 5 2" xfId="21865"/>
    <cellStyle name="Normal 10 3 4 2 4 5 2 2" xfId="57081"/>
    <cellStyle name="Normal 10 3 4 2 4 5 3" xfId="44484"/>
    <cellStyle name="Normal 10 3 4 2 4 5 4" xfId="34470"/>
    <cellStyle name="Normal 10 3 4 2 4 6" xfId="11038"/>
    <cellStyle name="Normal 10 3 4 2 4 6 2" xfId="23641"/>
    <cellStyle name="Normal 10 3 4 2 4 6 2 2" xfId="58857"/>
    <cellStyle name="Normal 10 3 4 2 4 6 3" xfId="46260"/>
    <cellStyle name="Normal 10 3 4 2 4 6 4" xfId="36246"/>
    <cellStyle name="Normal 10 3 4 2 4 7" xfId="15405"/>
    <cellStyle name="Normal 10 3 4 2 4 7 2" xfId="50621"/>
    <cellStyle name="Normal 10 3 4 2 4 7 3" xfId="28010"/>
    <cellStyle name="Normal 10 3 4 2 4 8" xfId="13627"/>
    <cellStyle name="Normal 10 3 4 2 4 8 2" xfId="48845"/>
    <cellStyle name="Normal 10 3 4 2 4 9" xfId="38024"/>
    <cellStyle name="Normal 10 3 4 2 5" xfId="3873"/>
    <cellStyle name="Normal 10 3 4 2 5 2" xfId="8596"/>
    <cellStyle name="Normal 10 3 4 2 5 2 2" xfId="21221"/>
    <cellStyle name="Normal 10 3 4 2 5 2 2 2" xfId="56437"/>
    <cellStyle name="Normal 10 3 4 2 5 2 3" xfId="43840"/>
    <cellStyle name="Normal 10 3 4 2 5 2 4" xfId="33826"/>
    <cellStyle name="Normal 10 3 4 2 5 3" xfId="10377"/>
    <cellStyle name="Normal 10 3 4 2 5 3 2" xfId="22997"/>
    <cellStyle name="Normal 10 3 4 2 5 3 2 2" xfId="58213"/>
    <cellStyle name="Normal 10 3 4 2 5 3 3" xfId="45616"/>
    <cellStyle name="Normal 10 3 4 2 5 3 4" xfId="35602"/>
    <cellStyle name="Normal 10 3 4 2 5 4" xfId="12172"/>
    <cellStyle name="Normal 10 3 4 2 5 4 2" xfId="24773"/>
    <cellStyle name="Normal 10 3 4 2 5 4 2 2" xfId="59989"/>
    <cellStyle name="Normal 10 3 4 2 5 4 3" xfId="47392"/>
    <cellStyle name="Normal 10 3 4 2 5 4 4" xfId="37378"/>
    <cellStyle name="Normal 10 3 4 2 5 5" xfId="16537"/>
    <cellStyle name="Normal 10 3 4 2 5 5 2" xfId="51753"/>
    <cellStyle name="Normal 10 3 4 2 5 5 3" xfId="29142"/>
    <cellStyle name="Normal 10 3 4 2 5 6" xfId="14759"/>
    <cellStyle name="Normal 10 3 4 2 5 6 2" xfId="49977"/>
    <cellStyle name="Normal 10 3 4 2 5 7" xfId="39156"/>
    <cellStyle name="Normal 10 3 4 2 5 8" xfId="27366"/>
    <cellStyle name="Normal 10 3 4 2 6" xfId="4213"/>
    <cellStyle name="Normal 10 3 4 2 6 2" xfId="16859"/>
    <cellStyle name="Normal 10 3 4 2 6 2 2" xfId="52075"/>
    <cellStyle name="Normal 10 3 4 2 6 2 3" xfId="29464"/>
    <cellStyle name="Normal 10 3 4 2 6 3" xfId="13305"/>
    <cellStyle name="Normal 10 3 4 2 6 3 2" xfId="48523"/>
    <cellStyle name="Normal 10 3 4 2 6 4" xfId="39478"/>
    <cellStyle name="Normal 10 3 4 2 6 5" xfId="25912"/>
    <cellStyle name="Normal 10 3 4 2 7" xfId="5683"/>
    <cellStyle name="Normal 10 3 4 2 7 2" xfId="18313"/>
    <cellStyle name="Normal 10 3 4 2 7 2 2" xfId="53529"/>
    <cellStyle name="Normal 10 3 4 2 7 3" xfId="40932"/>
    <cellStyle name="Normal 10 3 4 2 7 4" xfId="30918"/>
    <cellStyle name="Normal 10 3 4 2 8" xfId="7142"/>
    <cellStyle name="Normal 10 3 4 2 8 2" xfId="19767"/>
    <cellStyle name="Normal 10 3 4 2 8 2 2" xfId="54983"/>
    <cellStyle name="Normal 10 3 4 2 8 3" xfId="42386"/>
    <cellStyle name="Normal 10 3 4 2 8 4" xfId="32372"/>
    <cellStyle name="Normal 10 3 4 2 9" xfId="8923"/>
    <cellStyle name="Normal 10 3 4 2 9 2" xfId="21543"/>
    <cellStyle name="Normal 10 3 4 2 9 2 2" xfId="56759"/>
    <cellStyle name="Normal 10 3 4 2 9 3" xfId="44162"/>
    <cellStyle name="Normal 10 3 4 2 9 4" xfId="34148"/>
    <cellStyle name="Normal 10 3 4 3" xfId="3059"/>
    <cellStyle name="Normal 10 3 4 3 10" xfId="25430"/>
    <cellStyle name="Normal 10 3 4 3 11" xfId="60965"/>
    <cellStyle name="Normal 10 3 4 3 2" xfId="4862"/>
    <cellStyle name="Normal 10 3 4 3 2 2" xfId="17508"/>
    <cellStyle name="Normal 10 3 4 3 2 2 2" xfId="52724"/>
    <cellStyle name="Normal 10 3 4 3 2 2 3" xfId="30113"/>
    <cellStyle name="Normal 10 3 4 3 2 3" xfId="13954"/>
    <cellStyle name="Normal 10 3 4 3 2 3 2" xfId="49172"/>
    <cellStyle name="Normal 10 3 4 3 2 4" xfId="40127"/>
    <cellStyle name="Normal 10 3 4 3 2 5" xfId="26561"/>
    <cellStyle name="Normal 10 3 4 3 3" xfId="6332"/>
    <cellStyle name="Normal 10 3 4 3 3 2" xfId="18962"/>
    <cellStyle name="Normal 10 3 4 3 3 2 2" xfId="54178"/>
    <cellStyle name="Normal 10 3 4 3 3 3" xfId="41581"/>
    <cellStyle name="Normal 10 3 4 3 3 4" xfId="31567"/>
    <cellStyle name="Normal 10 3 4 3 4" xfId="7791"/>
    <cellStyle name="Normal 10 3 4 3 4 2" xfId="20416"/>
    <cellStyle name="Normal 10 3 4 3 4 2 2" xfId="55632"/>
    <cellStyle name="Normal 10 3 4 3 4 3" xfId="43035"/>
    <cellStyle name="Normal 10 3 4 3 4 4" xfId="33021"/>
    <cellStyle name="Normal 10 3 4 3 5" xfId="9572"/>
    <cellStyle name="Normal 10 3 4 3 5 2" xfId="22192"/>
    <cellStyle name="Normal 10 3 4 3 5 2 2" xfId="57408"/>
    <cellStyle name="Normal 10 3 4 3 5 3" xfId="44811"/>
    <cellStyle name="Normal 10 3 4 3 5 4" xfId="34797"/>
    <cellStyle name="Normal 10 3 4 3 6" xfId="11365"/>
    <cellStyle name="Normal 10 3 4 3 6 2" xfId="23968"/>
    <cellStyle name="Normal 10 3 4 3 6 2 2" xfId="59184"/>
    <cellStyle name="Normal 10 3 4 3 6 3" xfId="46587"/>
    <cellStyle name="Normal 10 3 4 3 6 4" xfId="36573"/>
    <cellStyle name="Normal 10 3 4 3 7" xfId="15732"/>
    <cellStyle name="Normal 10 3 4 3 7 2" xfId="50948"/>
    <cellStyle name="Normal 10 3 4 3 7 3" xfId="28337"/>
    <cellStyle name="Normal 10 3 4 3 8" xfId="12823"/>
    <cellStyle name="Normal 10 3 4 3 8 2" xfId="48041"/>
    <cellStyle name="Normal 10 3 4 3 9" xfId="38351"/>
    <cellStyle name="Normal 10 3 4 4" xfId="2886"/>
    <cellStyle name="Normal 10 3 4 4 10" xfId="25271"/>
    <cellStyle name="Normal 10 3 4 4 11" xfId="60806"/>
    <cellStyle name="Normal 10 3 4 4 2" xfId="4703"/>
    <cellStyle name="Normal 10 3 4 4 2 2" xfId="17349"/>
    <cellStyle name="Normal 10 3 4 4 2 2 2" xfId="52565"/>
    <cellStyle name="Normal 10 3 4 4 2 2 3" xfId="29954"/>
    <cellStyle name="Normal 10 3 4 4 2 3" xfId="13795"/>
    <cellStyle name="Normal 10 3 4 4 2 3 2" xfId="49013"/>
    <cellStyle name="Normal 10 3 4 4 2 4" xfId="39968"/>
    <cellStyle name="Normal 10 3 4 4 2 5" xfId="26402"/>
    <cellStyle name="Normal 10 3 4 4 3" xfId="6173"/>
    <cellStyle name="Normal 10 3 4 4 3 2" xfId="18803"/>
    <cellStyle name="Normal 10 3 4 4 3 2 2" xfId="54019"/>
    <cellStyle name="Normal 10 3 4 4 3 3" xfId="41422"/>
    <cellStyle name="Normal 10 3 4 4 3 4" xfId="31408"/>
    <cellStyle name="Normal 10 3 4 4 4" xfId="7632"/>
    <cellStyle name="Normal 10 3 4 4 4 2" xfId="20257"/>
    <cellStyle name="Normal 10 3 4 4 4 2 2" xfId="55473"/>
    <cellStyle name="Normal 10 3 4 4 4 3" xfId="42876"/>
    <cellStyle name="Normal 10 3 4 4 4 4" xfId="32862"/>
    <cellStyle name="Normal 10 3 4 4 5" xfId="9413"/>
    <cellStyle name="Normal 10 3 4 4 5 2" xfId="22033"/>
    <cellStyle name="Normal 10 3 4 4 5 2 2" xfId="57249"/>
    <cellStyle name="Normal 10 3 4 4 5 3" xfId="44652"/>
    <cellStyle name="Normal 10 3 4 4 5 4" xfId="34638"/>
    <cellStyle name="Normal 10 3 4 4 6" xfId="11206"/>
    <cellStyle name="Normal 10 3 4 4 6 2" xfId="23809"/>
    <cellStyle name="Normal 10 3 4 4 6 2 2" xfId="59025"/>
    <cellStyle name="Normal 10 3 4 4 6 3" xfId="46428"/>
    <cellStyle name="Normal 10 3 4 4 6 4" xfId="36414"/>
    <cellStyle name="Normal 10 3 4 4 7" xfId="15573"/>
    <cellStyle name="Normal 10 3 4 4 7 2" xfId="50789"/>
    <cellStyle name="Normal 10 3 4 4 7 3" xfId="28178"/>
    <cellStyle name="Normal 10 3 4 4 8" xfId="12664"/>
    <cellStyle name="Normal 10 3 4 4 8 2" xfId="47882"/>
    <cellStyle name="Normal 10 3 4 4 9" xfId="38192"/>
    <cellStyle name="Normal 10 3 4 5" xfId="3394"/>
    <cellStyle name="Normal 10 3 4 5 10" xfId="26889"/>
    <cellStyle name="Normal 10 3 4 5 11" xfId="61293"/>
    <cellStyle name="Normal 10 3 4 5 2" xfId="5190"/>
    <cellStyle name="Normal 10 3 4 5 2 2" xfId="17836"/>
    <cellStyle name="Normal 10 3 4 5 2 2 2" xfId="53052"/>
    <cellStyle name="Normal 10 3 4 5 2 3" xfId="40455"/>
    <cellStyle name="Normal 10 3 4 5 2 4" xfId="30441"/>
    <cellStyle name="Normal 10 3 4 5 3" xfId="6660"/>
    <cellStyle name="Normal 10 3 4 5 3 2" xfId="19290"/>
    <cellStyle name="Normal 10 3 4 5 3 2 2" xfId="54506"/>
    <cellStyle name="Normal 10 3 4 5 3 3" xfId="41909"/>
    <cellStyle name="Normal 10 3 4 5 3 4" xfId="31895"/>
    <cellStyle name="Normal 10 3 4 5 4" xfId="8119"/>
    <cellStyle name="Normal 10 3 4 5 4 2" xfId="20744"/>
    <cellStyle name="Normal 10 3 4 5 4 2 2" xfId="55960"/>
    <cellStyle name="Normal 10 3 4 5 4 3" xfId="43363"/>
    <cellStyle name="Normal 10 3 4 5 4 4" xfId="33349"/>
    <cellStyle name="Normal 10 3 4 5 5" xfId="9900"/>
    <cellStyle name="Normal 10 3 4 5 5 2" xfId="22520"/>
    <cellStyle name="Normal 10 3 4 5 5 2 2" xfId="57736"/>
    <cellStyle name="Normal 10 3 4 5 5 3" xfId="45139"/>
    <cellStyle name="Normal 10 3 4 5 5 4" xfId="35125"/>
    <cellStyle name="Normal 10 3 4 5 6" xfId="11693"/>
    <cellStyle name="Normal 10 3 4 5 6 2" xfId="24296"/>
    <cellStyle name="Normal 10 3 4 5 6 2 2" xfId="59512"/>
    <cellStyle name="Normal 10 3 4 5 6 3" xfId="46915"/>
    <cellStyle name="Normal 10 3 4 5 6 4" xfId="36901"/>
    <cellStyle name="Normal 10 3 4 5 7" xfId="16060"/>
    <cellStyle name="Normal 10 3 4 5 7 2" xfId="51276"/>
    <cellStyle name="Normal 10 3 4 5 7 3" xfId="28665"/>
    <cellStyle name="Normal 10 3 4 5 8" xfId="14282"/>
    <cellStyle name="Normal 10 3 4 5 8 2" xfId="49500"/>
    <cellStyle name="Normal 10 3 4 5 9" xfId="38679"/>
    <cellStyle name="Normal 10 3 4 6" xfId="2555"/>
    <cellStyle name="Normal 10 3 4 6 10" xfId="26080"/>
    <cellStyle name="Normal 10 3 4 6 11" xfId="60484"/>
    <cellStyle name="Normal 10 3 4 6 2" xfId="4381"/>
    <cellStyle name="Normal 10 3 4 6 2 2" xfId="17027"/>
    <cellStyle name="Normal 10 3 4 6 2 2 2" xfId="52243"/>
    <cellStyle name="Normal 10 3 4 6 2 3" xfId="39646"/>
    <cellStyle name="Normal 10 3 4 6 2 4" xfId="29632"/>
    <cellStyle name="Normal 10 3 4 6 3" xfId="5851"/>
    <cellStyle name="Normal 10 3 4 6 3 2" xfId="18481"/>
    <cellStyle name="Normal 10 3 4 6 3 2 2" xfId="53697"/>
    <cellStyle name="Normal 10 3 4 6 3 3" xfId="41100"/>
    <cellStyle name="Normal 10 3 4 6 3 4" xfId="31086"/>
    <cellStyle name="Normal 10 3 4 6 4" xfId="7310"/>
    <cellStyle name="Normal 10 3 4 6 4 2" xfId="19935"/>
    <cellStyle name="Normal 10 3 4 6 4 2 2" xfId="55151"/>
    <cellStyle name="Normal 10 3 4 6 4 3" xfId="42554"/>
    <cellStyle name="Normal 10 3 4 6 4 4" xfId="32540"/>
    <cellStyle name="Normal 10 3 4 6 5" xfId="9091"/>
    <cellStyle name="Normal 10 3 4 6 5 2" xfId="21711"/>
    <cellStyle name="Normal 10 3 4 6 5 2 2" xfId="56927"/>
    <cellStyle name="Normal 10 3 4 6 5 3" xfId="44330"/>
    <cellStyle name="Normal 10 3 4 6 5 4" xfId="34316"/>
    <cellStyle name="Normal 10 3 4 6 6" xfId="10884"/>
    <cellStyle name="Normal 10 3 4 6 6 2" xfId="23487"/>
    <cellStyle name="Normal 10 3 4 6 6 2 2" xfId="58703"/>
    <cellStyle name="Normal 10 3 4 6 6 3" xfId="46106"/>
    <cellStyle name="Normal 10 3 4 6 6 4" xfId="36092"/>
    <cellStyle name="Normal 10 3 4 6 7" xfId="15251"/>
    <cellStyle name="Normal 10 3 4 6 7 2" xfId="50467"/>
    <cellStyle name="Normal 10 3 4 6 7 3" xfId="27856"/>
    <cellStyle name="Normal 10 3 4 6 8" xfId="13473"/>
    <cellStyle name="Normal 10 3 4 6 8 2" xfId="48691"/>
    <cellStyle name="Normal 10 3 4 6 9" xfId="37870"/>
    <cellStyle name="Normal 10 3 4 7" xfId="3718"/>
    <cellStyle name="Normal 10 3 4 7 2" xfId="8442"/>
    <cellStyle name="Normal 10 3 4 7 2 2" xfId="21067"/>
    <cellStyle name="Normal 10 3 4 7 2 2 2" xfId="56283"/>
    <cellStyle name="Normal 10 3 4 7 2 3" xfId="43686"/>
    <cellStyle name="Normal 10 3 4 7 2 4" xfId="33672"/>
    <cellStyle name="Normal 10 3 4 7 3" xfId="10223"/>
    <cellStyle name="Normal 10 3 4 7 3 2" xfId="22843"/>
    <cellStyle name="Normal 10 3 4 7 3 2 2" xfId="58059"/>
    <cellStyle name="Normal 10 3 4 7 3 3" xfId="45462"/>
    <cellStyle name="Normal 10 3 4 7 3 4" xfId="35448"/>
    <cellStyle name="Normal 10 3 4 7 4" xfId="12018"/>
    <cellStyle name="Normal 10 3 4 7 4 2" xfId="24619"/>
    <cellStyle name="Normal 10 3 4 7 4 2 2" xfId="59835"/>
    <cellStyle name="Normal 10 3 4 7 4 3" xfId="47238"/>
    <cellStyle name="Normal 10 3 4 7 4 4" xfId="37224"/>
    <cellStyle name="Normal 10 3 4 7 5" xfId="16383"/>
    <cellStyle name="Normal 10 3 4 7 5 2" xfId="51599"/>
    <cellStyle name="Normal 10 3 4 7 5 3" xfId="28988"/>
    <cellStyle name="Normal 10 3 4 7 6" xfId="14605"/>
    <cellStyle name="Normal 10 3 4 7 6 2" xfId="49823"/>
    <cellStyle name="Normal 10 3 4 7 7" xfId="39002"/>
    <cellStyle name="Normal 10 3 4 7 8" xfId="27212"/>
    <cellStyle name="Normal 10 3 4 8" xfId="4056"/>
    <cellStyle name="Normal 10 3 4 8 2" xfId="16705"/>
    <cellStyle name="Normal 10 3 4 8 2 2" xfId="51921"/>
    <cellStyle name="Normal 10 3 4 8 2 3" xfId="29310"/>
    <cellStyle name="Normal 10 3 4 8 3" xfId="13151"/>
    <cellStyle name="Normal 10 3 4 8 3 2" xfId="48369"/>
    <cellStyle name="Normal 10 3 4 8 4" xfId="39324"/>
    <cellStyle name="Normal 10 3 4 8 5" xfId="25758"/>
    <cellStyle name="Normal 10 3 4 9" xfId="5529"/>
    <cellStyle name="Normal 10 3 4 9 2" xfId="18159"/>
    <cellStyle name="Normal 10 3 4 9 2 2" xfId="53375"/>
    <cellStyle name="Normal 10 3 4 9 3" xfId="40778"/>
    <cellStyle name="Normal 10 3 4 9 4" xfId="30764"/>
    <cellStyle name="Normal 10 3 5" xfId="994"/>
    <cellStyle name="Normal 10 3 5 10" xfId="10514"/>
    <cellStyle name="Normal 10 3 5 10 2" xfId="23125"/>
    <cellStyle name="Normal 10 3 5 10 2 2" xfId="58341"/>
    <cellStyle name="Normal 10 3 5 10 3" xfId="45744"/>
    <cellStyle name="Normal 10 3 5 10 4" xfId="35730"/>
    <cellStyle name="Normal 10 3 5 11" xfId="15009"/>
    <cellStyle name="Normal 10 3 5 11 2" xfId="50225"/>
    <cellStyle name="Normal 10 3 5 11 3" xfId="27614"/>
    <cellStyle name="Normal 10 3 5 12" xfId="12422"/>
    <cellStyle name="Normal 10 3 5 12 2" xfId="47640"/>
    <cellStyle name="Normal 10 3 5 13" xfId="37628"/>
    <cellStyle name="Normal 10 3 5 14" xfId="25029"/>
    <cellStyle name="Normal 10 3 5 15" xfId="60242"/>
    <cellStyle name="Normal 10 3 5 2" xfId="3145"/>
    <cellStyle name="Normal 10 3 5 2 10" xfId="25513"/>
    <cellStyle name="Normal 10 3 5 2 11" xfId="61048"/>
    <cellStyle name="Normal 10 3 5 2 2" xfId="4945"/>
    <cellStyle name="Normal 10 3 5 2 2 2" xfId="17591"/>
    <cellStyle name="Normal 10 3 5 2 2 2 2" xfId="52807"/>
    <cellStyle name="Normal 10 3 5 2 2 2 3" xfId="30196"/>
    <cellStyle name="Normal 10 3 5 2 2 3" xfId="14037"/>
    <cellStyle name="Normal 10 3 5 2 2 3 2" xfId="49255"/>
    <cellStyle name="Normal 10 3 5 2 2 4" xfId="40210"/>
    <cellStyle name="Normal 10 3 5 2 2 5" xfId="26644"/>
    <cellStyle name="Normal 10 3 5 2 3" xfId="6415"/>
    <cellStyle name="Normal 10 3 5 2 3 2" xfId="19045"/>
    <cellStyle name="Normal 10 3 5 2 3 2 2" xfId="54261"/>
    <cellStyle name="Normal 10 3 5 2 3 3" xfId="41664"/>
    <cellStyle name="Normal 10 3 5 2 3 4" xfId="31650"/>
    <cellStyle name="Normal 10 3 5 2 4" xfId="7874"/>
    <cellStyle name="Normal 10 3 5 2 4 2" xfId="20499"/>
    <cellStyle name="Normal 10 3 5 2 4 2 2" xfId="55715"/>
    <cellStyle name="Normal 10 3 5 2 4 3" xfId="43118"/>
    <cellStyle name="Normal 10 3 5 2 4 4" xfId="33104"/>
    <cellStyle name="Normal 10 3 5 2 5" xfId="9655"/>
    <cellStyle name="Normal 10 3 5 2 5 2" xfId="22275"/>
    <cellStyle name="Normal 10 3 5 2 5 2 2" xfId="57491"/>
    <cellStyle name="Normal 10 3 5 2 5 3" xfId="44894"/>
    <cellStyle name="Normal 10 3 5 2 5 4" xfId="34880"/>
    <cellStyle name="Normal 10 3 5 2 6" xfId="11448"/>
    <cellStyle name="Normal 10 3 5 2 6 2" xfId="24051"/>
    <cellStyle name="Normal 10 3 5 2 6 2 2" xfId="59267"/>
    <cellStyle name="Normal 10 3 5 2 6 3" xfId="46670"/>
    <cellStyle name="Normal 10 3 5 2 6 4" xfId="36656"/>
    <cellStyle name="Normal 10 3 5 2 7" xfId="15815"/>
    <cellStyle name="Normal 10 3 5 2 7 2" xfId="51031"/>
    <cellStyle name="Normal 10 3 5 2 7 3" xfId="28420"/>
    <cellStyle name="Normal 10 3 5 2 8" xfId="12906"/>
    <cellStyle name="Normal 10 3 5 2 8 2" xfId="48124"/>
    <cellStyle name="Normal 10 3 5 2 9" xfId="38434"/>
    <cellStyle name="Normal 10 3 5 3" xfId="3474"/>
    <cellStyle name="Normal 10 3 5 3 10" xfId="26969"/>
    <cellStyle name="Normal 10 3 5 3 11" xfId="61373"/>
    <cellStyle name="Normal 10 3 5 3 2" xfId="5270"/>
    <cellStyle name="Normal 10 3 5 3 2 2" xfId="17916"/>
    <cellStyle name="Normal 10 3 5 3 2 2 2" xfId="53132"/>
    <cellStyle name="Normal 10 3 5 3 2 3" xfId="40535"/>
    <cellStyle name="Normal 10 3 5 3 2 4" xfId="30521"/>
    <cellStyle name="Normal 10 3 5 3 3" xfId="6740"/>
    <cellStyle name="Normal 10 3 5 3 3 2" xfId="19370"/>
    <cellStyle name="Normal 10 3 5 3 3 2 2" xfId="54586"/>
    <cellStyle name="Normal 10 3 5 3 3 3" xfId="41989"/>
    <cellStyle name="Normal 10 3 5 3 3 4" xfId="31975"/>
    <cellStyle name="Normal 10 3 5 3 4" xfId="8199"/>
    <cellStyle name="Normal 10 3 5 3 4 2" xfId="20824"/>
    <cellStyle name="Normal 10 3 5 3 4 2 2" xfId="56040"/>
    <cellStyle name="Normal 10 3 5 3 4 3" xfId="43443"/>
    <cellStyle name="Normal 10 3 5 3 4 4" xfId="33429"/>
    <cellStyle name="Normal 10 3 5 3 5" xfId="9980"/>
    <cellStyle name="Normal 10 3 5 3 5 2" xfId="22600"/>
    <cellStyle name="Normal 10 3 5 3 5 2 2" xfId="57816"/>
    <cellStyle name="Normal 10 3 5 3 5 3" xfId="45219"/>
    <cellStyle name="Normal 10 3 5 3 5 4" xfId="35205"/>
    <cellStyle name="Normal 10 3 5 3 6" xfId="11773"/>
    <cellStyle name="Normal 10 3 5 3 6 2" xfId="24376"/>
    <cellStyle name="Normal 10 3 5 3 6 2 2" xfId="59592"/>
    <cellStyle name="Normal 10 3 5 3 6 3" xfId="46995"/>
    <cellStyle name="Normal 10 3 5 3 6 4" xfId="36981"/>
    <cellStyle name="Normal 10 3 5 3 7" xfId="16140"/>
    <cellStyle name="Normal 10 3 5 3 7 2" xfId="51356"/>
    <cellStyle name="Normal 10 3 5 3 7 3" xfId="28745"/>
    <cellStyle name="Normal 10 3 5 3 8" xfId="14362"/>
    <cellStyle name="Normal 10 3 5 3 8 2" xfId="49580"/>
    <cellStyle name="Normal 10 3 5 3 9" xfId="38759"/>
    <cellStyle name="Normal 10 3 5 4" xfId="2636"/>
    <cellStyle name="Normal 10 3 5 4 10" xfId="26160"/>
    <cellStyle name="Normal 10 3 5 4 11" xfId="60564"/>
    <cellStyle name="Normal 10 3 5 4 2" xfId="4461"/>
    <cellStyle name="Normal 10 3 5 4 2 2" xfId="17107"/>
    <cellStyle name="Normal 10 3 5 4 2 2 2" xfId="52323"/>
    <cellStyle name="Normal 10 3 5 4 2 3" xfId="39726"/>
    <cellStyle name="Normal 10 3 5 4 2 4" xfId="29712"/>
    <cellStyle name="Normal 10 3 5 4 3" xfId="5931"/>
    <cellStyle name="Normal 10 3 5 4 3 2" xfId="18561"/>
    <cellStyle name="Normal 10 3 5 4 3 2 2" xfId="53777"/>
    <cellStyle name="Normal 10 3 5 4 3 3" xfId="41180"/>
    <cellStyle name="Normal 10 3 5 4 3 4" xfId="31166"/>
    <cellStyle name="Normal 10 3 5 4 4" xfId="7390"/>
    <cellStyle name="Normal 10 3 5 4 4 2" xfId="20015"/>
    <cellStyle name="Normal 10 3 5 4 4 2 2" xfId="55231"/>
    <cellStyle name="Normal 10 3 5 4 4 3" xfId="42634"/>
    <cellStyle name="Normal 10 3 5 4 4 4" xfId="32620"/>
    <cellStyle name="Normal 10 3 5 4 5" xfId="9171"/>
    <cellStyle name="Normal 10 3 5 4 5 2" xfId="21791"/>
    <cellStyle name="Normal 10 3 5 4 5 2 2" xfId="57007"/>
    <cellStyle name="Normal 10 3 5 4 5 3" xfId="44410"/>
    <cellStyle name="Normal 10 3 5 4 5 4" xfId="34396"/>
    <cellStyle name="Normal 10 3 5 4 6" xfId="10964"/>
    <cellStyle name="Normal 10 3 5 4 6 2" xfId="23567"/>
    <cellStyle name="Normal 10 3 5 4 6 2 2" xfId="58783"/>
    <cellStyle name="Normal 10 3 5 4 6 3" xfId="46186"/>
    <cellStyle name="Normal 10 3 5 4 6 4" xfId="36172"/>
    <cellStyle name="Normal 10 3 5 4 7" xfId="15331"/>
    <cellStyle name="Normal 10 3 5 4 7 2" xfId="50547"/>
    <cellStyle name="Normal 10 3 5 4 7 3" xfId="27936"/>
    <cellStyle name="Normal 10 3 5 4 8" xfId="13553"/>
    <cellStyle name="Normal 10 3 5 4 8 2" xfId="48771"/>
    <cellStyle name="Normal 10 3 5 4 9" xfId="37950"/>
    <cellStyle name="Normal 10 3 5 5" xfId="3799"/>
    <cellStyle name="Normal 10 3 5 5 2" xfId="8522"/>
    <cellStyle name="Normal 10 3 5 5 2 2" xfId="21147"/>
    <cellStyle name="Normal 10 3 5 5 2 2 2" xfId="56363"/>
    <cellStyle name="Normal 10 3 5 5 2 3" xfId="43766"/>
    <cellStyle name="Normal 10 3 5 5 2 4" xfId="33752"/>
    <cellStyle name="Normal 10 3 5 5 3" xfId="10303"/>
    <cellStyle name="Normal 10 3 5 5 3 2" xfId="22923"/>
    <cellStyle name="Normal 10 3 5 5 3 2 2" xfId="58139"/>
    <cellStyle name="Normal 10 3 5 5 3 3" xfId="45542"/>
    <cellStyle name="Normal 10 3 5 5 3 4" xfId="35528"/>
    <cellStyle name="Normal 10 3 5 5 4" xfId="12098"/>
    <cellStyle name="Normal 10 3 5 5 4 2" xfId="24699"/>
    <cellStyle name="Normal 10 3 5 5 4 2 2" xfId="59915"/>
    <cellStyle name="Normal 10 3 5 5 4 3" xfId="47318"/>
    <cellStyle name="Normal 10 3 5 5 4 4" xfId="37304"/>
    <cellStyle name="Normal 10 3 5 5 5" xfId="16463"/>
    <cellStyle name="Normal 10 3 5 5 5 2" xfId="51679"/>
    <cellStyle name="Normal 10 3 5 5 5 3" xfId="29068"/>
    <cellStyle name="Normal 10 3 5 5 6" xfId="14685"/>
    <cellStyle name="Normal 10 3 5 5 6 2" xfId="49903"/>
    <cellStyle name="Normal 10 3 5 5 7" xfId="39082"/>
    <cellStyle name="Normal 10 3 5 5 8" xfId="27292"/>
    <cellStyle name="Normal 10 3 5 6" xfId="4139"/>
    <cellStyle name="Normal 10 3 5 6 2" xfId="16785"/>
    <cellStyle name="Normal 10 3 5 6 2 2" xfId="52001"/>
    <cellStyle name="Normal 10 3 5 6 2 3" xfId="29390"/>
    <cellStyle name="Normal 10 3 5 6 3" xfId="13231"/>
    <cellStyle name="Normal 10 3 5 6 3 2" xfId="48449"/>
    <cellStyle name="Normal 10 3 5 6 4" xfId="39404"/>
    <cellStyle name="Normal 10 3 5 6 5" xfId="25838"/>
    <cellStyle name="Normal 10 3 5 7" xfId="5609"/>
    <cellStyle name="Normal 10 3 5 7 2" xfId="18239"/>
    <cellStyle name="Normal 10 3 5 7 2 2" xfId="53455"/>
    <cellStyle name="Normal 10 3 5 7 3" xfId="40858"/>
    <cellStyle name="Normal 10 3 5 7 4" xfId="30844"/>
    <cellStyle name="Normal 10 3 5 8" xfId="7068"/>
    <cellStyle name="Normal 10 3 5 8 2" xfId="19693"/>
    <cellStyle name="Normal 10 3 5 8 2 2" xfId="54909"/>
    <cellStyle name="Normal 10 3 5 8 3" xfId="42312"/>
    <cellStyle name="Normal 10 3 5 8 4" xfId="32298"/>
    <cellStyle name="Normal 10 3 5 9" xfId="8849"/>
    <cellStyle name="Normal 10 3 5 9 2" xfId="21469"/>
    <cellStyle name="Normal 10 3 5 9 2 2" xfId="56685"/>
    <cellStyle name="Normal 10 3 5 9 3" xfId="44088"/>
    <cellStyle name="Normal 10 3 5 9 4" xfId="34074"/>
    <cellStyle name="Normal 10 3 6" xfId="2975"/>
    <cellStyle name="Normal 10 3 6 10" xfId="25354"/>
    <cellStyle name="Normal 10 3 6 11" xfId="60889"/>
    <cellStyle name="Normal 10 3 6 2" xfId="4786"/>
    <cellStyle name="Normal 10 3 6 2 2" xfId="17432"/>
    <cellStyle name="Normal 10 3 6 2 2 2" xfId="52648"/>
    <cellStyle name="Normal 10 3 6 2 2 3" xfId="30037"/>
    <cellStyle name="Normal 10 3 6 2 3" xfId="13878"/>
    <cellStyle name="Normal 10 3 6 2 3 2" xfId="49096"/>
    <cellStyle name="Normal 10 3 6 2 4" xfId="40051"/>
    <cellStyle name="Normal 10 3 6 2 5" xfId="26485"/>
    <cellStyle name="Normal 10 3 6 3" xfId="6256"/>
    <cellStyle name="Normal 10 3 6 3 2" xfId="18886"/>
    <cellStyle name="Normal 10 3 6 3 2 2" xfId="54102"/>
    <cellStyle name="Normal 10 3 6 3 3" xfId="41505"/>
    <cellStyle name="Normal 10 3 6 3 4" xfId="31491"/>
    <cellStyle name="Normal 10 3 6 4" xfId="7715"/>
    <cellStyle name="Normal 10 3 6 4 2" xfId="20340"/>
    <cellStyle name="Normal 10 3 6 4 2 2" xfId="55556"/>
    <cellStyle name="Normal 10 3 6 4 3" xfId="42959"/>
    <cellStyle name="Normal 10 3 6 4 4" xfId="32945"/>
    <cellStyle name="Normal 10 3 6 5" xfId="9496"/>
    <cellStyle name="Normal 10 3 6 5 2" xfId="22116"/>
    <cellStyle name="Normal 10 3 6 5 2 2" xfId="57332"/>
    <cellStyle name="Normal 10 3 6 5 3" xfId="44735"/>
    <cellStyle name="Normal 10 3 6 5 4" xfId="34721"/>
    <cellStyle name="Normal 10 3 6 6" xfId="11289"/>
    <cellStyle name="Normal 10 3 6 6 2" xfId="23892"/>
    <cellStyle name="Normal 10 3 6 6 2 2" xfId="59108"/>
    <cellStyle name="Normal 10 3 6 6 3" xfId="46511"/>
    <cellStyle name="Normal 10 3 6 6 4" xfId="36497"/>
    <cellStyle name="Normal 10 3 6 7" xfId="15656"/>
    <cellStyle name="Normal 10 3 6 7 2" xfId="50872"/>
    <cellStyle name="Normal 10 3 6 7 3" xfId="28261"/>
    <cellStyle name="Normal 10 3 6 8" xfId="12747"/>
    <cellStyle name="Normal 10 3 6 8 2" xfId="47965"/>
    <cellStyle name="Normal 10 3 6 9" xfId="38275"/>
    <cellStyle name="Normal 10 3 7" xfId="2809"/>
    <cellStyle name="Normal 10 3 7 10" xfId="25199"/>
    <cellStyle name="Normal 10 3 7 11" xfId="60734"/>
    <cellStyle name="Normal 10 3 7 2" xfId="4631"/>
    <cellStyle name="Normal 10 3 7 2 2" xfId="17277"/>
    <cellStyle name="Normal 10 3 7 2 2 2" xfId="52493"/>
    <cellStyle name="Normal 10 3 7 2 2 3" xfId="29882"/>
    <cellStyle name="Normal 10 3 7 2 3" xfId="13723"/>
    <cellStyle name="Normal 10 3 7 2 3 2" xfId="48941"/>
    <cellStyle name="Normal 10 3 7 2 4" xfId="39896"/>
    <cellStyle name="Normal 10 3 7 2 5" xfId="26330"/>
    <cellStyle name="Normal 10 3 7 3" xfId="6101"/>
    <cellStyle name="Normal 10 3 7 3 2" xfId="18731"/>
    <cellStyle name="Normal 10 3 7 3 2 2" xfId="53947"/>
    <cellStyle name="Normal 10 3 7 3 3" xfId="41350"/>
    <cellStyle name="Normal 10 3 7 3 4" xfId="31336"/>
    <cellStyle name="Normal 10 3 7 4" xfId="7560"/>
    <cellStyle name="Normal 10 3 7 4 2" xfId="20185"/>
    <cellStyle name="Normal 10 3 7 4 2 2" xfId="55401"/>
    <cellStyle name="Normal 10 3 7 4 3" xfId="42804"/>
    <cellStyle name="Normal 10 3 7 4 4" xfId="32790"/>
    <cellStyle name="Normal 10 3 7 5" xfId="9341"/>
    <cellStyle name="Normal 10 3 7 5 2" xfId="21961"/>
    <cellStyle name="Normal 10 3 7 5 2 2" xfId="57177"/>
    <cellStyle name="Normal 10 3 7 5 3" xfId="44580"/>
    <cellStyle name="Normal 10 3 7 5 4" xfId="34566"/>
    <cellStyle name="Normal 10 3 7 6" xfId="11134"/>
    <cellStyle name="Normal 10 3 7 6 2" xfId="23737"/>
    <cellStyle name="Normal 10 3 7 6 2 2" xfId="58953"/>
    <cellStyle name="Normal 10 3 7 6 3" xfId="46356"/>
    <cellStyle name="Normal 10 3 7 6 4" xfId="36342"/>
    <cellStyle name="Normal 10 3 7 7" xfId="15501"/>
    <cellStyle name="Normal 10 3 7 7 2" xfId="50717"/>
    <cellStyle name="Normal 10 3 7 7 3" xfId="28106"/>
    <cellStyle name="Normal 10 3 7 8" xfId="12592"/>
    <cellStyle name="Normal 10 3 7 8 2" xfId="47810"/>
    <cellStyle name="Normal 10 3 7 9" xfId="38120"/>
    <cellStyle name="Normal 10 3 8" xfId="3322"/>
    <cellStyle name="Normal 10 3 8 10" xfId="26817"/>
    <cellStyle name="Normal 10 3 8 11" xfId="61221"/>
    <cellStyle name="Normal 10 3 8 2" xfId="5118"/>
    <cellStyle name="Normal 10 3 8 2 2" xfId="17764"/>
    <cellStyle name="Normal 10 3 8 2 2 2" xfId="52980"/>
    <cellStyle name="Normal 10 3 8 2 3" xfId="40383"/>
    <cellStyle name="Normal 10 3 8 2 4" xfId="30369"/>
    <cellStyle name="Normal 10 3 8 3" xfId="6588"/>
    <cellStyle name="Normal 10 3 8 3 2" xfId="19218"/>
    <cellStyle name="Normal 10 3 8 3 2 2" xfId="54434"/>
    <cellStyle name="Normal 10 3 8 3 3" xfId="41837"/>
    <cellStyle name="Normal 10 3 8 3 4" xfId="31823"/>
    <cellStyle name="Normal 10 3 8 4" xfId="8047"/>
    <cellStyle name="Normal 10 3 8 4 2" xfId="20672"/>
    <cellStyle name="Normal 10 3 8 4 2 2" xfId="55888"/>
    <cellStyle name="Normal 10 3 8 4 3" xfId="43291"/>
    <cellStyle name="Normal 10 3 8 4 4" xfId="33277"/>
    <cellStyle name="Normal 10 3 8 5" xfId="9828"/>
    <cellStyle name="Normal 10 3 8 5 2" xfId="22448"/>
    <cellStyle name="Normal 10 3 8 5 2 2" xfId="57664"/>
    <cellStyle name="Normal 10 3 8 5 3" xfId="45067"/>
    <cellStyle name="Normal 10 3 8 5 4" xfId="35053"/>
    <cellStyle name="Normal 10 3 8 6" xfId="11621"/>
    <cellStyle name="Normal 10 3 8 6 2" xfId="24224"/>
    <cellStyle name="Normal 10 3 8 6 2 2" xfId="59440"/>
    <cellStyle name="Normal 10 3 8 6 3" xfId="46843"/>
    <cellStyle name="Normal 10 3 8 6 4" xfId="36829"/>
    <cellStyle name="Normal 10 3 8 7" xfId="15988"/>
    <cellStyle name="Normal 10 3 8 7 2" xfId="51204"/>
    <cellStyle name="Normal 10 3 8 7 3" xfId="28593"/>
    <cellStyle name="Normal 10 3 8 8" xfId="14210"/>
    <cellStyle name="Normal 10 3 8 8 2" xfId="49428"/>
    <cellStyle name="Normal 10 3 8 9" xfId="38607"/>
    <cellStyle name="Normal 10 3 9" xfId="2479"/>
    <cellStyle name="Normal 10 3 9 10" xfId="26008"/>
    <cellStyle name="Normal 10 3 9 11" xfId="60412"/>
    <cellStyle name="Normal 10 3 9 2" xfId="4309"/>
    <cellStyle name="Normal 10 3 9 2 2" xfId="16955"/>
    <cellStyle name="Normal 10 3 9 2 2 2" xfId="52171"/>
    <cellStyle name="Normal 10 3 9 2 3" xfId="39574"/>
    <cellStyle name="Normal 10 3 9 2 4" xfId="29560"/>
    <cellStyle name="Normal 10 3 9 3" xfId="5779"/>
    <cellStyle name="Normal 10 3 9 3 2" xfId="18409"/>
    <cellStyle name="Normal 10 3 9 3 2 2" xfId="53625"/>
    <cellStyle name="Normal 10 3 9 3 3" xfId="41028"/>
    <cellStyle name="Normal 10 3 9 3 4" xfId="31014"/>
    <cellStyle name="Normal 10 3 9 4" xfId="7238"/>
    <cellStyle name="Normal 10 3 9 4 2" xfId="19863"/>
    <cellStyle name="Normal 10 3 9 4 2 2" xfId="55079"/>
    <cellStyle name="Normal 10 3 9 4 3" xfId="42482"/>
    <cellStyle name="Normal 10 3 9 4 4" xfId="32468"/>
    <cellStyle name="Normal 10 3 9 5" xfId="9019"/>
    <cellStyle name="Normal 10 3 9 5 2" xfId="21639"/>
    <cellStyle name="Normal 10 3 9 5 2 2" xfId="56855"/>
    <cellStyle name="Normal 10 3 9 5 3" xfId="44258"/>
    <cellStyle name="Normal 10 3 9 5 4" xfId="34244"/>
    <cellStyle name="Normal 10 3 9 6" xfId="10812"/>
    <cellStyle name="Normal 10 3 9 6 2" xfId="23415"/>
    <cellStyle name="Normal 10 3 9 6 2 2" xfId="58631"/>
    <cellStyle name="Normal 10 3 9 6 3" xfId="46034"/>
    <cellStyle name="Normal 10 3 9 6 4" xfId="36020"/>
    <cellStyle name="Normal 10 3 9 7" xfId="15179"/>
    <cellStyle name="Normal 10 3 9 7 2" xfId="50395"/>
    <cellStyle name="Normal 10 3 9 7 3" xfId="27784"/>
    <cellStyle name="Normal 10 3 9 8" xfId="13401"/>
    <cellStyle name="Normal 10 3 9 8 2" xfId="48619"/>
    <cellStyle name="Normal 10 3 9 9" xfId="37798"/>
    <cellStyle name="Normal 10 3_District Target Attainment" xfId="995"/>
    <cellStyle name="Normal 10 4" xfId="996"/>
    <cellStyle name="Normal 10 4 10" xfId="6959"/>
    <cellStyle name="Normal 10 4 10 2" xfId="19585"/>
    <cellStyle name="Normal 10 4 10 2 2" xfId="54801"/>
    <cellStyle name="Normal 10 4 10 3" xfId="42204"/>
    <cellStyle name="Normal 10 4 10 4" xfId="32190"/>
    <cellStyle name="Normal 10 4 11" xfId="8740"/>
    <cellStyle name="Normal 10 4 11 2" xfId="21361"/>
    <cellStyle name="Normal 10 4 11 2 2" xfId="56577"/>
    <cellStyle name="Normal 10 4 11 3" xfId="43980"/>
    <cellStyle name="Normal 10 4 11 4" xfId="33966"/>
    <cellStyle name="Normal 10 4 12" xfId="10515"/>
    <cellStyle name="Normal 10 4 12 2" xfId="23126"/>
    <cellStyle name="Normal 10 4 12 2 2" xfId="58342"/>
    <cellStyle name="Normal 10 4 12 3" xfId="45745"/>
    <cellStyle name="Normal 10 4 12 4" xfId="35731"/>
    <cellStyle name="Normal 10 4 13" xfId="14900"/>
    <cellStyle name="Normal 10 4 13 2" xfId="50117"/>
    <cellStyle name="Normal 10 4 13 3" xfId="27506"/>
    <cellStyle name="Normal 10 4 14" xfId="12314"/>
    <cellStyle name="Normal 10 4 14 2" xfId="47532"/>
    <cellStyle name="Normal 10 4 15" xfId="37519"/>
    <cellStyle name="Normal 10 4 16" xfId="24921"/>
    <cellStyle name="Normal 10 4 17" xfId="60134"/>
    <cellStyle name="Normal 10 4 2" xfId="997"/>
    <cellStyle name="Normal 10 4 2 10" xfId="10516"/>
    <cellStyle name="Normal 10 4 2 10 2" xfId="23127"/>
    <cellStyle name="Normal 10 4 2 10 2 2" xfId="58343"/>
    <cellStyle name="Normal 10 4 2 10 3" xfId="45746"/>
    <cellStyle name="Normal 10 4 2 10 4" xfId="35732"/>
    <cellStyle name="Normal 10 4 2 11" xfId="15055"/>
    <cellStyle name="Normal 10 4 2 11 2" xfId="50271"/>
    <cellStyle name="Normal 10 4 2 11 3" xfId="27660"/>
    <cellStyle name="Normal 10 4 2 12" xfId="12468"/>
    <cellStyle name="Normal 10 4 2 12 2" xfId="47686"/>
    <cellStyle name="Normal 10 4 2 13" xfId="37674"/>
    <cellStyle name="Normal 10 4 2 14" xfId="25075"/>
    <cellStyle name="Normal 10 4 2 15" xfId="60288"/>
    <cellStyle name="Normal 10 4 2 2" xfId="3191"/>
    <cellStyle name="Normal 10 4 2 2 10" xfId="25559"/>
    <cellStyle name="Normal 10 4 2 2 11" xfId="61094"/>
    <cellStyle name="Normal 10 4 2 2 2" xfId="4991"/>
    <cellStyle name="Normal 10 4 2 2 2 2" xfId="17637"/>
    <cellStyle name="Normal 10 4 2 2 2 2 2" xfId="52853"/>
    <cellStyle name="Normal 10 4 2 2 2 2 3" xfId="30242"/>
    <cellStyle name="Normal 10 4 2 2 2 3" xfId="14083"/>
    <cellStyle name="Normal 10 4 2 2 2 3 2" xfId="49301"/>
    <cellStyle name="Normal 10 4 2 2 2 4" xfId="40256"/>
    <cellStyle name="Normal 10 4 2 2 2 5" xfId="26690"/>
    <cellStyle name="Normal 10 4 2 2 3" xfId="6461"/>
    <cellStyle name="Normal 10 4 2 2 3 2" xfId="19091"/>
    <cellStyle name="Normal 10 4 2 2 3 2 2" xfId="54307"/>
    <cellStyle name="Normal 10 4 2 2 3 3" xfId="41710"/>
    <cellStyle name="Normal 10 4 2 2 3 4" xfId="31696"/>
    <cellStyle name="Normal 10 4 2 2 4" xfId="7920"/>
    <cellStyle name="Normal 10 4 2 2 4 2" xfId="20545"/>
    <cellStyle name="Normal 10 4 2 2 4 2 2" xfId="55761"/>
    <cellStyle name="Normal 10 4 2 2 4 3" xfId="43164"/>
    <cellStyle name="Normal 10 4 2 2 4 4" xfId="33150"/>
    <cellStyle name="Normal 10 4 2 2 5" xfId="9701"/>
    <cellStyle name="Normal 10 4 2 2 5 2" xfId="22321"/>
    <cellStyle name="Normal 10 4 2 2 5 2 2" xfId="57537"/>
    <cellStyle name="Normal 10 4 2 2 5 3" xfId="44940"/>
    <cellStyle name="Normal 10 4 2 2 5 4" xfId="34926"/>
    <cellStyle name="Normal 10 4 2 2 6" xfId="11494"/>
    <cellStyle name="Normal 10 4 2 2 6 2" xfId="24097"/>
    <cellStyle name="Normal 10 4 2 2 6 2 2" xfId="59313"/>
    <cellStyle name="Normal 10 4 2 2 6 3" xfId="46716"/>
    <cellStyle name="Normal 10 4 2 2 6 4" xfId="36702"/>
    <cellStyle name="Normal 10 4 2 2 7" xfId="15861"/>
    <cellStyle name="Normal 10 4 2 2 7 2" xfId="51077"/>
    <cellStyle name="Normal 10 4 2 2 7 3" xfId="28466"/>
    <cellStyle name="Normal 10 4 2 2 8" xfId="12952"/>
    <cellStyle name="Normal 10 4 2 2 8 2" xfId="48170"/>
    <cellStyle name="Normal 10 4 2 2 9" xfId="38480"/>
    <cellStyle name="Normal 10 4 2 3" xfId="3520"/>
    <cellStyle name="Normal 10 4 2 3 10" xfId="27015"/>
    <cellStyle name="Normal 10 4 2 3 11" xfId="61419"/>
    <cellStyle name="Normal 10 4 2 3 2" xfId="5316"/>
    <cellStyle name="Normal 10 4 2 3 2 2" xfId="17962"/>
    <cellStyle name="Normal 10 4 2 3 2 2 2" xfId="53178"/>
    <cellStyle name="Normal 10 4 2 3 2 3" xfId="40581"/>
    <cellStyle name="Normal 10 4 2 3 2 4" xfId="30567"/>
    <cellStyle name="Normal 10 4 2 3 3" xfId="6786"/>
    <cellStyle name="Normal 10 4 2 3 3 2" xfId="19416"/>
    <cellStyle name="Normal 10 4 2 3 3 2 2" xfId="54632"/>
    <cellStyle name="Normal 10 4 2 3 3 3" xfId="42035"/>
    <cellStyle name="Normal 10 4 2 3 3 4" xfId="32021"/>
    <cellStyle name="Normal 10 4 2 3 4" xfId="8245"/>
    <cellStyle name="Normal 10 4 2 3 4 2" xfId="20870"/>
    <cellStyle name="Normal 10 4 2 3 4 2 2" xfId="56086"/>
    <cellStyle name="Normal 10 4 2 3 4 3" xfId="43489"/>
    <cellStyle name="Normal 10 4 2 3 4 4" xfId="33475"/>
    <cellStyle name="Normal 10 4 2 3 5" xfId="10026"/>
    <cellStyle name="Normal 10 4 2 3 5 2" xfId="22646"/>
    <cellStyle name="Normal 10 4 2 3 5 2 2" xfId="57862"/>
    <cellStyle name="Normal 10 4 2 3 5 3" xfId="45265"/>
    <cellStyle name="Normal 10 4 2 3 5 4" xfId="35251"/>
    <cellStyle name="Normal 10 4 2 3 6" xfId="11819"/>
    <cellStyle name="Normal 10 4 2 3 6 2" xfId="24422"/>
    <cellStyle name="Normal 10 4 2 3 6 2 2" xfId="59638"/>
    <cellStyle name="Normal 10 4 2 3 6 3" xfId="47041"/>
    <cellStyle name="Normal 10 4 2 3 6 4" xfId="37027"/>
    <cellStyle name="Normal 10 4 2 3 7" xfId="16186"/>
    <cellStyle name="Normal 10 4 2 3 7 2" xfId="51402"/>
    <cellStyle name="Normal 10 4 2 3 7 3" xfId="28791"/>
    <cellStyle name="Normal 10 4 2 3 8" xfId="14408"/>
    <cellStyle name="Normal 10 4 2 3 8 2" xfId="49626"/>
    <cellStyle name="Normal 10 4 2 3 9" xfId="38805"/>
    <cellStyle name="Normal 10 4 2 4" xfId="2682"/>
    <cellStyle name="Normal 10 4 2 4 10" xfId="26206"/>
    <cellStyle name="Normal 10 4 2 4 11" xfId="60610"/>
    <cellStyle name="Normal 10 4 2 4 2" xfId="4507"/>
    <cellStyle name="Normal 10 4 2 4 2 2" xfId="17153"/>
    <cellStyle name="Normal 10 4 2 4 2 2 2" xfId="52369"/>
    <cellStyle name="Normal 10 4 2 4 2 3" xfId="39772"/>
    <cellStyle name="Normal 10 4 2 4 2 4" xfId="29758"/>
    <cellStyle name="Normal 10 4 2 4 3" xfId="5977"/>
    <cellStyle name="Normal 10 4 2 4 3 2" xfId="18607"/>
    <cellStyle name="Normal 10 4 2 4 3 2 2" xfId="53823"/>
    <cellStyle name="Normal 10 4 2 4 3 3" xfId="41226"/>
    <cellStyle name="Normal 10 4 2 4 3 4" xfId="31212"/>
    <cellStyle name="Normal 10 4 2 4 4" xfId="7436"/>
    <cellStyle name="Normal 10 4 2 4 4 2" xfId="20061"/>
    <cellStyle name="Normal 10 4 2 4 4 2 2" xfId="55277"/>
    <cellStyle name="Normal 10 4 2 4 4 3" xfId="42680"/>
    <cellStyle name="Normal 10 4 2 4 4 4" xfId="32666"/>
    <cellStyle name="Normal 10 4 2 4 5" xfId="9217"/>
    <cellStyle name="Normal 10 4 2 4 5 2" xfId="21837"/>
    <cellStyle name="Normal 10 4 2 4 5 2 2" xfId="57053"/>
    <cellStyle name="Normal 10 4 2 4 5 3" xfId="44456"/>
    <cellStyle name="Normal 10 4 2 4 5 4" xfId="34442"/>
    <cellStyle name="Normal 10 4 2 4 6" xfId="11010"/>
    <cellStyle name="Normal 10 4 2 4 6 2" xfId="23613"/>
    <cellStyle name="Normal 10 4 2 4 6 2 2" xfId="58829"/>
    <cellStyle name="Normal 10 4 2 4 6 3" xfId="46232"/>
    <cellStyle name="Normal 10 4 2 4 6 4" xfId="36218"/>
    <cellStyle name="Normal 10 4 2 4 7" xfId="15377"/>
    <cellStyle name="Normal 10 4 2 4 7 2" xfId="50593"/>
    <cellStyle name="Normal 10 4 2 4 7 3" xfId="27982"/>
    <cellStyle name="Normal 10 4 2 4 8" xfId="13599"/>
    <cellStyle name="Normal 10 4 2 4 8 2" xfId="48817"/>
    <cellStyle name="Normal 10 4 2 4 9" xfId="37996"/>
    <cellStyle name="Normal 10 4 2 5" xfId="3845"/>
    <cellStyle name="Normal 10 4 2 5 2" xfId="8568"/>
    <cellStyle name="Normal 10 4 2 5 2 2" xfId="21193"/>
    <cellStyle name="Normal 10 4 2 5 2 2 2" xfId="56409"/>
    <cellStyle name="Normal 10 4 2 5 2 3" xfId="43812"/>
    <cellStyle name="Normal 10 4 2 5 2 4" xfId="33798"/>
    <cellStyle name="Normal 10 4 2 5 3" xfId="10349"/>
    <cellStyle name="Normal 10 4 2 5 3 2" xfId="22969"/>
    <cellStyle name="Normal 10 4 2 5 3 2 2" xfId="58185"/>
    <cellStyle name="Normal 10 4 2 5 3 3" xfId="45588"/>
    <cellStyle name="Normal 10 4 2 5 3 4" xfId="35574"/>
    <cellStyle name="Normal 10 4 2 5 4" xfId="12144"/>
    <cellStyle name="Normal 10 4 2 5 4 2" xfId="24745"/>
    <cellStyle name="Normal 10 4 2 5 4 2 2" xfId="59961"/>
    <cellStyle name="Normal 10 4 2 5 4 3" xfId="47364"/>
    <cellStyle name="Normal 10 4 2 5 4 4" xfId="37350"/>
    <cellStyle name="Normal 10 4 2 5 5" xfId="16509"/>
    <cellStyle name="Normal 10 4 2 5 5 2" xfId="51725"/>
    <cellStyle name="Normal 10 4 2 5 5 3" xfId="29114"/>
    <cellStyle name="Normal 10 4 2 5 6" xfId="14731"/>
    <cellStyle name="Normal 10 4 2 5 6 2" xfId="49949"/>
    <cellStyle name="Normal 10 4 2 5 7" xfId="39128"/>
    <cellStyle name="Normal 10 4 2 5 8" xfId="27338"/>
    <cellStyle name="Normal 10 4 2 6" xfId="4185"/>
    <cellStyle name="Normal 10 4 2 6 2" xfId="16831"/>
    <cellStyle name="Normal 10 4 2 6 2 2" xfId="52047"/>
    <cellStyle name="Normal 10 4 2 6 2 3" xfId="29436"/>
    <cellStyle name="Normal 10 4 2 6 3" xfId="13277"/>
    <cellStyle name="Normal 10 4 2 6 3 2" xfId="48495"/>
    <cellStyle name="Normal 10 4 2 6 4" xfId="39450"/>
    <cellStyle name="Normal 10 4 2 6 5" xfId="25884"/>
    <cellStyle name="Normal 10 4 2 7" xfId="5655"/>
    <cellStyle name="Normal 10 4 2 7 2" xfId="18285"/>
    <cellStyle name="Normal 10 4 2 7 2 2" xfId="53501"/>
    <cellStyle name="Normal 10 4 2 7 3" xfId="40904"/>
    <cellStyle name="Normal 10 4 2 7 4" xfId="30890"/>
    <cellStyle name="Normal 10 4 2 8" xfId="7114"/>
    <cellStyle name="Normal 10 4 2 8 2" xfId="19739"/>
    <cellStyle name="Normal 10 4 2 8 2 2" xfId="54955"/>
    <cellStyle name="Normal 10 4 2 8 3" xfId="42358"/>
    <cellStyle name="Normal 10 4 2 8 4" xfId="32344"/>
    <cellStyle name="Normal 10 4 2 9" xfId="8895"/>
    <cellStyle name="Normal 10 4 2 9 2" xfId="21515"/>
    <cellStyle name="Normal 10 4 2 9 2 2" xfId="56731"/>
    <cellStyle name="Normal 10 4 2 9 3" xfId="44134"/>
    <cellStyle name="Normal 10 4 2 9 4" xfId="34120"/>
    <cellStyle name="Normal 10 4 3" xfId="3030"/>
    <cellStyle name="Normal 10 4 3 10" xfId="25402"/>
    <cellStyle name="Normal 10 4 3 11" xfId="60937"/>
    <cellStyle name="Normal 10 4 3 2" xfId="4834"/>
    <cellStyle name="Normal 10 4 3 2 2" xfId="17480"/>
    <cellStyle name="Normal 10 4 3 2 2 2" xfId="52696"/>
    <cellStyle name="Normal 10 4 3 2 2 3" xfId="30085"/>
    <cellStyle name="Normal 10 4 3 2 3" xfId="13926"/>
    <cellStyle name="Normal 10 4 3 2 3 2" xfId="49144"/>
    <cellStyle name="Normal 10 4 3 2 4" xfId="40099"/>
    <cellStyle name="Normal 10 4 3 2 5" xfId="26533"/>
    <cellStyle name="Normal 10 4 3 3" xfId="6304"/>
    <cellStyle name="Normal 10 4 3 3 2" xfId="18934"/>
    <cellStyle name="Normal 10 4 3 3 2 2" xfId="54150"/>
    <cellStyle name="Normal 10 4 3 3 3" xfId="41553"/>
    <cellStyle name="Normal 10 4 3 3 4" xfId="31539"/>
    <cellStyle name="Normal 10 4 3 4" xfId="7763"/>
    <cellStyle name="Normal 10 4 3 4 2" xfId="20388"/>
    <cellStyle name="Normal 10 4 3 4 2 2" xfId="55604"/>
    <cellStyle name="Normal 10 4 3 4 3" xfId="43007"/>
    <cellStyle name="Normal 10 4 3 4 4" xfId="32993"/>
    <cellStyle name="Normal 10 4 3 5" xfId="9544"/>
    <cellStyle name="Normal 10 4 3 5 2" xfId="22164"/>
    <cellStyle name="Normal 10 4 3 5 2 2" xfId="57380"/>
    <cellStyle name="Normal 10 4 3 5 3" xfId="44783"/>
    <cellStyle name="Normal 10 4 3 5 4" xfId="34769"/>
    <cellStyle name="Normal 10 4 3 6" xfId="11337"/>
    <cellStyle name="Normal 10 4 3 6 2" xfId="23940"/>
    <cellStyle name="Normal 10 4 3 6 2 2" xfId="59156"/>
    <cellStyle name="Normal 10 4 3 6 3" xfId="46559"/>
    <cellStyle name="Normal 10 4 3 6 4" xfId="36545"/>
    <cellStyle name="Normal 10 4 3 7" xfId="15704"/>
    <cellStyle name="Normal 10 4 3 7 2" xfId="50920"/>
    <cellStyle name="Normal 10 4 3 7 3" xfId="28309"/>
    <cellStyle name="Normal 10 4 3 8" xfId="12795"/>
    <cellStyle name="Normal 10 4 3 8 2" xfId="48013"/>
    <cellStyle name="Normal 10 4 3 9" xfId="38323"/>
    <cellStyle name="Normal 10 4 4" xfId="2858"/>
    <cellStyle name="Normal 10 4 4 10" xfId="25243"/>
    <cellStyle name="Normal 10 4 4 11" xfId="60778"/>
    <cellStyle name="Normal 10 4 4 2" xfId="4675"/>
    <cellStyle name="Normal 10 4 4 2 2" xfId="17321"/>
    <cellStyle name="Normal 10 4 4 2 2 2" xfId="52537"/>
    <cellStyle name="Normal 10 4 4 2 2 3" xfId="29926"/>
    <cellStyle name="Normal 10 4 4 2 3" xfId="13767"/>
    <cellStyle name="Normal 10 4 4 2 3 2" xfId="48985"/>
    <cellStyle name="Normal 10 4 4 2 4" xfId="39940"/>
    <cellStyle name="Normal 10 4 4 2 5" xfId="26374"/>
    <cellStyle name="Normal 10 4 4 3" xfId="6145"/>
    <cellStyle name="Normal 10 4 4 3 2" xfId="18775"/>
    <cellStyle name="Normal 10 4 4 3 2 2" xfId="53991"/>
    <cellStyle name="Normal 10 4 4 3 3" xfId="41394"/>
    <cellStyle name="Normal 10 4 4 3 4" xfId="31380"/>
    <cellStyle name="Normal 10 4 4 4" xfId="7604"/>
    <cellStyle name="Normal 10 4 4 4 2" xfId="20229"/>
    <cellStyle name="Normal 10 4 4 4 2 2" xfId="55445"/>
    <cellStyle name="Normal 10 4 4 4 3" xfId="42848"/>
    <cellStyle name="Normal 10 4 4 4 4" xfId="32834"/>
    <cellStyle name="Normal 10 4 4 5" xfId="9385"/>
    <cellStyle name="Normal 10 4 4 5 2" xfId="22005"/>
    <cellStyle name="Normal 10 4 4 5 2 2" xfId="57221"/>
    <cellStyle name="Normal 10 4 4 5 3" xfId="44624"/>
    <cellStyle name="Normal 10 4 4 5 4" xfId="34610"/>
    <cellStyle name="Normal 10 4 4 6" xfId="11178"/>
    <cellStyle name="Normal 10 4 4 6 2" xfId="23781"/>
    <cellStyle name="Normal 10 4 4 6 2 2" xfId="58997"/>
    <cellStyle name="Normal 10 4 4 6 3" xfId="46400"/>
    <cellStyle name="Normal 10 4 4 6 4" xfId="36386"/>
    <cellStyle name="Normal 10 4 4 7" xfId="15545"/>
    <cellStyle name="Normal 10 4 4 7 2" xfId="50761"/>
    <cellStyle name="Normal 10 4 4 7 3" xfId="28150"/>
    <cellStyle name="Normal 10 4 4 8" xfId="12636"/>
    <cellStyle name="Normal 10 4 4 8 2" xfId="47854"/>
    <cellStyle name="Normal 10 4 4 9" xfId="38164"/>
    <cellStyle name="Normal 10 4 5" xfId="3366"/>
    <cellStyle name="Normal 10 4 5 10" xfId="26861"/>
    <cellStyle name="Normal 10 4 5 11" xfId="61265"/>
    <cellStyle name="Normal 10 4 5 2" xfId="5162"/>
    <cellStyle name="Normal 10 4 5 2 2" xfId="17808"/>
    <cellStyle name="Normal 10 4 5 2 2 2" xfId="53024"/>
    <cellStyle name="Normal 10 4 5 2 3" xfId="40427"/>
    <cellStyle name="Normal 10 4 5 2 4" xfId="30413"/>
    <cellStyle name="Normal 10 4 5 3" xfId="6632"/>
    <cellStyle name="Normal 10 4 5 3 2" xfId="19262"/>
    <cellStyle name="Normal 10 4 5 3 2 2" xfId="54478"/>
    <cellStyle name="Normal 10 4 5 3 3" xfId="41881"/>
    <cellStyle name="Normal 10 4 5 3 4" xfId="31867"/>
    <cellStyle name="Normal 10 4 5 4" xfId="8091"/>
    <cellStyle name="Normal 10 4 5 4 2" xfId="20716"/>
    <cellStyle name="Normal 10 4 5 4 2 2" xfId="55932"/>
    <cellStyle name="Normal 10 4 5 4 3" xfId="43335"/>
    <cellStyle name="Normal 10 4 5 4 4" xfId="33321"/>
    <cellStyle name="Normal 10 4 5 5" xfId="9872"/>
    <cellStyle name="Normal 10 4 5 5 2" xfId="22492"/>
    <cellStyle name="Normal 10 4 5 5 2 2" xfId="57708"/>
    <cellStyle name="Normal 10 4 5 5 3" xfId="45111"/>
    <cellStyle name="Normal 10 4 5 5 4" xfId="35097"/>
    <cellStyle name="Normal 10 4 5 6" xfId="11665"/>
    <cellStyle name="Normal 10 4 5 6 2" xfId="24268"/>
    <cellStyle name="Normal 10 4 5 6 2 2" xfId="59484"/>
    <cellStyle name="Normal 10 4 5 6 3" xfId="46887"/>
    <cellStyle name="Normal 10 4 5 6 4" xfId="36873"/>
    <cellStyle name="Normal 10 4 5 7" xfId="16032"/>
    <cellStyle name="Normal 10 4 5 7 2" xfId="51248"/>
    <cellStyle name="Normal 10 4 5 7 3" xfId="28637"/>
    <cellStyle name="Normal 10 4 5 8" xfId="14254"/>
    <cellStyle name="Normal 10 4 5 8 2" xfId="49472"/>
    <cellStyle name="Normal 10 4 5 9" xfId="38651"/>
    <cellStyle name="Normal 10 4 6" xfId="2527"/>
    <cellStyle name="Normal 10 4 6 10" xfId="26052"/>
    <cellStyle name="Normal 10 4 6 11" xfId="60456"/>
    <cellStyle name="Normal 10 4 6 2" xfId="4353"/>
    <cellStyle name="Normal 10 4 6 2 2" xfId="16999"/>
    <cellStyle name="Normal 10 4 6 2 2 2" xfId="52215"/>
    <cellStyle name="Normal 10 4 6 2 3" xfId="39618"/>
    <cellStyle name="Normal 10 4 6 2 4" xfId="29604"/>
    <cellStyle name="Normal 10 4 6 3" xfId="5823"/>
    <cellStyle name="Normal 10 4 6 3 2" xfId="18453"/>
    <cellStyle name="Normal 10 4 6 3 2 2" xfId="53669"/>
    <cellStyle name="Normal 10 4 6 3 3" xfId="41072"/>
    <cellStyle name="Normal 10 4 6 3 4" xfId="31058"/>
    <cellStyle name="Normal 10 4 6 4" xfId="7282"/>
    <cellStyle name="Normal 10 4 6 4 2" xfId="19907"/>
    <cellStyle name="Normal 10 4 6 4 2 2" xfId="55123"/>
    <cellStyle name="Normal 10 4 6 4 3" xfId="42526"/>
    <cellStyle name="Normal 10 4 6 4 4" xfId="32512"/>
    <cellStyle name="Normal 10 4 6 5" xfId="9063"/>
    <cellStyle name="Normal 10 4 6 5 2" xfId="21683"/>
    <cellStyle name="Normal 10 4 6 5 2 2" xfId="56899"/>
    <cellStyle name="Normal 10 4 6 5 3" xfId="44302"/>
    <cellStyle name="Normal 10 4 6 5 4" xfId="34288"/>
    <cellStyle name="Normal 10 4 6 6" xfId="10856"/>
    <cellStyle name="Normal 10 4 6 6 2" xfId="23459"/>
    <cellStyle name="Normal 10 4 6 6 2 2" xfId="58675"/>
    <cellStyle name="Normal 10 4 6 6 3" xfId="46078"/>
    <cellStyle name="Normal 10 4 6 6 4" xfId="36064"/>
    <cellStyle name="Normal 10 4 6 7" xfId="15223"/>
    <cellStyle name="Normal 10 4 6 7 2" xfId="50439"/>
    <cellStyle name="Normal 10 4 6 7 3" xfId="27828"/>
    <cellStyle name="Normal 10 4 6 8" xfId="13445"/>
    <cellStyle name="Normal 10 4 6 8 2" xfId="48663"/>
    <cellStyle name="Normal 10 4 6 9" xfId="37842"/>
    <cellStyle name="Normal 10 4 7" xfId="3690"/>
    <cellStyle name="Normal 10 4 7 2" xfId="8414"/>
    <cellStyle name="Normal 10 4 7 2 2" xfId="21039"/>
    <cellStyle name="Normal 10 4 7 2 2 2" xfId="56255"/>
    <cellStyle name="Normal 10 4 7 2 3" xfId="43658"/>
    <cellStyle name="Normal 10 4 7 2 4" xfId="33644"/>
    <cellStyle name="Normal 10 4 7 3" xfId="10195"/>
    <cellStyle name="Normal 10 4 7 3 2" xfId="22815"/>
    <cellStyle name="Normal 10 4 7 3 2 2" xfId="58031"/>
    <cellStyle name="Normal 10 4 7 3 3" xfId="45434"/>
    <cellStyle name="Normal 10 4 7 3 4" xfId="35420"/>
    <cellStyle name="Normal 10 4 7 4" xfId="11990"/>
    <cellStyle name="Normal 10 4 7 4 2" xfId="24591"/>
    <cellStyle name="Normal 10 4 7 4 2 2" xfId="59807"/>
    <cellStyle name="Normal 10 4 7 4 3" xfId="47210"/>
    <cellStyle name="Normal 10 4 7 4 4" xfId="37196"/>
    <cellStyle name="Normal 10 4 7 5" xfId="16355"/>
    <cellStyle name="Normal 10 4 7 5 2" xfId="51571"/>
    <cellStyle name="Normal 10 4 7 5 3" xfId="28960"/>
    <cellStyle name="Normal 10 4 7 6" xfId="14577"/>
    <cellStyle name="Normal 10 4 7 6 2" xfId="49795"/>
    <cellStyle name="Normal 10 4 7 7" xfId="38974"/>
    <cellStyle name="Normal 10 4 7 8" xfId="27184"/>
    <cellStyle name="Normal 10 4 8" xfId="4026"/>
    <cellStyle name="Normal 10 4 8 2" xfId="16677"/>
    <cellStyle name="Normal 10 4 8 2 2" xfId="51893"/>
    <cellStyle name="Normal 10 4 8 2 3" xfId="29282"/>
    <cellStyle name="Normal 10 4 8 3" xfId="13123"/>
    <cellStyle name="Normal 10 4 8 3 2" xfId="48341"/>
    <cellStyle name="Normal 10 4 8 4" xfId="39296"/>
    <cellStyle name="Normal 10 4 8 5" xfId="25730"/>
    <cellStyle name="Normal 10 4 9" xfId="5501"/>
    <cellStyle name="Normal 10 4 9 2" xfId="18131"/>
    <cellStyle name="Normal 10 4 9 2 2" xfId="53347"/>
    <cellStyle name="Normal 10 4 9 3" xfId="40750"/>
    <cellStyle name="Normal 10 4 9 4" xfId="30736"/>
    <cellStyle name="Normal 10 5" xfId="998"/>
    <cellStyle name="Normal 10 5 10" xfId="10517"/>
    <cellStyle name="Normal 10 5 10 2" xfId="23128"/>
    <cellStyle name="Normal 10 5 10 2 2" xfId="58344"/>
    <cellStyle name="Normal 10 5 10 3" xfId="45747"/>
    <cellStyle name="Normal 10 5 10 4" xfId="35733"/>
    <cellStyle name="Normal 10 5 11" xfId="14981"/>
    <cellStyle name="Normal 10 5 11 2" xfId="50197"/>
    <cellStyle name="Normal 10 5 11 3" xfId="27586"/>
    <cellStyle name="Normal 10 5 12" xfId="12394"/>
    <cellStyle name="Normal 10 5 12 2" xfId="47612"/>
    <cellStyle name="Normal 10 5 13" xfId="37600"/>
    <cellStyle name="Normal 10 5 14" xfId="25001"/>
    <cellStyle name="Normal 10 5 15" xfId="60214"/>
    <cellStyle name="Normal 10 5 2" xfId="3117"/>
    <cellStyle name="Normal 10 5 2 10" xfId="25485"/>
    <cellStyle name="Normal 10 5 2 11" xfId="61020"/>
    <cellStyle name="Normal 10 5 2 2" xfId="4917"/>
    <cellStyle name="Normal 10 5 2 2 2" xfId="17563"/>
    <cellStyle name="Normal 10 5 2 2 2 2" xfId="52779"/>
    <cellStyle name="Normal 10 5 2 2 2 3" xfId="30168"/>
    <cellStyle name="Normal 10 5 2 2 3" xfId="14009"/>
    <cellStyle name="Normal 10 5 2 2 3 2" xfId="49227"/>
    <cellStyle name="Normal 10 5 2 2 4" xfId="40182"/>
    <cellStyle name="Normal 10 5 2 2 5" xfId="26616"/>
    <cellStyle name="Normal 10 5 2 3" xfId="6387"/>
    <cellStyle name="Normal 10 5 2 3 2" xfId="19017"/>
    <cellStyle name="Normal 10 5 2 3 2 2" xfId="54233"/>
    <cellStyle name="Normal 10 5 2 3 3" xfId="41636"/>
    <cellStyle name="Normal 10 5 2 3 4" xfId="31622"/>
    <cellStyle name="Normal 10 5 2 4" xfId="7846"/>
    <cellStyle name="Normal 10 5 2 4 2" xfId="20471"/>
    <cellStyle name="Normal 10 5 2 4 2 2" xfId="55687"/>
    <cellStyle name="Normal 10 5 2 4 3" xfId="43090"/>
    <cellStyle name="Normal 10 5 2 4 4" xfId="33076"/>
    <cellStyle name="Normal 10 5 2 5" xfId="9627"/>
    <cellStyle name="Normal 10 5 2 5 2" xfId="22247"/>
    <cellStyle name="Normal 10 5 2 5 2 2" xfId="57463"/>
    <cellStyle name="Normal 10 5 2 5 3" xfId="44866"/>
    <cellStyle name="Normal 10 5 2 5 4" xfId="34852"/>
    <cellStyle name="Normal 10 5 2 6" xfId="11420"/>
    <cellStyle name="Normal 10 5 2 6 2" xfId="24023"/>
    <cellStyle name="Normal 10 5 2 6 2 2" xfId="59239"/>
    <cellStyle name="Normal 10 5 2 6 3" xfId="46642"/>
    <cellStyle name="Normal 10 5 2 6 4" xfId="36628"/>
    <cellStyle name="Normal 10 5 2 7" xfId="15787"/>
    <cellStyle name="Normal 10 5 2 7 2" xfId="51003"/>
    <cellStyle name="Normal 10 5 2 7 3" xfId="28392"/>
    <cellStyle name="Normal 10 5 2 8" xfId="12878"/>
    <cellStyle name="Normal 10 5 2 8 2" xfId="48096"/>
    <cellStyle name="Normal 10 5 2 9" xfId="38406"/>
    <cellStyle name="Normal 10 5 3" xfId="3446"/>
    <cellStyle name="Normal 10 5 3 10" xfId="26941"/>
    <cellStyle name="Normal 10 5 3 11" xfId="61345"/>
    <cellStyle name="Normal 10 5 3 2" xfId="5242"/>
    <cellStyle name="Normal 10 5 3 2 2" xfId="17888"/>
    <cellStyle name="Normal 10 5 3 2 2 2" xfId="53104"/>
    <cellStyle name="Normal 10 5 3 2 3" xfId="40507"/>
    <cellStyle name="Normal 10 5 3 2 4" xfId="30493"/>
    <cellStyle name="Normal 10 5 3 3" xfId="6712"/>
    <cellStyle name="Normal 10 5 3 3 2" xfId="19342"/>
    <cellStyle name="Normal 10 5 3 3 2 2" xfId="54558"/>
    <cellStyle name="Normal 10 5 3 3 3" xfId="41961"/>
    <cellStyle name="Normal 10 5 3 3 4" xfId="31947"/>
    <cellStyle name="Normal 10 5 3 4" xfId="8171"/>
    <cellStyle name="Normal 10 5 3 4 2" xfId="20796"/>
    <cellStyle name="Normal 10 5 3 4 2 2" xfId="56012"/>
    <cellStyle name="Normal 10 5 3 4 3" xfId="43415"/>
    <cellStyle name="Normal 10 5 3 4 4" xfId="33401"/>
    <cellStyle name="Normal 10 5 3 5" xfId="9952"/>
    <cellStyle name="Normal 10 5 3 5 2" xfId="22572"/>
    <cellStyle name="Normal 10 5 3 5 2 2" xfId="57788"/>
    <cellStyle name="Normal 10 5 3 5 3" xfId="45191"/>
    <cellStyle name="Normal 10 5 3 5 4" xfId="35177"/>
    <cellStyle name="Normal 10 5 3 6" xfId="11745"/>
    <cellStyle name="Normal 10 5 3 6 2" xfId="24348"/>
    <cellStyle name="Normal 10 5 3 6 2 2" xfId="59564"/>
    <cellStyle name="Normal 10 5 3 6 3" xfId="46967"/>
    <cellStyle name="Normal 10 5 3 6 4" xfId="36953"/>
    <cellStyle name="Normal 10 5 3 7" xfId="16112"/>
    <cellStyle name="Normal 10 5 3 7 2" xfId="51328"/>
    <cellStyle name="Normal 10 5 3 7 3" xfId="28717"/>
    <cellStyle name="Normal 10 5 3 8" xfId="14334"/>
    <cellStyle name="Normal 10 5 3 8 2" xfId="49552"/>
    <cellStyle name="Normal 10 5 3 9" xfId="38731"/>
    <cellStyle name="Normal 10 5 4" xfId="2608"/>
    <cellStyle name="Normal 10 5 4 10" xfId="26132"/>
    <cellStyle name="Normal 10 5 4 11" xfId="60536"/>
    <cellStyle name="Normal 10 5 4 2" xfId="4433"/>
    <cellStyle name="Normal 10 5 4 2 2" xfId="17079"/>
    <cellStyle name="Normal 10 5 4 2 2 2" xfId="52295"/>
    <cellStyle name="Normal 10 5 4 2 3" xfId="39698"/>
    <cellStyle name="Normal 10 5 4 2 4" xfId="29684"/>
    <cellStyle name="Normal 10 5 4 3" xfId="5903"/>
    <cellStyle name="Normal 10 5 4 3 2" xfId="18533"/>
    <cellStyle name="Normal 10 5 4 3 2 2" xfId="53749"/>
    <cellStyle name="Normal 10 5 4 3 3" xfId="41152"/>
    <cellStyle name="Normal 10 5 4 3 4" xfId="31138"/>
    <cellStyle name="Normal 10 5 4 4" xfId="7362"/>
    <cellStyle name="Normal 10 5 4 4 2" xfId="19987"/>
    <cellStyle name="Normal 10 5 4 4 2 2" xfId="55203"/>
    <cellStyle name="Normal 10 5 4 4 3" xfId="42606"/>
    <cellStyle name="Normal 10 5 4 4 4" xfId="32592"/>
    <cellStyle name="Normal 10 5 4 5" xfId="9143"/>
    <cellStyle name="Normal 10 5 4 5 2" xfId="21763"/>
    <cellStyle name="Normal 10 5 4 5 2 2" xfId="56979"/>
    <cellStyle name="Normal 10 5 4 5 3" xfId="44382"/>
    <cellStyle name="Normal 10 5 4 5 4" xfId="34368"/>
    <cellStyle name="Normal 10 5 4 6" xfId="10936"/>
    <cellStyle name="Normal 10 5 4 6 2" xfId="23539"/>
    <cellStyle name="Normal 10 5 4 6 2 2" xfId="58755"/>
    <cellStyle name="Normal 10 5 4 6 3" xfId="46158"/>
    <cellStyle name="Normal 10 5 4 6 4" xfId="36144"/>
    <cellStyle name="Normal 10 5 4 7" xfId="15303"/>
    <cellStyle name="Normal 10 5 4 7 2" xfId="50519"/>
    <cellStyle name="Normal 10 5 4 7 3" xfId="27908"/>
    <cellStyle name="Normal 10 5 4 8" xfId="13525"/>
    <cellStyle name="Normal 10 5 4 8 2" xfId="48743"/>
    <cellStyle name="Normal 10 5 4 9" xfId="37922"/>
    <cellStyle name="Normal 10 5 5" xfId="3771"/>
    <cellStyle name="Normal 10 5 5 2" xfId="8494"/>
    <cellStyle name="Normal 10 5 5 2 2" xfId="21119"/>
    <cellStyle name="Normal 10 5 5 2 2 2" xfId="56335"/>
    <cellStyle name="Normal 10 5 5 2 3" xfId="43738"/>
    <cellStyle name="Normal 10 5 5 2 4" xfId="33724"/>
    <cellStyle name="Normal 10 5 5 3" xfId="10275"/>
    <cellStyle name="Normal 10 5 5 3 2" xfId="22895"/>
    <cellStyle name="Normal 10 5 5 3 2 2" xfId="58111"/>
    <cellStyle name="Normal 10 5 5 3 3" xfId="45514"/>
    <cellStyle name="Normal 10 5 5 3 4" xfId="35500"/>
    <cellStyle name="Normal 10 5 5 4" xfId="12070"/>
    <cellStyle name="Normal 10 5 5 4 2" xfId="24671"/>
    <cellStyle name="Normal 10 5 5 4 2 2" xfId="59887"/>
    <cellStyle name="Normal 10 5 5 4 3" xfId="47290"/>
    <cellStyle name="Normal 10 5 5 4 4" xfId="37276"/>
    <cellStyle name="Normal 10 5 5 5" xfId="16435"/>
    <cellStyle name="Normal 10 5 5 5 2" xfId="51651"/>
    <cellStyle name="Normal 10 5 5 5 3" xfId="29040"/>
    <cellStyle name="Normal 10 5 5 6" xfId="14657"/>
    <cellStyle name="Normal 10 5 5 6 2" xfId="49875"/>
    <cellStyle name="Normal 10 5 5 7" xfId="39054"/>
    <cellStyle name="Normal 10 5 5 8" xfId="27264"/>
    <cellStyle name="Normal 10 5 6" xfId="4111"/>
    <cellStyle name="Normal 10 5 6 2" xfId="16757"/>
    <cellStyle name="Normal 10 5 6 2 2" xfId="51973"/>
    <cellStyle name="Normal 10 5 6 2 3" xfId="29362"/>
    <cellStyle name="Normal 10 5 6 3" xfId="13203"/>
    <cellStyle name="Normal 10 5 6 3 2" xfId="48421"/>
    <cellStyle name="Normal 10 5 6 4" xfId="39376"/>
    <cellStyle name="Normal 10 5 6 5" xfId="25810"/>
    <cellStyle name="Normal 10 5 7" xfId="5581"/>
    <cellStyle name="Normal 10 5 7 2" xfId="18211"/>
    <cellStyle name="Normal 10 5 7 2 2" xfId="53427"/>
    <cellStyle name="Normal 10 5 7 3" xfId="40830"/>
    <cellStyle name="Normal 10 5 7 4" xfId="30816"/>
    <cellStyle name="Normal 10 5 8" xfId="7040"/>
    <cellStyle name="Normal 10 5 8 2" xfId="19665"/>
    <cellStyle name="Normal 10 5 8 2 2" xfId="54881"/>
    <cellStyle name="Normal 10 5 8 3" xfId="42284"/>
    <cellStyle name="Normal 10 5 8 4" xfId="32270"/>
    <cellStyle name="Normal 10 5 9" xfId="8821"/>
    <cellStyle name="Normal 10 5 9 2" xfId="21441"/>
    <cellStyle name="Normal 10 5 9 2 2" xfId="56657"/>
    <cellStyle name="Normal 10 5 9 3" xfId="44060"/>
    <cellStyle name="Normal 10 5 9 4" xfId="34046"/>
    <cellStyle name="Normal 10 6" xfId="2940"/>
    <cellStyle name="Normal 10 6 10" xfId="25323"/>
    <cellStyle name="Normal 10 6 11" xfId="60858"/>
    <cellStyle name="Normal 10 6 2" xfId="4755"/>
    <cellStyle name="Normal 10 6 2 2" xfId="17401"/>
    <cellStyle name="Normal 10 6 2 2 2" xfId="52617"/>
    <cellStyle name="Normal 10 6 2 2 3" xfId="30006"/>
    <cellStyle name="Normal 10 6 2 3" xfId="13847"/>
    <cellStyle name="Normal 10 6 2 3 2" xfId="49065"/>
    <cellStyle name="Normal 10 6 2 4" xfId="40020"/>
    <cellStyle name="Normal 10 6 2 5" xfId="26454"/>
    <cellStyle name="Normal 10 6 3" xfId="6225"/>
    <cellStyle name="Normal 10 6 3 2" xfId="18855"/>
    <cellStyle name="Normal 10 6 3 2 2" xfId="54071"/>
    <cellStyle name="Normal 10 6 3 3" xfId="41474"/>
    <cellStyle name="Normal 10 6 3 4" xfId="31460"/>
    <cellStyle name="Normal 10 6 4" xfId="7684"/>
    <cellStyle name="Normal 10 6 4 2" xfId="20309"/>
    <cellStyle name="Normal 10 6 4 2 2" xfId="55525"/>
    <cellStyle name="Normal 10 6 4 3" xfId="42928"/>
    <cellStyle name="Normal 10 6 4 4" xfId="32914"/>
    <cellStyle name="Normal 10 6 5" xfId="9465"/>
    <cellStyle name="Normal 10 6 5 2" xfId="22085"/>
    <cellStyle name="Normal 10 6 5 2 2" xfId="57301"/>
    <cellStyle name="Normal 10 6 5 3" xfId="44704"/>
    <cellStyle name="Normal 10 6 5 4" xfId="34690"/>
    <cellStyle name="Normal 10 6 6" xfId="11258"/>
    <cellStyle name="Normal 10 6 6 2" xfId="23861"/>
    <cellStyle name="Normal 10 6 6 2 2" xfId="59077"/>
    <cellStyle name="Normal 10 6 6 3" xfId="46480"/>
    <cellStyle name="Normal 10 6 6 4" xfId="36466"/>
    <cellStyle name="Normal 10 6 7" xfId="15625"/>
    <cellStyle name="Normal 10 6 7 2" xfId="50841"/>
    <cellStyle name="Normal 10 6 7 3" xfId="28230"/>
    <cellStyle name="Normal 10 6 8" xfId="12716"/>
    <cellStyle name="Normal 10 6 8 2" xfId="47934"/>
    <cellStyle name="Normal 10 6 9" xfId="38244"/>
    <cellStyle name="Normal 10 7" xfId="2778"/>
    <cellStyle name="Normal 10 7 10" xfId="25171"/>
    <cellStyle name="Normal 10 7 11" xfId="60706"/>
    <cellStyle name="Normal 10 7 2" xfId="4603"/>
    <cellStyle name="Normal 10 7 2 2" xfId="17249"/>
    <cellStyle name="Normal 10 7 2 2 2" xfId="52465"/>
    <cellStyle name="Normal 10 7 2 2 3" xfId="29854"/>
    <cellStyle name="Normal 10 7 2 3" xfId="13695"/>
    <cellStyle name="Normal 10 7 2 3 2" xfId="48913"/>
    <cellStyle name="Normal 10 7 2 4" xfId="39868"/>
    <cellStyle name="Normal 10 7 2 5" xfId="26302"/>
    <cellStyle name="Normal 10 7 3" xfId="6073"/>
    <cellStyle name="Normal 10 7 3 2" xfId="18703"/>
    <cellStyle name="Normal 10 7 3 2 2" xfId="53919"/>
    <cellStyle name="Normal 10 7 3 3" xfId="41322"/>
    <cellStyle name="Normal 10 7 3 4" xfId="31308"/>
    <cellStyle name="Normal 10 7 4" xfId="7532"/>
    <cellStyle name="Normal 10 7 4 2" xfId="20157"/>
    <cellStyle name="Normal 10 7 4 2 2" xfId="55373"/>
    <cellStyle name="Normal 10 7 4 3" xfId="42776"/>
    <cellStyle name="Normal 10 7 4 4" xfId="32762"/>
    <cellStyle name="Normal 10 7 5" xfId="9313"/>
    <cellStyle name="Normal 10 7 5 2" xfId="21933"/>
    <cellStyle name="Normal 10 7 5 2 2" xfId="57149"/>
    <cellStyle name="Normal 10 7 5 3" xfId="44552"/>
    <cellStyle name="Normal 10 7 5 4" xfId="34538"/>
    <cellStyle name="Normal 10 7 6" xfId="11106"/>
    <cellStyle name="Normal 10 7 6 2" xfId="23709"/>
    <cellStyle name="Normal 10 7 6 2 2" xfId="58925"/>
    <cellStyle name="Normal 10 7 6 3" xfId="46328"/>
    <cellStyle name="Normal 10 7 6 4" xfId="36314"/>
    <cellStyle name="Normal 10 7 7" xfId="15473"/>
    <cellStyle name="Normal 10 7 7 2" xfId="50689"/>
    <cellStyle name="Normal 10 7 7 3" xfId="28078"/>
    <cellStyle name="Normal 10 7 8" xfId="12564"/>
    <cellStyle name="Normal 10 7 8 2" xfId="47782"/>
    <cellStyle name="Normal 10 7 9" xfId="38092"/>
    <cellStyle name="Normal 10 8" xfId="3293"/>
    <cellStyle name="Normal 10 8 10" xfId="26789"/>
    <cellStyle name="Normal 10 8 11" xfId="61193"/>
    <cellStyle name="Normal 10 8 2" xfId="5090"/>
    <cellStyle name="Normal 10 8 2 2" xfId="17736"/>
    <cellStyle name="Normal 10 8 2 2 2" xfId="52952"/>
    <cellStyle name="Normal 10 8 2 3" xfId="40355"/>
    <cellStyle name="Normal 10 8 2 4" xfId="30341"/>
    <cellStyle name="Normal 10 8 3" xfId="6560"/>
    <cellStyle name="Normal 10 8 3 2" xfId="19190"/>
    <cellStyle name="Normal 10 8 3 2 2" xfId="54406"/>
    <cellStyle name="Normal 10 8 3 3" xfId="41809"/>
    <cellStyle name="Normal 10 8 3 4" xfId="31795"/>
    <cellStyle name="Normal 10 8 4" xfId="8019"/>
    <cellStyle name="Normal 10 8 4 2" xfId="20644"/>
    <cellStyle name="Normal 10 8 4 2 2" xfId="55860"/>
    <cellStyle name="Normal 10 8 4 3" xfId="43263"/>
    <cellStyle name="Normal 10 8 4 4" xfId="33249"/>
    <cellStyle name="Normal 10 8 5" xfId="9800"/>
    <cellStyle name="Normal 10 8 5 2" xfId="22420"/>
    <cellStyle name="Normal 10 8 5 2 2" xfId="57636"/>
    <cellStyle name="Normal 10 8 5 3" xfId="45039"/>
    <cellStyle name="Normal 10 8 5 4" xfId="35025"/>
    <cellStyle name="Normal 10 8 6" xfId="11593"/>
    <cellStyle name="Normal 10 8 6 2" xfId="24196"/>
    <cellStyle name="Normal 10 8 6 2 2" xfId="59412"/>
    <cellStyle name="Normal 10 8 6 3" xfId="46815"/>
    <cellStyle name="Normal 10 8 6 4" xfId="36801"/>
    <cellStyle name="Normal 10 8 7" xfId="15960"/>
    <cellStyle name="Normal 10 8 7 2" xfId="51176"/>
    <cellStyle name="Normal 10 8 7 3" xfId="28565"/>
    <cellStyle name="Normal 10 8 8" xfId="14182"/>
    <cellStyle name="Normal 10 8 8 2" xfId="49400"/>
    <cellStyle name="Normal 10 8 9" xfId="38579"/>
    <cellStyle name="Normal 10 9" xfId="2448"/>
    <cellStyle name="Normal 10 9 10" xfId="25980"/>
    <cellStyle name="Normal 10 9 11" xfId="60384"/>
    <cellStyle name="Normal 10 9 2" xfId="4281"/>
    <cellStyle name="Normal 10 9 2 2" xfId="16927"/>
    <cellStyle name="Normal 10 9 2 2 2" xfId="52143"/>
    <cellStyle name="Normal 10 9 2 3" xfId="39546"/>
    <cellStyle name="Normal 10 9 2 4" xfId="29532"/>
    <cellStyle name="Normal 10 9 3" xfId="5751"/>
    <cellStyle name="Normal 10 9 3 2" xfId="18381"/>
    <cellStyle name="Normal 10 9 3 2 2" xfId="53597"/>
    <cellStyle name="Normal 10 9 3 3" xfId="41000"/>
    <cellStyle name="Normal 10 9 3 4" xfId="30986"/>
    <cellStyle name="Normal 10 9 4" xfId="7210"/>
    <cellStyle name="Normal 10 9 4 2" xfId="19835"/>
    <cellStyle name="Normal 10 9 4 2 2" xfId="55051"/>
    <cellStyle name="Normal 10 9 4 3" xfId="42454"/>
    <cellStyle name="Normal 10 9 4 4" xfId="32440"/>
    <cellStyle name="Normal 10 9 5" xfId="8991"/>
    <cellStyle name="Normal 10 9 5 2" xfId="21611"/>
    <cellStyle name="Normal 10 9 5 2 2" xfId="56827"/>
    <cellStyle name="Normal 10 9 5 3" xfId="44230"/>
    <cellStyle name="Normal 10 9 5 4" xfId="34216"/>
    <cellStyle name="Normal 10 9 6" xfId="10784"/>
    <cellStyle name="Normal 10 9 6 2" xfId="23387"/>
    <cellStyle name="Normal 10 9 6 2 2" xfId="58603"/>
    <cellStyle name="Normal 10 9 6 3" xfId="46006"/>
    <cellStyle name="Normal 10 9 6 4" xfId="35992"/>
    <cellStyle name="Normal 10 9 7" xfId="15151"/>
    <cellStyle name="Normal 10 9 7 2" xfId="50367"/>
    <cellStyle name="Normal 10 9 7 3" xfId="27756"/>
    <cellStyle name="Normal 10 9 8" xfId="13373"/>
    <cellStyle name="Normal 10 9 8 2" xfId="48591"/>
    <cellStyle name="Normal 10 9 9" xfId="37770"/>
    <cellStyle name="Normal 10_District Target Attainment" xfId="999"/>
    <cellStyle name="Normal 11" xfId="1000"/>
    <cellStyle name="Normal 11 2" xfId="1001"/>
    <cellStyle name="Normal 11 2 2" xfId="1002"/>
    <cellStyle name="Normal 11 2_District Target Attainment" xfId="1003"/>
    <cellStyle name="Normal 11 3" xfId="1004"/>
    <cellStyle name="Normal 11_District Target Attainment" xfId="1005"/>
    <cellStyle name="Normal 12" xfId="1006"/>
    <cellStyle name="Normal 12 10" xfId="3943"/>
    <cellStyle name="Normal 12 10 2" xfId="16606"/>
    <cellStyle name="Normal 12 10 2 2" xfId="51822"/>
    <cellStyle name="Normal 12 10 2 3" xfId="29211"/>
    <cellStyle name="Normal 12 10 3" xfId="13052"/>
    <cellStyle name="Normal 12 10 3 2" xfId="48270"/>
    <cellStyle name="Normal 12 10 4" xfId="39225"/>
    <cellStyle name="Normal 12 10 5" xfId="25659"/>
    <cellStyle name="Normal 12 11" xfId="5429"/>
    <cellStyle name="Normal 12 11 2" xfId="18060"/>
    <cellStyle name="Normal 12 11 2 2" xfId="53276"/>
    <cellStyle name="Normal 12 11 3" xfId="40679"/>
    <cellStyle name="Normal 12 11 4" xfId="30665"/>
    <cellStyle name="Normal 12 12" xfId="6885"/>
    <cellStyle name="Normal 12 12 2" xfId="19514"/>
    <cellStyle name="Normal 12 12 2 2" xfId="54730"/>
    <cellStyle name="Normal 12 12 3" xfId="42133"/>
    <cellStyle name="Normal 12 12 4" xfId="32119"/>
    <cellStyle name="Normal 12 13" xfId="8667"/>
    <cellStyle name="Normal 12 13 2" xfId="21290"/>
    <cellStyle name="Normal 12 13 2 2" xfId="56506"/>
    <cellStyle name="Normal 12 13 3" xfId="43909"/>
    <cellStyle name="Normal 12 13 4" xfId="33895"/>
    <cellStyle name="Normal 12 14" xfId="10518"/>
    <cellStyle name="Normal 12 14 2" xfId="23129"/>
    <cellStyle name="Normal 12 14 2 2" xfId="58345"/>
    <cellStyle name="Normal 12 14 3" xfId="45748"/>
    <cellStyle name="Normal 12 14 4" xfId="35734"/>
    <cellStyle name="Normal 12 15" xfId="14828"/>
    <cellStyle name="Normal 12 15 2" xfId="50046"/>
    <cellStyle name="Normal 12 15 3" xfId="27435"/>
    <cellStyle name="Normal 12 16" xfId="12242"/>
    <cellStyle name="Normal 12 16 2" xfId="47461"/>
    <cellStyle name="Normal 12 17" xfId="37447"/>
    <cellStyle name="Normal 12 18" xfId="24849"/>
    <cellStyle name="Normal 12 19" xfId="60062"/>
    <cellStyle name="Normal 12 2" xfId="1007"/>
    <cellStyle name="Normal 12 2 10" xfId="5459"/>
    <cellStyle name="Normal 12 2 10 2" xfId="18089"/>
    <cellStyle name="Normal 12 2 10 2 2" xfId="53305"/>
    <cellStyle name="Normal 12 2 10 3" xfId="40708"/>
    <cellStyle name="Normal 12 2 10 4" xfId="30694"/>
    <cellStyle name="Normal 12 2 11" xfId="6915"/>
    <cellStyle name="Normal 12 2 11 2" xfId="19543"/>
    <cellStyle name="Normal 12 2 11 2 2" xfId="54759"/>
    <cellStyle name="Normal 12 2 11 3" xfId="42162"/>
    <cellStyle name="Normal 12 2 11 4" xfId="32148"/>
    <cellStyle name="Normal 12 2 12" xfId="8697"/>
    <cellStyle name="Normal 12 2 12 2" xfId="21319"/>
    <cellStyle name="Normal 12 2 12 2 2" xfId="56535"/>
    <cellStyle name="Normal 12 2 12 3" xfId="43938"/>
    <cellStyle name="Normal 12 2 12 4" xfId="33924"/>
    <cellStyle name="Normal 12 2 13" xfId="10519"/>
    <cellStyle name="Normal 12 2 13 2" xfId="23130"/>
    <cellStyle name="Normal 12 2 13 2 2" xfId="58346"/>
    <cellStyle name="Normal 12 2 13 3" xfId="45749"/>
    <cellStyle name="Normal 12 2 13 4" xfId="35735"/>
    <cellStyle name="Normal 12 2 14" xfId="14858"/>
    <cellStyle name="Normal 12 2 14 2" xfId="50075"/>
    <cellStyle name="Normal 12 2 14 3" xfId="27464"/>
    <cellStyle name="Normal 12 2 15" xfId="12272"/>
    <cellStyle name="Normal 12 2 15 2" xfId="47490"/>
    <cellStyle name="Normal 12 2 16" xfId="37477"/>
    <cellStyle name="Normal 12 2 17" xfId="24879"/>
    <cellStyle name="Normal 12 2 18" xfId="60092"/>
    <cellStyle name="Normal 12 2 2" xfId="1008"/>
    <cellStyle name="Normal 12 2 2 10" xfId="6989"/>
    <cellStyle name="Normal 12 2 2 10 2" xfId="19615"/>
    <cellStyle name="Normal 12 2 2 10 2 2" xfId="54831"/>
    <cellStyle name="Normal 12 2 2 10 3" xfId="42234"/>
    <cellStyle name="Normal 12 2 2 10 4" xfId="32220"/>
    <cellStyle name="Normal 12 2 2 11" xfId="8770"/>
    <cellStyle name="Normal 12 2 2 11 2" xfId="21391"/>
    <cellStyle name="Normal 12 2 2 11 2 2" xfId="56607"/>
    <cellStyle name="Normal 12 2 2 11 3" xfId="44010"/>
    <cellStyle name="Normal 12 2 2 11 4" xfId="33996"/>
    <cellStyle name="Normal 12 2 2 12" xfId="10520"/>
    <cellStyle name="Normal 12 2 2 12 2" xfId="23131"/>
    <cellStyle name="Normal 12 2 2 12 2 2" xfId="58347"/>
    <cellStyle name="Normal 12 2 2 12 3" xfId="45750"/>
    <cellStyle name="Normal 12 2 2 12 4" xfId="35736"/>
    <cellStyle name="Normal 12 2 2 13" xfId="14930"/>
    <cellStyle name="Normal 12 2 2 13 2" xfId="50147"/>
    <cellStyle name="Normal 12 2 2 13 3" xfId="27536"/>
    <cellStyle name="Normal 12 2 2 14" xfId="12344"/>
    <cellStyle name="Normal 12 2 2 14 2" xfId="47562"/>
    <cellStyle name="Normal 12 2 2 15" xfId="37549"/>
    <cellStyle name="Normal 12 2 2 16" xfId="24951"/>
    <cellStyle name="Normal 12 2 2 17" xfId="60164"/>
    <cellStyle name="Normal 12 2 2 2" xfId="1009"/>
    <cellStyle name="Normal 12 2 2 2 10" xfId="10521"/>
    <cellStyle name="Normal 12 2 2 2 10 2" xfId="23132"/>
    <cellStyle name="Normal 12 2 2 2 10 2 2" xfId="58348"/>
    <cellStyle name="Normal 12 2 2 2 10 3" xfId="45751"/>
    <cellStyle name="Normal 12 2 2 2 10 4" xfId="35737"/>
    <cellStyle name="Normal 12 2 2 2 11" xfId="15085"/>
    <cellStyle name="Normal 12 2 2 2 11 2" xfId="50301"/>
    <cellStyle name="Normal 12 2 2 2 11 3" xfId="27690"/>
    <cellStyle name="Normal 12 2 2 2 12" xfId="12498"/>
    <cellStyle name="Normal 12 2 2 2 12 2" xfId="47716"/>
    <cellStyle name="Normal 12 2 2 2 13" xfId="37704"/>
    <cellStyle name="Normal 12 2 2 2 14" xfId="25105"/>
    <cellStyle name="Normal 12 2 2 2 15" xfId="60318"/>
    <cellStyle name="Normal 12 2 2 2 2" xfId="3221"/>
    <cellStyle name="Normal 12 2 2 2 2 10" xfId="25589"/>
    <cellStyle name="Normal 12 2 2 2 2 11" xfId="61124"/>
    <cellStyle name="Normal 12 2 2 2 2 2" xfId="5021"/>
    <cellStyle name="Normal 12 2 2 2 2 2 2" xfId="17667"/>
    <cellStyle name="Normal 12 2 2 2 2 2 2 2" xfId="52883"/>
    <cellStyle name="Normal 12 2 2 2 2 2 2 3" xfId="30272"/>
    <cellStyle name="Normal 12 2 2 2 2 2 3" xfId="14113"/>
    <cellStyle name="Normal 12 2 2 2 2 2 3 2" xfId="49331"/>
    <cellStyle name="Normal 12 2 2 2 2 2 4" xfId="40286"/>
    <cellStyle name="Normal 12 2 2 2 2 2 5" xfId="26720"/>
    <cellStyle name="Normal 12 2 2 2 2 3" xfId="6491"/>
    <cellStyle name="Normal 12 2 2 2 2 3 2" xfId="19121"/>
    <cellStyle name="Normal 12 2 2 2 2 3 2 2" xfId="54337"/>
    <cellStyle name="Normal 12 2 2 2 2 3 3" xfId="41740"/>
    <cellStyle name="Normal 12 2 2 2 2 3 4" xfId="31726"/>
    <cellStyle name="Normal 12 2 2 2 2 4" xfId="7950"/>
    <cellStyle name="Normal 12 2 2 2 2 4 2" xfId="20575"/>
    <cellStyle name="Normal 12 2 2 2 2 4 2 2" xfId="55791"/>
    <cellStyle name="Normal 12 2 2 2 2 4 3" xfId="43194"/>
    <cellStyle name="Normal 12 2 2 2 2 4 4" xfId="33180"/>
    <cellStyle name="Normal 12 2 2 2 2 5" xfId="9731"/>
    <cellStyle name="Normal 12 2 2 2 2 5 2" xfId="22351"/>
    <cellStyle name="Normal 12 2 2 2 2 5 2 2" xfId="57567"/>
    <cellStyle name="Normal 12 2 2 2 2 5 3" xfId="44970"/>
    <cellStyle name="Normal 12 2 2 2 2 5 4" xfId="34956"/>
    <cellStyle name="Normal 12 2 2 2 2 6" xfId="11524"/>
    <cellStyle name="Normal 12 2 2 2 2 6 2" xfId="24127"/>
    <cellStyle name="Normal 12 2 2 2 2 6 2 2" xfId="59343"/>
    <cellStyle name="Normal 12 2 2 2 2 6 3" xfId="46746"/>
    <cellStyle name="Normal 12 2 2 2 2 6 4" xfId="36732"/>
    <cellStyle name="Normal 12 2 2 2 2 7" xfId="15891"/>
    <cellStyle name="Normal 12 2 2 2 2 7 2" xfId="51107"/>
    <cellStyle name="Normal 12 2 2 2 2 7 3" xfId="28496"/>
    <cellStyle name="Normal 12 2 2 2 2 8" xfId="12982"/>
    <cellStyle name="Normal 12 2 2 2 2 8 2" xfId="48200"/>
    <cellStyle name="Normal 12 2 2 2 2 9" xfId="38510"/>
    <cellStyle name="Normal 12 2 2 2 3" xfId="3550"/>
    <cellStyle name="Normal 12 2 2 2 3 10" xfId="27045"/>
    <cellStyle name="Normal 12 2 2 2 3 11" xfId="61449"/>
    <cellStyle name="Normal 12 2 2 2 3 2" xfId="5346"/>
    <cellStyle name="Normal 12 2 2 2 3 2 2" xfId="17992"/>
    <cellStyle name="Normal 12 2 2 2 3 2 2 2" xfId="53208"/>
    <cellStyle name="Normal 12 2 2 2 3 2 3" xfId="40611"/>
    <cellStyle name="Normal 12 2 2 2 3 2 4" xfId="30597"/>
    <cellStyle name="Normal 12 2 2 2 3 3" xfId="6816"/>
    <cellStyle name="Normal 12 2 2 2 3 3 2" xfId="19446"/>
    <cellStyle name="Normal 12 2 2 2 3 3 2 2" xfId="54662"/>
    <cellStyle name="Normal 12 2 2 2 3 3 3" xfId="42065"/>
    <cellStyle name="Normal 12 2 2 2 3 3 4" xfId="32051"/>
    <cellStyle name="Normal 12 2 2 2 3 4" xfId="8275"/>
    <cellStyle name="Normal 12 2 2 2 3 4 2" xfId="20900"/>
    <cellStyle name="Normal 12 2 2 2 3 4 2 2" xfId="56116"/>
    <cellStyle name="Normal 12 2 2 2 3 4 3" xfId="43519"/>
    <cellStyle name="Normal 12 2 2 2 3 4 4" xfId="33505"/>
    <cellStyle name="Normal 12 2 2 2 3 5" xfId="10056"/>
    <cellStyle name="Normal 12 2 2 2 3 5 2" xfId="22676"/>
    <cellStyle name="Normal 12 2 2 2 3 5 2 2" xfId="57892"/>
    <cellStyle name="Normal 12 2 2 2 3 5 3" xfId="45295"/>
    <cellStyle name="Normal 12 2 2 2 3 5 4" xfId="35281"/>
    <cellStyle name="Normal 12 2 2 2 3 6" xfId="11849"/>
    <cellStyle name="Normal 12 2 2 2 3 6 2" xfId="24452"/>
    <cellStyle name="Normal 12 2 2 2 3 6 2 2" xfId="59668"/>
    <cellStyle name="Normal 12 2 2 2 3 6 3" xfId="47071"/>
    <cellStyle name="Normal 12 2 2 2 3 6 4" xfId="37057"/>
    <cellStyle name="Normal 12 2 2 2 3 7" xfId="16216"/>
    <cellStyle name="Normal 12 2 2 2 3 7 2" xfId="51432"/>
    <cellStyle name="Normal 12 2 2 2 3 7 3" xfId="28821"/>
    <cellStyle name="Normal 12 2 2 2 3 8" xfId="14438"/>
    <cellStyle name="Normal 12 2 2 2 3 8 2" xfId="49656"/>
    <cellStyle name="Normal 12 2 2 2 3 9" xfId="38835"/>
    <cellStyle name="Normal 12 2 2 2 4" xfId="2712"/>
    <cellStyle name="Normal 12 2 2 2 4 10" xfId="26236"/>
    <cellStyle name="Normal 12 2 2 2 4 11" xfId="60640"/>
    <cellStyle name="Normal 12 2 2 2 4 2" xfId="4537"/>
    <cellStyle name="Normal 12 2 2 2 4 2 2" xfId="17183"/>
    <cellStyle name="Normal 12 2 2 2 4 2 2 2" xfId="52399"/>
    <cellStyle name="Normal 12 2 2 2 4 2 3" xfId="39802"/>
    <cellStyle name="Normal 12 2 2 2 4 2 4" xfId="29788"/>
    <cellStyle name="Normal 12 2 2 2 4 3" xfId="6007"/>
    <cellStyle name="Normal 12 2 2 2 4 3 2" xfId="18637"/>
    <cellStyle name="Normal 12 2 2 2 4 3 2 2" xfId="53853"/>
    <cellStyle name="Normal 12 2 2 2 4 3 3" xfId="41256"/>
    <cellStyle name="Normal 12 2 2 2 4 3 4" xfId="31242"/>
    <cellStyle name="Normal 12 2 2 2 4 4" xfId="7466"/>
    <cellStyle name="Normal 12 2 2 2 4 4 2" xfId="20091"/>
    <cellStyle name="Normal 12 2 2 2 4 4 2 2" xfId="55307"/>
    <cellStyle name="Normal 12 2 2 2 4 4 3" xfId="42710"/>
    <cellStyle name="Normal 12 2 2 2 4 4 4" xfId="32696"/>
    <cellStyle name="Normal 12 2 2 2 4 5" xfId="9247"/>
    <cellStyle name="Normal 12 2 2 2 4 5 2" xfId="21867"/>
    <cellStyle name="Normal 12 2 2 2 4 5 2 2" xfId="57083"/>
    <cellStyle name="Normal 12 2 2 2 4 5 3" xfId="44486"/>
    <cellStyle name="Normal 12 2 2 2 4 5 4" xfId="34472"/>
    <cellStyle name="Normal 12 2 2 2 4 6" xfId="11040"/>
    <cellStyle name="Normal 12 2 2 2 4 6 2" xfId="23643"/>
    <cellStyle name="Normal 12 2 2 2 4 6 2 2" xfId="58859"/>
    <cellStyle name="Normal 12 2 2 2 4 6 3" xfId="46262"/>
    <cellStyle name="Normal 12 2 2 2 4 6 4" xfId="36248"/>
    <cellStyle name="Normal 12 2 2 2 4 7" xfId="15407"/>
    <cellStyle name="Normal 12 2 2 2 4 7 2" xfId="50623"/>
    <cellStyle name="Normal 12 2 2 2 4 7 3" xfId="28012"/>
    <cellStyle name="Normal 12 2 2 2 4 8" xfId="13629"/>
    <cellStyle name="Normal 12 2 2 2 4 8 2" xfId="48847"/>
    <cellStyle name="Normal 12 2 2 2 4 9" xfId="38026"/>
    <cellStyle name="Normal 12 2 2 2 5" xfId="3875"/>
    <cellStyle name="Normal 12 2 2 2 5 2" xfId="8598"/>
    <cellStyle name="Normal 12 2 2 2 5 2 2" xfId="21223"/>
    <cellStyle name="Normal 12 2 2 2 5 2 2 2" xfId="56439"/>
    <cellStyle name="Normal 12 2 2 2 5 2 3" xfId="43842"/>
    <cellStyle name="Normal 12 2 2 2 5 2 4" xfId="33828"/>
    <cellStyle name="Normal 12 2 2 2 5 3" xfId="10379"/>
    <cellStyle name="Normal 12 2 2 2 5 3 2" xfId="22999"/>
    <cellStyle name="Normal 12 2 2 2 5 3 2 2" xfId="58215"/>
    <cellStyle name="Normal 12 2 2 2 5 3 3" xfId="45618"/>
    <cellStyle name="Normal 12 2 2 2 5 3 4" xfId="35604"/>
    <cellStyle name="Normal 12 2 2 2 5 4" xfId="12174"/>
    <cellStyle name="Normal 12 2 2 2 5 4 2" xfId="24775"/>
    <cellStyle name="Normal 12 2 2 2 5 4 2 2" xfId="59991"/>
    <cellStyle name="Normal 12 2 2 2 5 4 3" xfId="47394"/>
    <cellStyle name="Normal 12 2 2 2 5 4 4" xfId="37380"/>
    <cellStyle name="Normal 12 2 2 2 5 5" xfId="16539"/>
    <cellStyle name="Normal 12 2 2 2 5 5 2" xfId="51755"/>
    <cellStyle name="Normal 12 2 2 2 5 5 3" xfId="29144"/>
    <cellStyle name="Normal 12 2 2 2 5 6" xfId="14761"/>
    <cellStyle name="Normal 12 2 2 2 5 6 2" xfId="49979"/>
    <cellStyle name="Normal 12 2 2 2 5 7" xfId="39158"/>
    <cellStyle name="Normal 12 2 2 2 5 8" xfId="27368"/>
    <cellStyle name="Normal 12 2 2 2 6" xfId="4215"/>
    <cellStyle name="Normal 12 2 2 2 6 2" xfId="16861"/>
    <cellStyle name="Normal 12 2 2 2 6 2 2" xfId="52077"/>
    <cellStyle name="Normal 12 2 2 2 6 2 3" xfId="29466"/>
    <cellStyle name="Normal 12 2 2 2 6 3" xfId="13307"/>
    <cellStyle name="Normal 12 2 2 2 6 3 2" xfId="48525"/>
    <cellStyle name="Normal 12 2 2 2 6 4" xfId="39480"/>
    <cellStyle name="Normal 12 2 2 2 6 5" xfId="25914"/>
    <cellStyle name="Normal 12 2 2 2 7" xfId="5685"/>
    <cellStyle name="Normal 12 2 2 2 7 2" xfId="18315"/>
    <cellStyle name="Normal 12 2 2 2 7 2 2" xfId="53531"/>
    <cellStyle name="Normal 12 2 2 2 7 3" xfId="40934"/>
    <cellStyle name="Normal 12 2 2 2 7 4" xfId="30920"/>
    <cellStyle name="Normal 12 2 2 2 8" xfId="7144"/>
    <cellStyle name="Normal 12 2 2 2 8 2" xfId="19769"/>
    <cellStyle name="Normal 12 2 2 2 8 2 2" xfId="54985"/>
    <cellStyle name="Normal 12 2 2 2 8 3" xfId="42388"/>
    <cellStyle name="Normal 12 2 2 2 8 4" xfId="32374"/>
    <cellStyle name="Normal 12 2 2 2 9" xfId="8925"/>
    <cellStyle name="Normal 12 2 2 2 9 2" xfId="21545"/>
    <cellStyle name="Normal 12 2 2 2 9 2 2" xfId="56761"/>
    <cellStyle name="Normal 12 2 2 2 9 3" xfId="44164"/>
    <cellStyle name="Normal 12 2 2 2 9 4" xfId="34150"/>
    <cellStyle name="Normal 12 2 2 3" xfId="3061"/>
    <cellStyle name="Normal 12 2 2 3 10" xfId="25432"/>
    <cellStyle name="Normal 12 2 2 3 11" xfId="60967"/>
    <cellStyle name="Normal 12 2 2 3 2" xfId="4864"/>
    <cellStyle name="Normal 12 2 2 3 2 2" xfId="17510"/>
    <cellStyle name="Normal 12 2 2 3 2 2 2" xfId="52726"/>
    <cellStyle name="Normal 12 2 2 3 2 2 3" xfId="30115"/>
    <cellStyle name="Normal 12 2 2 3 2 3" xfId="13956"/>
    <cellStyle name="Normal 12 2 2 3 2 3 2" xfId="49174"/>
    <cellStyle name="Normal 12 2 2 3 2 4" xfId="40129"/>
    <cellStyle name="Normal 12 2 2 3 2 5" xfId="26563"/>
    <cellStyle name="Normal 12 2 2 3 3" xfId="6334"/>
    <cellStyle name="Normal 12 2 2 3 3 2" xfId="18964"/>
    <cellStyle name="Normal 12 2 2 3 3 2 2" xfId="54180"/>
    <cellStyle name="Normal 12 2 2 3 3 3" xfId="41583"/>
    <cellStyle name="Normal 12 2 2 3 3 4" xfId="31569"/>
    <cellStyle name="Normal 12 2 2 3 4" xfId="7793"/>
    <cellStyle name="Normal 12 2 2 3 4 2" xfId="20418"/>
    <cellStyle name="Normal 12 2 2 3 4 2 2" xfId="55634"/>
    <cellStyle name="Normal 12 2 2 3 4 3" xfId="43037"/>
    <cellStyle name="Normal 12 2 2 3 4 4" xfId="33023"/>
    <cellStyle name="Normal 12 2 2 3 5" xfId="9574"/>
    <cellStyle name="Normal 12 2 2 3 5 2" xfId="22194"/>
    <cellStyle name="Normal 12 2 2 3 5 2 2" xfId="57410"/>
    <cellStyle name="Normal 12 2 2 3 5 3" xfId="44813"/>
    <cellStyle name="Normal 12 2 2 3 5 4" xfId="34799"/>
    <cellStyle name="Normal 12 2 2 3 6" xfId="11367"/>
    <cellStyle name="Normal 12 2 2 3 6 2" xfId="23970"/>
    <cellStyle name="Normal 12 2 2 3 6 2 2" xfId="59186"/>
    <cellStyle name="Normal 12 2 2 3 6 3" xfId="46589"/>
    <cellStyle name="Normal 12 2 2 3 6 4" xfId="36575"/>
    <cellStyle name="Normal 12 2 2 3 7" xfId="15734"/>
    <cellStyle name="Normal 12 2 2 3 7 2" xfId="50950"/>
    <cellStyle name="Normal 12 2 2 3 7 3" xfId="28339"/>
    <cellStyle name="Normal 12 2 2 3 8" xfId="12825"/>
    <cellStyle name="Normal 12 2 2 3 8 2" xfId="48043"/>
    <cellStyle name="Normal 12 2 2 3 9" xfId="38353"/>
    <cellStyle name="Normal 12 2 2 4" xfId="2888"/>
    <cellStyle name="Normal 12 2 2 4 10" xfId="25273"/>
    <cellStyle name="Normal 12 2 2 4 11" xfId="60808"/>
    <cellStyle name="Normal 12 2 2 4 2" xfId="4705"/>
    <cellStyle name="Normal 12 2 2 4 2 2" xfId="17351"/>
    <cellStyle name="Normal 12 2 2 4 2 2 2" xfId="52567"/>
    <cellStyle name="Normal 12 2 2 4 2 2 3" xfId="29956"/>
    <cellStyle name="Normal 12 2 2 4 2 3" xfId="13797"/>
    <cellStyle name="Normal 12 2 2 4 2 3 2" xfId="49015"/>
    <cellStyle name="Normal 12 2 2 4 2 4" xfId="39970"/>
    <cellStyle name="Normal 12 2 2 4 2 5" xfId="26404"/>
    <cellStyle name="Normal 12 2 2 4 3" xfId="6175"/>
    <cellStyle name="Normal 12 2 2 4 3 2" xfId="18805"/>
    <cellStyle name="Normal 12 2 2 4 3 2 2" xfId="54021"/>
    <cellStyle name="Normal 12 2 2 4 3 3" xfId="41424"/>
    <cellStyle name="Normal 12 2 2 4 3 4" xfId="31410"/>
    <cellStyle name="Normal 12 2 2 4 4" xfId="7634"/>
    <cellStyle name="Normal 12 2 2 4 4 2" xfId="20259"/>
    <cellStyle name="Normal 12 2 2 4 4 2 2" xfId="55475"/>
    <cellStyle name="Normal 12 2 2 4 4 3" xfId="42878"/>
    <cellStyle name="Normal 12 2 2 4 4 4" xfId="32864"/>
    <cellStyle name="Normal 12 2 2 4 5" xfId="9415"/>
    <cellStyle name="Normal 12 2 2 4 5 2" xfId="22035"/>
    <cellStyle name="Normal 12 2 2 4 5 2 2" xfId="57251"/>
    <cellStyle name="Normal 12 2 2 4 5 3" xfId="44654"/>
    <cellStyle name="Normal 12 2 2 4 5 4" xfId="34640"/>
    <cellStyle name="Normal 12 2 2 4 6" xfId="11208"/>
    <cellStyle name="Normal 12 2 2 4 6 2" xfId="23811"/>
    <cellStyle name="Normal 12 2 2 4 6 2 2" xfId="59027"/>
    <cellStyle name="Normal 12 2 2 4 6 3" xfId="46430"/>
    <cellStyle name="Normal 12 2 2 4 6 4" xfId="36416"/>
    <cellStyle name="Normal 12 2 2 4 7" xfId="15575"/>
    <cellStyle name="Normal 12 2 2 4 7 2" xfId="50791"/>
    <cellStyle name="Normal 12 2 2 4 7 3" xfId="28180"/>
    <cellStyle name="Normal 12 2 2 4 8" xfId="12666"/>
    <cellStyle name="Normal 12 2 2 4 8 2" xfId="47884"/>
    <cellStyle name="Normal 12 2 2 4 9" xfId="38194"/>
    <cellStyle name="Normal 12 2 2 5" xfId="3396"/>
    <cellStyle name="Normal 12 2 2 5 10" xfId="26891"/>
    <cellStyle name="Normal 12 2 2 5 11" xfId="61295"/>
    <cellStyle name="Normal 12 2 2 5 2" xfId="5192"/>
    <cellStyle name="Normal 12 2 2 5 2 2" xfId="17838"/>
    <cellStyle name="Normal 12 2 2 5 2 2 2" xfId="53054"/>
    <cellStyle name="Normal 12 2 2 5 2 3" xfId="40457"/>
    <cellStyle name="Normal 12 2 2 5 2 4" xfId="30443"/>
    <cellStyle name="Normal 12 2 2 5 3" xfId="6662"/>
    <cellStyle name="Normal 12 2 2 5 3 2" xfId="19292"/>
    <cellStyle name="Normal 12 2 2 5 3 2 2" xfId="54508"/>
    <cellStyle name="Normal 12 2 2 5 3 3" xfId="41911"/>
    <cellStyle name="Normal 12 2 2 5 3 4" xfId="31897"/>
    <cellStyle name="Normal 12 2 2 5 4" xfId="8121"/>
    <cellStyle name="Normal 12 2 2 5 4 2" xfId="20746"/>
    <cellStyle name="Normal 12 2 2 5 4 2 2" xfId="55962"/>
    <cellStyle name="Normal 12 2 2 5 4 3" xfId="43365"/>
    <cellStyle name="Normal 12 2 2 5 4 4" xfId="33351"/>
    <cellStyle name="Normal 12 2 2 5 5" xfId="9902"/>
    <cellStyle name="Normal 12 2 2 5 5 2" xfId="22522"/>
    <cellStyle name="Normal 12 2 2 5 5 2 2" xfId="57738"/>
    <cellStyle name="Normal 12 2 2 5 5 3" xfId="45141"/>
    <cellStyle name="Normal 12 2 2 5 5 4" xfId="35127"/>
    <cellStyle name="Normal 12 2 2 5 6" xfId="11695"/>
    <cellStyle name="Normal 12 2 2 5 6 2" xfId="24298"/>
    <cellStyle name="Normal 12 2 2 5 6 2 2" xfId="59514"/>
    <cellStyle name="Normal 12 2 2 5 6 3" xfId="46917"/>
    <cellStyle name="Normal 12 2 2 5 6 4" xfId="36903"/>
    <cellStyle name="Normal 12 2 2 5 7" xfId="16062"/>
    <cellStyle name="Normal 12 2 2 5 7 2" xfId="51278"/>
    <cellStyle name="Normal 12 2 2 5 7 3" xfId="28667"/>
    <cellStyle name="Normal 12 2 2 5 8" xfId="14284"/>
    <cellStyle name="Normal 12 2 2 5 8 2" xfId="49502"/>
    <cellStyle name="Normal 12 2 2 5 9" xfId="38681"/>
    <cellStyle name="Normal 12 2 2 6" xfId="2557"/>
    <cellStyle name="Normal 12 2 2 6 10" xfId="26082"/>
    <cellStyle name="Normal 12 2 2 6 11" xfId="60486"/>
    <cellStyle name="Normal 12 2 2 6 2" xfId="4383"/>
    <cellStyle name="Normal 12 2 2 6 2 2" xfId="17029"/>
    <cellStyle name="Normal 12 2 2 6 2 2 2" xfId="52245"/>
    <cellStyle name="Normal 12 2 2 6 2 3" xfId="39648"/>
    <cellStyle name="Normal 12 2 2 6 2 4" xfId="29634"/>
    <cellStyle name="Normal 12 2 2 6 3" xfId="5853"/>
    <cellStyle name="Normal 12 2 2 6 3 2" xfId="18483"/>
    <cellStyle name="Normal 12 2 2 6 3 2 2" xfId="53699"/>
    <cellStyle name="Normal 12 2 2 6 3 3" xfId="41102"/>
    <cellStyle name="Normal 12 2 2 6 3 4" xfId="31088"/>
    <cellStyle name="Normal 12 2 2 6 4" xfId="7312"/>
    <cellStyle name="Normal 12 2 2 6 4 2" xfId="19937"/>
    <cellStyle name="Normal 12 2 2 6 4 2 2" xfId="55153"/>
    <cellStyle name="Normal 12 2 2 6 4 3" xfId="42556"/>
    <cellStyle name="Normal 12 2 2 6 4 4" xfId="32542"/>
    <cellStyle name="Normal 12 2 2 6 5" xfId="9093"/>
    <cellStyle name="Normal 12 2 2 6 5 2" xfId="21713"/>
    <cellStyle name="Normal 12 2 2 6 5 2 2" xfId="56929"/>
    <cellStyle name="Normal 12 2 2 6 5 3" xfId="44332"/>
    <cellStyle name="Normal 12 2 2 6 5 4" xfId="34318"/>
    <cellStyle name="Normal 12 2 2 6 6" xfId="10886"/>
    <cellStyle name="Normal 12 2 2 6 6 2" xfId="23489"/>
    <cellStyle name="Normal 12 2 2 6 6 2 2" xfId="58705"/>
    <cellStyle name="Normal 12 2 2 6 6 3" xfId="46108"/>
    <cellStyle name="Normal 12 2 2 6 6 4" xfId="36094"/>
    <cellStyle name="Normal 12 2 2 6 7" xfId="15253"/>
    <cellStyle name="Normal 12 2 2 6 7 2" xfId="50469"/>
    <cellStyle name="Normal 12 2 2 6 7 3" xfId="27858"/>
    <cellStyle name="Normal 12 2 2 6 8" xfId="13475"/>
    <cellStyle name="Normal 12 2 2 6 8 2" xfId="48693"/>
    <cellStyle name="Normal 12 2 2 6 9" xfId="37872"/>
    <cellStyle name="Normal 12 2 2 7" xfId="3720"/>
    <cellStyle name="Normal 12 2 2 7 2" xfId="8444"/>
    <cellStyle name="Normal 12 2 2 7 2 2" xfId="21069"/>
    <cellStyle name="Normal 12 2 2 7 2 2 2" xfId="56285"/>
    <cellStyle name="Normal 12 2 2 7 2 3" xfId="43688"/>
    <cellStyle name="Normal 12 2 2 7 2 4" xfId="33674"/>
    <cellStyle name="Normal 12 2 2 7 3" xfId="10225"/>
    <cellStyle name="Normal 12 2 2 7 3 2" xfId="22845"/>
    <cellStyle name="Normal 12 2 2 7 3 2 2" xfId="58061"/>
    <cellStyle name="Normal 12 2 2 7 3 3" xfId="45464"/>
    <cellStyle name="Normal 12 2 2 7 3 4" xfId="35450"/>
    <cellStyle name="Normal 12 2 2 7 4" xfId="12020"/>
    <cellStyle name="Normal 12 2 2 7 4 2" xfId="24621"/>
    <cellStyle name="Normal 12 2 2 7 4 2 2" xfId="59837"/>
    <cellStyle name="Normal 12 2 2 7 4 3" xfId="47240"/>
    <cellStyle name="Normal 12 2 2 7 4 4" xfId="37226"/>
    <cellStyle name="Normal 12 2 2 7 5" xfId="16385"/>
    <cellStyle name="Normal 12 2 2 7 5 2" xfId="51601"/>
    <cellStyle name="Normal 12 2 2 7 5 3" xfId="28990"/>
    <cellStyle name="Normal 12 2 2 7 6" xfId="14607"/>
    <cellStyle name="Normal 12 2 2 7 6 2" xfId="49825"/>
    <cellStyle name="Normal 12 2 2 7 7" xfId="39004"/>
    <cellStyle name="Normal 12 2 2 7 8" xfId="27214"/>
    <cellStyle name="Normal 12 2 2 8" xfId="4058"/>
    <cellStyle name="Normal 12 2 2 8 2" xfId="16707"/>
    <cellStyle name="Normal 12 2 2 8 2 2" xfId="51923"/>
    <cellStyle name="Normal 12 2 2 8 2 3" xfId="29312"/>
    <cellStyle name="Normal 12 2 2 8 3" xfId="13153"/>
    <cellStyle name="Normal 12 2 2 8 3 2" xfId="48371"/>
    <cellStyle name="Normal 12 2 2 8 4" xfId="39326"/>
    <cellStyle name="Normal 12 2 2 8 5" xfId="25760"/>
    <cellStyle name="Normal 12 2 2 9" xfId="5531"/>
    <cellStyle name="Normal 12 2 2 9 2" xfId="18161"/>
    <cellStyle name="Normal 12 2 2 9 2 2" xfId="53377"/>
    <cellStyle name="Normal 12 2 2 9 3" xfId="40780"/>
    <cellStyle name="Normal 12 2 2 9 4" xfId="30766"/>
    <cellStyle name="Normal 12 2 3" xfId="1010"/>
    <cellStyle name="Normal 12 2 3 10" xfId="10522"/>
    <cellStyle name="Normal 12 2 3 10 2" xfId="23133"/>
    <cellStyle name="Normal 12 2 3 10 2 2" xfId="58349"/>
    <cellStyle name="Normal 12 2 3 10 3" xfId="45752"/>
    <cellStyle name="Normal 12 2 3 10 4" xfId="35738"/>
    <cellStyle name="Normal 12 2 3 11" xfId="15011"/>
    <cellStyle name="Normal 12 2 3 11 2" xfId="50227"/>
    <cellStyle name="Normal 12 2 3 11 3" xfId="27616"/>
    <cellStyle name="Normal 12 2 3 12" xfId="12424"/>
    <cellStyle name="Normal 12 2 3 12 2" xfId="47642"/>
    <cellStyle name="Normal 12 2 3 13" xfId="37630"/>
    <cellStyle name="Normal 12 2 3 14" xfId="25031"/>
    <cellStyle name="Normal 12 2 3 15" xfId="60244"/>
    <cellStyle name="Normal 12 2 3 2" xfId="3147"/>
    <cellStyle name="Normal 12 2 3 2 10" xfId="25515"/>
    <cellStyle name="Normal 12 2 3 2 11" xfId="61050"/>
    <cellStyle name="Normal 12 2 3 2 2" xfId="4947"/>
    <cellStyle name="Normal 12 2 3 2 2 2" xfId="17593"/>
    <cellStyle name="Normal 12 2 3 2 2 2 2" xfId="52809"/>
    <cellStyle name="Normal 12 2 3 2 2 2 3" xfId="30198"/>
    <cellStyle name="Normal 12 2 3 2 2 3" xfId="14039"/>
    <cellStyle name="Normal 12 2 3 2 2 3 2" xfId="49257"/>
    <cellStyle name="Normal 12 2 3 2 2 4" xfId="40212"/>
    <cellStyle name="Normal 12 2 3 2 2 5" xfId="26646"/>
    <cellStyle name="Normal 12 2 3 2 3" xfId="6417"/>
    <cellStyle name="Normal 12 2 3 2 3 2" xfId="19047"/>
    <cellStyle name="Normal 12 2 3 2 3 2 2" xfId="54263"/>
    <cellStyle name="Normal 12 2 3 2 3 3" xfId="41666"/>
    <cellStyle name="Normal 12 2 3 2 3 4" xfId="31652"/>
    <cellStyle name="Normal 12 2 3 2 4" xfId="7876"/>
    <cellStyle name="Normal 12 2 3 2 4 2" xfId="20501"/>
    <cellStyle name="Normal 12 2 3 2 4 2 2" xfId="55717"/>
    <cellStyle name="Normal 12 2 3 2 4 3" xfId="43120"/>
    <cellStyle name="Normal 12 2 3 2 4 4" xfId="33106"/>
    <cellStyle name="Normal 12 2 3 2 5" xfId="9657"/>
    <cellStyle name="Normal 12 2 3 2 5 2" xfId="22277"/>
    <cellStyle name="Normal 12 2 3 2 5 2 2" xfId="57493"/>
    <cellStyle name="Normal 12 2 3 2 5 3" xfId="44896"/>
    <cellStyle name="Normal 12 2 3 2 5 4" xfId="34882"/>
    <cellStyle name="Normal 12 2 3 2 6" xfId="11450"/>
    <cellStyle name="Normal 12 2 3 2 6 2" xfId="24053"/>
    <cellStyle name="Normal 12 2 3 2 6 2 2" xfId="59269"/>
    <cellStyle name="Normal 12 2 3 2 6 3" xfId="46672"/>
    <cellStyle name="Normal 12 2 3 2 6 4" xfId="36658"/>
    <cellStyle name="Normal 12 2 3 2 7" xfId="15817"/>
    <cellStyle name="Normal 12 2 3 2 7 2" xfId="51033"/>
    <cellStyle name="Normal 12 2 3 2 7 3" xfId="28422"/>
    <cellStyle name="Normal 12 2 3 2 8" xfId="12908"/>
    <cellStyle name="Normal 12 2 3 2 8 2" xfId="48126"/>
    <cellStyle name="Normal 12 2 3 2 9" xfId="38436"/>
    <cellStyle name="Normal 12 2 3 3" xfId="3476"/>
    <cellStyle name="Normal 12 2 3 3 10" xfId="26971"/>
    <cellStyle name="Normal 12 2 3 3 11" xfId="61375"/>
    <cellStyle name="Normal 12 2 3 3 2" xfId="5272"/>
    <cellStyle name="Normal 12 2 3 3 2 2" xfId="17918"/>
    <cellStyle name="Normal 12 2 3 3 2 2 2" xfId="53134"/>
    <cellStyle name="Normal 12 2 3 3 2 3" xfId="40537"/>
    <cellStyle name="Normal 12 2 3 3 2 4" xfId="30523"/>
    <cellStyle name="Normal 12 2 3 3 3" xfId="6742"/>
    <cellStyle name="Normal 12 2 3 3 3 2" xfId="19372"/>
    <cellStyle name="Normal 12 2 3 3 3 2 2" xfId="54588"/>
    <cellStyle name="Normal 12 2 3 3 3 3" xfId="41991"/>
    <cellStyle name="Normal 12 2 3 3 3 4" xfId="31977"/>
    <cellStyle name="Normal 12 2 3 3 4" xfId="8201"/>
    <cellStyle name="Normal 12 2 3 3 4 2" xfId="20826"/>
    <cellStyle name="Normal 12 2 3 3 4 2 2" xfId="56042"/>
    <cellStyle name="Normal 12 2 3 3 4 3" xfId="43445"/>
    <cellStyle name="Normal 12 2 3 3 4 4" xfId="33431"/>
    <cellStyle name="Normal 12 2 3 3 5" xfId="9982"/>
    <cellStyle name="Normal 12 2 3 3 5 2" xfId="22602"/>
    <cellStyle name="Normal 12 2 3 3 5 2 2" xfId="57818"/>
    <cellStyle name="Normal 12 2 3 3 5 3" xfId="45221"/>
    <cellStyle name="Normal 12 2 3 3 5 4" xfId="35207"/>
    <cellStyle name="Normal 12 2 3 3 6" xfId="11775"/>
    <cellStyle name="Normal 12 2 3 3 6 2" xfId="24378"/>
    <cellStyle name="Normal 12 2 3 3 6 2 2" xfId="59594"/>
    <cellStyle name="Normal 12 2 3 3 6 3" xfId="46997"/>
    <cellStyle name="Normal 12 2 3 3 6 4" xfId="36983"/>
    <cellStyle name="Normal 12 2 3 3 7" xfId="16142"/>
    <cellStyle name="Normal 12 2 3 3 7 2" xfId="51358"/>
    <cellStyle name="Normal 12 2 3 3 7 3" xfId="28747"/>
    <cellStyle name="Normal 12 2 3 3 8" xfId="14364"/>
    <cellStyle name="Normal 12 2 3 3 8 2" xfId="49582"/>
    <cellStyle name="Normal 12 2 3 3 9" xfId="38761"/>
    <cellStyle name="Normal 12 2 3 4" xfId="2638"/>
    <cellStyle name="Normal 12 2 3 4 10" xfId="26162"/>
    <cellStyle name="Normal 12 2 3 4 11" xfId="60566"/>
    <cellStyle name="Normal 12 2 3 4 2" xfId="4463"/>
    <cellStyle name="Normal 12 2 3 4 2 2" xfId="17109"/>
    <cellStyle name="Normal 12 2 3 4 2 2 2" xfId="52325"/>
    <cellStyle name="Normal 12 2 3 4 2 3" xfId="39728"/>
    <cellStyle name="Normal 12 2 3 4 2 4" xfId="29714"/>
    <cellStyle name="Normal 12 2 3 4 3" xfId="5933"/>
    <cellStyle name="Normal 12 2 3 4 3 2" xfId="18563"/>
    <cellStyle name="Normal 12 2 3 4 3 2 2" xfId="53779"/>
    <cellStyle name="Normal 12 2 3 4 3 3" xfId="41182"/>
    <cellStyle name="Normal 12 2 3 4 3 4" xfId="31168"/>
    <cellStyle name="Normal 12 2 3 4 4" xfId="7392"/>
    <cellStyle name="Normal 12 2 3 4 4 2" xfId="20017"/>
    <cellStyle name="Normal 12 2 3 4 4 2 2" xfId="55233"/>
    <cellStyle name="Normal 12 2 3 4 4 3" xfId="42636"/>
    <cellStyle name="Normal 12 2 3 4 4 4" xfId="32622"/>
    <cellStyle name="Normal 12 2 3 4 5" xfId="9173"/>
    <cellStyle name="Normal 12 2 3 4 5 2" xfId="21793"/>
    <cellStyle name="Normal 12 2 3 4 5 2 2" xfId="57009"/>
    <cellStyle name="Normal 12 2 3 4 5 3" xfId="44412"/>
    <cellStyle name="Normal 12 2 3 4 5 4" xfId="34398"/>
    <cellStyle name="Normal 12 2 3 4 6" xfId="10966"/>
    <cellStyle name="Normal 12 2 3 4 6 2" xfId="23569"/>
    <cellStyle name="Normal 12 2 3 4 6 2 2" xfId="58785"/>
    <cellStyle name="Normal 12 2 3 4 6 3" xfId="46188"/>
    <cellStyle name="Normal 12 2 3 4 6 4" xfId="36174"/>
    <cellStyle name="Normal 12 2 3 4 7" xfId="15333"/>
    <cellStyle name="Normal 12 2 3 4 7 2" xfId="50549"/>
    <cellStyle name="Normal 12 2 3 4 7 3" xfId="27938"/>
    <cellStyle name="Normal 12 2 3 4 8" xfId="13555"/>
    <cellStyle name="Normal 12 2 3 4 8 2" xfId="48773"/>
    <cellStyle name="Normal 12 2 3 4 9" xfId="37952"/>
    <cellStyle name="Normal 12 2 3 5" xfId="3801"/>
    <cellStyle name="Normal 12 2 3 5 2" xfId="8524"/>
    <cellStyle name="Normal 12 2 3 5 2 2" xfId="21149"/>
    <cellStyle name="Normal 12 2 3 5 2 2 2" xfId="56365"/>
    <cellStyle name="Normal 12 2 3 5 2 3" xfId="43768"/>
    <cellStyle name="Normal 12 2 3 5 2 4" xfId="33754"/>
    <cellStyle name="Normal 12 2 3 5 3" xfId="10305"/>
    <cellStyle name="Normal 12 2 3 5 3 2" xfId="22925"/>
    <cellStyle name="Normal 12 2 3 5 3 2 2" xfId="58141"/>
    <cellStyle name="Normal 12 2 3 5 3 3" xfId="45544"/>
    <cellStyle name="Normal 12 2 3 5 3 4" xfId="35530"/>
    <cellStyle name="Normal 12 2 3 5 4" xfId="12100"/>
    <cellStyle name="Normal 12 2 3 5 4 2" xfId="24701"/>
    <cellStyle name="Normal 12 2 3 5 4 2 2" xfId="59917"/>
    <cellStyle name="Normal 12 2 3 5 4 3" xfId="47320"/>
    <cellStyle name="Normal 12 2 3 5 4 4" xfId="37306"/>
    <cellStyle name="Normal 12 2 3 5 5" xfId="16465"/>
    <cellStyle name="Normal 12 2 3 5 5 2" xfId="51681"/>
    <cellStyle name="Normal 12 2 3 5 5 3" xfId="29070"/>
    <cellStyle name="Normal 12 2 3 5 6" xfId="14687"/>
    <cellStyle name="Normal 12 2 3 5 6 2" xfId="49905"/>
    <cellStyle name="Normal 12 2 3 5 7" xfId="39084"/>
    <cellStyle name="Normal 12 2 3 5 8" xfId="27294"/>
    <cellStyle name="Normal 12 2 3 6" xfId="4141"/>
    <cellStyle name="Normal 12 2 3 6 2" xfId="16787"/>
    <cellStyle name="Normal 12 2 3 6 2 2" xfId="52003"/>
    <cellStyle name="Normal 12 2 3 6 2 3" xfId="29392"/>
    <cellStyle name="Normal 12 2 3 6 3" xfId="13233"/>
    <cellStyle name="Normal 12 2 3 6 3 2" xfId="48451"/>
    <cellStyle name="Normal 12 2 3 6 4" xfId="39406"/>
    <cellStyle name="Normal 12 2 3 6 5" xfId="25840"/>
    <cellStyle name="Normal 12 2 3 7" xfId="5611"/>
    <cellStyle name="Normal 12 2 3 7 2" xfId="18241"/>
    <cellStyle name="Normal 12 2 3 7 2 2" xfId="53457"/>
    <cellStyle name="Normal 12 2 3 7 3" xfId="40860"/>
    <cellStyle name="Normal 12 2 3 7 4" xfId="30846"/>
    <cellStyle name="Normal 12 2 3 8" xfId="7070"/>
    <cellStyle name="Normal 12 2 3 8 2" xfId="19695"/>
    <cellStyle name="Normal 12 2 3 8 2 2" xfId="54911"/>
    <cellStyle name="Normal 12 2 3 8 3" xfId="42314"/>
    <cellStyle name="Normal 12 2 3 8 4" xfId="32300"/>
    <cellStyle name="Normal 12 2 3 9" xfId="8851"/>
    <cellStyle name="Normal 12 2 3 9 2" xfId="21471"/>
    <cellStyle name="Normal 12 2 3 9 2 2" xfId="56687"/>
    <cellStyle name="Normal 12 2 3 9 3" xfId="44090"/>
    <cellStyle name="Normal 12 2 3 9 4" xfId="34076"/>
    <cellStyle name="Normal 12 2 4" xfId="2977"/>
    <cellStyle name="Normal 12 2 4 10" xfId="25356"/>
    <cellStyle name="Normal 12 2 4 11" xfId="60891"/>
    <cellStyle name="Normal 12 2 4 2" xfId="4788"/>
    <cellStyle name="Normal 12 2 4 2 2" xfId="17434"/>
    <cellStyle name="Normal 12 2 4 2 2 2" xfId="52650"/>
    <cellStyle name="Normal 12 2 4 2 2 3" xfId="30039"/>
    <cellStyle name="Normal 12 2 4 2 3" xfId="13880"/>
    <cellStyle name="Normal 12 2 4 2 3 2" xfId="49098"/>
    <cellStyle name="Normal 12 2 4 2 4" xfId="40053"/>
    <cellStyle name="Normal 12 2 4 2 5" xfId="26487"/>
    <cellStyle name="Normal 12 2 4 3" xfId="6258"/>
    <cellStyle name="Normal 12 2 4 3 2" xfId="18888"/>
    <cellStyle name="Normal 12 2 4 3 2 2" xfId="54104"/>
    <cellStyle name="Normal 12 2 4 3 3" xfId="41507"/>
    <cellStyle name="Normal 12 2 4 3 4" xfId="31493"/>
    <cellStyle name="Normal 12 2 4 4" xfId="7717"/>
    <cellStyle name="Normal 12 2 4 4 2" xfId="20342"/>
    <cellStyle name="Normal 12 2 4 4 2 2" xfId="55558"/>
    <cellStyle name="Normal 12 2 4 4 3" xfId="42961"/>
    <cellStyle name="Normal 12 2 4 4 4" xfId="32947"/>
    <cellStyle name="Normal 12 2 4 5" xfId="9498"/>
    <cellStyle name="Normal 12 2 4 5 2" xfId="22118"/>
    <cellStyle name="Normal 12 2 4 5 2 2" xfId="57334"/>
    <cellStyle name="Normal 12 2 4 5 3" xfId="44737"/>
    <cellStyle name="Normal 12 2 4 5 4" xfId="34723"/>
    <cellStyle name="Normal 12 2 4 6" xfId="11291"/>
    <cellStyle name="Normal 12 2 4 6 2" xfId="23894"/>
    <cellStyle name="Normal 12 2 4 6 2 2" xfId="59110"/>
    <cellStyle name="Normal 12 2 4 6 3" xfId="46513"/>
    <cellStyle name="Normal 12 2 4 6 4" xfId="36499"/>
    <cellStyle name="Normal 12 2 4 7" xfId="15658"/>
    <cellStyle name="Normal 12 2 4 7 2" xfId="50874"/>
    <cellStyle name="Normal 12 2 4 7 3" xfId="28263"/>
    <cellStyle name="Normal 12 2 4 8" xfId="12749"/>
    <cellStyle name="Normal 12 2 4 8 2" xfId="47967"/>
    <cellStyle name="Normal 12 2 4 9" xfId="38277"/>
    <cellStyle name="Normal 12 2 5" xfId="2811"/>
    <cellStyle name="Normal 12 2 5 10" xfId="25201"/>
    <cellStyle name="Normal 12 2 5 11" xfId="60736"/>
    <cellStyle name="Normal 12 2 5 2" xfId="4633"/>
    <cellStyle name="Normal 12 2 5 2 2" xfId="17279"/>
    <cellStyle name="Normal 12 2 5 2 2 2" xfId="52495"/>
    <cellStyle name="Normal 12 2 5 2 2 3" xfId="29884"/>
    <cellStyle name="Normal 12 2 5 2 3" xfId="13725"/>
    <cellStyle name="Normal 12 2 5 2 3 2" xfId="48943"/>
    <cellStyle name="Normal 12 2 5 2 4" xfId="39898"/>
    <cellStyle name="Normal 12 2 5 2 5" xfId="26332"/>
    <cellStyle name="Normal 12 2 5 3" xfId="6103"/>
    <cellStyle name="Normal 12 2 5 3 2" xfId="18733"/>
    <cellStyle name="Normal 12 2 5 3 2 2" xfId="53949"/>
    <cellStyle name="Normal 12 2 5 3 3" xfId="41352"/>
    <cellStyle name="Normal 12 2 5 3 4" xfId="31338"/>
    <cellStyle name="Normal 12 2 5 4" xfId="7562"/>
    <cellStyle name="Normal 12 2 5 4 2" xfId="20187"/>
    <cellStyle name="Normal 12 2 5 4 2 2" xfId="55403"/>
    <cellStyle name="Normal 12 2 5 4 3" xfId="42806"/>
    <cellStyle name="Normal 12 2 5 4 4" xfId="32792"/>
    <cellStyle name="Normal 12 2 5 5" xfId="9343"/>
    <cellStyle name="Normal 12 2 5 5 2" xfId="21963"/>
    <cellStyle name="Normal 12 2 5 5 2 2" xfId="57179"/>
    <cellStyle name="Normal 12 2 5 5 3" xfId="44582"/>
    <cellStyle name="Normal 12 2 5 5 4" xfId="34568"/>
    <cellStyle name="Normal 12 2 5 6" xfId="11136"/>
    <cellStyle name="Normal 12 2 5 6 2" xfId="23739"/>
    <cellStyle name="Normal 12 2 5 6 2 2" xfId="58955"/>
    <cellStyle name="Normal 12 2 5 6 3" xfId="46358"/>
    <cellStyle name="Normal 12 2 5 6 4" xfId="36344"/>
    <cellStyle name="Normal 12 2 5 7" xfId="15503"/>
    <cellStyle name="Normal 12 2 5 7 2" xfId="50719"/>
    <cellStyle name="Normal 12 2 5 7 3" xfId="28108"/>
    <cellStyle name="Normal 12 2 5 8" xfId="12594"/>
    <cellStyle name="Normal 12 2 5 8 2" xfId="47812"/>
    <cellStyle name="Normal 12 2 5 9" xfId="38122"/>
    <cellStyle name="Normal 12 2 6" xfId="3324"/>
    <cellStyle name="Normal 12 2 6 10" xfId="26819"/>
    <cellStyle name="Normal 12 2 6 11" xfId="61223"/>
    <cellStyle name="Normal 12 2 6 2" xfId="5120"/>
    <cellStyle name="Normal 12 2 6 2 2" xfId="17766"/>
    <cellStyle name="Normal 12 2 6 2 2 2" xfId="52982"/>
    <cellStyle name="Normal 12 2 6 2 3" xfId="40385"/>
    <cellStyle name="Normal 12 2 6 2 4" xfId="30371"/>
    <cellStyle name="Normal 12 2 6 3" xfId="6590"/>
    <cellStyle name="Normal 12 2 6 3 2" xfId="19220"/>
    <cellStyle name="Normal 12 2 6 3 2 2" xfId="54436"/>
    <cellStyle name="Normal 12 2 6 3 3" xfId="41839"/>
    <cellStyle name="Normal 12 2 6 3 4" xfId="31825"/>
    <cellStyle name="Normal 12 2 6 4" xfId="8049"/>
    <cellStyle name="Normal 12 2 6 4 2" xfId="20674"/>
    <cellStyle name="Normal 12 2 6 4 2 2" xfId="55890"/>
    <cellStyle name="Normal 12 2 6 4 3" xfId="43293"/>
    <cellStyle name="Normal 12 2 6 4 4" xfId="33279"/>
    <cellStyle name="Normal 12 2 6 5" xfId="9830"/>
    <cellStyle name="Normal 12 2 6 5 2" xfId="22450"/>
    <cellStyle name="Normal 12 2 6 5 2 2" xfId="57666"/>
    <cellStyle name="Normal 12 2 6 5 3" xfId="45069"/>
    <cellStyle name="Normal 12 2 6 5 4" xfId="35055"/>
    <cellStyle name="Normal 12 2 6 6" xfId="11623"/>
    <cellStyle name="Normal 12 2 6 6 2" xfId="24226"/>
    <cellStyle name="Normal 12 2 6 6 2 2" xfId="59442"/>
    <cellStyle name="Normal 12 2 6 6 3" xfId="46845"/>
    <cellStyle name="Normal 12 2 6 6 4" xfId="36831"/>
    <cellStyle name="Normal 12 2 6 7" xfId="15990"/>
    <cellStyle name="Normal 12 2 6 7 2" xfId="51206"/>
    <cellStyle name="Normal 12 2 6 7 3" xfId="28595"/>
    <cellStyle name="Normal 12 2 6 8" xfId="14212"/>
    <cellStyle name="Normal 12 2 6 8 2" xfId="49430"/>
    <cellStyle name="Normal 12 2 6 9" xfId="38609"/>
    <cellStyle name="Normal 12 2 7" xfId="2481"/>
    <cellStyle name="Normal 12 2 7 10" xfId="26010"/>
    <cellStyle name="Normal 12 2 7 11" xfId="60414"/>
    <cellStyle name="Normal 12 2 7 2" xfId="4311"/>
    <cellStyle name="Normal 12 2 7 2 2" xfId="16957"/>
    <cellStyle name="Normal 12 2 7 2 2 2" xfId="52173"/>
    <cellStyle name="Normal 12 2 7 2 3" xfId="39576"/>
    <cellStyle name="Normal 12 2 7 2 4" xfId="29562"/>
    <cellStyle name="Normal 12 2 7 3" xfId="5781"/>
    <cellStyle name="Normal 12 2 7 3 2" xfId="18411"/>
    <cellStyle name="Normal 12 2 7 3 2 2" xfId="53627"/>
    <cellStyle name="Normal 12 2 7 3 3" xfId="41030"/>
    <cellStyle name="Normal 12 2 7 3 4" xfId="31016"/>
    <cellStyle name="Normal 12 2 7 4" xfId="7240"/>
    <cellStyle name="Normal 12 2 7 4 2" xfId="19865"/>
    <cellStyle name="Normal 12 2 7 4 2 2" xfId="55081"/>
    <cellStyle name="Normal 12 2 7 4 3" xfId="42484"/>
    <cellStyle name="Normal 12 2 7 4 4" xfId="32470"/>
    <cellStyle name="Normal 12 2 7 5" xfId="9021"/>
    <cellStyle name="Normal 12 2 7 5 2" xfId="21641"/>
    <cellStyle name="Normal 12 2 7 5 2 2" xfId="56857"/>
    <cellStyle name="Normal 12 2 7 5 3" xfId="44260"/>
    <cellStyle name="Normal 12 2 7 5 4" xfId="34246"/>
    <cellStyle name="Normal 12 2 7 6" xfId="10814"/>
    <cellStyle name="Normal 12 2 7 6 2" xfId="23417"/>
    <cellStyle name="Normal 12 2 7 6 2 2" xfId="58633"/>
    <cellStyle name="Normal 12 2 7 6 3" xfId="46036"/>
    <cellStyle name="Normal 12 2 7 6 4" xfId="36022"/>
    <cellStyle name="Normal 12 2 7 7" xfId="15181"/>
    <cellStyle name="Normal 12 2 7 7 2" xfId="50397"/>
    <cellStyle name="Normal 12 2 7 7 3" xfId="27786"/>
    <cellStyle name="Normal 12 2 7 8" xfId="13403"/>
    <cellStyle name="Normal 12 2 7 8 2" xfId="48621"/>
    <cellStyle name="Normal 12 2 7 9" xfId="37800"/>
    <cellStyle name="Normal 12 2 8" xfId="3648"/>
    <cellStyle name="Normal 12 2 8 2" xfId="8372"/>
    <cellStyle name="Normal 12 2 8 2 2" xfId="20997"/>
    <cellStyle name="Normal 12 2 8 2 2 2" xfId="56213"/>
    <cellStyle name="Normal 12 2 8 2 3" xfId="43616"/>
    <cellStyle name="Normal 12 2 8 2 4" xfId="33602"/>
    <cellStyle name="Normal 12 2 8 3" xfId="10153"/>
    <cellStyle name="Normal 12 2 8 3 2" xfId="22773"/>
    <cellStyle name="Normal 12 2 8 3 2 2" xfId="57989"/>
    <cellStyle name="Normal 12 2 8 3 3" xfId="45392"/>
    <cellStyle name="Normal 12 2 8 3 4" xfId="35378"/>
    <cellStyle name="Normal 12 2 8 4" xfId="11948"/>
    <cellStyle name="Normal 12 2 8 4 2" xfId="24549"/>
    <cellStyle name="Normal 12 2 8 4 2 2" xfId="59765"/>
    <cellStyle name="Normal 12 2 8 4 3" xfId="47168"/>
    <cellStyle name="Normal 12 2 8 4 4" xfId="37154"/>
    <cellStyle name="Normal 12 2 8 5" xfId="16313"/>
    <cellStyle name="Normal 12 2 8 5 2" xfId="51529"/>
    <cellStyle name="Normal 12 2 8 5 3" xfId="28918"/>
    <cellStyle name="Normal 12 2 8 6" xfId="14535"/>
    <cellStyle name="Normal 12 2 8 6 2" xfId="49753"/>
    <cellStyle name="Normal 12 2 8 7" xfId="38932"/>
    <cellStyle name="Normal 12 2 8 8" xfId="27142"/>
    <cellStyle name="Normal 12 2 9" xfId="3978"/>
    <cellStyle name="Normal 12 2 9 2" xfId="16635"/>
    <cellStyle name="Normal 12 2 9 2 2" xfId="51851"/>
    <cellStyle name="Normal 12 2 9 2 3" xfId="29240"/>
    <cellStyle name="Normal 12 2 9 3" xfId="13081"/>
    <cellStyle name="Normal 12 2 9 3 2" xfId="48299"/>
    <cellStyle name="Normal 12 2 9 4" xfId="39254"/>
    <cellStyle name="Normal 12 2 9 5" xfId="25688"/>
    <cellStyle name="Normal 12 2_District Target Attainment" xfId="1011"/>
    <cellStyle name="Normal 12 3" xfId="1012"/>
    <cellStyle name="Normal 12 3 10" xfId="6960"/>
    <cellStyle name="Normal 12 3 10 2" xfId="19586"/>
    <cellStyle name="Normal 12 3 10 2 2" xfId="54802"/>
    <cellStyle name="Normal 12 3 10 3" xfId="42205"/>
    <cellStyle name="Normal 12 3 10 4" xfId="32191"/>
    <cellStyle name="Normal 12 3 11" xfId="8741"/>
    <cellStyle name="Normal 12 3 11 2" xfId="21362"/>
    <cellStyle name="Normal 12 3 11 2 2" xfId="56578"/>
    <cellStyle name="Normal 12 3 11 3" xfId="43981"/>
    <cellStyle name="Normal 12 3 11 4" xfId="33967"/>
    <cellStyle name="Normal 12 3 12" xfId="10523"/>
    <cellStyle name="Normal 12 3 12 2" xfId="23134"/>
    <cellStyle name="Normal 12 3 12 2 2" xfId="58350"/>
    <cellStyle name="Normal 12 3 12 3" xfId="45753"/>
    <cellStyle name="Normal 12 3 12 4" xfId="35739"/>
    <cellStyle name="Normal 12 3 13" xfId="14901"/>
    <cellStyle name="Normal 12 3 13 2" xfId="50118"/>
    <cellStyle name="Normal 12 3 13 3" xfId="27507"/>
    <cellStyle name="Normal 12 3 14" xfId="12315"/>
    <cellStyle name="Normal 12 3 14 2" xfId="47533"/>
    <cellStyle name="Normal 12 3 15" xfId="37520"/>
    <cellStyle name="Normal 12 3 16" xfId="24922"/>
    <cellStyle name="Normal 12 3 17" xfId="60135"/>
    <cellStyle name="Normal 12 3 2" xfId="1013"/>
    <cellStyle name="Normal 12 3 2 10" xfId="10524"/>
    <cellStyle name="Normal 12 3 2 10 2" xfId="23135"/>
    <cellStyle name="Normal 12 3 2 10 2 2" xfId="58351"/>
    <cellStyle name="Normal 12 3 2 10 3" xfId="45754"/>
    <cellStyle name="Normal 12 3 2 10 4" xfId="35740"/>
    <cellStyle name="Normal 12 3 2 11" xfId="15056"/>
    <cellStyle name="Normal 12 3 2 11 2" xfId="50272"/>
    <cellStyle name="Normal 12 3 2 11 3" xfId="27661"/>
    <cellStyle name="Normal 12 3 2 12" xfId="12469"/>
    <cellStyle name="Normal 12 3 2 12 2" xfId="47687"/>
    <cellStyle name="Normal 12 3 2 13" xfId="37675"/>
    <cellStyle name="Normal 12 3 2 14" xfId="25076"/>
    <cellStyle name="Normal 12 3 2 15" xfId="60289"/>
    <cellStyle name="Normal 12 3 2 2" xfId="3192"/>
    <cellStyle name="Normal 12 3 2 2 10" xfId="25560"/>
    <cellStyle name="Normal 12 3 2 2 11" xfId="61095"/>
    <cellStyle name="Normal 12 3 2 2 2" xfId="4992"/>
    <cellStyle name="Normal 12 3 2 2 2 2" xfId="17638"/>
    <cellStyle name="Normal 12 3 2 2 2 2 2" xfId="52854"/>
    <cellStyle name="Normal 12 3 2 2 2 2 3" xfId="30243"/>
    <cellStyle name="Normal 12 3 2 2 2 3" xfId="14084"/>
    <cellStyle name="Normal 12 3 2 2 2 3 2" xfId="49302"/>
    <cellStyle name="Normal 12 3 2 2 2 4" xfId="40257"/>
    <cellStyle name="Normal 12 3 2 2 2 5" xfId="26691"/>
    <cellStyle name="Normal 12 3 2 2 3" xfId="6462"/>
    <cellStyle name="Normal 12 3 2 2 3 2" xfId="19092"/>
    <cellStyle name="Normal 12 3 2 2 3 2 2" xfId="54308"/>
    <cellStyle name="Normal 12 3 2 2 3 3" xfId="41711"/>
    <cellStyle name="Normal 12 3 2 2 3 4" xfId="31697"/>
    <cellStyle name="Normal 12 3 2 2 4" xfId="7921"/>
    <cellStyle name="Normal 12 3 2 2 4 2" xfId="20546"/>
    <cellStyle name="Normal 12 3 2 2 4 2 2" xfId="55762"/>
    <cellStyle name="Normal 12 3 2 2 4 3" xfId="43165"/>
    <cellStyle name="Normal 12 3 2 2 4 4" xfId="33151"/>
    <cellStyle name="Normal 12 3 2 2 5" xfId="9702"/>
    <cellStyle name="Normal 12 3 2 2 5 2" xfId="22322"/>
    <cellStyle name="Normal 12 3 2 2 5 2 2" xfId="57538"/>
    <cellStyle name="Normal 12 3 2 2 5 3" xfId="44941"/>
    <cellStyle name="Normal 12 3 2 2 5 4" xfId="34927"/>
    <cellStyle name="Normal 12 3 2 2 6" xfId="11495"/>
    <cellStyle name="Normal 12 3 2 2 6 2" xfId="24098"/>
    <cellStyle name="Normal 12 3 2 2 6 2 2" xfId="59314"/>
    <cellStyle name="Normal 12 3 2 2 6 3" xfId="46717"/>
    <cellStyle name="Normal 12 3 2 2 6 4" xfId="36703"/>
    <cellStyle name="Normal 12 3 2 2 7" xfId="15862"/>
    <cellStyle name="Normal 12 3 2 2 7 2" xfId="51078"/>
    <cellStyle name="Normal 12 3 2 2 7 3" xfId="28467"/>
    <cellStyle name="Normal 12 3 2 2 8" xfId="12953"/>
    <cellStyle name="Normal 12 3 2 2 8 2" xfId="48171"/>
    <cellStyle name="Normal 12 3 2 2 9" xfId="38481"/>
    <cellStyle name="Normal 12 3 2 3" xfId="3521"/>
    <cellStyle name="Normal 12 3 2 3 10" xfId="27016"/>
    <cellStyle name="Normal 12 3 2 3 11" xfId="61420"/>
    <cellStyle name="Normal 12 3 2 3 2" xfId="5317"/>
    <cellStyle name="Normal 12 3 2 3 2 2" xfId="17963"/>
    <cellStyle name="Normal 12 3 2 3 2 2 2" xfId="53179"/>
    <cellStyle name="Normal 12 3 2 3 2 3" xfId="40582"/>
    <cellStyle name="Normal 12 3 2 3 2 4" xfId="30568"/>
    <cellStyle name="Normal 12 3 2 3 3" xfId="6787"/>
    <cellStyle name="Normal 12 3 2 3 3 2" xfId="19417"/>
    <cellStyle name="Normal 12 3 2 3 3 2 2" xfId="54633"/>
    <cellStyle name="Normal 12 3 2 3 3 3" xfId="42036"/>
    <cellStyle name="Normal 12 3 2 3 3 4" xfId="32022"/>
    <cellStyle name="Normal 12 3 2 3 4" xfId="8246"/>
    <cellStyle name="Normal 12 3 2 3 4 2" xfId="20871"/>
    <cellStyle name="Normal 12 3 2 3 4 2 2" xfId="56087"/>
    <cellStyle name="Normal 12 3 2 3 4 3" xfId="43490"/>
    <cellStyle name="Normal 12 3 2 3 4 4" xfId="33476"/>
    <cellStyle name="Normal 12 3 2 3 5" xfId="10027"/>
    <cellStyle name="Normal 12 3 2 3 5 2" xfId="22647"/>
    <cellStyle name="Normal 12 3 2 3 5 2 2" xfId="57863"/>
    <cellStyle name="Normal 12 3 2 3 5 3" xfId="45266"/>
    <cellStyle name="Normal 12 3 2 3 5 4" xfId="35252"/>
    <cellStyle name="Normal 12 3 2 3 6" xfId="11820"/>
    <cellStyle name="Normal 12 3 2 3 6 2" xfId="24423"/>
    <cellStyle name="Normal 12 3 2 3 6 2 2" xfId="59639"/>
    <cellStyle name="Normal 12 3 2 3 6 3" xfId="47042"/>
    <cellStyle name="Normal 12 3 2 3 6 4" xfId="37028"/>
    <cellStyle name="Normal 12 3 2 3 7" xfId="16187"/>
    <cellStyle name="Normal 12 3 2 3 7 2" xfId="51403"/>
    <cellStyle name="Normal 12 3 2 3 7 3" xfId="28792"/>
    <cellStyle name="Normal 12 3 2 3 8" xfId="14409"/>
    <cellStyle name="Normal 12 3 2 3 8 2" xfId="49627"/>
    <cellStyle name="Normal 12 3 2 3 9" xfId="38806"/>
    <cellStyle name="Normal 12 3 2 4" xfId="2683"/>
    <cellStyle name="Normal 12 3 2 4 10" xfId="26207"/>
    <cellStyle name="Normal 12 3 2 4 11" xfId="60611"/>
    <cellStyle name="Normal 12 3 2 4 2" xfId="4508"/>
    <cellStyle name="Normal 12 3 2 4 2 2" xfId="17154"/>
    <cellStyle name="Normal 12 3 2 4 2 2 2" xfId="52370"/>
    <cellStyle name="Normal 12 3 2 4 2 3" xfId="39773"/>
    <cellStyle name="Normal 12 3 2 4 2 4" xfId="29759"/>
    <cellStyle name="Normal 12 3 2 4 3" xfId="5978"/>
    <cellStyle name="Normal 12 3 2 4 3 2" xfId="18608"/>
    <cellStyle name="Normal 12 3 2 4 3 2 2" xfId="53824"/>
    <cellStyle name="Normal 12 3 2 4 3 3" xfId="41227"/>
    <cellStyle name="Normal 12 3 2 4 3 4" xfId="31213"/>
    <cellStyle name="Normal 12 3 2 4 4" xfId="7437"/>
    <cellStyle name="Normal 12 3 2 4 4 2" xfId="20062"/>
    <cellStyle name="Normal 12 3 2 4 4 2 2" xfId="55278"/>
    <cellStyle name="Normal 12 3 2 4 4 3" xfId="42681"/>
    <cellStyle name="Normal 12 3 2 4 4 4" xfId="32667"/>
    <cellStyle name="Normal 12 3 2 4 5" xfId="9218"/>
    <cellStyle name="Normal 12 3 2 4 5 2" xfId="21838"/>
    <cellStyle name="Normal 12 3 2 4 5 2 2" xfId="57054"/>
    <cellStyle name="Normal 12 3 2 4 5 3" xfId="44457"/>
    <cellStyle name="Normal 12 3 2 4 5 4" xfId="34443"/>
    <cellStyle name="Normal 12 3 2 4 6" xfId="11011"/>
    <cellStyle name="Normal 12 3 2 4 6 2" xfId="23614"/>
    <cellStyle name="Normal 12 3 2 4 6 2 2" xfId="58830"/>
    <cellStyle name="Normal 12 3 2 4 6 3" xfId="46233"/>
    <cellStyle name="Normal 12 3 2 4 6 4" xfId="36219"/>
    <cellStyle name="Normal 12 3 2 4 7" xfId="15378"/>
    <cellStyle name="Normal 12 3 2 4 7 2" xfId="50594"/>
    <cellStyle name="Normal 12 3 2 4 7 3" xfId="27983"/>
    <cellStyle name="Normal 12 3 2 4 8" xfId="13600"/>
    <cellStyle name="Normal 12 3 2 4 8 2" xfId="48818"/>
    <cellStyle name="Normal 12 3 2 4 9" xfId="37997"/>
    <cellStyle name="Normal 12 3 2 5" xfId="3846"/>
    <cellStyle name="Normal 12 3 2 5 2" xfId="8569"/>
    <cellStyle name="Normal 12 3 2 5 2 2" xfId="21194"/>
    <cellStyle name="Normal 12 3 2 5 2 2 2" xfId="56410"/>
    <cellStyle name="Normal 12 3 2 5 2 3" xfId="43813"/>
    <cellStyle name="Normal 12 3 2 5 2 4" xfId="33799"/>
    <cellStyle name="Normal 12 3 2 5 3" xfId="10350"/>
    <cellStyle name="Normal 12 3 2 5 3 2" xfId="22970"/>
    <cellStyle name="Normal 12 3 2 5 3 2 2" xfId="58186"/>
    <cellStyle name="Normal 12 3 2 5 3 3" xfId="45589"/>
    <cellStyle name="Normal 12 3 2 5 3 4" xfId="35575"/>
    <cellStyle name="Normal 12 3 2 5 4" xfId="12145"/>
    <cellStyle name="Normal 12 3 2 5 4 2" xfId="24746"/>
    <cellStyle name="Normal 12 3 2 5 4 2 2" xfId="59962"/>
    <cellStyle name="Normal 12 3 2 5 4 3" xfId="47365"/>
    <cellStyle name="Normal 12 3 2 5 4 4" xfId="37351"/>
    <cellStyle name="Normal 12 3 2 5 5" xfId="16510"/>
    <cellStyle name="Normal 12 3 2 5 5 2" xfId="51726"/>
    <cellStyle name="Normal 12 3 2 5 5 3" xfId="29115"/>
    <cellStyle name="Normal 12 3 2 5 6" xfId="14732"/>
    <cellStyle name="Normal 12 3 2 5 6 2" xfId="49950"/>
    <cellStyle name="Normal 12 3 2 5 7" xfId="39129"/>
    <cellStyle name="Normal 12 3 2 5 8" xfId="27339"/>
    <cellStyle name="Normal 12 3 2 6" xfId="4186"/>
    <cellStyle name="Normal 12 3 2 6 2" xfId="16832"/>
    <cellStyle name="Normal 12 3 2 6 2 2" xfId="52048"/>
    <cellStyle name="Normal 12 3 2 6 2 3" xfId="29437"/>
    <cellStyle name="Normal 12 3 2 6 3" xfId="13278"/>
    <cellStyle name="Normal 12 3 2 6 3 2" xfId="48496"/>
    <cellStyle name="Normal 12 3 2 6 4" xfId="39451"/>
    <cellStyle name="Normal 12 3 2 6 5" xfId="25885"/>
    <cellStyle name="Normal 12 3 2 7" xfId="5656"/>
    <cellStyle name="Normal 12 3 2 7 2" xfId="18286"/>
    <cellStyle name="Normal 12 3 2 7 2 2" xfId="53502"/>
    <cellStyle name="Normal 12 3 2 7 3" xfId="40905"/>
    <cellStyle name="Normal 12 3 2 7 4" xfId="30891"/>
    <cellStyle name="Normal 12 3 2 8" xfId="7115"/>
    <cellStyle name="Normal 12 3 2 8 2" xfId="19740"/>
    <cellStyle name="Normal 12 3 2 8 2 2" xfId="54956"/>
    <cellStyle name="Normal 12 3 2 8 3" xfId="42359"/>
    <cellStyle name="Normal 12 3 2 8 4" xfId="32345"/>
    <cellStyle name="Normal 12 3 2 9" xfId="8896"/>
    <cellStyle name="Normal 12 3 2 9 2" xfId="21516"/>
    <cellStyle name="Normal 12 3 2 9 2 2" xfId="56732"/>
    <cellStyle name="Normal 12 3 2 9 3" xfId="44135"/>
    <cellStyle name="Normal 12 3 2 9 4" xfId="34121"/>
    <cellStyle name="Normal 12 3 3" xfId="3031"/>
    <cellStyle name="Normal 12 3 3 10" xfId="25403"/>
    <cellStyle name="Normal 12 3 3 11" xfId="60938"/>
    <cellStyle name="Normal 12 3 3 2" xfId="4835"/>
    <cellStyle name="Normal 12 3 3 2 2" xfId="17481"/>
    <cellStyle name="Normal 12 3 3 2 2 2" xfId="52697"/>
    <cellStyle name="Normal 12 3 3 2 2 3" xfId="30086"/>
    <cellStyle name="Normal 12 3 3 2 3" xfId="13927"/>
    <cellStyle name="Normal 12 3 3 2 3 2" xfId="49145"/>
    <cellStyle name="Normal 12 3 3 2 4" xfId="40100"/>
    <cellStyle name="Normal 12 3 3 2 5" xfId="26534"/>
    <cellStyle name="Normal 12 3 3 3" xfId="6305"/>
    <cellStyle name="Normal 12 3 3 3 2" xfId="18935"/>
    <cellStyle name="Normal 12 3 3 3 2 2" xfId="54151"/>
    <cellStyle name="Normal 12 3 3 3 3" xfId="41554"/>
    <cellStyle name="Normal 12 3 3 3 4" xfId="31540"/>
    <cellStyle name="Normal 12 3 3 4" xfId="7764"/>
    <cellStyle name="Normal 12 3 3 4 2" xfId="20389"/>
    <cellStyle name="Normal 12 3 3 4 2 2" xfId="55605"/>
    <cellStyle name="Normal 12 3 3 4 3" xfId="43008"/>
    <cellStyle name="Normal 12 3 3 4 4" xfId="32994"/>
    <cellStyle name="Normal 12 3 3 5" xfId="9545"/>
    <cellStyle name="Normal 12 3 3 5 2" xfId="22165"/>
    <cellStyle name="Normal 12 3 3 5 2 2" xfId="57381"/>
    <cellStyle name="Normal 12 3 3 5 3" xfId="44784"/>
    <cellStyle name="Normal 12 3 3 5 4" xfId="34770"/>
    <cellStyle name="Normal 12 3 3 6" xfId="11338"/>
    <cellStyle name="Normal 12 3 3 6 2" xfId="23941"/>
    <cellStyle name="Normal 12 3 3 6 2 2" xfId="59157"/>
    <cellStyle name="Normal 12 3 3 6 3" xfId="46560"/>
    <cellStyle name="Normal 12 3 3 6 4" xfId="36546"/>
    <cellStyle name="Normal 12 3 3 7" xfId="15705"/>
    <cellStyle name="Normal 12 3 3 7 2" xfId="50921"/>
    <cellStyle name="Normal 12 3 3 7 3" xfId="28310"/>
    <cellStyle name="Normal 12 3 3 8" xfId="12796"/>
    <cellStyle name="Normal 12 3 3 8 2" xfId="48014"/>
    <cellStyle name="Normal 12 3 3 9" xfId="38324"/>
    <cellStyle name="Normal 12 3 4" xfId="2859"/>
    <cellStyle name="Normal 12 3 4 10" xfId="25244"/>
    <cellStyle name="Normal 12 3 4 11" xfId="60779"/>
    <cellStyle name="Normal 12 3 4 2" xfId="4676"/>
    <cellStyle name="Normal 12 3 4 2 2" xfId="17322"/>
    <cellStyle name="Normal 12 3 4 2 2 2" xfId="52538"/>
    <cellStyle name="Normal 12 3 4 2 2 3" xfId="29927"/>
    <cellStyle name="Normal 12 3 4 2 3" xfId="13768"/>
    <cellStyle name="Normal 12 3 4 2 3 2" xfId="48986"/>
    <cellStyle name="Normal 12 3 4 2 4" xfId="39941"/>
    <cellStyle name="Normal 12 3 4 2 5" xfId="26375"/>
    <cellStyle name="Normal 12 3 4 3" xfId="6146"/>
    <cellStyle name="Normal 12 3 4 3 2" xfId="18776"/>
    <cellStyle name="Normal 12 3 4 3 2 2" xfId="53992"/>
    <cellStyle name="Normal 12 3 4 3 3" xfId="41395"/>
    <cellStyle name="Normal 12 3 4 3 4" xfId="31381"/>
    <cellStyle name="Normal 12 3 4 4" xfId="7605"/>
    <cellStyle name="Normal 12 3 4 4 2" xfId="20230"/>
    <cellStyle name="Normal 12 3 4 4 2 2" xfId="55446"/>
    <cellStyle name="Normal 12 3 4 4 3" xfId="42849"/>
    <cellStyle name="Normal 12 3 4 4 4" xfId="32835"/>
    <cellStyle name="Normal 12 3 4 5" xfId="9386"/>
    <cellStyle name="Normal 12 3 4 5 2" xfId="22006"/>
    <cellStyle name="Normal 12 3 4 5 2 2" xfId="57222"/>
    <cellStyle name="Normal 12 3 4 5 3" xfId="44625"/>
    <cellStyle name="Normal 12 3 4 5 4" xfId="34611"/>
    <cellStyle name="Normal 12 3 4 6" xfId="11179"/>
    <cellStyle name="Normal 12 3 4 6 2" xfId="23782"/>
    <cellStyle name="Normal 12 3 4 6 2 2" xfId="58998"/>
    <cellStyle name="Normal 12 3 4 6 3" xfId="46401"/>
    <cellStyle name="Normal 12 3 4 6 4" xfId="36387"/>
    <cellStyle name="Normal 12 3 4 7" xfId="15546"/>
    <cellStyle name="Normal 12 3 4 7 2" xfId="50762"/>
    <cellStyle name="Normal 12 3 4 7 3" xfId="28151"/>
    <cellStyle name="Normal 12 3 4 8" xfId="12637"/>
    <cellStyle name="Normal 12 3 4 8 2" xfId="47855"/>
    <cellStyle name="Normal 12 3 4 9" xfId="38165"/>
    <cellStyle name="Normal 12 3 5" xfId="3367"/>
    <cellStyle name="Normal 12 3 5 10" xfId="26862"/>
    <cellStyle name="Normal 12 3 5 11" xfId="61266"/>
    <cellStyle name="Normal 12 3 5 2" xfId="5163"/>
    <cellStyle name="Normal 12 3 5 2 2" xfId="17809"/>
    <cellStyle name="Normal 12 3 5 2 2 2" xfId="53025"/>
    <cellStyle name="Normal 12 3 5 2 3" xfId="40428"/>
    <cellStyle name="Normal 12 3 5 2 4" xfId="30414"/>
    <cellStyle name="Normal 12 3 5 3" xfId="6633"/>
    <cellStyle name="Normal 12 3 5 3 2" xfId="19263"/>
    <cellStyle name="Normal 12 3 5 3 2 2" xfId="54479"/>
    <cellStyle name="Normal 12 3 5 3 3" xfId="41882"/>
    <cellStyle name="Normal 12 3 5 3 4" xfId="31868"/>
    <cellStyle name="Normal 12 3 5 4" xfId="8092"/>
    <cellStyle name="Normal 12 3 5 4 2" xfId="20717"/>
    <cellStyle name="Normal 12 3 5 4 2 2" xfId="55933"/>
    <cellStyle name="Normal 12 3 5 4 3" xfId="43336"/>
    <cellStyle name="Normal 12 3 5 4 4" xfId="33322"/>
    <cellStyle name="Normal 12 3 5 5" xfId="9873"/>
    <cellStyle name="Normal 12 3 5 5 2" xfId="22493"/>
    <cellStyle name="Normal 12 3 5 5 2 2" xfId="57709"/>
    <cellStyle name="Normal 12 3 5 5 3" xfId="45112"/>
    <cellStyle name="Normal 12 3 5 5 4" xfId="35098"/>
    <cellStyle name="Normal 12 3 5 6" xfId="11666"/>
    <cellStyle name="Normal 12 3 5 6 2" xfId="24269"/>
    <cellStyle name="Normal 12 3 5 6 2 2" xfId="59485"/>
    <cellStyle name="Normal 12 3 5 6 3" xfId="46888"/>
    <cellStyle name="Normal 12 3 5 6 4" xfId="36874"/>
    <cellStyle name="Normal 12 3 5 7" xfId="16033"/>
    <cellStyle name="Normal 12 3 5 7 2" xfId="51249"/>
    <cellStyle name="Normal 12 3 5 7 3" xfId="28638"/>
    <cellStyle name="Normal 12 3 5 8" xfId="14255"/>
    <cellStyle name="Normal 12 3 5 8 2" xfId="49473"/>
    <cellStyle name="Normal 12 3 5 9" xfId="38652"/>
    <cellStyle name="Normal 12 3 6" xfId="2528"/>
    <cellStyle name="Normal 12 3 6 10" xfId="26053"/>
    <cellStyle name="Normal 12 3 6 11" xfId="60457"/>
    <cellStyle name="Normal 12 3 6 2" xfId="4354"/>
    <cellStyle name="Normal 12 3 6 2 2" xfId="17000"/>
    <cellStyle name="Normal 12 3 6 2 2 2" xfId="52216"/>
    <cellStyle name="Normal 12 3 6 2 3" xfId="39619"/>
    <cellStyle name="Normal 12 3 6 2 4" xfId="29605"/>
    <cellStyle name="Normal 12 3 6 3" xfId="5824"/>
    <cellStyle name="Normal 12 3 6 3 2" xfId="18454"/>
    <cellStyle name="Normal 12 3 6 3 2 2" xfId="53670"/>
    <cellStyle name="Normal 12 3 6 3 3" xfId="41073"/>
    <cellStyle name="Normal 12 3 6 3 4" xfId="31059"/>
    <cellStyle name="Normal 12 3 6 4" xfId="7283"/>
    <cellStyle name="Normal 12 3 6 4 2" xfId="19908"/>
    <cellStyle name="Normal 12 3 6 4 2 2" xfId="55124"/>
    <cellStyle name="Normal 12 3 6 4 3" xfId="42527"/>
    <cellStyle name="Normal 12 3 6 4 4" xfId="32513"/>
    <cellStyle name="Normal 12 3 6 5" xfId="9064"/>
    <cellStyle name="Normal 12 3 6 5 2" xfId="21684"/>
    <cellStyle name="Normal 12 3 6 5 2 2" xfId="56900"/>
    <cellStyle name="Normal 12 3 6 5 3" xfId="44303"/>
    <cellStyle name="Normal 12 3 6 5 4" xfId="34289"/>
    <cellStyle name="Normal 12 3 6 6" xfId="10857"/>
    <cellStyle name="Normal 12 3 6 6 2" xfId="23460"/>
    <cellStyle name="Normal 12 3 6 6 2 2" xfId="58676"/>
    <cellStyle name="Normal 12 3 6 6 3" xfId="46079"/>
    <cellStyle name="Normal 12 3 6 6 4" xfId="36065"/>
    <cellStyle name="Normal 12 3 6 7" xfId="15224"/>
    <cellStyle name="Normal 12 3 6 7 2" xfId="50440"/>
    <cellStyle name="Normal 12 3 6 7 3" xfId="27829"/>
    <cellStyle name="Normal 12 3 6 8" xfId="13446"/>
    <cellStyle name="Normal 12 3 6 8 2" xfId="48664"/>
    <cellStyle name="Normal 12 3 6 9" xfId="37843"/>
    <cellStyle name="Normal 12 3 7" xfId="3691"/>
    <cellStyle name="Normal 12 3 7 2" xfId="8415"/>
    <cellStyle name="Normal 12 3 7 2 2" xfId="21040"/>
    <cellStyle name="Normal 12 3 7 2 2 2" xfId="56256"/>
    <cellStyle name="Normal 12 3 7 2 3" xfId="43659"/>
    <cellStyle name="Normal 12 3 7 2 4" xfId="33645"/>
    <cellStyle name="Normal 12 3 7 3" xfId="10196"/>
    <cellStyle name="Normal 12 3 7 3 2" xfId="22816"/>
    <cellStyle name="Normal 12 3 7 3 2 2" xfId="58032"/>
    <cellStyle name="Normal 12 3 7 3 3" xfId="45435"/>
    <cellStyle name="Normal 12 3 7 3 4" xfId="35421"/>
    <cellStyle name="Normal 12 3 7 4" xfId="11991"/>
    <cellStyle name="Normal 12 3 7 4 2" xfId="24592"/>
    <cellStyle name="Normal 12 3 7 4 2 2" xfId="59808"/>
    <cellStyle name="Normal 12 3 7 4 3" xfId="47211"/>
    <cellStyle name="Normal 12 3 7 4 4" xfId="37197"/>
    <cellStyle name="Normal 12 3 7 5" xfId="16356"/>
    <cellStyle name="Normal 12 3 7 5 2" xfId="51572"/>
    <cellStyle name="Normal 12 3 7 5 3" xfId="28961"/>
    <cellStyle name="Normal 12 3 7 6" xfId="14578"/>
    <cellStyle name="Normal 12 3 7 6 2" xfId="49796"/>
    <cellStyle name="Normal 12 3 7 7" xfId="38975"/>
    <cellStyle name="Normal 12 3 7 8" xfId="27185"/>
    <cellStyle name="Normal 12 3 8" xfId="4027"/>
    <cellStyle name="Normal 12 3 8 2" xfId="16678"/>
    <cellStyle name="Normal 12 3 8 2 2" xfId="51894"/>
    <cellStyle name="Normal 12 3 8 2 3" xfId="29283"/>
    <cellStyle name="Normal 12 3 8 3" xfId="13124"/>
    <cellStyle name="Normal 12 3 8 3 2" xfId="48342"/>
    <cellStyle name="Normal 12 3 8 4" xfId="39297"/>
    <cellStyle name="Normal 12 3 8 5" xfId="25731"/>
    <cellStyle name="Normal 12 3 9" xfId="5502"/>
    <cellStyle name="Normal 12 3 9 2" xfId="18132"/>
    <cellStyle name="Normal 12 3 9 2 2" xfId="53348"/>
    <cellStyle name="Normal 12 3 9 3" xfId="40751"/>
    <cellStyle name="Normal 12 3 9 4" xfId="30737"/>
    <cellStyle name="Normal 12 4" xfId="1014"/>
    <cellStyle name="Normal 12 4 10" xfId="10525"/>
    <cellStyle name="Normal 12 4 10 2" xfId="23136"/>
    <cellStyle name="Normal 12 4 10 2 2" xfId="58352"/>
    <cellStyle name="Normal 12 4 10 3" xfId="45755"/>
    <cellStyle name="Normal 12 4 10 4" xfId="35741"/>
    <cellStyle name="Normal 12 4 11" xfId="14982"/>
    <cellStyle name="Normal 12 4 11 2" xfId="50198"/>
    <cellStyle name="Normal 12 4 11 3" xfId="27587"/>
    <cellStyle name="Normal 12 4 12" xfId="12395"/>
    <cellStyle name="Normal 12 4 12 2" xfId="47613"/>
    <cellStyle name="Normal 12 4 13" xfId="37601"/>
    <cellStyle name="Normal 12 4 14" xfId="25002"/>
    <cellStyle name="Normal 12 4 15" xfId="60215"/>
    <cellStyle name="Normal 12 4 2" xfId="3118"/>
    <cellStyle name="Normal 12 4 2 10" xfId="25486"/>
    <cellStyle name="Normal 12 4 2 11" xfId="61021"/>
    <cellStyle name="Normal 12 4 2 2" xfId="4918"/>
    <cellStyle name="Normal 12 4 2 2 2" xfId="17564"/>
    <cellStyle name="Normal 12 4 2 2 2 2" xfId="52780"/>
    <cellStyle name="Normal 12 4 2 2 2 3" xfId="30169"/>
    <cellStyle name="Normal 12 4 2 2 3" xfId="14010"/>
    <cellStyle name="Normal 12 4 2 2 3 2" xfId="49228"/>
    <cellStyle name="Normal 12 4 2 2 4" xfId="40183"/>
    <cellStyle name="Normal 12 4 2 2 5" xfId="26617"/>
    <cellStyle name="Normal 12 4 2 3" xfId="6388"/>
    <cellStyle name="Normal 12 4 2 3 2" xfId="19018"/>
    <cellStyle name="Normal 12 4 2 3 2 2" xfId="54234"/>
    <cellStyle name="Normal 12 4 2 3 3" xfId="41637"/>
    <cellStyle name="Normal 12 4 2 3 4" xfId="31623"/>
    <cellStyle name="Normal 12 4 2 4" xfId="7847"/>
    <cellStyle name="Normal 12 4 2 4 2" xfId="20472"/>
    <cellStyle name="Normal 12 4 2 4 2 2" xfId="55688"/>
    <cellStyle name="Normal 12 4 2 4 3" xfId="43091"/>
    <cellStyle name="Normal 12 4 2 4 4" xfId="33077"/>
    <cellStyle name="Normal 12 4 2 5" xfId="9628"/>
    <cellStyle name="Normal 12 4 2 5 2" xfId="22248"/>
    <cellStyle name="Normal 12 4 2 5 2 2" xfId="57464"/>
    <cellStyle name="Normal 12 4 2 5 3" xfId="44867"/>
    <cellStyle name="Normal 12 4 2 5 4" xfId="34853"/>
    <cellStyle name="Normal 12 4 2 6" xfId="11421"/>
    <cellStyle name="Normal 12 4 2 6 2" xfId="24024"/>
    <cellStyle name="Normal 12 4 2 6 2 2" xfId="59240"/>
    <cellStyle name="Normal 12 4 2 6 3" xfId="46643"/>
    <cellStyle name="Normal 12 4 2 6 4" xfId="36629"/>
    <cellStyle name="Normal 12 4 2 7" xfId="15788"/>
    <cellStyle name="Normal 12 4 2 7 2" xfId="51004"/>
    <cellStyle name="Normal 12 4 2 7 3" xfId="28393"/>
    <cellStyle name="Normal 12 4 2 8" xfId="12879"/>
    <cellStyle name="Normal 12 4 2 8 2" xfId="48097"/>
    <cellStyle name="Normal 12 4 2 9" xfId="38407"/>
    <cellStyle name="Normal 12 4 3" xfId="3447"/>
    <cellStyle name="Normal 12 4 3 10" xfId="26942"/>
    <cellStyle name="Normal 12 4 3 11" xfId="61346"/>
    <cellStyle name="Normal 12 4 3 2" xfId="5243"/>
    <cellStyle name="Normal 12 4 3 2 2" xfId="17889"/>
    <cellStyle name="Normal 12 4 3 2 2 2" xfId="53105"/>
    <cellStyle name="Normal 12 4 3 2 3" xfId="40508"/>
    <cellStyle name="Normal 12 4 3 2 4" xfId="30494"/>
    <cellStyle name="Normal 12 4 3 3" xfId="6713"/>
    <cellStyle name="Normal 12 4 3 3 2" xfId="19343"/>
    <cellStyle name="Normal 12 4 3 3 2 2" xfId="54559"/>
    <cellStyle name="Normal 12 4 3 3 3" xfId="41962"/>
    <cellStyle name="Normal 12 4 3 3 4" xfId="31948"/>
    <cellStyle name="Normal 12 4 3 4" xfId="8172"/>
    <cellStyle name="Normal 12 4 3 4 2" xfId="20797"/>
    <cellStyle name="Normal 12 4 3 4 2 2" xfId="56013"/>
    <cellStyle name="Normal 12 4 3 4 3" xfId="43416"/>
    <cellStyle name="Normal 12 4 3 4 4" xfId="33402"/>
    <cellStyle name="Normal 12 4 3 5" xfId="9953"/>
    <cellStyle name="Normal 12 4 3 5 2" xfId="22573"/>
    <cellStyle name="Normal 12 4 3 5 2 2" xfId="57789"/>
    <cellStyle name="Normal 12 4 3 5 3" xfId="45192"/>
    <cellStyle name="Normal 12 4 3 5 4" xfId="35178"/>
    <cellStyle name="Normal 12 4 3 6" xfId="11746"/>
    <cellStyle name="Normal 12 4 3 6 2" xfId="24349"/>
    <cellStyle name="Normal 12 4 3 6 2 2" xfId="59565"/>
    <cellStyle name="Normal 12 4 3 6 3" xfId="46968"/>
    <cellStyle name="Normal 12 4 3 6 4" xfId="36954"/>
    <cellStyle name="Normal 12 4 3 7" xfId="16113"/>
    <cellStyle name="Normal 12 4 3 7 2" xfId="51329"/>
    <cellStyle name="Normal 12 4 3 7 3" xfId="28718"/>
    <cellStyle name="Normal 12 4 3 8" xfId="14335"/>
    <cellStyle name="Normal 12 4 3 8 2" xfId="49553"/>
    <cellStyle name="Normal 12 4 3 9" xfId="38732"/>
    <cellStyle name="Normal 12 4 4" xfId="2609"/>
    <cellStyle name="Normal 12 4 4 10" xfId="26133"/>
    <cellStyle name="Normal 12 4 4 11" xfId="60537"/>
    <cellStyle name="Normal 12 4 4 2" xfId="4434"/>
    <cellStyle name="Normal 12 4 4 2 2" xfId="17080"/>
    <cellStyle name="Normal 12 4 4 2 2 2" xfId="52296"/>
    <cellStyle name="Normal 12 4 4 2 3" xfId="39699"/>
    <cellStyle name="Normal 12 4 4 2 4" xfId="29685"/>
    <cellStyle name="Normal 12 4 4 3" xfId="5904"/>
    <cellStyle name="Normal 12 4 4 3 2" xfId="18534"/>
    <cellStyle name="Normal 12 4 4 3 2 2" xfId="53750"/>
    <cellStyle name="Normal 12 4 4 3 3" xfId="41153"/>
    <cellStyle name="Normal 12 4 4 3 4" xfId="31139"/>
    <cellStyle name="Normal 12 4 4 4" xfId="7363"/>
    <cellStyle name="Normal 12 4 4 4 2" xfId="19988"/>
    <cellStyle name="Normal 12 4 4 4 2 2" xfId="55204"/>
    <cellStyle name="Normal 12 4 4 4 3" xfId="42607"/>
    <cellStyle name="Normal 12 4 4 4 4" xfId="32593"/>
    <cellStyle name="Normal 12 4 4 5" xfId="9144"/>
    <cellStyle name="Normal 12 4 4 5 2" xfId="21764"/>
    <cellStyle name="Normal 12 4 4 5 2 2" xfId="56980"/>
    <cellStyle name="Normal 12 4 4 5 3" xfId="44383"/>
    <cellStyle name="Normal 12 4 4 5 4" xfId="34369"/>
    <cellStyle name="Normal 12 4 4 6" xfId="10937"/>
    <cellStyle name="Normal 12 4 4 6 2" xfId="23540"/>
    <cellStyle name="Normal 12 4 4 6 2 2" xfId="58756"/>
    <cellStyle name="Normal 12 4 4 6 3" xfId="46159"/>
    <cellStyle name="Normal 12 4 4 6 4" xfId="36145"/>
    <cellStyle name="Normal 12 4 4 7" xfId="15304"/>
    <cellStyle name="Normal 12 4 4 7 2" xfId="50520"/>
    <cellStyle name="Normal 12 4 4 7 3" xfId="27909"/>
    <cellStyle name="Normal 12 4 4 8" xfId="13526"/>
    <cellStyle name="Normal 12 4 4 8 2" xfId="48744"/>
    <cellStyle name="Normal 12 4 4 9" xfId="37923"/>
    <cellStyle name="Normal 12 4 5" xfId="3772"/>
    <cellStyle name="Normal 12 4 5 2" xfId="8495"/>
    <cellStyle name="Normal 12 4 5 2 2" xfId="21120"/>
    <cellStyle name="Normal 12 4 5 2 2 2" xfId="56336"/>
    <cellStyle name="Normal 12 4 5 2 3" xfId="43739"/>
    <cellStyle name="Normal 12 4 5 2 4" xfId="33725"/>
    <cellStyle name="Normal 12 4 5 3" xfId="10276"/>
    <cellStyle name="Normal 12 4 5 3 2" xfId="22896"/>
    <cellStyle name="Normal 12 4 5 3 2 2" xfId="58112"/>
    <cellStyle name="Normal 12 4 5 3 3" xfId="45515"/>
    <cellStyle name="Normal 12 4 5 3 4" xfId="35501"/>
    <cellStyle name="Normal 12 4 5 4" xfId="12071"/>
    <cellStyle name="Normal 12 4 5 4 2" xfId="24672"/>
    <cellStyle name="Normal 12 4 5 4 2 2" xfId="59888"/>
    <cellStyle name="Normal 12 4 5 4 3" xfId="47291"/>
    <cellStyle name="Normal 12 4 5 4 4" xfId="37277"/>
    <cellStyle name="Normal 12 4 5 5" xfId="16436"/>
    <cellStyle name="Normal 12 4 5 5 2" xfId="51652"/>
    <cellStyle name="Normal 12 4 5 5 3" xfId="29041"/>
    <cellStyle name="Normal 12 4 5 6" xfId="14658"/>
    <cellStyle name="Normal 12 4 5 6 2" xfId="49876"/>
    <cellStyle name="Normal 12 4 5 7" xfId="39055"/>
    <cellStyle name="Normal 12 4 5 8" xfId="27265"/>
    <cellStyle name="Normal 12 4 6" xfId="4112"/>
    <cellStyle name="Normal 12 4 6 2" xfId="16758"/>
    <cellStyle name="Normal 12 4 6 2 2" xfId="51974"/>
    <cellStyle name="Normal 12 4 6 2 3" xfId="29363"/>
    <cellStyle name="Normal 12 4 6 3" xfId="13204"/>
    <cellStyle name="Normal 12 4 6 3 2" xfId="48422"/>
    <cellStyle name="Normal 12 4 6 4" xfId="39377"/>
    <cellStyle name="Normal 12 4 6 5" xfId="25811"/>
    <cellStyle name="Normal 12 4 7" xfId="5582"/>
    <cellStyle name="Normal 12 4 7 2" xfId="18212"/>
    <cellStyle name="Normal 12 4 7 2 2" xfId="53428"/>
    <cellStyle name="Normal 12 4 7 3" xfId="40831"/>
    <cellStyle name="Normal 12 4 7 4" xfId="30817"/>
    <cellStyle name="Normal 12 4 8" xfId="7041"/>
    <cellStyle name="Normal 12 4 8 2" xfId="19666"/>
    <cellStyle name="Normal 12 4 8 2 2" xfId="54882"/>
    <cellStyle name="Normal 12 4 8 3" xfId="42285"/>
    <cellStyle name="Normal 12 4 8 4" xfId="32271"/>
    <cellStyle name="Normal 12 4 9" xfId="8822"/>
    <cellStyle name="Normal 12 4 9 2" xfId="21442"/>
    <cellStyle name="Normal 12 4 9 2 2" xfId="56658"/>
    <cellStyle name="Normal 12 4 9 3" xfId="44061"/>
    <cellStyle name="Normal 12 4 9 4" xfId="34047"/>
    <cellStyle name="Normal 12 5" xfId="2941"/>
    <cellStyle name="Normal 12 5 10" xfId="25324"/>
    <cellStyle name="Normal 12 5 11" xfId="60859"/>
    <cellStyle name="Normal 12 5 2" xfId="4756"/>
    <cellStyle name="Normal 12 5 2 2" xfId="17402"/>
    <cellStyle name="Normal 12 5 2 2 2" xfId="52618"/>
    <cellStyle name="Normal 12 5 2 2 3" xfId="30007"/>
    <cellStyle name="Normal 12 5 2 3" xfId="13848"/>
    <cellStyle name="Normal 12 5 2 3 2" xfId="49066"/>
    <cellStyle name="Normal 12 5 2 4" xfId="40021"/>
    <cellStyle name="Normal 12 5 2 5" xfId="26455"/>
    <cellStyle name="Normal 12 5 3" xfId="6226"/>
    <cellStyle name="Normal 12 5 3 2" xfId="18856"/>
    <cellStyle name="Normal 12 5 3 2 2" xfId="54072"/>
    <cellStyle name="Normal 12 5 3 3" xfId="41475"/>
    <cellStyle name="Normal 12 5 3 4" xfId="31461"/>
    <cellStyle name="Normal 12 5 4" xfId="7685"/>
    <cellStyle name="Normal 12 5 4 2" xfId="20310"/>
    <cellStyle name="Normal 12 5 4 2 2" xfId="55526"/>
    <cellStyle name="Normal 12 5 4 3" xfId="42929"/>
    <cellStyle name="Normal 12 5 4 4" xfId="32915"/>
    <cellStyle name="Normal 12 5 5" xfId="9466"/>
    <cellStyle name="Normal 12 5 5 2" xfId="22086"/>
    <cellStyle name="Normal 12 5 5 2 2" xfId="57302"/>
    <cellStyle name="Normal 12 5 5 3" xfId="44705"/>
    <cellStyle name="Normal 12 5 5 4" xfId="34691"/>
    <cellStyle name="Normal 12 5 6" xfId="11259"/>
    <cellStyle name="Normal 12 5 6 2" xfId="23862"/>
    <cellStyle name="Normal 12 5 6 2 2" xfId="59078"/>
    <cellStyle name="Normal 12 5 6 3" xfId="46481"/>
    <cellStyle name="Normal 12 5 6 4" xfId="36467"/>
    <cellStyle name="Normal 12 5 7" xfId="15626"/>
    <cellStyle name="Normal 12 5 7 2" xfId="50842"/>
    <cellStyle name="Normal 12 5 7 3" xfId="28231"/>
    <cellStyle name="Normal 12 5 8" xfId="12717"/>
    <cellStyle name="Normal 12 5 8 2" xfId="47935"/>
    <cellStyle name="Normal 12 5 9" xfId="38245"/>
    <cellStyle name="Normal 12 6" xfId="2779"/>
    <cellStyle name="Normal 12 6 10" xfId="25172"/>
    <cellStyle name="Normal 12 6 11" xfId="60707"/>
    <cellStyle name="Normal 12 6 2" xfId="4604"/>
    <cellStyle name="Normal 12 6 2 2" xfId="17250"/>
    <cellStyle name="Normal 12 6 2 2 2" xfId="52466"/>
    <cellStyle name="Normal 12 6 2 2 3" xfId="29855"/>
    <cellStyle name="Normal 12 6 2 3" xfId="13696"/>
    <cellStyle name="Normal 12 6 2 3 2" xfId="48914"/>
    <cellStyle name="Normal 12 6 2 4" xfId="39869"/>
    <cellStyle name="Normal 12 6 2 5" xfId="26303"/>
    <cellStyle name="Normal 12 6 3" xfId="6074"/>
    <cellStyle name="Normal 12 6 3 2" xfId="18704"/>
    <cellStyle name="Normal 12 6 3 2 2" xfId="53920"/>
    <cellStyle name="Normal 12 6 3 3" xfId="41323"/>
    <cellStyle name="Normal 12 6 3 4" xfId="31309"/>
    <cellStyle name="Normal 12 6 4" xfId="7533"/>
    <cellStyle name="Normal 12 6 4 2" xfId="20158"/>
    <cellStyle name="Normal 12 6 4 2 2" xfId="55374"/>
    <cellStyle name="Normal 12 6 4 3" xfId="42777"/>
    <cellStyle name="Normal 12 6 4 4" xfId="32763"/>
    <cellStyle name="Normal 12 6 5" xfId="9314"/>
    <cellStyle name="Normal 12 6 5 2" xfId="21934"/>
    <cellStyle name="Normal 12 6 5 2 2" xfId="57150"/>
    <cellStyle name="Normal 12 6 5 3" xfId="44553"/>
    <cellStyle name="Normal 12 6 5 4" xfId="34539"/>
    <cellStyle name="Normal 12 6 6" xfId="11107"/>
    <cellStyle name="Normal 12 6 6 2" xfId="23710"/>
    <cellStyle name="Normal 12 6 6 2 2" xfId="58926"/>
    <cellStyle name="Normal 12 6 6 3" xfId="46329"/>
    <cellStyle name="Normal 12 6 6 4" xfId="36315"/>
    <cellStyle name="Normal 12 6 7" xfId="15474"/>
    <cellStyle name="Normal 12 6 7 2" xfId="50690"/>
    <cellStyle name="Normal 12 6 7 3" xfId="28079"/>
    <cellStyle name="Normal 12 6 8" xfId="12565"/>
    <cellStyle name="Normal 12 6 8 2" xfId="47783"/>
    <cellStyle name="Normal 12 6 9" xfId="38093"/>
    <cellStyle name="Normal 12 7" xfId="3294"/>
    <cellStyle name="Normal 12 7 10" xfId="26790"/>
    <cellStyle name="Normal 12 7 11" xfId="61194"/>
    <cellStyle name="Normal 12 7 2" xfId="5091"/>
    <cellStyle name="Normal 12 7 2 2" xfId="17737"/>
    <cellStyle name="Normal 12 7 2 2 2" xfId="52953"/>
    <cellStyle name="Normal 12 7 2 3" xfId="40356"/>
    <cellStyle name="Normal 12 7 2 4" xfId="30342"/>
    <cellStyle name="Normal 12 7 3" xfId="6561"/>
    <cellStyle name="Normal 12 7 3 2" xfId="19191"/>
    <cellStyle name="Normal 12 7 3 2 2" xfId="54407"/>
    <cellStyle name="Normal 12 7 3 3" xfId="41810"/>
    <cellStyle name="Normal 12 7 3 4" xfId="31796"/>
    <cellStyle name="Normal 12 7 4" xfId="8020"/>
    <cellStyle name="Normal 12 7 4 2" xfId="20645"/>
    <cellStyle name="Normal 12 7 4 2 2" xfId="55861"/>
    <cellStyle name="Normal 12 7 4 3" xfId="43264"/>
    <cellStyle name="Normal 12 7 4 4" xfId="33250"/>
    <cellStyle name="Normal 12 7 5" xfId="9801"/>
    <cellStyle name="Normal 12 7 5 2" xfId="22421"/>
    <cellStyle name="Normal 12 7 5 2 2" xfId="57637"/>
    <cellStyle name="Normal 12 7 5 3" xfId="45040"/>
    <cellStyle name="Normal 12 7 5 4" xfId="35026"/>
    <cellStyle name="Normal 12 7 6" xfId="11594"/>
    <cellStyle name="Normal 12 7 6 2" xfId="24197"/>
    <cellStyle name="Normal 12 7 6 2 2" xfId="59413"/>
    <cellStyle name="Normal 12 7 6 3" xfId="46816"/>
    <cellStyle name="Normal 12 7 6 4" xfId="36802"/>
    <cellStyle name="Normal 12 7 7" xfId="15961"/>
    <cellStyle name="Normal 12 7 7 2" xfId="51177"/>
    <cellStyle name="Normal 12 7 7 3" xfId="28566"/>
    <cellStyle name="Normal 12 7 8" xfId="14183"/>
    <cellStyle name="Normal 12 7 8 2" xfId="49401"/>
    <cellStyle name="Normal 12 7 9" xfId="38580"/>
    <cellStyle name="Normal 12 8" xfId="2449"/>
    <cellStyle name="Normal 12 8 10" xfId="25981"/>
    <cellStyle name="Normal 12 8 11" xfId="60385"/>
    <cellStyle name="Normal 12 8 2" xfId="4282"/>
    <cellStyle name="Normal 12 8 2 2" xfId="16928"/>
    <cellStyle name="Normal 12 8 2 2 2" xfId="52144"/>
    <cellStyle name="Normal 12 8 2 3" xfId="39547"/>
    <cellStyle name="Normal 12 8 2 4" xfId="29533"/>
    <cellStyle name="Normal 12 8 3" xfId="5752"/>
    <cellStyle name="Normal 12 8 3 2" xfId="18382"/>
    <cellStyle name="Normal 12 8 3 2 2" xfId="53598"/>
    <cellStyle name="Normal 12 8 3 3" xfId="41001"/>
    <cellStyle name="Normal 12 8 3 4" xfId="30987"/>
    <cellStyle name="Normal 12 8 4" xfId="7211"/>
    <cellStyle name="Normal 12 8 4 2" xfId="19836"/>
    <cellStyle name="Normal 12 8 4 2 2" xfId="55052"/>
    <cellStyle name="Normal 12 8 4 3" xfId="42455"/>
    <cellStyle name="Normal 12 8 4 4" xfId="32441"/>
    <cellStyle name="Normal 12 8 5" xfId="8992"/>
    <cellStyle name="Normal 12 8 5 2" xfId="21612"/>
    <cellStyle name="Normal 12 8 5 2 2" xfId="56828"/>
    <cellStyle name="Normal 12 8 5 3" xfId="44231"/>
    <cellStyle name="Normal 12 8 5 4" xfId="34217"/>
    <cellStyle name="Normal 12 8 6" xfId="10785"/>
    <cellStyle name="Normal 12 8 6 2" xfId="23388"/>
    <cellStyle name="Normal 12 8 6 2 2" xfId="58604"/>
    <cellStyle name="Normal 12 8 6 3" xfId="46007"/>
    <cellStyle name="Normal 12 8 6 4" xfId="35993"/>
    <cellStyle name="Normal 12 8 7" xfId="15152"/>
    <cellStyle name="Normal 12 8 7 2" xfId="50368"/>
    <cellStyle name="Normal 12 8 7 3" xfId="27757"/>
    <cellStyle name="Normal 12 8 8" xfId="13374"/>
    <cellStyle name="Normal 12 8 8 2" xfId="48592"/>
    <cellStyle name="Normal 12 8 9" xfId="37771"/>
    <cellStyle name="Normal 12 9" xfId="3618"/>
    <cellStyle name="Normal 12 9 2" xfId="8343"/>
    <cellStyle name="Normal 12 9 2 2" xfId="20968"/>
    <cellStyle name="Normal 12 9 2 2 2" xfId="56184"/>
    <cellStyle name="Normal 12 9 2 3" xfId="43587"/>
    <cellStyle name="Normal 12 9 2 4" xfId="33573"/>
    <cellStyle name="Normal 12 9 3" xfId="10124"/>
    <cellStyle name="Normal 12 9 3 2" xfId="22744"/>
    <cellStyle name="Normal 12 9 3 2 2" xfId="57960"/>
    <cellStyle name="Normal 12 9 3 3" xfId="45363"/>
    <cellStyle name="Normal 12 9 3 4" xfId="35349"/>
    <cellStyle name="Normal 12 9 4" xfId="11919"/>
    <cellStyle name="Normal 12 9 4 2" xfId="24520"/>
    <cellStyle name="Normal 12 9 4 2 2" xfId="59736"/>
    <cellStyle name="Normal 12 9 4 3" xfId="47139"/>
    <cellStyle name="Normal 12 9 4 4" xfId="37125"/>
    <cellStyle name="Normal 12 9 5" xfId="16284"/>
    <cellStyle name="Normal 12 9 5 2" xfId="51500"/>
    <cellStyle name="Normal 12 9 5 3" xfId="28889"/>
    <cellStyle name="Normal 12 9 6" xfId="14506"/>
    <cellStyle name="Normal 12 9 6 2" xfId="49724"/>
    <cellStyle name="Normal 12 9 7" xfId="38903"/>
    <cellStyle name="Normal 12 9 8" xfId="27113"/>
    <cellStyle name="Normal 12_District Target Attainment" xfId="1015"/>
    <cellStyle name="Normal 13" xfId="1016"/>
    <cellStyle name="Normal 13 10" xfId="3944"/>
    <cellStyle name="Normal 13 10 2" xfId="16607"/>
    <cellStyle name="Normal 13 10 2 2" xfId="51823"/>
    <cellStyle name="Normal 13 10 2 3" xfId="29212"/>
    <cellStyle name="Normal 13 10 3" xfId="13053"/>
    <cellStyle name="Normal 13 10 3 2" xfId="48271"/>
    <cellStyle name="Normal 13 10 4" xfId="39226"/>
    <cellStyle name="Normal 13 10 5" xfId="25660"/>
    <cellStyle name="Normal 13 11" xfId="5430"/>
    <cellStyle name="Normal 13 11 2" xfId="18061"/>
    <cellStyle name="Normal 13 11 2 2" xfId="53277"/>
    <cellStyle name="Normal 13 11 3" xfId="40680"/>
    <cellStyle name="Normal 13 11 4" xfId="30666"/>
    <cellStyle name="Normal 13 12" xfId="6886"/>
    <cellStyle name="Normal 13 12 2" xfId="19515"/>
    <cellStyle name="Normal 13 12 2 2" xfId="54731"/>
    <cellStyle name="Normal 13 12 3" xfId="42134"/>
    <cellStyle name="Normal 13 12 4" xfId="32120"/>
    <cellStyle name="Normal 13 13" xfId="8668"/>
    <cellStyle name="Normal 13 13 2" xfId="21291"/>
    <cellStyle name="Normal 13 13 2 2" xfId="56507"/>
    <cellStyle name="Normal 13 13 3" xfId="43910"/>
    <cellStyle name="Normal 13 13 4" xfId="33896"/>
    <cellStyle name="Normal 13 14" xfId="10526"/>
    <cellStyle name="Normal 13 14 2" xfId="23137"/>
    <cellStyle name="Normal 13 14 2 2" xfId="58353"/>
    <cellStyle name="Normal 13 14 3" xfId="45756"/>
    <cellStyle name="Normal 13 14 4" xfId="35742"/>
    <cellStyle name="Normal 13 15" xfId="14829"/>
    <cellStyle name="Normal 13 15 2" xfId="50047"/>
    <cellStyle name="Normal 13 15 3" xfId="27436"/>
    <cellStyle name="Normal 13 16" xfId="12243"/>
    <cellStyle name="Normal 13 16 2" xfId="47462"/>
    <cellStyle name="Normal 13 17" xfId="37448"/>
    <cellStyle name="Normal 13 18" xfId="24850"/>
    <cellStyle name="Normal 13 19" xfId="60063"/>
    <cellStyle name="Normal 13 2" xfId="1017"/>
    <cellStyle name="Normal 13 2 10" xfId="5460"/>
    <cellStyle name="Normal 13 2 10 2" xfId="18090"/>
    <cellStyle name="Normal 13 2 10 2 2" xfId="53306"/>
    <cellStyle name="Normal 13 2 10 3" xfId="40709"/>
    <cellStyle name="Normal 13 2 10 4" xfId="30695"/>
    <cellStyle name="Normal 13 2 11" xfId="6916"/>
    <cellStyle name="Normal 13 2 11 2" xfId="19544"/>
    <cellStyle name="Normal 13 2 11 2 2" xfId="54760"/>
    <cellStyle name="Normal 13 2 11 3" xfId="42163"/>
    <cellStyle name="Normal 13 2 11 4" xfId="32149"/>
    <cellStyle name="Normal 13 2 12" xfId="8698"/>
    <cellStyle name="Normal 13 2 12 2" xfId="21320"/>
    <cellStyle name="Normal 13 2 12 2 2" xfId="56536"/>
    <cellStyle name="Normal 13 2 12 3" xfId="43939"/>
    <cellStyle name="Normal 13 2 12 4" xfId="33925"/>
    <cellStyle name="Normal 13 2 13" xfId="10527"/>
    <cellStyle name="Normal 13 2 13 2" xfId="23138"/>
    <cellStyle name="Normal 13 2 13 2 2" xfId="58354"/>
    <cellStyle name="Normal 13 2 13 3" xfId="45757"/>
    <cellStyle name="Normal 13 2 13 4" xfId="35743"/>
    <cellStyle name="Normal 13 2 14" xfId="14859"/>
    <cellStyle name="Normal 13 2 14 2" xfId="50076"/>
    <cellStyle name="Normal 13 2 14 3" xfId="27465"/>
    <cellStyle name="Normal 13 2 15" xfId="12273"/>
    <cellStyle name="Normal 13 2 15 2" xfId="47491"/>
    <cellStyle name="Normal 13 2 16" xfId="37478"/>
    <cellStyle name="Normal 13 2 17" xfId="24880"/>
    <cellStyle name="Normal 13 2 18" xfId="60093"/>
    <cellStyle name="Normal 13 2 2" xfId="1018"/>
    <cellStyle name="Normal 13 2 2 10" xfId="6990"/>
    <cellStyle name="Normal 13 2 2 10 2" xfId="19616"/>
    <cellStyle name="Normal 13 2 2 10 2 2" xfId="54832"/>
    <cellStyle name="Normal 13 2 2 10 3" xfId="42235"/>
    <cellStyle name="Normal 13 2 2 10 4" xfId="32221"/>
    <cellStyle name="Normal 13 2 2 11" xfId="8771"/>
    <cellStyle name="Normal 13 2 2 11 2" xfId="21392"/>
    <cellStyle name="Normal 13 2 2 11 2 2" xfId="56608"/>
    <cellStyle name="Normal 13 2 2 11 3" xfId="44011"/>
    <cellStyle name="Normal 13 2 2 11 4" xfId="33997"/>
    <cellStyle name="Normal 13 2 2 12" xfId="10528"/>
    <cellStyle name="Normal 13 2 2 12 2" xfId="23139"/>
    <cellStyle name="Normal 13 2 2 12 2 2" xfId="58355"/>
    <cellStyle name="Normal 13 2 2 12 3" xfId="45758"/>
    <cellStyle name="Normal 13 2 2 12 4" xfId="35744"/>
    <cellStyle name="Normal 13 2 2 13" xfId="14931"/>
    <cellStyle name="Normal 13 2 2 13 2" xfId="50148"/>
    <cellStyle name="Normal 13 2 2 13 3" xfId="27537"/>
    <cellStyle name="Normal 13 2 2 14" xfId="12345"/>
    <cellStyle name="Normal 13 2 2 14 2" xfId="47563"/>
    <cellStyle name="Normal 13 2 2 15" xfId="37550"/>
    <cellStyle name="Normal 13 2 2 16" xfId="24952"/>
    <cellStyle name="Normal 13 2 2 17" xfId="60165"/>
    <cellStyle name="Normal 13 2 2 2" xfId="1019"/>
    <cellStyle name="Normal 13 2 2 2 10" xfId="10529"/>
    <cellStyle name="Normal 13 2 2 2 10 2" xfId="23140"/>
    <cellStyle name="Normal 13 2 2 2 10 2 2" xfId="58356"/>
    <cellStyle name="Normal 13 2 2 2 10 3" xfId="45759"/>
    <cellStyle name="Normal 13 2 2 2 10 4" xfId="35745"/>
    <cellStyle name="Normal 13 2 2 2 11" xfId="15086"/>
    <cellStyle name="Normal 13 2 2 2 11 2" xfId="50302"/>
    <cellStyle name="Normal 13 2 2 2 11 3" xfId="27691"/>
    <cellStyle name="Normal 13 2 2 2 12" xfId="12499"/>
    <cellStyle name="Normal 13 2 2 2 12 2" xfId="47717"/>
    <cellStyle name="Normal 13 2 2 2 13" xfId="37705"/>
    <cellStyle name="Normal 13 2 2 2 14" xfId="25106"/>
    <cellStyle name="Normal 13 2 2 2 15" xfId="60319"/>
    <cellStyle name="Normal 13 2 2 2 2" xfId="3222"/>
    <cellStyle name="Normal 13 2 2 2 2 10" xfId="25590"/>
    <cellStyle name="Normal 13 2 2 2 2 11" xfId="61125"/>
    <cellStyle name="Normal 13 2 2 2 2 2" xfId="5022"/>
    <cellStyle name="Normal 13 2 2 2 2 2 2" xfId="17668"/>
    <cellStyle name="Normal 13 2 2 2 2 2 2 2" xfId="52884"/>
    <cellStyle name="Normal 13 2 2 2 2 2 2 3" xfId="30273"/>
    <cellStyle name="Normal 13 2 2 2 2 2 3" xfId="14114"/>
    <cellStyle name="Normal 13 2 2 2 2 2 3 2" xfId="49332"/>
    <cellStyle name="Normal 13 2 2 2 2 2 4" xfId="40287"/>
    <cellStyle name="Normal 13 2 2 2 2 2 5" xfId="26721"/>
    <cellStyle name="Normal 13 2 2 2 2 3" xfId="6492"/>
    <cellStyle name="Normal 13 2 2 2 2 3 2" xfId="19122"/>
    <cellStyle name="Normal 13 2 2 2 2 3 2 2" xfId="54338"/>
    <cellStyle name="Normal 13 2 2 2 2 3 3" xfId="41741"/>
    <cellStyle name="Normal 13 2 2 2 2 3 4" xfId="31727"/>
    <cellStyle name="Normal 13 2 2 2 2 4" xfId="7951"/>
    <cellStyle name="Normal 13 2 2 2 2 4 2" xfId="20576"/>
    <cellStyle name="Normal 13 2 2 2 2 4 2 2" xfId="55792"/>
    <cellStyle name="Normal 13 2 2 2 2 4 3" xfId="43195"/>
    <cellStyle name="Normal 13 2 2 2 2 4 4" xfId="33181"/>
    <cellStyle name="Normal 13 2 2 2 2 5" xfId="9732"/>
    <cellStyle name="Normal 13 2 2 2 2 5 2" xfId="22352"/>
    <cellStyle name="Normal 13 2 2 2 2 5 2 2" xfId="57568"/>
    <cellStyle name="Normal 13 2 2 2 2 5 3" xfId="44971"/>
    <cellStyle name="Normal 13 2 2 2 2 5 4" xfId="34957"/>
    <cellStyle name="Normal 13 2 2 2 2 6" xfId="11525"/>
    <cellStyle name="Normal 13 2 2 2 2 6 2" xfId="24128"/>
    <cellStyle name="Normal 13 2 2 2 2 6 2 2" xfId="59344"/>
    <cellStyle name="Normal 13 2 2 2 2 6 3" xfId="46747"/>
    <cellStyle name="Normal 13 2 2 2 2 6 4" xfId="36733"/>
    <cellStyle name="Normal 13 2 2 2 2 7" xfId="15892"/>
    <cellStyle name="Normal 13 2 2 2 2 7 2" xfId="51108"/>
    <cellStyle name="Normal 13 2 2 2 2 7 3" xfId="28497"/>
    <cellStyle name="Normal 13 2 2 2 2 8" xfId="12983"/>
    <cellStyle name="Normal 13 2 2 2 2 8 2" xfId="48201"/>
    <cellStyle name="Normal 13 2 2 2 2 9" xfId="38511"/>
    <cellStyle name="Normal 13 2 2 2 3" xfId="3551"/>
    <cellStyle name="Normal 13 2 2 2 3 10" xfId="27046"/>
    <cellStyle name="Normal 13 2 2 2 3 11" xfId="61450"/>
    <cellStyle name="Normal 13 2 2 2 3 2" xfId="5347"/>
    <cellStyle name="Normal 13 2 2 2 3 2 2" xfId="17993"/>
    <cellStyle name="Normal 13 2 2 2 3 2 2 2" xfId="53209"/>
    <cellStyle name="Normal 13 2 2 2 3 2 3" xfId="40612"/>
    <cellStyle name="Normal 13 2 2 2 3 2 4" xfId="30598"/>
    <cellStyle name="Normal 13 2 2 2 3 3" xfId="6817"/>
    <cellStyle name="Normal 13 2 2 2 3 3 2" xfId="19447"/>
    <cellStyle name="Normal 13 2 2 2 3 3 2 2" xfId="54663"/>
    <cellStyle name="Normal 13 2 2 2 3 3 3" xfId="42066"/>
    <cellStyle name="Normal 13 2 2 2 3 3 4" xfId="32052"/>
    <cellStyle name="Normal 13 2 2 2 3 4" xfId="8276"/>
    <cellStyle name="Normal 13 2 2 2 3 4 2" xfId="20901"/>
    <cellStyle name="Normal 13 2 2 2 3 4 2 2" xfId="56117"/>
    <cellStyle name="Normal 13 2 2 2 3 4 3" xfId="43520"/>
    <cellStyle name="Normal 13 2 2 2 3 4 4" xfId="33506"/>
    <cellStyle name="Normal 13 2 2 2 3 5" xfId="10057"/>
    <cellStyle name="Normal 13 2 2 2 3 5 2" xfId="22677"/>
    <cellStyle name="Normal 13 2 2 2 3 5 2 2" xfId="57893"/>
    <cellStyle name="Normal 13 2 2 2 3 5 3" xfId="45296"/>
    <cellStyle name="Normal 13 2 2 2 3 5 4" xfId="35282"/>
    <cellStyle name="Normal 13 2 2 2 3 6" xfId="11850"/>
    <cellStyle name="Normal 13 2 2 2 3 6 2" xfId="24453"/>
    <cellStyle name="Normal 13 2 2 2 3 6 2 2" xfId="59669"/>
    <cellStyle name="Normal 13 2 2 2 3 6 3" xfId="47072"/>
    <cellStyle name="Normal 13 2 2 2 3 6 4" xfId="37058"/>
    <cellStyle name="Normal 13 2 2 2 3 7" xfId="16217"/>
    <cellStyle name="Normal 13 2 2 2 3 7 2" xfId="51433"/>
    <cellStyle name="Normal 13 2 2 2 3 7 3" xfId="28822"/>
    <cellStyle name="Normal 13 2 2 2 3 8" xfId="14439"/>
    <cellStyle name="Normal 13 2 2 2 3 8 2" xfId="49657"/>
    <cellStyle name="Normal 13 2 2 2 3 9" xfId="38836"/>
    <cellStyle name="Normal 13 2 2 2 4" xfId="2713"/>
    <cellStyle name="Normal 13 2 2 2 4 10" xfId="26237"/>
    <cellStyle name="Normal 13 2 2 2 4 11" xfId="60641"/>
    <cellStyle name="Normal 13 2 2 2 4 2" xfId="4538"/>
    <cellStyle name="Normal 13 2 2 2 4 2 2" xfId="17184"/>
    <cellStyle name="Normal 13 2 2 2 4 2 2 2" xfId="52400"/>
    <cellStyle name="Normal 13 2 2 2 4 2 3" xfId="39803"/>
    <cellStyle name="Normal 13 2 2 2 4 2 4" xfId="29789"/>
    <cellStyle name="Normal 13 2 2 2 4 3" xfId="6008"/>
    <cellStyle name="Normal 13 2 2 2 4 3 2" xfId="18638"/>
    <cellStyle name="Normal 13 2 2 2 4 3 2 2" xfId="53854"/>
    <cellStyle name="Normal 13 2 2 2 4 3 3" xfId="41257"/>
    <cellStyle name="Normal 13 2 2 2 4 3 4" xfId="31243"/>
    <cellStyle name="Normal 13 2 2 2 4 4" xfId="7467"/>
    <cellStyle name="Normal 13 2 2 2 4 4 2" xfId="20092"/>
    <cellStyle name="Normal 13 2 2 2 4 4 2 2" xfId="55308"/>
    <cellStyle name="Normal 13 2 2 2 4 4 3" xfId="42711"/>
    <cellStyle name="Normal 13 2 2 2 4 4 4" xfId="32697"/>
    <cellStyle name="Normal 13 2 2 2 4 5" xfId="9248"/>
    <cellStyle name="Normal 13 2 2 2 4 5 2" xfId="21868"/>
    <cellStyle name="Normal 13 2 2 2 4 5 2 2" xfId="57084"/>
    <cellStyle name="Normal 13 2 2 2 4 5 3" xfId="44487"/>
    <cellStyle name="Normal 13 2 2 2 4 5 4" xfId="34473"/>
    <cellStyle name="Normal 13 2 2 2 4 6" xfId="11041"/>
    <cellStyle name="Normal 13 2 2 2 4 6 2" xfId="23644"/>
    <cellStyle name="Normal 13 2 2 2 4 6 2 2" xfId="58860"/>
    <cellStyle name="Normal 13 2 2 2 4 6 3" xfId="46263"/>
    <cellStyle name="Normal 13 2 2 2 4 6 4" xfId="36249"/>
    <cellStyle name="Normal 13 2 2 2 4 7" xfId="15408"/>
    <cellStyle name="Normal 13 2 2 2 4 7 2" xfId="50624"/>
    <cellStyle name="Normal 13 2 2 2 4 7 3" xfId="28013"/>
    <cellStyle name="Normal 13 2 2 2 4 8" xfId="13630"/>
    <cellStyle name="Normal 13 2 2 2 4 8 2" xfId="48848"/>
    <cellStyle name="Normal 13 2 2 2 4 9" xfId="38027"/>
    <cellStyle name="Normal 13 2 2 2 5" xfId="3876"/>
    <cellStyle name="Normal 13 2 2 2 5 2" xfId="8599"/>
    <cellStyle name="Normal 13 2 2 2 5 2 2" xfId="21224"/>
    <cellStyle name="Normal 13 2 2 2 5 2 2 2" xfId="56440"/>
    <cellStyle name="Normal 13 2 2 2 5 2 3" xfId="43843"/>
    <cellStyle name="Normal 13 2 2 2 5 2 4" xfId="33829"/>
    <cellStyle name="Normal 13 2 2 2 5 3" xfId="10380"/>
    <cellStyle name="Normal 13 2 2 2 5 3 2" xfId="23000"/>
    <cellStyle name="Normal 13 2 2 2 5 3 2 2" xfId="58216"/>
    <cellStyle name="Normal 13 2 2 2 5 3 3" xfId="45619"/>
    <cellStyle name="Normal 13 2 2 2 5 3 4" xfId="35605"/>
    <cellStyle name="Normal 13 2 2 2 5 4" xfId="12175"/>
    <cellStyle name="Normal 13 2 2 2 5 4 2" xfId="24776"/>
    <cellStyle name="Normal 13 2 2 2 5 4 2 2" xfId="59992"/>
    <cellStyle name="Normal 13 2 2 2 5 4 3" xfId="47395"/>
    <cellStyle name="Normal 13 2 2 2 5 4 4" xfId="37381"/>
    <cellStyle name="Normal 13 2 2 2 5 5" xfId="16540"/>
    <cellStyle name="Normal 13 2 2 2 5 5 2" xfId="51756"/>
    <cellStyle name="Normal 13 2 2 2 5 5 3" xfId="29145"/>
    <cellStyle name="Normal 13 2 2 2 5 6" xfId="14762"/>
    <cellStyle name="Normal 13 2 2 2 5 6 2" xfId="49980"/>
    <cellStyle name="Normal 13 2 2 2 5 7" xfId="39159"/>
    <cellStyle name="Normal 13 2 2 2 5 8" xfId="27369"/>
    <cellStyle name="Normal 13 2 2 2 6" xfId="4216"/>
    <cellStyle name="Normal 13 2 2 2 6 2" xfId="16862"/>
    <cellStyle name="Normal 13 2 2 2 6 2 2" xfId="52078"/>
    <cellStyle name="Normal 13 2 2 2 6 2 3" xfId="29467"/>
    <cellStyle name="Normal 13 2 2 2 6 3" xfId="13308"/>
    <cellStyle name="Normal 13 2 2 2 6 3 2" xfId="48526"/>
    <cellStyle name="Normal 13 2 2 2 6 4" xfId="39481"/>
    <cellStyle name="Normal 13 2 2 2 6 5" xfId="25915"/>
    <cellStyle name="Normal 13 2 2 2 7" xfId="5686"/>
    <cellStyle name="Normal 13 2 2 2 7 2" xfId="18316"/>
    <cellStyle name="Normal 13 2 2 2 7 2 2" xfId="53532"/>
    <cellStyle name="Normal 13 2 2 2 7 3" xfId="40935"/>
    <cellStyle name="Normal 13 2 2 2 7 4" xfId="30921"/>
    <cellStyle name="Normal 13 2 2 2 8" xfId="7145"/>
    <cellStyle name="Normal 13 2 2 2 8 2" xfId="19770"/>
    <cellStyle name="Normal 13 2 2 2 8 2 2" xfId="54986"/>
    <cellStyle name="Normal 13 2 2 2 8 3" xfId="42389"/>
    <cellStyle name="Normal 13 2 2 2 8 4" xfId="32375"/>
    <cellStyle name="Normal 13 2 2 2 9" xfId="8926"/>
    <cellStyle name="Normal 13 2 2 2 9 2" xfId="21546"/>
    <cellStyle name="Normal 13 2 2 2 9 2 2" xfId="56762"/>
    <cellStyle name="Normal 13 2 2 2 9 3" xfId="44165"/>
    <cellStyle name="Normal 13 2 2 2 9 4" xfId="34151"/>
    <cellStyle name="Normal 13 2 2 3" xfId="3062"/>
    <cellStyle name="Normal 13 2 2 3 10" xfId="25433"/>
    <cellStyle name="Normal 13 2 2 3 11" xfId="60968"/>
    <cellStyle name="Normal 13 2 2 3 2" xfId="4865"/>
    <cellStyle name="Normal 13 2 2 3 2 2" xfId="17511"/>
    <cellStyle name="Normal 13 2 2 3 2 2 2" xfId="52727"/>
    <cellStyle name="Normal 13 2 2 3 2 2 3" xfId="30116"/>
    <cellStyle name="Normal 13 2 2 3 2 3" xfId="13957"/>
    <cellStyle name="Normal 13 2 2 3 2 3 2" xfId="49175"/>
    <cellStyle name="Normal 13 2 2 3 2 4" xfId="40130"/>
    <cellStyle name="Normal 13 2 2 3 2 5" xfId="26564"/>
    <cellStyle name="Normal 13 2 2 3 3" xfId="6335"/>
    <cellStyle name="Normal 13 2 2 3 3 2" xfId="18965"/>
    <cellStyle name="Normal 13 2 2 3 3 2 2" xfId="54181"/>
    <cellStyle name="Normal 13 2 2 3 3 3" xfId="41584"/>
    <cellStyle name="Normal 13 2 2 3 3 4" xfId="31570"/>
    <cellStyle name="Normal 13 2 2 3 4" xfId="7794"/>
    <cellStyle name="Normal 13 2 2 3 4 2" xfId="20419"/>
    <cellStyle name="Normal 13 2 2 3 4 2 2" xfId="55635"/>
    <cellStyle name="Normal 13 2 2 3 4 3" xfId="43038"/>
    <cellStyle name="Normal 13 2 2 3 4 4" xfId="33024"/>
    <cellStyle name="Normal 13 2 2 3 5" xfId="9575"/>
    <cellStyle name="Normal 13 2 2 3 5 2" xfId="22195"/>
    <cellStyle name="Normal 13 2 2 3 5 2 2" xfId="57411"/>
    <cellStyle name="Normal 13 2 2 3 5 3" xfId="44814"/>
    <cellStyle name="Normal 13 2 2 3 5 4" xfId="34800"/>
    <cellStyle name="Normal 13 2 2 3 6" xfId="11368"/>
    <cellStyle name="Normal 13 2 2 3 6 2" xfId="23971"/>
    <cellStyle name="Normal 13 2 2 3 6 2 2" xfId="59187"/>
    <cellStyle name="Normal 13 2 2 3 6 3" xfId="46590"/>
    <cellStyle name="Normal 13 2 2 3 6 4" xfId="36576"/>
    <cellStyle name="Normal 13 2 2 3 7" xfId="15735"/>
    <cellStyle name="Normal 13 2 2 3 7 2" xfId="50951"/>
    <cellStyle name="Normal 13 2 2 3 7 3" xfId="28340"/>
    <cellStyle name="Normal 13 2 2 3 8" xfId="12826"/>
    <cellStyle name="Normal 13 2 2 3 8 2" xfId="48044"/>
    <cellStyle name="Normal 13 2 2 3 9" xfId="38354"/>
    <cellStyle name="Normal 13 2 2 4" xfId="2889"/>
    <cellStyle name="Normal 13 2 2 4 10" xfId="25274"/>
    <cellStyle name="Normal 13 2 2 4 11" xfId="60809"/>
    <cellStyle name="Normal 13 2 2 4 2" xfId="4706"/>
    <cellStyle name="Normal 13 2 2 4 2 2" xfId="17352"/>
    <cellStyle name="Normal 13 2 2 4 2 2 2" xfId="52568"/>
    <cellStyle name="Normal 13 2 2 4 2 2 3" xfId="29957"/>
    <cellStyle name="Normal 13 2 2 4 2 3" xfId="13798"/>
    <cellStyle name="Normal 13 2 2 4 2 3 2" xfId="49016"/>
    <cellStyle name="Normal 13 2 2 4 2 4" xfId="39971"/>
    <cellStyle name="Normal 13 2 2 4 2 5" xfId="26405"/>
    <cellStyle name="Normal 13 2 2 4 3" xfId="6176"/>
    <cellStyle name="Normal 13 2 2 4 3 2" xfId="18806"/>
    <cellStyle name="Normal 13 2 2 4 3 2 2" xfId="54022"/>
    <cellStyle name="Normal 13 2 2 4 3 3" xfId="41425"/>
    <cellStyle name="Normal 13 2 2 4 3 4" xfId="31411"/>
    <cellStyle name="Normal 13 2 2 4 4" xfId="7635"/>
    <cellStyle name="Normal 13 2 2 4 4 2" xfId="20260"/>
    <cellStyle name="Normal 13 2 2 4 4 2 2" xfId="55476"/>
    <cellStyle name="Normal 13 2 2 4 4 3" xfId="42879"/>
    <cellStyle name="Normal 13 2 2 4 4 4" xfId="32865"/>
    <cellStyle name="Normal 13 2 2 4 5" xfId="9416"/>
    <cellStyle name="Normal 13 2 2 4 5 2" xfId="22036"/>
    <cellStyle name="Normal 13 2 2 4 5 2 2" xfId="57252"/>
    <cellStyle name="Normal 13 2 2 4 5 3" xfId="44655"/>
    <cellStyle name="Normal 13 2 2 4 5 4" xfId="34641"/>
    <cellStyle name="Normal 13 2 2 4 6" xfId="11209"/>
    <cellStyle name="Normal 13 2 2 4 6 2" xfId="23812"/>
    <cellStyle name="Normal 13 2 2 4 6 2 2" xfId="59028"/>
    <cellStyle name="Normal 13 2 2 4 6 3" xfId="46431"/>
    <cellStyle name="Normal 13 2 2 4 6 4" xfId="36417"/>
    <cellStyle name="Normal 13 2 2 4 7" xfId="15576"/>
    <cellStyle name="Normal 13 2 2 4 7 2" xfId="50792"/>
    <cellStyle name="Normal 13 2 2 4 7 3" xfId="28181"/>
    <cellStyle name="Normal 13 2 2 4 8" xfId="12667"/>
    <cellStyle name="Normal 13 2 2 4 8 2" xfId="47885"/>
    <cellStyle name="Normal 13 2 2 4 9" xfId="38195"/>
    <cellStyle name="Normal 13 2 2 5" xfId="3397"/>
    <cellStyle name="Normal 13 2 2 5 10" xfId="26892"/>
    <cellStyle name="Normal 13 2 2 5 11" xfId="61296"/>
    <cellStyle name="Normal 13 2 2 5 2" xfId="5193"/>
    <cellStyle name="Normal 13 2 2 5 2 2" xfId="17839"/>
    <cellStyle name="Normal 13 2 2 5 2 2 2" xfId="53055"/>
    <cellStyle name="Normal 13 2 2 5 2 3" xfId="40458"/>
    <cellStyle name="Normal 13 2 2 5 2 4" xfId="30444"/>
    <cellStyle name="Normal 13 2 2 5 3" xfId="6663"/>
    <cellStyle name="Normal 13 2 2 5 3 2" xfId="19293"/>
    <cellStyle name="Normal 13 2 2 5 3 2 2" xfId="54509"/>
    <cellStyle name="Normal 13 2 2 5 3 3" xfId="41912"/>
    <cellStyle name="Normal 13 2 2 5 3 4" xfId="31898"/>
    <cellStyle name="Normal 13 2 2 5 4" xfId="8122"/>
    <cellStyle name="Normal 13 2 2 5 4 2" xfId="20747"/>
    <cellStyle name="Normal 13 2 2 5 4 2 2" xfId="55963"/>
    <cellStyle name="Normal 13 2 2 5 4 3" xfId="43366"/>
    <cellStyle name="Normal 13 2 2 5 4 4" xfId="33352"/>
    <cellStyle name="Normal 13 2 2 5 5" xfId="9903"/>
    <cellStyle name="Normal 13 2 2 5 5 2" xfId="22523"/>
    <cellStyle name="Normal 13 2 2 5 5 2 2" xfId="57739"/>
    <cellStyle name="Normal 13 2 2 5 5 3" xfId="45142"/>
    <cellStyle name="Normal 13 2 2 5 5 4" xfId="35128"/>
    <cellStyle name="Normal 13 2 2 5 6" xfId="11696"/>
    <cellStyle name="Normal 13 2 2 5 6 2" xfId="24299"/>
    <cellStyle name="Normal 13 2 2 5 6 2 2" xfId="59515"/>
    <cellStyle name="Normal 13 2 2 5 6 3" xfId="46918"/>
    <cellStyle name="Normal 13 2 2 5 6 4" xfId="36904"/>
    <cellStyle name="Normal 13 2 2 5 7" xfId="16063"/>
    <cellStyle name="Normal 13 2 2 5 7 2" xfId="51279"/>
    <cellStyle name="Normal 13 2 2 5 7 3" xfId="28668"/>
    <cellStyle name="Normal 13 2 2 5 8" xfId="14285"/>
    <cellStyle name="Normal 13 2 2 5 8 2" xfId="49503"/>
    <cellStyle name="Normal 13 2 2 5 9" xfId="38682"/>
    <cellStyle name="Normal 13 2 2 6" xfId="2558"/>
    <cellStyle name="Normal 13 2 2 6 10" xfId="26083"/>
    <cellStyle name="Normal 13 2 2 6 11" xfId="60487"/>
    <cellStyle name="Normal 13 2 2 6 2" xfId="4384"/>
    <cellStyle name="Normal 13 2 2 6 2 2" xfId="17030"/>
    <cellStyle name="Normal 13 2 2 6 2 2 2" xfId="52246"/>
    <cellStyle name="Normal 13 2 2 6 2 3" xfId="39649"/>
    <cellStyle name="Normal 13 2 2 6 2 4" xfId="29635"/>
    <cellStyle name="Normal 13 2 2 6 3" xfId="5854"/>
    <cellStyle name="Normal 13 2 2 6 3 2" xfId="18484"/>
    <cellStyle name="Normal 13 2 2 6 3 2 2" xfId="53700"/>
    <cellStyle name="Normal 13 2 2 6 3 3" xfId="41103"/>
    <cellStyle name="Normal 13 2 2 6 3 4" xfId="31089"/>
    <cellStyle name="Normal 13 2 2 6 4" xfId="7313"/>
    <cellStyle name="Normal 13 2 2 6 4 2" xfId="19938"/>
    <cellStyle name="Normal 13 2 2 6 4 2 2" xfId="55154"/>
    <cellStyle name="Normal 13 2 2 6 4 3" xfId="42557"/>
    <cellStyle name="Normal 13 2 2 6 4 4" xfId="32543"/>
    <cellStyle name="Normal 13 2 2 6 5" xfId="9094"/>
    <cellStyle name="Normal 13 2 2 6 5 2" xfId="21714"/>
    <cellStyle name="Normal 13 2 2 6 5 2 2" xfId="56930"/>
    <cellStyle name="Normal 13 2 2 6 5 3" xfId="44333"/>
    <cellStyle name="Normal 13 2 2 6 5 4" xfId="34319"/>
    <cellStyle name="Normal 13 2 2 6 6" xfId="10887"/>
    <cellStyle name="Normal 13 2 2 6 6 2" xfId="23490"/>
    <cellStyle name="Normal 13 2 2 6 6 2 2" xfId="58706"/>
    <cellStyle name="Normal 13 2 2 6 6 3" xfId="46109"/>
    <cellStyle name="Normal 13 2 2 6 6 4" xfId="36095"/>
    <cellStyle name="Normal 13 2 2 6 7" xfId="15254"/>
    <cellStyle name="Normal 13 2 2 6 7 2" xfId="50470"/>
    <cellStyle name="Normal 13 2 2 6 7 3" xfId="27859"/>
    <cellStyle name="Normal 13 2 2 6 8" xfId="13476"/>
    <cellStyle name="Normal 13 2 2 6 8 2" xfId="48694"/>
    <cellStyle name="Normal 13 2 2 6 9" xfId="37873"/>
    <cellStyle name="Normal 13 2 2 7" xfId="3721"/>
    <cellStyle name="Normal 13 2 2 7 2" xfId="8445"/>
    <cellStyle name="Normal 13 2 2 7 2 2" xfId="21070"/>
    <cellStyle name="Normal 13 2 2 7 2 2 2" xfId="56286"/>
    <cellStyle name="Normal 13 2 2 7 2 3" xfId="43689"/>
    <cellStyle name="Normal 13 2 2 7 2 4" xfId="33675"/>
    <cellStyle name="Normal 13 2 2 7 3" xfId="10226"/>
    <cellStyle name="Normal 13 2 2 7 3 2" xfId="22846"/>
    <cellStyle name="Normal 13 2 2 7 3 2 2" xfId="58062"/>
    <cellStyle name="Normal 13 2 2 7 3 3" xfId="45465"/>
    <cellStyle name="Normal 13 2 2 7 3 4" xfId="35451"/>
    <cellStyle name="Normal 13 2 2 7 4" xfId="12021"/>
    <cellStyle name="Normal 13 2 2 7 4 2" xfId="24622"/>
    <cellStyle name="Normal 13 2 2 7 4 2 2" xfId="59838"/>
    <cellStyle name="Normal 13 2 2 7 4 3" xfId="47241"/>
    <cellStyle name="Normal 13 2 2 7 4 4" xfId="37227"/>
    <cellStyle name="Normal 13 2 2 7 5" xfId="16386"/>
    <cellStyle name="Normal 13 2 2 7 5 2" xfId="51602"/>
    <cellStyle name="Normal 13 2 2 7 5 3" xfId="28991"/>
    <cellStyle name="Normal 13 2 2 7 6" xfId="14608"/>
    <cellStyle name="Normal 13 2 2 7 6 2" xfId="49826"/>
    <cellStyle name="Normal 13 2 2 7 7" xfId="39005"/>
    <cellStyle name="Normal 13 2 2 7 8" xfId="27215"/>
    <cellStyle name="Normal 13 2 2 8" xfId="4059"/>
    <cellStyle name="Normal 13 2 2 8 2" xfId="16708"/>
    <cellStyle name="Normal 13 2 2 8 2 2" xfId="51924"/>
    <cellStyle name="Normal 13 2 2 8 2 3" xfId="29313"/>
    <cellStyle name="Normal 13 2 2 8 3" xfId="13154"/>
    <cellStyle name="Normal 13 2 2 8 3 2" xfId="48372"/>
    <cellStyle name="Normal 13 2 2 8 4" xfId="39327"/>
    <cellStyle name="Normal 13 2 2 8 5" xfId="25761"/>
    <cellStyle name="Normal 13 2 2 9" xfId="5532"/>
    <cellStyle name="Normal 13 2 2 9 2" xfId="18162"/>
    <cellStyle name="Normal 13 2 2 9 2 2" xfId="53378"/>
    <cellStyle name="Normal 13 2 2 9 3" xfId="40781"/>
    <cellStyle name="Normal 13 2 2 9 4" xfId="30767"/>
    <cellStyle name="Normal 13 2 3" xfId="1020"/>
    <cellStyle name="Normal 13 2 3 10" xfId="10530"/>
    <cellStyle name="Normal 13 2 3 10 2" xfId="23141"/>
    <cellStyle name="Normal 13 2 3 10 2 2" xfId="58357"/>
    <cellStyle name="Normal 13 2 3 10 3" xfId="45760"/>
    <cellStyle name="Normal 13 2 3 10 4" xfId="35746"/>
    <cellStyle name="Normal 13 2 3 11" xfId="15012"/>
    <cellStyle name="Normal 13 2 3 11 2" xfId="50228"/>
    <cellStyle name="Normal 13 2 3 11 3" xfId="27617"/>
    <cellStyle name="Normal 13 2 3 12" xfId="12425"/>
    <cellStyle name="Normal 13 2 3 12 2" xfId="47643"/>
    <cellStyle name="Normal 13 2 3 13" xfId="37631"/>
    <cellStyle name="Normal 13 2 3 14" xfId="25032"/>
    <cellStyle name="Normal 13 2 3 15" xfId="60245"/>
    <cellStyle name="Normal 13 2 3 2" xfId="3148"/>
    <cellStyle name="Normal 13 2 3 2 10" xfId="25516"/>
    <cellStyle name="Normal 13 2 3 2 11" xfId="61051"/>
    <cellStyle name="Normal 13 2 3 2 2" xfId="4948"/>
    <cellStyle name="Normal 13 2 3 2 2 2" xfId="17594"/>
    <cellStyle name="Normal 13 2 3 2 2 2 2" xfId="52810"/>
    <cellStyle name="Normal 13 2 3 2 2 2 3" xfId="30199"/>
    <cellStyle name="Normal 13 2 3 2 2 3" xfId="14040"/>
    <cellStyle name="Normal 13 2 3 2 2 3 2" xfId="49258"/>
    <cellStyle name="Normal 13 2 3 2 2 4" xfId="40213"/>
    <cellStyle name="Normal 13 2 3 2 2 5" xfId="26647"/>
    <cellStyle name="Normal 13 2 3 2 3" xfId="6418"/>
    <cellStyle name="Normal 13 2 3 2 3 2" xfId="19048"/>
    <cellStyle name="Normal 13 2 3 2 3 2 2" xfId="54264"/>
    <cellStyle name="Normal 13 2 3 2 3 3" xfId="41667"/>
    <cellStyle name="Normal 13 2 3 2 3 4" xfId="31653"/>
    <cellStyle name="Normal 13 2 3 2 4" xfId="7877"/>
    <cellStyle name="Normal 13 2 3 2 4 2" xfId="20502"/>
    <cellStyle name="Normal 13 2 3 2 4 2 2" xfId="55718"/>
    <cellStyle name="Normal 13 2 3 2 4 3" xfId="43121"/>
    <cellStyle name="Normal 13 2 3 2 4 4" xfId="33107"/>
    <cellStyle name="Normal 13 2 3 2 5" xfId="9658"/>
    <cellStyle name="Normal 13 2 3 2 5 2" xfId="22278"/>
    <cellStyle name="Normal 13 2 3 2 5 2 2" xfId="57494"/>
    <cellStyle name="Normal 13 2 3 2 5 3" xfId="44897"/>
    <cellStyle name="Normal 13 2 3 2 5 4" xfId="34883"/>
    <cellStyle name="Normal 13 2 3 2 6" xfId="11451"/>
    <cellStyle name="Normal 13 2 3 2 6 2" xfId="24054"/>
    <cellStyle name="Normal 13 2 3 2 6 2 2" xfId="59270"/>
    <cellStyle name="Normal 13 2 3 2 6 3" xfId="46673"/>
    <cellStyle name="Normal 13 2 3 2 6 4" xfId="36659"/>
    <cellStyle name="Normal 13 2 3 2 7" xfId="15818"/>
    <cellStyle name="Normal 13 2 3 2 7 2" xfId="51034"/>
    <cellStyle name="Normal 13 2 3 2 7 3" xfId="28423"/>
    <cellStyle name="Normal 13 2 3 2 8" xfId="12909"/>
    <cellStyle name="Normal 13 2 3 2 8 2" xfId="48127"/>
    <cellStyle name="Normal 13 2 3 2 9" xfId="38437"/>
    <cellStyle name="Normal 13 2 3 3" xfId="3477"/>
    <cellStyle name="Normal 13 2 3 3 10" xfId="26972"/>
    <cellStyle name="Normal 13 2 3 3 11" xfId="61376"/>
    <cellStyle name="Normal 13 2 3 3 2" xfId="5273"/>
    <cellStyle name="Normal 13 2 3 3 2 2" xfId="17919"/>
    <cellStyle name="Normal 13 2 3 3 2 2 2" xfId="53135"/>
    <cellStyle name="Normal 13 2 3 3 2 3" xfId="40538"/>
    <cellStyle name="Normal 13 2 3 3 2 4" xfId="30524"/>
    <cellStyle name="Normal 13 2 3 3 3" xfId="6743"/>
    <cellStyle name="Normal 13 2 3 3 3 2" xfId="19373"/>
    <cellStyle name="Normal 13 2 3 3 3 2 2" xfId="54589"/>
    <cellStyle name="Normal 13 2 3 3 3 3" xfId="41992"/>
    <cellStyle name="Normal 13 2 3 3 3 4" xfId="31978"/>
    <cellStyle name="Normal 13 2 3 3 4" xfId="8202"/>
    <cellStyle name="Normal 13 2 3 3 4 2" xfId="20827"/>
    <cellStyle name="Normal 13 2 3 3 4 2 2" xfId="56043"/>
    <cellStyle name="Normal 13 2 3 3 4 3" xfId="43446"/>
    <cellStyle name="Normal 13 2 3 3 4 4" xfId="33432"/>
    <cellStyle name="Normal 13 2 3 3 5" xfId="9983"/>
    <cellStyle name="Normal 13 2 3 3 5 2" xfId="22603"/>
    <cellStyle name="Normal 13 2 3 3 5 2 2" xfId="57819"/>
    <cellStyle name="Normal 13 2 3 3 5 3" xfId="45222"/>
    <cellStyle name="Normal 13 2 3 3 5 4" xfId="35208"/>
    <cellStyle name="Normal 13 2 3 3 6" xfId="11776"/>
    <cellStyle name="Normal 13 2 3 3 6 2" xfId="24379"/>
    <cellStyle name="Normal 13 2 3 3 6 2 2" xfId="59595"/>
    <cellStyle name="Normal 13 2 3 3 6 3" xfId="46998"/>
    <cellStyle name="Normal 13 2 3 3 6 4" xfId="36984"/>
    <cellStyle name="Normal 13 2 3 3 7" xfId="16143"/>
    <cellStyle name="Normal 13 2 3 3 7 2" xfId="51359"/>
    <cellStyle name="Normal 13 2 3 3 7 3" xfId="28748"/>
    <cellStyle name="Normal 13 2 3 3 8" xfId="14365"/>
    <cellStyle name="Normal 13 2 3 3 8 2" xfId="49583"/>
    <cellStyle name="Normal 13 2 3 3 9" xfId="38762"/>
    <cellStyle name="Normal 13 2 3 4" xfId="2639"/>
    <cellStyle name="Normal 13 2 3 4 10" xfId="26163"/>
    <cellStyle name="Normal 13 2 3 4 11" xfId="60567"/>
    <cellStyle name="Normal 13 2 3 4 2" xfId="4464"/>
    <cellStyle name="Normal 13 2 3 4 2 2" xfId="17110"/>
    <cellStyle name="Normal 13 2 3 4 2 2 2" xfId="52326"/>
    <cellStyle name="Normal 13 2 3 4 2 3" xfId="39729"/>
    <cellStyle name="Normal 13 2 3 4 2 4" xfId="29715"/>
    <cellStyle name="Normal 13 2 3 4 3" xfId="5934"/>
    <cellStyle name="Normal 13 2 3 4 3 2" xfId="18564"/>
    <cellStyle name="Normal 13 2 3 4 3 2 2" xfId="53780"/>
    <cellStyle name="Normal 13 2 3 4 3 3" xfId="41183"/>
    <cellStyle name="Normal 13 2 3 4 3 4" xfId="31169"/>
    <cellStyle name="Normal 13 2 3 4 4" xfId="7393"/>
    <cellStyle name="Normal 13 2 3 4 4 2" xfId="20018"/>
    <cellStyle name="Normal 13 2 3 4 4 2 2" xfId="55234"/>
    <cellStyle name="Normal 13 2 3 4 4 3" xfId="42637"/>
    <cellStyle name="Normal 13 2 3 4 4 4" xfId="32623"/>
    <cellStyle name="Normal 13 2 3 4 5" xfId="9174"/>
    <cellStyle name="Normal 13 2 3 4 5 2" xfId="21794"/>
    <cellStyle name="Normal 13 2 3 4 5 2 2" xfId="57010"/>
    <cellStyle name="Normal 13 2 3 4 5 3" xfId="44413"/>
    <cellStyle name="Normal 13 2 3 4 5 4" xfId="34399"/>
    <cellStyle name="Normal 13 2 3 4 6" xfId="10967"/>
    <cellStyle name="Normal 13 2 3 4 6 2" xfId="23570"/>
    <cellStyle name="Normal 13 2 3 4 6 2 2" xfId="58786"/>
    <cellStyle name="Normal 13 2 3 4 6 3" xfId="46189"/>
    <cellStyle name="Normal 13 2 3 4 6 4" xfId="36175"/>
    <cellStyle name="Normal 13 2 3 4 7" xfId="15334"/>
    <cellStyle name="Normal 13 2 3 4 7 2" xfId="50550"/>
    <cellStyle name="Normal 13 2 3 4 7 3" xfId="27939"/>
    <cellStyle name="Normal 13 2 3 4 8" xfId="13556"/>
    <cellStyle name="Normal 13 2 3 4 8 2" xfId="48774"/>
    <cellStyle name="Normal 13 2 3 4 9" xfId="37953"/>
    <cellStyle name="Normal 13 2 3 5" xfId="3802"/>
    <cellStyle name="Normal 13 2 3 5 2" xfId="8525"/>
    <cellStyle name="Normal 13 2 3 5 2 2" xfId="21150"/>
    <cellStyle name="Normal 13 2 3 5 2 2 2" xfId="56366"/>
    <cellStyle name="Normal 13 2 3 5 2 3" xfId="43769"/>
    <cellStyle name="Normal 13 2 3 5 2 4" xfId="33755"/>
    <cellStyle name="Normal 13 2 3 5 3" xfId="10306"/>
    <cellStyle name="Normal 13 2 3 5 3 2" xfId="22926"/>
    <cellStyle name="Normal 13 2 3 5 3 2 2" xfId="58142"/>
    <cellStyle name="Normal 13 2 3 5 3 3" xfId="45545"/>
    <cellStyle name="Normal 13 2 3 5 3 4" xfId="35531"/>
    <cellStyle name="Normal 13 2 3 5 4" xfId="12101"/>
    <cellStyle name="Normal 13 2 3 5 4 2" xfId="24702"/>
    <cellStyle name="Normal 13 2 3 5 4 2 2" xfId="59918"/>
    <cellStyle name="Normal 13 2 3 5 4 3" xfId="47321"/>
    <cellStyle name="Normal 13 2 3 5 4 4" xfId="37307"/>
    <cellStyle name="Normal 13 2 3 5 5" xfId="16466"/>
    <cellStyle name="Normal 13 2 3 5 5 2" xfId="51682"/>
    <cellStyle name="Normal 13 2 3 5 5 3" xfId="29071"/>
    <cellStyle name="Normal 13 2 3 5 6" xfId="14688"/>
    <cellStyle name="Normal 13 2 3 5 6 2" xfId="49906"/>
    <cellStyle name="Normal 13 2 3 5 7" xfId="39085"/>
    <cellStyle name="Normal 13 2 3 5 8" xfId="27295"/>
    <cellStyle name="Normal 13 2 3 6" xfId="4142"/>
    <cellStyle name="Normal 13 2 3 6 2" xfId="16788"/>
    <cellStyle name="Normal 13 2 3 6 2 2" xfId="52004"/>
    <cellStyle name="Normal 13 2 3 6 2 3" xfId="29393"/>
    <cellStyle name="Normal 13 2 3 6 3" xfId="13234"/>
    <cellStyle name="Normal 13 2 3 6 3 2" xfId="48452"/>
    <cellStyle name="Normal 13 2 3 6 4" xfId="39407"/>
    <cellStyle name="Normal 13 2 3 6 5" xfId="25841"/>
    <cellStyle name="Normal 13 2 3 7" xfId="5612"/>
    <cellStyle name="Normal 13 2 3 7 2" xfId="18242"/>
    <cellStyle name="Normal 13 2 3 7 2 2" xfId="53458"/>
    <cellStyle name="Normal 13 2 3 7 3" xfId="40861"/>
    <cellStyle name="Normal 13 2 3 7 4" xfId="30847"/>
    <cellStyle name="Normal 13 2 3 8" xfId="7071"/>
    <cellStyle name="Normal 13 2 3 8 2" xfId="19696"/>
    <cellStyle name="Normal 13 2 3 8 2 2" xfId="54912"/>
    <cellStyle name="Normal 13 2 3 8 3" xfId="42315"/>
    <cellStyle name="Normal 13 2 3 8 4" xfId="32301"/>
    <cellStyle name="Normal 13 2 3 9" xfId="8852"/>
    <cellStyle name="Normal 13 2 3 9 2" xfId="21472"/>
    <cellStyle name="Normal 13 2 3 9 2 2" xfId="56688"/>
    <cellStyle name="Normal 13 2 3 9 3" xfId="44091"/>
    <cellStyle name="Normal 13 2 3 9 4" xfId="34077"/>
    <cellStyle name="Normal 13 2 4" xfId="2978"/>
    <cellStyle name="Normal 13 2 4 10" xfId="25357"/>
    <cellStyle name="Normal 13 2 4 11" xfId="60892"/>
    <cellStyle name="Normal 13 2 4 2" xfId="4789"/>
    <cellStyle name="Normal 13 2 4 2 2" xfId="17435"/>
    <cellStyle name="Normal 13 2 4 2 2 2" xfId="52651"/>
    <cellStyle name="Normal 13 2 4 2 2 3" xfId="30040"/>
    <cellStyle name="Normal 13 2 4 2 3" xfId="13881"/>
    <cellStyle name="Normal 13 2 4 2 3 2" xfId="49099"/>
    <cellStyle name="Normal 13 2 4 2 4" xfId="40054"/>
    <cellStyle name="Normal 13 2 4 2 5" xfId="26488"/>
    <cellStyle name="Normal 13 2 4 3" xfId="6259"/>
    <cellStyle name="Normal 13 2 4 3 2" xfId="18889"/>
    <cellStyle name="Normal 13 2 4 3 2 2" xfId="54105"/>
    <cellStyle name="Normal 13 2 4 3 3" xfId="41508"/>
    <cellStyle name="Normal 13 2 4 3 4" xfId="31494"/>
    <cellStyle name="Normal 13 2 4 4" xfId="7718"/>
    <cellStyle name="Normal 13 2 4 4 2" xfId="20343"/>
    <cellStyle name="Normal 13 2 4 4 2 2" xfId="55559"/>
    <cellStyle name="Normal 13 2 4 4 3" xfId="42962"/>
    <cellStyle name="Normal 13 2 4 4 4" xfId="32948"/>
    <cellStyle name="Normal 13 2 4 5" xfId="9499"/>
    <cellStyle name="Normal 13 2 4 5 2" xfId="22119"/>
    <cellStyle name="Normal 13 2 4 5 2 2" xfId="57335"/>
    <cellStyle name="Normal 13 2 4 5 3" xfId="44738"/>
    <cellStyle name="Normal 13 2 4 5 4" xfId="34724"/>
    <cellStyle name="Normal 13 2 4 6" xfId="11292"/>
    <cellStyle name="Normal 13 2 4 6 2" xfId="23895"/>
    <cellStyle name="Normal 13 2 4 6 2 2" xfId="59111"/>
    <cellStyle name="Normal 13 2 4 6 3" xfId="46514"/>
    <cellStyle name="Normal 13 2 4 6 4" xfId="36500"/>
    <cellStyle name="Normal 13 2 4 7" xfId="15659"/>
    <cellStyle name="Normal 13 2 4 7 2" xfId="50875"/>
    <cellStyle name="Normal 13 2 4 7 3" xfId="28264"/>
    <cellStyle name="Normal 13 2 4 8" xfId="12750"/>
    <cellStyle name="Normal 13 2 4 8 2" xfId="47968"/>
    <cellStyle name="Normal 13 2 4 9" xfId="38278"/>
    <cellStyle name="Normal 13 2 5" xfId="2812"/>
    <cellStyle name="Normal 13 2 5 10" xfId="25202"/>
    <cellStyle name="Normal 13 2 5 11" xfId="60737"/>
    <cellStyle name="Normal 13 2 5 2" xfId="4634"/>
    <cellStyle name="Normal 13 2 5 2 2" xfId="17280"/>
    <cellStyle name="Normal 13 2 5 2 2 2" xfId="52496"/>
    <cellStyle name="Normal 13 2 5 2 2 3" xfId="29885"/>
    <cellStyle name="Normal 13 2 5 2 3" xfId="13726"/>
    <cellStyle name="Normal 13 2 5 2 3 2" xfId="48944"/>
    <cellStyle name="Normal 13 2 5 2 4" xfId="39899"/>
    <cellStyle name="Normal 13 2 5 2 5" xfId="26333"/>
    <cellStyle name="Normal 13 2 5 3" xfId="6104"/>
    <cellStyle name="Normal 13 2 5 3 2" xfId="18734"/>
    <cellStyle name="Normal 13 2 5 3 2 2" xfId="53950"/>
    <cellStyle name="Normal 13 2 5 3 3" xfId="41353"/>
    <cellStyle name="Normal 13 2 5 3 4" xfId="31339"/>
    <cellStyle name="Normal 13 2 5 4" xfId="7563"/>
    <cellStyle name="Normal 13 2 5 4 2" xfId="20188"/>
    <cellStyle name="Normal 13 2 5 4 2 2" xfId="55404"/>
    <cellStyle name="Normal 13 2 5 4 3" xfId="42807"/>
    <cellStyle name="Normal 13 2 5 4 4" xfId="32793"/>
    <cellStyle name="Normal 13 2 5 5" xfId="9344"/>
    <cellStyle name="Normal 13 2 5 5 2" xfId="21964"/>
    <cellStyle name="Normal 13 2 5 5 2 2" xfId="57180"/>
    <cellStyle name="Normal 13 2 5 5 3" xfId="44583"/>
    <cellStyle name="Normal 13 2 5 5 4" xfId="34569"/>
    <cellStyle name="Normal 13 2 5 6" xfId="11137"/>
    <cellStyle name="Normal 13 2 5 6 2" xfId="23740"/>
    <cellStyle name="Normal 13 2 5 6 2 2" xfId="58956"/>
    <cellStyle name="Normal 13 2 5 6 3" xfId="46359"/>
    <cellStyle name="Normal 13 2 5 6 4" xfId="36345"/>
    <cellStyle name="Normal 13 2 5 7" xfId="15504"/>
    <cellStyle name="Normal 13 2 5 7 2" xfId="50720"/>
    <cellStyle name="Normal 13 2 5 7 3" xfId="28109"/>
    <cellStyle name="Normal 13 2 5 8" xfId="12595"/>
    <cellStyle name="Normal 13 2 5 8 2" xfId="47813"/>
    <cellStyle name="Normal 13 2 5 9" xfId="38123"/>
    <cellStyle name="Normal 13 2 6" xfId="3325"/>
    <cellStyle name="Normal 13 2 6 10" xfId="26820"/>
    <cellStyle name="Normal 13 2 6 11" xfId="61224"/>
    <cellStyle name="Normal 13 2 6 2" xfId="5121"/>
    <cellStyle name="Normal 13 2 6 2 2" xfId="17767"/>
    <cellStyle name="Normal 13 2 6 2 2 2" xfId="52983"/>
    <cellStyle name="Normal 13 2 6 2 3" xfId="40386"/>
    <cellStyle name="Normal 13 2 6 2 4" xfId="30372"/>
    <cellStyle name="Normal 13 2 6 3" xfId="6591"/>
    <cellStyle name="Normal 13 2 6 3 2" xfId="19221"/>
    <cellStyle name="Normal 13 2 6 3 2 2" xfId="54437"/>
    <cellStyle name="Normal 13 2 6 3 3" xfId="41840"/>
    <cellStyle name="Normal 13 2 6 3 4" xfId="31826"/>
    <cellStyle name="Normal 13 2 6 4" xfId="8050"/>
    <cellStyle name="Normal 13 2 6 4 2" xfId="20675"/>
    <cellStyle name="Normal 13 2 6 4 2 2" xfId="55891"/>
    <cellStyle name="Normal 13 2 6 4 3" xfId="43294"/>
    <cellStyle name="Normal 13 2 6 4 4" xfId="33280"/>
    <cellStyle name="Normal 13 2 6 5" xfId="9831"/>
    <cellStyle name="Normal 13 2 6 5 2" xfId="22451"/>
    <cellStyle name="Normal 13 2 6 5 2 2" xfId="57667"/>
    <cellStyle name="Normal 13 2 6 5 3" xfId="45070"/>
    <cellStyle name="Normal 13 2 6 5 4" xfId="35056"/>
    <cellStyle name="Normal 13 2 6 6" xfId="11624"/>
    <cellStyle name="Normal 13 2 6 6 2" xfId="24227"/>
    <cellStyle name="Normal 13 2 6 6 2 2" xfId="59443"/>
    <cellStyle name="Normal 13 2 6 6 3" xfId="46846"/>
    <cellStyle name="Normal 13 2 6 6 4" xfId="36832"/>
    <cellStyle name="Normal 13 2 6 7" xfId="15991"/>
    <cellStyle name="Normal 13 2 6 7 2" xfId="51207"/>
    <cellStyle name="Normal 13 2 6 7 3" xfId="28596"/>
    <cellStyle name="Normal 13 2 6 8" xfId="14213"/>
    <cellStyle name="Normal 13 2 6 8 2" xfId="49431"/>
    <cellStyle name="Normal 13 2 6 9" xfId="38610"/>
    <cellStyle name="Normal 13 2 7" xfId="2482"/>
    <cellStyle name="Normal 13 2 7 10" xfId="26011"/>
    <cellStyle name="Normal 13 2 7 11" xfId="60415"/>
    <cellStyle name="Normal 13 2 7 2" xfId="4312"/>
    <cellStyle name="Normal 13 2 7 2 2" xfId="16958"/>
    <cellStyle name="Normal 13 2 7 2 2 2" xfId="52174"/>
    <cellStyle name="Normal 13 2 7 2 3" xfId="39577"/>
    <cellStyle name="Normal 13 2 7 2 4" xfId="29563"/>
    <cellStyle name="Normal 13 2 7 3" xfId="5782"/>
    <cellStyle name="Normal 13 2 7 3 2" xfId="18412"/>
    <cellStyle name="Normal 13 2 7 3 2 2" xfId="53628"/>
    <cellStyle name="Normal 13 2 7 3 3" xfId="41031"/>
    <cellStyle name="Normal 13 2 7 3 4" xfId="31017"/>
    <cellStyle name="Normal 13 2 7 4" xfId="7241"/>
    <cellStyle name="Normal 13 2 7 4 2" xfId="19866"/>
    <cellStyle name="Normal 13 2 7 4 2 2" xfId="55082"/>
    <cellStyle name="Normal 13 2 7 4 3" xfId="42485"/>
    <cellStyle name="Normal 13 2 7 4 4" xfId="32471"/>
    <cellStyle name="Normal 13 2 7 5" xfId="9022"/>
    <cellStyle name="Normal 13 2 7 5 2" xfId="21642"/>
    <cellStyle name="Normal 13 2 7 5 2 2" xfId="56858"/>
    <cellStyle name="Normal 13 2 7 5 3" xfId="44261"/>
    <cellStyle name="Normal 13 2 7 5 4" xfId="34247"/>
    <cellStyle name="Normal 13 2 7 6" xfId="10815"/>
    <cellStyle name="Normal 13 2 7 6 2" xfId="23418"/>
    <cellStyle name="Normal 13 2 7 6 2 2" xfId="58634"/>
    <cellStyle name="Normal 13 2 7 6 3" xfId="46037"/>
    <cellStyle name="Normal 13 2 7 6 4" xfId="36023"/>
    <cellStyle name="Normal 13 2 7 7" xfId="15182"/>
    <cellStyle name="Normal 13 2 7 7 2" xfId="50398"/>
    <cellStyle name="Normal 13 2 7 7 3" xfId="27787"/>
    <cellStyle name="Normal 13 2 7 8" xfId="13404"/>
    <cellStyle name="Normal 13 2 7 8 2" xfId="48622"/>
    <cellStyle name="Normal 13 2 7 9" xfId="37801"/>
    <cellStyle name="Normal 13 2 8" xfId="3649"/>
    <cellStyle name="Normal 13 2 8 2" xfId="8373"/>
    <cellStyle name="Normal 13 2 8 2 2" xfId="20998"/>
    <cellStyle name="Normal 13 2 8 2 2 2" xfId="56214"/>
    <cellStyle name="Normal 13 2 8 2 3" xfId="43617"/>
    <cellStyle name="Normal 13 2 8 2 4" xfId="33603"/>
    <cellStyle name="Normal 13 2 8 3" xfId="10154"/>
    <cellStyle name="Normal 13 2 8 3 2" xfId="22774"/>
    <cellStyle name="Normal 13 2 8 3 2 2" xfId="57990"/>
    <cellStyle name="Normal 13 2 8 3 3" xfId="45393"/>
    <cellStyle name="Normal 13 2 8 3 4" xfId="35379"/>
    <cellStyle name="Normal 13 2 8 4" xfId="11949"/>
    <cellStyle name="Normal 13 2 8 4 2" xfId="24550"/>
    <cellStyle name="Normal 13 2 8 4 2 2" xfId="59766"/>
    <cellStyle name="Normal 13 2 8 4 3" xfId="47169"/>
    <cellStyle name="Normal 13 2 8 4 4" xfId="37155"/>
    <cellStyle name="Normal 13 2 8 5" xfId="16314"/>
    <cellStyle name="Normal 13 2 8 5 2" xfId="51530"/>
    <cellStyle name="Normal 13 2 8 5 3" xfId="28919"/>
    <cellStyle name="Normal 13 2 8 6" xfId="14536"/>
    <cellStyle name="Normal 13 2 8 6 2" xfId="49754"/>
    <cellStyle name="Normal 13 2 8 7" xfId="38933"/>
    <cellStyle name="Normal 13 2 8 8" xfId="27143"/>
    <cellStyle name="Normal 13 2 9" xfId="3979"/>
    <cellStyle name="Normal 13 2 9 2" xfId="16636"/>
    <cellStyle name="Normal 13 2 9 2 2" xfId="51852"/>
    <cellStyle name="Normal 13 2 9 2 3" xfId="29241"/>
    <cellStyle name="Normal 13 2 9 3" xfId="13082"/>
    <cellStyle name="Normal 13 2 9 3 2" xfId="48300"/>
    <cellStyle name="Normal 13 2 9 4" xfId="39255"/>
    <cellStyle name="Normal 13 2 9 5" xfId="25689"/>
    <cellStyle name="Normal 13 2_District Target Attainment" xfId="1021"/>
    <cellStyle name="Normal 13 3" xfId="1022"/>
    <cellStyle name="Normal 13 3 10" xfId="6961"/>
    <cellStyle name="Normal 13 3 10 2" xfId="19587"/>
    <cellStyle name="Normal 13 3 10 2 2" xfId="54803"/>
    <cellStyle name="Normal 13 3 10 3" xfId="42206"/>
    <cellStyle name="Normal 13 3 10 4" xfId="32192"/>
    <cellStyle name="Normal 13 3 11" xfId="8742"/>
    <cellStyle name="Normal 13 3 11 2" xfId="21363"/>
    <cellStyle name="Normal 13 3 11 2 2" xfId="56579"/>
    <cellStyle name="Normal 13 3 11 3" xfId="43982"/>
    <cellStyle name="Normal 13 3 11 4" xfId="33968"/>
    <cellStyle name="Normal 13 3 12" xfId="10531"/>
    <cellStyle name="Normal 13 3 12 2" xfId="23142"/>
    <cellStyle name="Normal 13 3 12 2 2" xfId="58358"/>
    <cellStyle name="Normal 13 3 12 3" xfId="45761"/>
    <cellStyle name="Normal 13 3 12 4" xfId="35747"/>
    <cellStyle name="Normal 13 3 13" xfId="14902"/>
    <cellStyle name="Normal 13 3 13 2" xfId="50119"/>
    <cellStyle name="Normal 13 3 13 3" xfId="27508"/>
    <cellStyle name="Normal 13 3 14" xfId="12316"/>
    <cellStyle name="Normal 13 3 14 2" xfId="47534"/>
    <cellStyle name="Normal 13 3 15" xfId="37521"/>
    <cellStyle name="Normal 13 3 16" xfId="24923"/>
    <cellStyle name="Normal 13 3 17" xfId="60136"/>
    <cellStyle name="Normal 13 3 2" xfId="1023"/>
    <cellStyle name="Normal 13 3 2 10" xfId="10532"/>
    <cellStyle name="Normal 13 3 2 10 2" xfId="23143"/>
    <cellStyle name="Normal 13 3 2 10 2 2" xfId="58359"/>
    <cellStyle name="Normal 13 3 2 10 3" xfId="45762"/>
    <cellStyle name="Normal 13 3 2 10 4" xfId="35748"/>
    <cellStyle name="Normal 13 3 2 11" xfId="15057"/>
    <cellStyle name="Normal 13 3 2 11 2" xfId="50273"/>
    <cellStyle name="Normal 13 3 2 11 3" xfId="27662"/>
    <cellStyle name="Normal 13 3 2 12" xfId="12470"/>
    <cellStyle name="Normal 13 3 2 12 2" xfId="47688"/>
    <cellStyle name="Normal 13 3 2 13" xfId="37676"/>
    <cellStyle name="Normal 13 3 2 14" xfId="25077"/>
    <cellStyle name="Normal 13 3 2 15" xfId="60290"/>
    <cellStyle name="Normal 13 3 2 2" xfId="3193"/>
    <cellStyle name="Normal 13 3 2 2 10" xfId="25561"/>
    <cellStyle name="Normal 13 3 2 2 11" xfId="61096"/>
    <cellStyle name="Normal 13 3 2 2 2" xfId="4993"/>
    <cellStyle name="Normal 13 3 2 2 2 2" xfId="17639"/>
    <cellStyle name="Normal 13 3 2 2 2 2 2" xfId="52855"/>
    <cellStyle name="Normal 13 3 2 2 2 2 3" xfId="30244"/>
    <cellStyle name="Normal 13 3 2 2 2 3" xfId="14085"/>
    <cellStyle name="Normal 13 3 2 2 2 3 2" xfId="49303"/>
    <cellStyle name="Normal 13 3 2 2 2 4" xfId="40258"/>
    <cellStyle name="Normal 13 3 2 2 2 5" xfId="26692"/>
    <cellStyle name="Normal 13 3 2 2 3" xfId="6463"/>
    <cellStyle name="Normal 13 3 2 2 3 2" xfId="19093"/>
    <cellStyle name="Normal 13 3 2 2 3 2 2" xfId="54309"/>
    <cellStyle name="Normal 13 3 2 2 3 3" xfId="41712"/>
    <cellStyle name="Normal 13 3 2 2 3 4" xfId="31698"/>
    <cellStyle name="Normal 13 3 2 2 4" xfId="7922"/>
    <cellStyle name="Normal 13 3 2 2 4 2" xfId="20547"/>
    <cellStyle name="Normal 13 3 2 2 4 2 2" xfId="55763"/>
    <cellStyle name="Normal 13 3 2 2 4 3" xfId="43166"/>
    <cellStyle name="Normal 13 3 2 2 4 4" xfId="33152"/>
    <cellStyle name="Normal 13 3 2 2 5" xfId="9703"/>
    <cellStyle name="Normal 13 3 2 2 5 2" xfId="22323"/>
    <cellStyle name="Normal 13 3 2 2 5 2 2" xfId="57539"/>
    <cellStyle name="Normal 13 3 2 2 5 3" xfId="44942"/>
    <cellStyle name="Normal 13 3 2 2 5 4" xfId="34928"/>
    <cellStyle name="Normal 13 3 2 2 6" xfId="11496"/>
    <cellStyle name="Normal 13 3 2 2 6 2" xfId="24099"/>
    <cellStyle name="Normal 13 3 2 2 6 2 2" xfId="59315"/>
    <cellStyle name="Normal 13 3 2 2 6 3" xfId="46718"/>
    <cellStyle name="Normal 13 3 2 2 6 4" xfId="36704"/>
    <cellStyle name="Normal 13 3 2 2 7" xfId="15863"/>
    <cellStyle name="Normal 13 3 2 2 7 2" xfId="51079"/>
    <cellStyle name="Normal 13 3 2 2 7 3" xfId="28468"/>
    <cellStyle name="Normal 13 3 2 2 8" xfId="12954"/>
    <cellStyle name="Normal 13 3 2 2 8 2" xfId="48172"/>
    <cellStyle name="Normal 13 3 2 2 9" xfId="38482"/>
    <cellStyle name="Normal 13 3 2 3" xfId="3522"/>
    <cellStyle name="Normal 13 3 2 3 10" xfId="27017"/>
    <cellStyle name="Normal 13 3 2 3 11" xfId="61421"/>
    <cellStyle name="Normal 13 3 2 3 2" xfId="5318"/>
    <cellStyle name="Normal 13 3 2 3 2 2" xfId="17964"/>
    <cellStyle name="Normal 13 3 2 3 2 2 2" xfId="53180"/>
    <cellStyle name="Normal 13 3 2 3 2 3" xfId="40583"/>
    <cellStyle name="Normal 13 3 2 3 2 4" xfId="30569"/>
    <cellStyle name="Normal 13 3 2 3 3" xfId="6788"/>
    <cellStyle name="Normal 13 3 2 3 3 2" xfId="19418"/>
    <cellStyle name="Normal 13 3 2 3 3 2 2" xfId="54634"/>
    <cellStyle name="Normal 13 3 2 3 3 3" xfId="42037"/>
    <cellStyle name="Normal 13 3 2 3 3 4" xfId="32023"/>
    <cellStyle name="Normal 13 3 2 3 4" xfId="8247"/>
    <cellStyle name="Normal 13 3 2 3 4 2" xfId="20872"/>
    <cellStyle name="Normal 13 3 2 3 4 2 2" xfId="56088"/>
    <cellStyle name="Normal 13 3 2 3 4 3" xfId="43491"/>
    <cellStyle name="Normal 13 3 2 3 4 4" xfId="33477"/>
    <cellStyle name="Normal 13 3 2 3 5" xfId="10028"/>
    <cellStyle name="Normal 13 3 2 3 5 2" xfId="22648"/>
    <cellStyle name="Normal 13 3 2 3 5 2 2" xfId="57864"/>
    <cellStyle name="Normal 13 3 2 3 5 3" xfId="45267"/>
    <cellStyle name="Normal 13 3 2 3 5 4" xfId="35253"/>
    <cellStyle name="Normal 13 3 2 3 6" xfId="11821"/>
    <cellStyle name="Normal 13 3 2 3 6 2" xfId="24424"/>
    <cellStyle name="Normal 13 3 2 3 6 2 2" xfId="59640"/>
    <cellStyle name="Normal 13 3 2 3 6 3" xfId="47043"/>
    <cellStyle name="Normal 13 3 2 3 6 4" xfId="37029"/>
    <cellStyle name="Normal 13 3 2 3 7" xfId="16188"/>
    <cellStyle name="Normal 13 3 2 3 7 2" xfId="51404"/>
    <cellStyle name="Normal 13 3 2 3 7 3" xfId="28793"/>
    <cellStyle name="Normal 13 3 2 3 8" xfId="14410"/>
    <cellStyle name="Normal 13 3 2 3 8 2" xfId="49628"/>
    <cellStyle name="Normal 13 3 2 3 9" xfId="38807"/>
    <cellStyle name="Normal 13 3 2 4" xfId="2684"/>
    <cellStyle name="Normal 13 3 2 4 10" xfId="26208"/>
    <cellStyle name="Normal 13 3 2 4 11" xfId="60612"/>
    <cellStyle name="Normal 13 3 2 4 2" xfId="4509"/>
    <cellStyle name="Normal 13 3 2 4 2 2" xfId="17155"/>
    <cellStyle name="Normal 13 3 2 4 2 2 2" xfId="52371"/>
    <cellStyle name="Normal 13 3 2 4 2 3" xfId="39774"/>
    <cellStyle name="Normal 13 3 2 4 2 4" xfId="29760"/>
    <cellStyle name="Normal 13 3 2 4 3" xfId="5979"/>
    <cellStyle name="Normal 13 3 2 4 3 2" xfId="18609"/>
    <cellStyle name="Normal 13 3 2 4 3 2 2" xfId="53825"/>
    <cellStyle name="Normal 13 3 2 4 3 3" xfId="41228"/>
    <cellStyle name="Normal 13 3 2 4 3 4" xfId="31214"/>
    <cellStyle name="Normal 13 3 2 4 4" xfId="7438"/>
    <cellStyle name="Normal 13 3 2 4 4 2" xfId="20063"/>
    <cellStyle name="Normal 13 3 2 4 4 2 2" xfId="55279"/>
    <cellStyle name="Normal 13 3 2 4 4 3" xfId="42682"/>
    <cellStyle name="Normal 13 3 2 4 4 4" xfId="32668"/>
    <cellStyle name="Normal 13 3 2 4 5" xfId="9219"/>
    <cellStyle name="Normal 13 3 2 4 5 2" xfId="21839"/>
    <cellStyle name="Normal 13 3 2 4 5 2 2" xfId="57055"/>
    <cellStyle name="Normal 13 3 2 4 5 3" xfId="44458"/>
    <cellStyle name="Normal 13 3 2 4 5 4" xfId="34444"/>
    <cellStyle name="Normal 13 3 2 4 6" xfId="11012"/>
    <cellStyle name="Normal 13 3 2 4 6 2" xfId="23615"/>
    <cellStyle name="Normal 13 3 2 4 6 2 2" xfId="58831"/>
    <cellStyle name="Normal 13 3 2 4 6 3" xfId="46234"/>
    <cellStyle name="Normal 13 3 2 4 6 4" xfId="36220"/>
    <cellStyle name="Normal 13 3 2 4 7" xfId="15379"/>
    <cellStyle name="Normal 13 3 2 4 7 2" xfId="50595"/>
    <cellStyle name="Normal 13 3 2 4 7 3" xfId="27984"/>
    <cellStyle name="Normal 13 3 2 4 8" xfId="13601"/>
    <cellStyle name="Normal 13 3 2 4 8 2" xfId="48819"/>
    <cellStyle name="Normal 13 3 2 4 9" xfId="37998"/>
    <cellStyle name="Normal 13 3 2 5" xfId="3847"/>
    <cellStyle name="Normal 13 3 2 5 2" xfId="8570"/>
    <cellStyle name="Normal 13 3 2 5 2 2" xfId="21195"/>
    <cellStyle name="Normal 13 3 2 5 2 2 2" xfId="56411"/>
    <cellStyle name="Normal 13 3 2 5 2 3" xfId="43814"/>
    <cellStyle name="Normal 13 3 2 5 2 4" xfId="33800"/>
    <cellStyle name="Normal 13 3 2 5 3" xfId="10351"/>
    <cellStyle name="Normal 13 3 2 5 3 2" xfId="22971"/>
    <cellStyle name="Normal 13 3 2 5 3 2 2" xfId="58187"/>
    <cellStyle name="Normal 13 3 2 5 3 3" xfId="45590"/>
    <cellStyle name="Normal 13 3 2 5 3 4" xfId="35576"/>
    <cellStyle name="Normal 13 3 2 5 4" xfId="12146"/>
    <cellStyle name="Normal 13 3 2 5 4 2" xfId="24747"/>
    <cellStyle name="Normal 13 3 2 5 4 2 2" xfId="59963"/>
    <cellStyle name="Normal 13 3 2 5 4 3" xfId="47366"/>
    <cellStyle name="Normal 13 3 2 5 4 4" xfId="37352"/>
    <cellStyle name="Normal 13 3 2 5 5" xfId="16511"/>
    <cellStyle name="Normal 13 3 2 5 5 2" xfId="51727"/>
    <cellStyle name="Normal 13 3 2 5 5 3" xfId="29116"/>
    <cellStyle name="Normal 13 3 2 5 6" xfId="14733"/>
    <cellStyle name="Normal 13 3 2 5 6 2" xfId="49951"/>
    <cellStyle name="Normal 13 3 2 5 7" xfId="39130"/>
    <cellStyle name="Normal 13 3 2 5 8" xfId="27340"/>
    <cellStyle name="Normal 13 3 2 6" xfId="4187"/>
    <cellStyle name="Normal 13 3 2 6 2" xfId="16833"/>
    <cellStyle name="Normal 13 3 2 6 2 2" xfId="52049"/>
    <cellStyle name="Normal 13 3 2 6 2 3" xfId="29438"/>
    <cellStyle name="Normal 13 3 2 6 3" xfId="13279"/>
    <cellStyle name="Normal 13 3 2 6 3 2" xfId="48497"/>
    <cellStyle name="Normal 13 3 2 6 4" xfId="39452"/>
    <cellStyle name="Normal 13 3 2 6 5" xfId="25886"/>
    <cellStyle name="Normal 13 3 2 7" xfId="5657"/>
    <cellStyle name="Normal 13 3 2 7 2" xfId="18287"/>
    <cellStyle name="Normal 13 3 2 7 2 2" xfId="53503"/>
    <cellStyle name="Normal 13 3 2 7 3" xfId="40906"/>
    <cellStyle name="Normal 13 3 2 7 4" xfId="30892"/>
    <cellStyle name="Normal 13 3 2 8" xfId="7116"/>
    <cellStyle name="Normal 13 3 2 8 2" xfId="19741"/>
    <cellStyle name="Normal 13 3 2 8 2 2" xfId="54957"/>
    <cellStyle name="Normal 13 3 2 8 3" xfId="42360"/>
    <cellStyle name="Normal 13 3 2 8 4" xfId="32346"/>
    <cellStyle name="Normal 13 3 2 9" xfId="8897"/>
    <cellStyle name="Normal 13 3 2 9 2" xfId="21517"/>
    <cellStyle name="Normal 13 3 2 9 2 2" xfId="56733"/>
    <cellStyle name="Normal 13 3 2 9 3" xfId="44136"/>
    <cellStyle name="Normal 13 3 2 9 4" xfId="34122"/>
    <cellStyle name="Normal 13 3 3" xfId="3032"/>
    <cellStyle name="Normal 13 3 3 10" xfId="25404"/>
    <cellStyle name="Normal 13 3 3 11" xfId="60939"/>
    <cellStyle name="Normal 13 3 3 2" xfId="4836"/>
    <cellStyle name="Normal 13 3 3 2 2" xfId="17482"/>
    <cellStyle name="Normal 13 3 3 2 2 2" xfId="52698"/>
    <cellStyle name="Normal 13 3 3 2 2 3" xfId="30087"/>
    <cellStyle name="Normal 13 3 3 2 3" xfId="13928"/>
    <cellStyle name="Normal 13 3 3 2 3 2" xfId="49146"/>
    <cellStyle name="Normal 13 3 3 2 4" xfId="40101"/>
    <cellStyle name="Normal 13 3 3 2 5" xfId="26535"/>
    <cellStyle name="Normal 13 3 3 3" xfId="6306"/>
    <cellStyle name="Normal 13 3 3 3 2" xfId="18936"/>
    <cellStyle name="Normal 13 3 3 3 2 2" xfId="54152"/>
    <cellStyle name="Normal 13 3 3 3 3" xfId="41555"/>
    <cellStyle name="Normal 13 3 3 3 4" xfId="31541"/>
    <cellStyle name="Normal 13 3 3 4" xfId="7765"/>
    <cellStyle name="Normal 13 3 3 4 2" xfId="20390"/>
    <cellStyle name="Normal 13 3 3 4 2 2" xfId="55606"/>
    <cellStyle name="Normal 13 3 3 4 3" xfId="43009"/>
    <cellStyle name="Normal 13 3 3 4 4" xfId="32995"/>
    <cellStyle name="Normal 13 3 3 5" xfId="9546"/>
    <cellStyle name="Normal 13 3 3 5 2" xfId="22166"/>
    <cellStyle name="Normal 13 3 3 5 2 2" xfId="57382"/>
    <cellStyle name="Normal 13 3 3 5 3" xfId="44785"/>
    <cellStyle name="Normal 13 3 3 5 4" xfId="34771"/>
    <cellStyle name="Normal 13 3 3 6" xfId="11339"/>
    <cellStyle name="Normal 13 3 3 6 2" xfId="23942"/>
    <cellStyle name="Normal 13 3 3 6 2 2" xfId="59158"/>
    <cellStyle name="Normal 13 3 3 6 3" xfId="46561"/>
    <cellStyle name="Normal 13 3 3 6 4" xfId="36547"/>
    <cellStyle name="Normal 13 3 3 7" xfId="15706"/>
    <cellStyle name="Normal 13 3 3 7 2" xfId="50922"/>
    <cellStyle name="Normal 13 3 3 7 3" xfId="28311"/>
    <cellStyle name="Normal 13 3 3 8" xfId="12797"/>
    <cellStyle name="Normal 13 3 3 8 2" xfId="48015"/>
    <cellStyle name="Normal 13 3 3 9" xfId="38325"/>
    <cellStyle name="Normal 13 3 4" xfId="2860"/>
    <cellStyle name="Normal 13 3 4 10" xfId="25245"/>
    <cellStyle name="Normal 13 3 4 11" xfId="60780"/>
    <cellStyle name="Normal 13 3 4 2" xfId="4677"/>
    <cellStyle name="Normal 13 3 4 2 2" xfId="17323"/>
    <cellStyle name="Normal 13 3 4 2 2 2" xfId="52539"/>
    <cellStyle name="Normal 13 3 4 2 2 3" xfId="29928"/>
    <cellStyle name="Normal 13 3 4 2 3" xfId="13769"/>
    <cellStyle name="Normal 13 3 4 2 3 2" xfId="48987"/>
    <cellStyle name="Normal 13 3 4 2 4" xfId="39942"/>
    <cellStyle name="Normal 13 3 4 2 5" xfId="26376"/>
    <cellStyle name="Normal 13 3 4 3" xfId="6147"/>
    <cellStyle name="Normal 13 3 4 3 2" xfId="18777"/>
    <cellStyle name="Normal 13 3 4 3 2 2" xfId="53993"/>
    <cellStyle name="Normal 13 3 4 3 3" xfId="41396"/>
    <cellStyle name="Normal 13 3 4 3 4" xfId="31382"/>
    <cellStyle name="Normal 13 3 4 4" xfId="7606"/>
    <cellStyle name="Normal 13 3 4 4 2" xfId="20231"/>
    <cellStyle name="Normal 13 3 4 4 2 2" xfId="55447"/>
    <cellStyle name="Normal 13 3 4 4 3" xfId="42850"/>
    <cellStyle name="Normal 13 3 4 4 4" xfId="32836"/>
    <cellStyle name="Normal 13 3 4 5" xfId="9387"/>
    <cellStyle name="Normal 13 3 4 5 2" xfId="22007"/>
    <cellStyle name="Normal 13 3 4 5 2 2" xfId="57223"/>
    <cellStyle name="Normal 13 3 4 5 3" xfId="44626"/>
    <cellStyle name="Normal 13 3 4 5 4" xfId="34612"/>
    <cellStyle name="Normal 13 3 4 6" xfId="11180"/>
    <cellStyle name="Normal 13 3 4 6 2" xfId="23783"/>
    <cellStyle name="Normal 13 3 4 6 2 2" xfId="58999"/>
    <cellStyle name="Normal 13 3 4 6 3" xfId="46402"/>
    <cellStyle name="Normal 13 3 4 6 4" xfId="36388"/>
    <cellStyle name="Normal 13 3 4 7" xfId="15547"/>
    <cellStyle name="Normal 13 3 4 7 2" xfId="50763"/>
    <cellStyle name="Normal 13 3 4 7 3" xfId="28152"/>
    <cellStyle name="Normal 13 3 4 8" xfId="12638"/>
    <cellStyle name="Normal 13 3 4 8 2" xfId="47856"/>
    <cellStyle name="Normal 13 3 4 9" xfId="38166"/>
    <cellStyle name="Normal 13 3 5" xfId="3368"/>
    <cellStyle name="Normal 13 3 5 10" xfId="26863"/>
    <cellStyle name="Normal 13 3 5 11" xfId="61267"/>
    <cellStyle name="Normal 13 3 5 2" xfId="5164"/>
    <cellStyle name="Normal 13 3 5 2 2" xfId="17810"/>
    <cellStyle name="Normal 13 3 5 2 2 2" xfId="53026"/>
    <cellStyle name="Normal 13 3 5 2 3" xfId="40429"/>
    <cellStyle name="Normal 13 3 5 2 4" xfId="30415"/>
    <cellStyle name="Normal 13 3 5 3" xfId="6634"/>
    <cellStyle name="Normal 13 3 5 3 2" xfId="19264"/>
    <cellStyle name="Normal 13 3 5 3 2 2" xfId="54480"/>
    <cellStyle name="Normal 13 3 5 3 3" xfId="41883"/>
    <cellStyle name="Normal 13 3 5 3 4" xfId="31869"/>
    <cellStyle name="Normal 13 3 5 4" xfId="8093"/>
    <cellStyle name="Normal 13 3 5 4 2" xfId="20718"/>
    <cellStyle name="Normal 13 3 5 4 2 2" xfId="55934"/>
    <cellStyle name="Normal 13 3 5 4 3" xfId="43337"/>
    <cellStyle name="Normal 13 3 5 4 4" xfId="33323"/>
    <cellStyle name="Normal 13 3 5 5" xfId="9874"/>
    <cellStyle name="Normal 13 3 5 5 2" xfId="22494"/>
    <cellStyle name="Normal 13 3 5 5 2 2" xfId="57710"/>
    <cellStyle name="Normal 13 3 5 5 3" xfId="45113"/>
    <cellStyle name="Normal 13 3 5 5 4" xfId="35099"/>
    <cellStyle name="Normal 13 3 5 6" xfId="11667"/>
    <cellStyle name="Normal 13 3 5 6 2" xfId="24270"/>
    <cellStyle name="Normal 13 3 5 6 2 2" xfId="59486"/>
    <cellStyle name="Normal 13 3 5 6 3" xfId="46889"/>
    <cellStyle name="Normal 13 3 5 6 4" xfId="36875"/>
    <cellStyle name="Normal 13 3 5 7" xfId="16034"/>
    <cellStyle name="Normal 13 3 5 7 2" xfId="51250"/>
    <cellStyle name="Normal 13 3 5 7 3" xfId="28639"/>
    <cellStyle name="Normal 13 3 5 8" xfId="14256"/>
    <cellStyle name="Normal 13 3 5 8 2" xfId="49474"/>
    <cellStyle name="Normal 13 3 5 9" xfId="38653"/>
    <cellStyle name="Normal 13 3 6" xfId="2529"/>
    <cellStyle name="Normal 13 3 6 10" xfId="26054"/>
    <cellStyle name="Normal 13 3 6 11" xfId="60458"/>
    <cellStyle name="Normal 13 3 6 2" xfId="4355"/>
    <cellStyle name="Normal 13 3 6 2 2" xfId="17001"/>
    <cellStyle name="Normal 13 3 6 2 2 2" xfId="52217"/>
    <cellStyle name="Normal 13 3 6 2 3" xfId="39620"/>
    <cellStyle name="Normal 13 3 6 2 4" xfId="29606"/>
    <cellStyle name="Normal 13 3 6 3" xfId="5825"/>
    <cellStyle name="Normal 13 3 6 3 2" xfId="18455"/>
    <cellStyle name="Normal 13 3 6 3 2 2" xfId="53671"/>
    <cellStyle name="Normal 13 3 6 3 3" xfId="41074"/>
    <cellStyle name="Normal 13 3 6 3 4" xfId="31060"/>
    <cellStyle name="Normal 13 3 6 4" xfId="7284"/>
    <cellStyle name="Normal 13 3 6 4 2" xfId="19909"/>
    <cellStyle name="Normal 13 3 6 4 2 2" xfId="55125"/>
    <cellStyle name="Normal 13 3 6 4 3" xfId="42528"/>
    <cellStyle name="Normal 13 3 6 4 4" xfId="32514"/>
    <cellStyle name="Normal 13 3 6 5" xfId="9065"/>
    <cellStyle name="Normal 13 3 6 5 2" xfId="21685"/>
    <cellStyle name="Normal 13 3 6 5 2 2" xfId="56901"/>
    <cellStyle name="Normal 13 3 6 5 3" xfId="44304"/>
    <cellStyle name="Normal 13 3 6 5 4" xfId="34290"/>
    <cellStyle name="Normal 13 3 6 6" xfId="10858"/>
    <cellStyle name="Normal 13 3 6 6 2" xfId="23461"/>
    <cellStyle name="Normal 13 3 6 6 2 2" xfId="58677"/>
    <cellStyle name="Normal 13 3 6 6 3" xfId="46080"/>
    <cellStyle name="Normal 13 3 6 6 4" xfId="36066"/>
    <cellStyle name="Normal 13 3 6 7" xfId="15225"/>
    <cellStyle name="Normal 13 3 6 7 2" xfId="50441"/>
    <cellStyle name="Normal 13 3 6 7 3" xfId="27830"/>
    <cellStyle name="Normal 13 3 6 8" xfId="13447"/>
    <cellStyle name="Normal 13 3 6 8 2" xfId="48665"/>
    <cellStyle name="Normal 13 3 6 9" xfId="37844"/>
    <cellStyle name="Normal 13 3 7" xfId="3692"/>
    <cellStyle name="Normal 13 3 7 2" xfId="8416"/>
    <cellStyle name="Normal 13 3 7 2 2" xfId="21041"/>
    <cellStyle name="Normal 13 3 7 2 2 2" xfId="56257"/>
    <cellStyle name="Normal 13 3 7 2 3" xfId="43660"/>
    <cellStyle name="Normal 13 3 7 2 4" xfId="33646"/>
    <cellStyle name="Normal 13 3 7 3" xfId="10197"/>
    <cellStyle name="Normal 13 3 7 3 2" xfId="22817"/>
    <cellStyle name="Normal 13 3 7 3 2 2" xfId="58033"/>
    <cellStyle name="Normal 13 3 7 3 3" xfId="45436"/>
    <cellStyle name="Normal 13 3 7 3 4" xfId="35422"/>
    <cellStyle name="Normal 13 3 7 4" xfId="11992"/>
    <cellStyle name="Normal 13 3 7 4 2" xfId="24593"/>
    <cellStyle name="Normal 13 3 7 4 2 2" xfId="59809"/>
    <cellStyle name="Normal 13 3 7 4 3" xfId="47212"/>
    <cellStyle name="Normal 13 3 7 4 4" xfId="37198"/>
    <cellStyle name="Normal 13 3 7 5" xfId="16357"/>
    <cellStyle name="Normal 13 3 7 5 2" xfId="51573"/>
    <cellStyle name="Normal 13 3 7 5 3" xfId="28962"/>
    <cellStyle name="Normal 13 3 7 6" xfId="14579"/>
    <cellStyle name="Normal 13 3 7 6 2" xfId="49797"/>
    <cellStyle name="Normal 13 3 7 7" xfId="38976"/>
    <cellStyle name="Normal 13 3 7 8" xfId="27186"/>
    <cellStyle name="Normal 13 3 8" xfId="4028"/>
    <cellStyle name="Normal 13 3 8 2" xfId="16679"/>
    <cellStyle name="Normal 13 3 8 2 2" xfId="51895"/>
    <cellStyle name="Normal 13 3 8 2 3" xfId="29284"/>
    <cellStyle name="Normal 13 3 8 3" xfId="13125"/>
    <cellStyle name="Normal 13 3 8 3 2" xfId="48343"/>
    <cellStyle name="Normal 13 3 8 4" xfId="39298"/>
    <cellStyle name="Normal 13 3 8 5" xfId="25732"/>
    <cellStyle name="Normal 13 3 9" xfId="5503"/>
    <cellStyle name="Normal 13 3 9 2" xfId="18133"/>
    <cellStyle name="Normal 13 3 9 2 2" xfId="53349"/>
    <cellStyle name="Normal 13 3 9 3" xfId="40752"/>
    <cellStyle name="Normal 13 3 9 4" xfId="30738"/>
    <cellStyle name="Normal 13 4" xfId="1024"/>
    <cellStyle name="Normal 13 4 10" xfId="10533"/>
    <cellStyle name="Normal 13 4 10 2" xfId="23144"/>
    <cellStyle name="Normal 13 4 10 2 2" xfId="58360"/>
    <cellStyle name="Normal 13 4 10 3" xfId="45763"/>
    <cellStyle name="Normal 13 4 10 4" xfId="35749"/>
    <cellStyle name="Normal 13 4 11" xfId="14983"/>
    <cellStyle name="Normal 13 4 11 2" xfId="50199"/>
    <cellStyle name="Normal 13 4 11 3" xfId="27588"/>
    <cellStyle name="Normal 13 4 12" xfId="12396"/>
    <cellStyle name="Normal 13 4 12 2" xfId="47614"/>
    <cellStyle name="Normal 13 4 13" xfId="37602"/>
    <cellStyle name="Normal 13 4 14" xfId="25003"/>
    <cellStyle name="Normal 13 4 15" xfId="60216"/>
    <cellStyle name="Normal 13 4 2" xfId="3119"/>
    <cellStyle name="Normal 13 4 2 10" xfId="25487"/>
    <cellStyle name="Normal 13 4 2 11" xfId="61022"/>
    <cellStyle name="Normal 13 4 2 2" xfId="4919"/>
    <cellStyle name="Normal 13 4 2 2 2" xfId="17565"/>
    <cellStyle name="Normal 13 4 2 2 2 2" xfId="52781"/>
    <cellStyle name="Normal 13 4 2 2 2 3" xfId="30170"/>
    <cellStyle name="Normal 13 4 2 2 3" xfId="14011"/>
    <cellStyle name="Normal 13 4 2 2 3 2" xfId="49229"/>
    <cellStyle name="Normal 13 4 2 2 4" xfId="40184"/>
    <cellStyle name="Normal 13 4 2 2 5" xfId="26618"/>
    <cellStyle name="Normal 13 4 2 3" xfId="6389"/>
    <cellStyle name="Normal 13 4 2 3 2" xfId="19019"/>
    <cellStyle name="Normal 13 4 2 3 2 2" xfId="54235"/>
    <cellStyle name="Normal 13 4 2 3 3" xfId="41638"/>
    <cellStyle name="Normal 13 4 2 3 4" xfId="31624"/>
    <cellStyle name="Normal 13 4 2 4" xfId="7848"/>
    <cellStyle name="Normal 13 4 2 4 2" xfId="20473"/>
    <cellStyle name="Normal 13 4 2 4 2 2" xfId="55689"/>
    <cellStyle name="Normal 13 4 2 4 3" xfId="43092"/>
    <cellStyle name="Normal 13 4 2 4 4" xfId="33078"/>
    <cellStyle name="Normal 13 4 2 5" xfId="9629"/>
    <cellStyle name="Normal 13 4 2 5 2" xfId="22249"/>
    <cellStyle name="Normal 13 4 2 5 2 2" xfId="57465"/>
    <cellStyle name="Normal 13 4 2 5 3" xfId="44868"/>
    <cellStyle name="Normal 13 4 2 5 4" xfId="34854"/>
    <cellStyle name="Normal 13 4 2 6" xfId="11422"/>
    <cellStyle name="Normal 13 4 2 6 2" xfId="24025"/>
    <cellStyle name="Normal 13 4 2 6 2 2" xfId="59241"/>
    <cellStyle name="Normal 13 4 2 6 3" xfId="46644"/>
    <cellStyle name="Normal 13 4 2 6 4" xfId="36630"/>
    <cellStyle name="Normal 13 4 2 7" xfId="15789"/>
    <cellStyle name="Normal 13 4 2 7 2" xfId="51005"/>
    <cellStyle name="Normal 13 4 2 7 3" xfId="28394"/>
    <cellStyle name="Normal 13 4 2 8" xfId="12880"/>
    <cellStyle name="Normal 13 4 2 8 2" xfId="48098"/>
    <cellStyle name="Normal 13 4 2 9" xfId="38408"/>
    <cellStyle name="Normal 13 4 3" xfId="3448"/>
    <cellStyle name="Normal 13 4 3 10" xfId="26943"/>
    <cellStyle name="Normal 13 4 3 11" xfId="61347"/>
    <cellStyle name="Normal 13 4 3 2" xfId="5244"/>
    <cellStyle name="Normal 13 4 3 2 2" xfId="17890"/>
    <cellStyle name="Normal 13 4 3 2 2 2" xfId="53106"/>
    <cellStyle name="Normal 13 4 3 2 3" xfId="40509"/>
    <cellStyle name="Normal 13 4 3 2 4" xfId="30495"/>
    <cellStyle name="Normal 13 4 3 3" xfId="6714"/>
    <cellStyle name="Normal 13 4 3 3 2" xfId="19344"/>
    <cellStyle name="Normal 13 4 3 3 2 2" xfId="54560"/>
    <cellStyle name="Normal 13 4 3 3 3" xfId="41963"/>
    <cellStyle name="Normal 13 4 3 3 4" xfId="31949"/>
    <cellStyle name="Normal 13 4 3 4" xfId="8173"/>
    <cellStyle name="Normal 13 4 3 4 2" xfId="20798"/>
    <cellStyle name="Normal 13 4 3 4 2 2" xfId="56014"/>
    <cellStyle name="Normal 13 4 3 4 3" xfId="43417"/>
    <cellStyle name="Normal 13 4 3 4 4" xfId="33403"/>
    <cellStyle name="Normal 13 4 3 5" xfId="9954"/>
    <cellStyle name="Normal 13 4 3 5 2" xfId="22574"/>
    <cellStyle name="Normal 13 4 3 5 2 2" xfId="57790"/>
    <cellStyle name="Normal 13 4 3 5 3" xfId="45193"/>
    <cellStyle name="Normal 13 4 3 5 4" xfId="35179"/>
    <cellStyle name="Normal 13 4 3 6" xfId="11747"/>
    <cellStyle name="Normal 13 4 3 6 2" xfId="24350"/>
    <cellStyle name="Normal 13 4 3 6 2 2" xfId="59566"/>
    <cellStyle name="Normal 13 4 3 6 3" xfId="46969"/>
    <cellStyle name="Normal 13 4 3 6 4" xfId="36955"/>
    <cellStyle name="Normal 13 4 3 7" xfId="16114"/>
    <cellStyle name="Normal 13 4 3 7 2" xfId="51330"/>
    <cellStyle name="Normal 13 4 3 7 3" xfId="28719"/>
    <cellStyle name="Normal 13 4 3 8" xfId="14336"/>
    <cellStyle name="Normal 13 4 3 8 2" xfId="49554"/>
    <cellStyle name="Normal 13 4 3 9" xfId="38733"/>
    <cellStyle name="Normal 13 4 4" xfId="2610"/>
    <cellStyle name="Normal 13 4 4 10" xfId="26134"/>
    <cellStyle name="Normal 13 4 4 11" xfId="60538"/>
    <cellStyle name="Normal 13 4 4 2" xfId="4435"/>
    <cellStyle name="Normal 13 4 4 2 2" xfId="17081"/>
    <cellStyle name="Normal 13 4 4 2 2 2" xfId="52297"/>
    <cellStyle name="Normal 13 4 4 2 3" xfId="39700"/>
    <cellStyle name="Normal 13 4 4 2 4" xfId="29686"/>
    <cellStyle name="Normal 13 4 4 3" xfId="5905"/>
    <cellStyle name="Normal 13 4 4 3 2" xfId="18535"/>
    <cellStyle name="Normal 13 4 4 3 2 2" xfId="53751"/>
    <cellStyle name="Normal 13 4 4 3 3" xfId="41154"/>
    <cellStyle name="Normal 13 4 4 3 4" xfId="31140"/>
    <cellStyle name="Normal 13 4 4 4" xfId="7364"/>
    <cellStyle name="Normal 13 4 4 4 2" xfId="19989"/>
    <cellStyle name="Normal 13 4 4 4 2 2" xfId="55205"/>
    <cellStyle name="Normal 13 4 4 4 3" xfId="42608"/>
    <cellStyle name="Normal 13 4 4 4 4" xfId="32594"/>
    <cellStyle name="Normal 13 4 4 5" xfId="9145"/>
    <cellStyle name="Normal 13 4 4 5 2" xfId="21765"/>
    <cellStyle name="Normal 13 4 4 5 2 2" xfId="56981"/>
    <cellStyle name="Normal 13 4 4 5 3" xfId="44384"/>
    <cellStyle name="Normal 13 4 4 5 4" xfId="34370"/>
    <cellStyle name="Normal 13 4 4 6" xfId="10938"/>
    <cellStyle name="Normal 13 4 4 6 2" xfId="23541"/>
    <cellStyle name="Normal 13 4 4 6 2 2" xfId="58757"/>
    <cellStyle name="Normal 13 4 4 6 3" xfId="46160"/>
    <cellStyle name="Normal 13 4 4 6 4" xfId="36146"/>
    <cellStyle name="Normal 13 4 4 7" xfId="15305"/>
    <cellStyle name="Normal 13 4 4 7 2" xfId="50521"/>
    <cellStyle name="Normal 13 4 4 7 3" xfId="27910"/>
    <cellStyle name="Normal 13 4 4 8" xfId="13527"/>
    <cellStyle name="Normal 13 4 4 8 2" xfId="48745"/>
    <cellStyle name="Normal 13 4 4 9" xfId="37924"/>
    <cellStyle name="Normal 13 4 5" xfId="3773"/>
    <cellStyle name="Normal 13 4 5 2" xfId="8496"/>
    <cellStyle name="Normal 13 4 5 2 2" xfId="21121"/>
    <cellStyle name="Normal 13 4 5 2 2 2" xfId="56337"/>
    <cellStyle name="Normal 13 4 5 2 3" xfId="43740"/>
    <cellStyle name="Normal 13 4 5 2 4" xfId="33726"/>
    <cellStyle name="Normal 13 4 5 3" xfId="10277"/>
    <cellStyle name="Normal 13 4 5 3 2" xfId="22897"/>
    <cellStyle name="Normal 13 4 5 3 2 2" xfId="58113"/>
    <cellStyle name="Normal 13 4 5 3 3" xfId="45516"/>
    <cellStyle name="Normal 13 4 5 3 4" xfId="35502"/>
    <cellStyle name="Normal 13 4 5 4" xfId="12072"/>
    <cellStyle name="Normal 13 4 5 4 2" xfId="24673"/>
    <cellStyle name="Normal 13 4 5 4 2 2" xfId="59889"/>
    <cellStyle name="Normal 13 4 5 4 3" xfId="47292"/>
    <cellStyle name="Normal 13 4 5 4 4" xfId="37278"/>
    <cellStyle name="Normal 13 4 5 5" xfId="16437"/>
    <cellStyle name="Normal 13 4 5 5 2" xfId="51653"/>
    <cellStyle name="Normal 13 4 5 5 3" xfId="29042"/>
    <cellStyle name="Normal 13 4 5 6" xfId="14659"/>
    <cellStyle name="Normal 13 4 5 6 2" xfId="49877"/>
    <cellStyle name="Normal 13 4 5 7" xfId="39056"/>
    <cellStyle name="Normal 13 4 5 8" xfId="27266"/>
    <cellStyle name="Normal 13 4 6" xfId="4113"/>
    <cellStyle name="Normal 13 4 6 2" xfId="16759"/>
    <cellStyle name="Normal 13 4 6 2 2" xfId="51975"/>
    <cellStyle name="Normal 13 4 6 2 3" xfId="29364"/>
    <cellStyle name="Normal 13 4 6 3" xfId="13205"/>
    <cellStyle name="Normal 13 4 6 3 2" xfId="48423"/>
    <cellStyle name="Normal 13 4 6 4" xfId="39378"/>
    <cellStyle name="Normal 13 4 6 5" xfId="25812"/>
    <cellStyle name="Normal 13 4 7" xfId="5583"/>
    <cellStyle name="Normal 13 4 7 2" xfId="18213"/>
    <cellStyle name="Normal 13 4 7 2 2" xfId="53429"/>
    <cellStyle name="Normal 13 4 7 3" xfId="40832"/>
    <cellStyle name="Normal 13 4 7 4" xfId="30818"/>
    <cellStyle name="Normal 13 4 8" xfId="7042"/>
    <cellStyle name="Normal 13 4 8 2" xfId="19667"/>
    <cellStyle name="Normal 13 4 8 2 2" xfId="54883"/>
    <cellStyle name="Normal 13 4 8 3" xfId="42286"/>
    <cellStyle name="Normal 13 4 8 4" xfId="32272"/>
    <cellStyle name="Normal 13 4 9" xfId="8823"/>
    <cellStyle name="Normal 13 4 9 2" xfId="21443"/>
    <cellStyle name="Normal 13 4 9 2 2" xfId="56659"/>
    <cellStyle name="Normal 13 4 9 3" xfId="44062"/>
    <cellStyle name="Normal 13 4 9 4" xfId="34048"/>
    <cellStyle name="Normal 13 5" xfId="2942"/>
    <cellStyle name="Normal 13 5 10" xfId="25325"/>
    <cellStyle name="Normal 13 5 11" xfId="60860"/>
    <cellStyle name="Normal 13 5 2" xfId="4757"/>
    <cellStyle name="Normal 13 5 2 2" xfId="17403"/>
    <cellStyle name="Normal 13 5 2 2 2" xfId="52619"/>
    <cellStyle name="Normal 13 5 2 2 3" xfId="30008"/>
    <cellStyle name="Normal 13 5 2 3" xfId="13849"/>
    <cellStyle name="Normal 13 5 2 3 2" xfId="49067"/>
    <cellStyle name="Normal 13 5 2 4" xfId="40022"/>
    <cellStyle name="Normal 13 5 2 5" xfId="26456"/>
    <cellStyle name="Normal 13 5 3" xfId="6227"/>
    <cellStyle name="Normal 13 5 3 2" xfId="18857"/>
    <cellStyle name="Normal 13 5 3 2 2" xfId="54073"/>
    <cellStyle name="Normal 13 5 3 3" xfId="41476"/>
    <cellStyle name="Normal 13 5 3 4" xfId="31462"/>
    <cellStyle name="Normal 13 5 4" xfId="7686"/>
    <cellStyle name="Normal 13 5 4 2" xfId="20311"/>
    <cellStyle name="Normal 13 5 4 2 2" xfId="55527"/>
    <cellStyle name="Normal 13 5 4 3" xfId="42930"/>
    <cellStyle name="Normal 13 5 4 4" xfId="32916"/>
    <cellStyle name="Normal 13 5 5" xfId="9467"/>
    <cellStyle name="Normal 13 5 5 2" xfId="22087"/>
    <cellStyle name="Normal 13 5 5 2 2" xfId="57303"/>
    <cellStyle name="Normal 13 5 5 3" xfId="44706"/>
    <cellStyle name="Normal 13 5 5 4" xfId="34692"/>
    <cellStyle name="Normal 13 5 6" xfId="11260"/>
    <cellStyle name="Normal 13 5 6 2" xfId="23863"/>
    <cellStyle name="Normal 13 5 6 2 2" xfId="59079"/>
    <cellStyle name="Normal 13 5 6 3" xfId="46482"/>
    <cellStyle name="Normal 13 5 6 4" xfId="36468"/>
    <cellStyle name="Normal 13 5 7" xfId="15627"/>
    <cellStyle name="Normal 13 5 7 2" xfId="50843"/>
    <cellStyle name="Normal 13 5 7 3" xfId="28232"/>
    <cellStyle name="Normal 13 5 8" xfId="12718"/>
    <cellStyle name="Normal 13 5 8 2" xfId="47936"/>
    <cellStyle name="Normal 13 5 9" xfId="38246"/>
    <cellStyle name="Normal 13 6" xfId="2780"/>
    <cellStyle name="Normal 13 6 10" xfId="25173"/>
    <cellStyle name="Normal 13 6 11" xfId="60708"/>
    <cellStyle name="Normal 13 6 2" xfId="4605"/>
    <cellStyle name="Normal 13 6 2 2" xfId="17251"/>
    <cellStyle name="Normal 13 6 2 2 2" xfId="52467"/>
    <cellStyle name="Normal 13 6 2 2 3" xfId="29856"/>
    <cellStyle name="Normal 13 6 2 3" xfId="13697"/>
    <cellStyle name="Normal 13 6 2 3 2" xfId="48915"/>
    <cellStyle name="Normal 13 6 2 4" xfId="39870"/>
    <cellStyle name="Normal 13 6 2 5" xfId="26304"/>
    <cellStyle name="Normal 13 6 3" xfId="6075"/>
    <cellStyle name="Normal 13 6 3 2" xfId="18705"/>
    <cellStyle name="Normal 13 6 3 2 2" xfId="53921"/>
    <cellStyle name="Normal 13 6 3 3" xfId="41324"/>
    <cellStyle name="Normal 13 6 3 4" xfId="31310"/>
    <cellStyle name="Normal 13 6 4" xfId="7534"/>
    <cellStyle name="Normal 13 6 4 2" xfId="20159"/>
    <cellStyle name="Normal 13 6 4 2 2" xfId="55375"/>
    <cellStyle name="Normal 13 6 4 3" xfId="42778"/>
    <cellStyle name="Normal 13 6 4 4" xfId="32764"/>
    <cellStyle name="Normal 13 6 5" xfId="9315"/>
    <cellStyle name="Normal 13 6 5 2" xfId="21935"/>
    <cellStyle name="Normal 13 6 5 2 2" xfId="57151"/>
    <cellStyle name="Normal 13 6 5 3" xfId="44554"/>
    <cellStyle name="Normal 13 6 5 4" xfId="34540"/>
    <cellStyle name="Normal 13 6 6" xfId="11108"/>
    <cellStyle name="Normal 13 6 6 2" xfId="23711"/>
    <cellStyle name="Normal 13 6 6 2 2" xfId="58927"/>
    <cellStyle name="Normal 13 6 6 3" xfId="46330"/>
    <cellStyle name="Normal 13 6 6 4" xfId="36316"/>
    <cellStyle name="Normal 13 6 7" xfId="15475"/>
    <cellStyle name="Normal 13 6 7 2" xfId="50691"/>
    <cellStyle name="Normal 13 6 7 3" xfId="28080"/>
    <cellStyle name="Normal 13 6 8" xfId="12566"/>
    <cellStyle name="Normal 13 6 8 2" xfId="47784"/>
    <cellStyle name="Normal 13 6 9" xfId="38094"/>
    <cellStyle name="Normal 13 7" xfId="3295"/>
    <cellStyle name="Normal 13 7 10" xfId="26791"/>
    <cellStyle name="Normal 13 7 11" xfId="61195"/>
    <cellStyle name="Normal 13 7 2" xfId="5092"/>
    <cellStyle name="Normal 13 7 2 2" xfId="17738"/>
    <cellStyle name="Normal 13 7 2 2 2" xfId="52954"/>
    <cellStyle name="Normal 13 7 2 3" xfId="40357"/>
    <cellStyle name="Normal 13 7 2 4" xfId="30343"/>
    <cellStyle name="Normal 13 7 3" xfId="6562"/>
    <cellStyle name="Normal 13 7 3 2" xfId="19192"/>
    <cellStyle name="Normal 13 7 3 2 2" xfId="54408"/>
    <cellStyle name="Normal 13 7 3 3" xfId="41811"/>
    <cellStyle name="Normal 13 7 3 4" xfId="31797"/>
    <cellStyle name="Normal 13 7 4" xfId="8021"/>
    <cellStyle name="Normal 13 7 4 2" xfId="20646"/>
    <cellStyle name="Normal 13 7 4 2 2" xfId="55862"/>
    <cellStyle name="Normal 13 7 4 3" xfId="43265"/>
    <cellStyle name="Normal 13 7 4 4" xfId="33251"/>
    <cellStyle name="Normal 13 7 5" xfId="9802"/>
    <cellStyle name="Normal 13 7 5 2" xfId="22422"/>
    <cellStyle name="Normal 13 7 5 2 2" xfId="57638"/>
    <cellStyle name="Normal 13 7 5 3" xfId="45041"/>
    <cellStyle name="Normal 13 7 5 4" xfId="35027"/>
    <cellStyle name="Normal 13 7 6" xfId="11595"/>
    <cellStyle name="Normal 13 7 6 2" xfId="24198"/>
    <cellStyle name="Normal 13 7 6 2 2" xfId="59414"/>
    <cellStyle name="Normal 13 7 6 3" xfId="46817"/>
    <cellStyle name="Normal 13 7 6 4" xfId="36803"/>
    <cellStyle name="Normal 13 7 7" xfId="15962"/>
    <cellStyle name="Normal 13 7 7 2" xfId="51178"/>
    <cellStyle name="Normal 13 7 7 3" xfId="28567"/>
    <cellStyle name="Normal 13 7 8" xfId="14184"/>
    <cellStyle name="Normal 13 7 8 2" xfId="49402"/>
    <cellStyle name="Normal 13 7 9" xfId="38581"/>
    <cellStyle name="Normal 13 8" xfId="2450"/>
    <cellStyle name="Normal 13 8 10" xfId="25982"/>
    <cellStyle name="Normal 13 8 11" xfId="60386"/>
    <cellStyle name="Normal 13 8 2" xfId="4283"/>
    <cellStyle name="Normal 13 8 2 2" xfId="16929"/>
    <cellStyle name="Normal 13 8 2 2 2" xfId="52145"/>
    <cellStyle name="Normal 13 8 2 3" xfId="39548"/>
    <cellStyle name="Normal 13 8 2 4" xfId="29534"/>
    <cellStyle name="Normal 13 8 3" xfId="5753"/>
    <cellStyle name="Normal 13 8 3 2" xfId="18383"/>
    <cellStyle name="Normal 13 8 3 2 2" xfId="53599"/>
    <cellStyle name="Normal 13 8 3 3" xfId="41002"/>
    <cellStyle name="Normal 13 8 3 4" xfId="30988"/>
    <cellStyle name="Normal 13 8 4" xfId="7212"/>
    <cellStyle name="Normal 13 8 4 2" xfId="19837"/>
    <cellStyle name="Normal 13 8 4 2 2" xfId="55053"/>
    <cellStyle name="Normal 13 8 4 3" xfId="42456"/>
    <cellStyle name="Normal 13 8 4 4" xfId="32442"/>
    <cellStyle name="Normal 13 8 5" xfId="8993"/>
    <cellStyle name="Normal 13 8 5 2" xfId="21613"/>
    <cellStyle name="Normal 13 8 5 2 2" xfId="56829"/>
    <cellStyle name="Normal 13 8 5 3" xfId="44232"/>
    <cellStyle name="Normal 13 8 5 4" xfId="34218"/>
    <cellStyle name="Normal 13 8 6" xfId="10786"/>
    <cellStyle name="Normal 13 8 6 2" xfId="23389"/>
    <cellStyle name="Normal 13 8 6 2 2" xfId="58605"/>
    <cellStyle name="Normal 13 8 6 3" xfId="46008"/>
    <cellStyle name="Normal 13 8 6 4" xfId="35994"/>
    <cellStyle name="Normal 13 8 7" xfId="15153"/>
    <cellStyle name="Normal 13 8 7 2" xfId="50369"/>
    <cellStyle name="Normal 13 8 7 3" xfId="27758"/>
    <cellStyle name="Normal 13 8 8" xfId="13375"/>
    <cellStyle name="Normal 13 8 8 2" xfId="48593"/>
    <cellStyle name="Normal 13 8 9" xfId="37772"/>
    <cellStyle name="Normal 13 9" xfId="3619"/>
    <cellStyle name="Normal 13 9 2" xfId="8344"/>
    <cellStyle name="Normal 13 9 2 2" xfId="20969"/>
    <cellStyle name="Normal 13 9 2 2 2" xfId="56185"/>
    <cellStyle name="Normal 13 9 2 3" xfId="43588"/>
    <cellStyle name="Normal 13 9 2 4" xfId="33574"/>
    <cellStyle name="Normal 13 9 3" xfId="10125"/>
    <cellStyle name="Normal 13 9 3 2" xfId="22745"/>
    <cellStyle name="Normal 13 9 3 2 2" xfId="57961"/>
    <cellStyle name="Normal 13 9 3 3" xfId="45364"/>
    <cellStyle name="Normal 13 9 3 4" xfId="35350"/>
    <cellStyle name="Normal 13 9 4" xfId="11920"/>
    <cellStyle name="Normal 13 9 4 2" xfId="24521"/>
    <cellStyle name="Normal 13 9 4 2 2" xfId="59737"/>
    <cellStyle name="Normal 13 9 4 3" xfId="47140"/>
    <cellStyle name="Normal 13 9 4 4" xfId="37126"/>
    <cellStyle name="Normal 13 9 5" xfId="16285"/>
    <cellStyle name="Normal 13 9 5 2" xfId="51501"/>
    <cellStyle name="Normal 13 9 5 3" xfId="28890"/>
    <cellStyle name="Normal 13 9 6" xfId="14507"/>
    <cellStyle name="Normal 13 9 6 2" xfId="49725"/>
    <cellStyle name="Normal 13 9 7" xfId="38904"/>
    <cellStyle name="Normal 13 9 8" xfId="27114"/>
    <cellStyle name="Normal 13_District Target Attainment" xfId="1025"/>
    <cellStyle name="Normal 14" xfId="1026"/>
    <cellStyle name="Normal 14 10" xfId="3945"/>
    <cellStyle name="Normal 14 10 2" xfId="16608"/>
    <cellStyle name="Normal 14 10 2 2" xfId="51824"/>
    <cellStyle name="Normal 14 10 2 3" xfId="29213"/>
    <cellStyle name="Normal 14 10 3" xfId="13054"/>
    <cellStyle name="Normal 14 10 3 2" xfId="48272"/>
    <cellStyle name="Normal 14 10 4" xfId="39227"/>
    <cellStyle name="Normal 14 10 5" xfId="25661"/>
    <cellStyle name="Normal 14 11" xfId="5431"/>
    <cellStyle name="Normal 14 11 2" xfId="18062"/>
    <cellStyle name="Normal 14 11 2 2" xfId="53278"/>
    <cellStyle name="Normal 14 11 3" xfId="40681"/>
    <cellStyle name="Normal 14 11 4" xfId="30667"/>
    <cellStyle name="Normal 14 12" xfId="6887"/>
    <cellStyle name="Normal 14 12 2" xfId="19516"/>
    <cellStyle name="Normal 14 12 2 2" xfId="54732"/>
    <cellStyle name="Normal 14 12 3" xfId="42135"/>
    <cellStyle name="Normal 14 12 4" xfId="32121"/>
    <cellStyle name="Normal 14 13" xfId="8669"/>
    <cellStyle name="Normal 14 13 2" xfId="21292"/>
    <cellStyle name="Normal 14 13 2 2" xfId="56508"/>
    <cellStyle name="Normal 14 13 3" xfId="43911"/>
    <cellStyle name="Normal 14 13 4" xfId="33897"/>
    <cellStyle name="Normal 14 14" xfId="10534"/>
    <cellStyle name="Normal 14 14 2" xfId="23145"/>
    <cellStyle name="Normal 14 14 2 2" xfId="58361"/>
    <cellStyle name="Normal 14 14 3" xfId="45764"/>
    <cellStyle name="Normal 14 14 4" xfId="35750"/>
    <cellStyle name="Normal 14 15" xfId="14830"/>
    <cellStyle name="Normal 14 15 2" xfId="50048"/>
    <cellStyle name="Normal 14 15 3" xfId="27437"/>
    <cellStyle name="Normal 14 16" xfId="12244"/>
    <cellStyle name="Normal 14 16 2" xfId="47463"/>
    <cellStyle name="Normal 14 17" xfId="37449"/>
    <cellStyle name="Normal 14 18" xfId="24851"/>
    <cellStyle name="Normal 14 19" xfId="60064"/>
    <cellStyle name="Normal 14 2" xfId="1027"/>
    <cellStyle name="Normal 14 2 10" xfId="5461"/>
    <cellStyle name="Normal 14 2 10 2" xfId="18091"/>
    <cellStyle name="Normal 14 2 10 2 2" xfId="53307"/>
    <cellStyle name="Normal 14 2 10 3" xfId="40710"/>
    <cellStyle name="Normal 14 2 10 4" xfId="30696"/>
    <cellStyle name="Normal 14 2 11" xfId="6917"/>
    <cellStyle name="Normal 14 2 11 2" xfId="19545"/>
    <cellStyle name="Normal 14 2 11 2 2" xfId="54761"/>
    <cellStyle name="Normal 14 2 11 3" xfId="42164"/>
    <cellStyle name="Normal 14 2 11 4" xfId="32150"/>
    <cellStyle name="Normal 14 2 12" xfId="8699"/>
    <cellStyle name="Normal 14 2 12 2" xfId="21321"/>
    <cellStyle name="Normal 14 2 12 2 2" xfId="56537"/>
    <cellStyle name="Normal 14 2 12 3" xfId="43940"/>
    <cellStyle name="Normal 14 2 12 4" xfId="33926"/>
    <cellStyle name="Normal 14 2 13" xfId="10535"/>
    <cellStyle name="Normal 14 2 13 2" xfId="23146"/>
    <cellStyle name="Normal 14 2 13 2 2" xfId="58362"/>
    <cellStyle name="Normal 14 2 13 3" xfId="45765"/>
    <cellStyle name="Normal 14 2 13 4" xfId="35751"/>
    <cellStyle name="Normal 14 2 14" xfId="14860"/>
    <cellStyle name="Normal 14 2 14 2" xfId="50077"/>
    <cellStyle name="Normal 14 2 14 3" xfId="27466"/>
    <cellStyle name="Normal 14 2 15" xfId="12274"/>
    <cellStyle name="Normal 14 2 15 2" xfId="47492"/>
    <cellStyle name="Normal 14 2 16" xfId="37479"/>
    <cellStyle name="Normal 14 2 17" xfId="24881"/>
    <cellStyle name="Normal 14 2 18" xfId="60094"/>
    <cellStyle name="Normal 14 2 2" xfId="1028"/>
    <cellStyle name="Normal 14 2 2 10" xfId="6991"/>
    <cellStyle name="Normal 14 2 2 10 2" xfId="19617"/>
    <cellStyle name="Normal 14 2 2 10 2 2" xfId="54833"/>
    <cellStyle name="Normal 14 2 2 10 3" xfId="42236"/>
    <cellStyle name="Normal 14 2 2 10 4" xfId="32222"/>
    <cellStyle name="Normal 14 2 2 11" xfId="8772"/>
    <cellStyle name="Normal 14 2 2 11 2" xfId="21393"/>
    <cellStyle name="Normal 14 2 2 11 2 2" xfId="56609"/>
    <cellStyle name="Normal 14 2 2 11 3" xfId="44012"/>
    <cellStyle name="Normal 14 2 2 11 4" xfId="33998"/>
    <cellStyle name="Normal 14 2 2 12" xfId="10536"/>
    <cellStyle name="Normal 14 2 2 12 2" xfId="23147"/>
    <cellStyle name="Normal 14 2 2 12 2 2" xfId="58363"/>
    <cellStyle name="Normal 14 2 2 12 3" xfId="45766"/>
    <cellStyle name="Normal 14 2 2 12 4" xfId="35752"/>
    <cellStyle name="Normal 14 2 2 13" xfId="14932"/>
    <cellStyle name="Normal 14 2 2 13 2" xfId="50149"/>
    <cellStyle name="Normal 14 2 2 13 3" xfId="27538"/>
    <cellStyle name="Normal 14 2 2 14" xfId="12346"/>
    <cellStyle name="Normal 14 2 2 14 2" xfId="47564"/>
    <cellStyle name="Normal 14 2 2 15" xfId="37551"/>
    <cellStyle name="Normal 14 2 2 16" xfId="24953"/>
    <cellStyle name="Normal 14 2 2 17" xfId="60166"/>
    <cellStyle name="Normal 14 2 2 2" xfId="1029"/>
    <cellStyle name="Normal 14 2 2 2 10" xfId="10537"/>
    <cellStyle name="Normal 14 2 2 2 10 2" xfId="23148"/>
    <cellStyle name="Normal 14 2 2 2 10 2 2" xfId="58364"/>
    <cellStyle name="Normal 14 2 2 2 10 3" xfId="45767"/>
    <cellStyle name="Normal 14 2 2 2 10 4" xfId="35753"/>
    <cellStyle name="Normal 14 2 2 2 11" xfId="15087"/>
    <cellStyle name="Normal 14 2 2 2 11 2" xfId="50303"/>
    <cellStyle name="Normal 14 2 2 2 11 3" xfId="27692"/>
    <cellStyle name="Normal 14 2 2 2 12" xfId="12500"/>
    <cellStyle name="Normal 14 2 2 2 12 2" xfId="47718"/>
    <cellStyle name="Normal 14 2 2 2 13" xfId="37706"/>
    <cellStyle name="Normal 14 2 2 2 14" xfId="25107"/>
    <cellStyle name="Normal 14 2 2 2 15" xfId="60320"/>
    <cellStyle name="Normal 14 2 2 2 2" xfId="3223"/>
    <cellStyle name="Normal 14 2 2 2 2 10" xfId="25591"/>
    <cellStyle name="Normal 14 2 2 2 2 11" xfId="61126"/>
    <cellStyle name="Normal 14 2 2 2 2 2" xfId="5023"/>
    <cellStyle name="Normal 14 2 2 2 2 2 2" xfId="17669"/>
    <cellStyle name="Normal 14 2 2 2 2 2 2 2" xfId="52885"/>
    <cellStyle name="Normal 14 2 2 2 2 2 2 3" xfId="30274"/>
    <cellStyle name="Normal 14 2 2 2 2 2 3" xfId="14115"/>
    <cellStyle name="Normal 14 2 2 2 2 2 3 2" xfId="49333"/>
    <cellStyle name="Normal 14 2 2 2 2 2 4" xfId="40288"/>
    <cellStyle name="Normal 14 2 2 2 2 2 5" xfId="26722"/>
    <cellStyle name="Normal 14 2 2 2 2 3" xfId="6493"/>
    <cellStyle name="Normal 14 2 2 2 2 3 2" xfId="19123"/>
    <cellStyle name="Normal 14 2 2 2 2 3 2 2" xfId="54339"/>
    <cellStyle name="Normal 14 2 2 2 2 3 3" xfId="41742"/>
    <cellStyle name="Normal 14 2 2 2 2 3 4" xfId="31728"/>
    <cellStyle name="Normal 14 2 2 2 2 4" xfId="7952"/>
    <cellStyle name="Normal 14 2 2 2 2 4 2" xfId="20577"/>
    <cellStyle name="Normal 14 2 2 2 2 4 2 2" xfId="55793"/>
    <cellStyle name="Normal 14 2 2 2 2 4 3" xfId="43196"/>
    <cellStyle name="Normal 14 2 2 2 2 4 4" xfId="33182"/>
    <cellStyle name="Normal 14 2 2 2 2 5" xfId="9733"/>
    <cellStyle name="Normal 14 2 2 2 2 5 2" xfId="22353"/>
    <cellStyle name="Normal 14 2 2 2 2 5 2 2" xfId="57569"/>
    <cellStyle name="Normal 14 2 2 2 2 5 3" xfId="44972"/>
    <cellStyle name="Normal 14 2 2 2 2 5 4" xfId="34958"/>
    <cellStyle name="Normal 14 2 2 2 2 6" xfId="11526"/>
    <cellStyle name="Normal 14 2 2 2 2 6 2" xfId="24129"/>
    <cellStyle name="Normal 14 2 2 2 2 6 2 2" xfId="59345"/>
    <cellStyle name="Normal 14 2 2 2 2 6 3" xfId="46748"/>
    <cellStyle name="Normal 14 2 2 2 2 6 4" xfId="36734"/>
    <cellStyle name="Normal 14 2 2 2 2 7" xfId="15893"/>
    <cellStyle name="Normal 14 2 2 2 2 7 2" xfId="51109"/>
    <cellStyle name="Normal 14 2 2 2 2 7 3" xfId="28498"/>
    <cellStyle name="Normal 14 2 2 2 2 8" xfId="12984"/>
    <cellStyle name="Normal 14 2 2 2 2 8 2" xfId="48202"/>
    <cellStyle name="Normal 14 2 2 2 2 9" xfId="38512"/>
    <cellStyle name="Normal 14 2 2 2 3" xfId="3552"/>
    <cellStyle name="Normal 14 2 2 2 3 10" xfId="27047"/>
    <cellStyle name="Normal 14 2 2 2 3 11" xfId="61451"/>
    <cellStyle name="Normal 14 2 2 2 3 2" xfId="5348"/>
    <cellStyle name="Normal 14 2 2 2 3 2 2" xfId="17994"/>
    <cellStyle name="Normal 14 2 2 2 3 2 2 2" xfId="53210"/>
    <cellStyle name="Normal 14 2 2 2 3 2 3" xfId="40613"/>
    <cellStyle name="Normal 14 2 2 2 3 2 4" xfId="30599"/>
    <cellStyle name="Normal 14 2 2 2 3 3" xfId="6818"/>
    <cellStyle name="Normal 14 2 2 2 3 3 2" xfId="19448"/>
    <cellStyle name="Normal 14 2 2 2 3 3 2 2" xfId="54664"/>
    <cellStyle name="Normal 14 2 2 2 3 3 3" xfId="42067"/>
    <cellStyle name="Normal 14 2 2 2 3 3 4" xfId="32053"/>
    <cellStyle name="Normal 14 2 2 2 3 4" xfId="8277"/>
    <cellStyle name="Normal 14 2 2 2 3 4 2" xfId="20902"/>
    <cellStyle name="Normal 14 2 2 2 3 4 2 2" xfId="56118"/>
    <cellStyle name="Normal 14 2 2 2 3 4 3" xfId="43521"/>
    <cellStyle name="Normal 14 2 2 2 3 4 4" xfId="33507"/>
    <cellStyle name="Normal 14 2 2 2 3 5" xfId="10058"/>
    <cellStyle name="Normal 14 2 2 2 3 5 2" xfId="22678"/>
    <cellStyle name="Normal 14 2 2 2 3 5 2 2" xfId="57894"/>
    <cellStyle name="Normal 14 2 2 2 3 5 3" xfId="45297"/>
    <cellStyle name="Normal 14 2 2 2 3 5 4" xfId="35283"/>
    <cellStyle name="Normal 14 2 2 2 3 6" xfId="11851"/>
    <cellStyle name="Normal 14 2 2 2 3 6 2" xfId="24454"/>
    <cellStyle name="Normal 14 2 2 2 3 6 2 2" xfId="59670"/>
    <cellStyle name="Normal 14 2 2 2 3 6 3" xfId="47073"/>
    <cellStyle name="Normal 14 2 2 2 3 6 4" xfId="37059"/>
    <cellStyle name="Normal 14 2 2 2 3 7" xfId="16218"/>
    <cellStyle name="Normal 14 2 2 2 3 7 2" xfId="51434"/>
    <cellStyle name="Normal 14 2 2 2 3 7 3" xfId="28823"/>
    <cellStyle name="Normal 14 2 2 2 3 8" xfId="14440"/>
    <cellStyle name="Normal 14 2 2 2 3 8 2" xfId="49658"/>
    <cellStyle name="Normal 14 2 2 2 3 9" xfId="38837"/>
    <cellStyle name="Normal 14 2 2 2 4" xfId="2714"/>
    <cellStyle name="Normal 14 2 2 2 4 10" xfId="26238"/>
    <cellStyle name="Normal 14 2 2 2 4 11" xfId="60642"/>
    <cellStyle name="Normal 14 2 2 2 4 2" xfId="4539"/>
    <cellStyle name="Normal 14 2 2 2 4 2 2" xfId="17185"/>
    <cellStyle name="Normal 14 2 2 2 4 2 2 2" xfId="52401"/>
    <cellStyle name="Normal 14 2 2 2 4 2 3" xfId="39804"/>
    <cellStyle name="Normal 14 2 2 2 4 2 4" xfId="29790"/>
    <cellStyle name="Normal 14 2 2 2 4 3" xfId="6009"/>
    <cellStyle name="Normal 14 2 2 2 4 3 2" xfId="18639"/>
    <cellStyle name="Normal 14 2 2 2 4 3 2 2" xfId="53855"/>
    <cellStyle name="Normal 14 2 2 2 4 3 3" xfId="41258"/>
    <cellStyle name="Normal 14 2 2 2 4 3 4" xfId="31244"/>
    <cellStyle name="Normal 14 2 2 2 4 4" xfId="7468"/>
    <cellStyle name="Normal 14 2 2 2 4 4 2" xfId="20093"/>
    <cellStyle name="Normal 14 2 2 2 4 4 2 2" xfId="55309"/>
    <cellStyle name="Normal 14 2 2 2 4 4 3" xfId="42712"/>
    <cellStyle name="Normal 14 2 2 2 4 4 4" xfId="32698"/>
    <cellStyle name="Normal 14 2 2 2 4 5" xfId="9249"/>
    <cellStyle name="Normal 14 2 2 2 4 5 2" xfId="21869"/>
    <cellStyle name="Normal 14 2 2 2 4 5 2 2" xfId="57085"/>
    <cellStyle name="Normal 14 2 2 2 4 5 3" xfId="44488"/>
    <cellStyle name="Normal 14 2 2 2 4 5 4" xfId="34474"/>
    <cellStyle name="Normal 14 2 2 2 4 6" xfId="11042"/>
    <cellStyle name="Normal 14 2 2 2 4 6 2" xfId="23645"/>
    <cellStyle name="Normal 14 2 2 2 4 6 2 2" xfId="58861"/>
    <cellStyle name="Normal 14 2 2 2 4 6 3" xfId="46264"/>
    <cellStyle name="Normal 14 2 2 2 4 6 4" xfId="36250"/>
    <cellStyle name="Normal 14 2 2 2 4 7" xfId="15409"/>
    <cellStyle name="Normal 14 2 2 2 4 7 2" xfId="50625"/>
    <cellStyle name="Normal 14 2 2 2 4 7 3" xfId="28014"/>
    <cellStyle name="Normal 14 2 2 2 4 8" xfId="13631"/>
    <cellStyle name="Normal 14 2 2 2 4 8 2" xfId="48849"/>
    <cellStyle name="Normal 14 2 2 2 4 9" xfId="38028"/>
    <cellStyle name="Normal 14 2 2 2 5" xfId="3877"/>
    <cellStyle name="Normal 14 2 2 2 5 2" xfId="8600"/>
    <cellStyle name="Normal 14 2 2 2 5 2 2" xfId="21225"/>
    <cellStyle name="Normal 14 2 2 2 5 2 2 2" xfId="56441"/>
    <cellStyle name="Normal 14 2 2 2 5 2 3" xfId="43844"/>
    <cellStyle name="Normal 14 2 2 2 5 2 4" xfId="33830"/>
    <cellStyle name="Normal 14 2 2 2 5 3" xfId="10381"/>
    <cellStyle name="Normal 14 2 2 2 5 3 2" xfId="23001"/>
    <cellStyle name="Normal 14 2 2 2 5 3 2 2" xfId="58217"/>
    <cellStyle name="Normal 14 2 2 2 5 3 3" xfId="45620"/>
    <cellStyle name="Normal 14 2 2 2 5 3 4" xfId="35606"/>
    <cellStyle name="Normal 14 2 2 2 5 4" xfId="12176"/>
    <cellStyle name="Normal 14 2 2 2 5 4 2" xfId="24777"/>
    <cellStyle name="Normal 14 2 2 2 5 4 2 2" xfId="59993"/>
    <cellStyle name="Normal 14 2 2 2 5 4 3" xfId="47396"/>
    <cellStyle name="Normal 14 2 2 2 5 4 4" xfId="37382"/>
    <cellStyle name="Normal 14 2 2 2 5 5" xfId="16541"/>
    <cellStyle name="Normal 14 2 2 2 5 5 2" xfId="51757"/>
    <cellStyle name="Normal 14 2 2 2 5 5 3" xfId="29146"/>
    <cellStyle name="Normal 14 2 2 2 5 6" xfId="14763"/>
    <cellStyle name="Normal 14 2 2 2 5 6 2" xfId="49981"/>
    <cellStyle name="Normal 14 2 2 2 5 7" xfId="39160"/>
    <cellStyle name="Normal 14 2 2 2 5 8" xfId="27370"/>
    <cellStyle name="Normal 14 2 2 2 6" xfId="4217"/>
    <cellStyle name="Normal 14 2 2 2 6 2" xfId="16863"/>
    <cellStyle name="Normal 14 2 2 2 6 2 2" xfId="52079"/>
    <cellStyle name="Normal 14 2 2 2 6 2 3" xfId="29468"/>
    <cellStyle name="Normal 14 2 2 2 6 3" xfId="13309"/>
    <cellStyle name="Normal 14 2 2 2 6 3 2" xfId="48527"/>
    <cellStyle name="Normal 14 2 2 2 6 4" xfId="39482"/>
    <cellStyle name="Normal 14 2 2 2 6 5" xfId="25916"/>
    <cellStyle name="Normal 14 2 2 2 7" xfId="5687"/>
    <cellStyle name="Normal 14 2 2 2 7 2" xfId="18317"/>
    <cellStyle name="Normal 14 2 2 2 7 2 2" xfId="53533"/>
    <cellStyle name="Normal 14 2 2 2 7 3" xfId="40936"/>
    <cellStyle name="Normal 14 2 2 2 7 4" xfId="30922"/>
    <cellStyle name="Normal 14 2 2 2 8" xfId="7146"/>
    <cellStyle name="Normal 14 2 2 2 8 2" xfId="19771"/>
    <cellStyle name="Normal 14 2 2 2 8 2 2" xfId="54987"/>
    <cellStyle name="Normal 14 2 2 2 8 3" xfId="42390"/>
    <cellStyle name="Normal 14 2 2 2 8 4" xfId="32376"/>
    <cellStyle name="Normal 14 2 2 2 9" xfId="8927"/>
    <cellStyle name="Normal 14 2 2 2 9 2" xfId="21547"/>
    <cellStyle name="Normal 14 2 2 2 9 2 2" xfId="56763"/>
    <cellStyle name="Normal 14 2 2 2 9 3" xfId="44166"/>
    <cellStyle name="Normal 14 2 2 2 9 4" xfId="34152"/>
    <cellStyle name="Normal 14 2 2 3" xfId="3063"/>
    <cellStyle name="Normal 14 2 2 3 10" xfId="25434"/>
    <cellStyle name="Normal 14 2 2 3 11" xfId="60969"/>
    <cellStyle name="Normal 14 2 2 3 2" xfId="4866"/>
    <cellStyle name="Normal 14 2 2 3 2 2" xfId="17512"/>
    <cellStyle name="Normal 14 2 2 3 2 2 2" xfId="52728"/>
    <cellStyle name="Normal 14 2 2 3 2 2 3" xfId="30117"/>
    <cellStyle name="Normal 14 2 2 3 2 3" xfId="13958"/>
    <cellStyle name="Normal 14 2 2 3 2 3 2" xfId="49176"/>
    <cellStyle name="Normal 14 2 2 3 2 4" xfId="40131"/>
    <cellStyle name="Normal 14 2 2 3 2 5" xfId="26565"/>
    <cellStyle name="Normal 14 2 2 3 3" xfId="6336"/>
    <cellStyle name="Normal 14 2 2 3 3 2" xfId="18966"/>
    <cellStyle name="Normal 14 2 2 3 3 2 2" xfId="54182"/>
    <cellStyle name="Normal 14 2 2 3 3 3" xfId="41585"/>
    <cellStyle name="Normal 14 2 2 3 3 4" xfId="31571"/>
    <cellStyle name="Normal 14 2 2 3 4" xfId="7795"/>
    <cellStyle name="Normal 14 2 2 3 4 2" xfId="20420"/>
    <cellStyle name="Normal 14 2 2 3 4 2 2" xfId="55636"/>
    <cellStyle name="Normal 14 2 2 3 4 3" xfId="43039"/>
    <cellStyle name="Normal 14 2 2 3 4 4" xfId="33025"/>
    <cellStyle name="Normal 14 2 2 3 5" xfId="9576"/>
    <cellStyle name="Normal 14 2 2 3 5 2" xfId="22196"/>
    <cellStyle name="Normal 14 2 2 3 5 2 2" xfId="57412"/>
    <cellStyle name="Normal 14 2 2 3 5 3" xfId="44815"/>
    <cellStyle name="Normal 14 2 2 3 5 4" xfId="34801"/>
    <cellStyle name="Normal 14 2 2 3 6" xfId="11369"/>
    <cellStyle name="Normal 14 2 2 3 6 2" xfId="23972"/>
    <cellStyle name="Normal 14 2 2 3 6 2 2" xfId="59188"/>
    <cellStyle name="Normal 14 2 2 3 6 3" xfId="46591"/>
    <cellStyle name="Normal 14 2 2 3 6 4" xfId="36577"/>
    <cellStyle name="Normal 14 2 2 3 7" xfId="15736"/>
    <cellStyle name="Normal 14 2 2 3 7 2" xfId="50952"/>
    <cellStyle name="Normal 14 2 2 3 7 3" xfId="28341"/>
    <cellStyle name="Normal 14 2 2 3 8" xfId="12827"/>
    <cellStyle name="Normal 14 2 2 3 8 2" xfId="48045"/>
    <cellStyle name="Normal 14 2 2 3 9" xfId="38355"/>
    <cellStyle name="Normal 14 2 2 4" xfId="2890"/>
    <cellStyle name="Normal 14 2 2 4 10" xfId="25275"/>
    <cellStyle name="Normal 14 2 2 4 11" xfId="60810"/>
    <cellStyle name="Normal 14 2 2 4 2" xfId="4707"/>
    <cellStyle name="Normal 14 2 2 4 2 2" xfId="17353"/>
    <cellStyle name="Normal 14 2 2 4 2 2 2" xfId="52569"/>
    <cellStyle name="Normal 14 2 2 4 2 2 3" xfId="29958"/>
    <cellStyle name="Normal 14 2 2 4 2 3" xfId="13799"/>
    <cellStyle name="Normal 14 2 2 4 2 3 2" xfId="49017"/>
    <cellStyle name="Normal 14 2 2 4 2 4" xfId="39972"/>
    <cellStyle name="Normal 14 2 2 4 2 5" xfId="26406"/>
    <cellStyle name="Normal 14 2 2 4 3" xfId="6177"/>
    <cellStyle name="Normal 14 2 2 4 3 2" xfId="18807"/>
    <cellStyle name="Normal 14 2 2 4 3 2 2" xfId="54023"/>
    <cellStyle name="Normal 14 2 2 4 3 3" xfId="41426"/>
    <cellStyle name="Normal 14 2 2 4 3 4" xfId="31412"/>
    <cellStyle name="Normal 14 2 2 4 4" xfId="7636"/>
    <cellStyle name="Normal 14 2 2 4 4 2" xfId="20261"/>
    <cellStyle name="Normal 14 2 2 4 4 2 2" xfId="55477"/>
    <cellStyle name="Normal 14 2 2 4 4 3" xfId="42880"/>
    <cellStyle name="Normal 14 2 2 4 4 4" xfId="32866"/>
    <cellStyle name="Normal 14 2 2 4 5" xfId="9417"/>
    <cellStyle name="Normal 14 2 2 4 5 2" xfId="22037"/>
    <cellStyle name="Normal 14 2 2 4 5 2 2" xfId="57253"/>
    <cellStyle name="Normal 14 2 2 4 5 3" xfId="44656"/>
    <cellStyle name="Normal 14 2 2 4 5 4" xfId="34642"/>
    <cellStyle name="Normal 14 2 2 4 6" xfId="11210"/>
    <cellStyle name="Normal 14 2 2 4 6 2" xfId="23813"/>
    <cellStyle name="Normal 14 2 2 4 6 2 2" xfId="59029"/>
    <cellStyle name="Normal 14 2 2 4 6 3" xfId="46432"/>
    <cellStyle name="Normal 14 2 2 4 6 4" xfId="36418"/>
    <cellStyle name="Normal 14 2 2 4 7" xfId="15577"/>
    <cellStyle name="Normal 14 2 2 4 7 2" xfId="50793"/>
    <cellStyle name="Normal 14 2 2 4 7 3" xfId="28182"/>
    <cellStyle name="Normal 14 2 2 4 8" xfId="12668"/>
    <cellStyle name="Normal 14 2 2 4 8 2" xfId="47886"/>
    <cellStyle name="Normal 14 2 2 4 9" xfId="38196"/>
    <cellStyle name="Normal 14 2 2 5" xfId="3398"/>
    <cellStyle name="Normal 14 2 2 5 10" xfId="26893"/>
    <cellStyle name="Normal 14 2 2 5 11" xfId="61297"/>
    <cellStyle name="Normal 14 2 2 5 2" xfId="5194"/>
    <cellStyle name="Normal 14 2 2 5 2 2" xfId="17840"/>
    <cellStyle name="Normal 14 2 2 5 2 2 2" xfId="53056"/>
    <cellStyle name="Normal 14 2 2 5 2 3" xfId="40459"/>
    <cellStyle name="Normal 14 2 2 5 2 4" xfId="30445"/>
    <cellStyle name="Normal 14 2 2 5 3" xfId="6664"/>
    <cellStyle name="Normal 14 2 2 5 3 2" xfId="19294"/>
    <cellStyle name="Normal 14 2 2 5 3 2 2" xfId="54510"/>
    <cellStyle name="Normal 14 2 2 5 3 3" xfId="41913"/>
    <cellStyle name="Normal 14 2 2 5 3 4" xfId="31899"/>
    <cellStyle name="Normal 14 2 2 5 4" xfId="8123"/>
    <cellStyle name="Normal 14 2 2 5 4 2" xfId="20748"/>
    <cellStyle name="Normal 14 2 2 5 4 2 2" xfId="55964"/>
    <cellStyle name="Normal 14 2 2 5 4 3" xfId="43367"/>
    <cellStyle name="Normal 14 2 2 5 4 4" xfId="33353"/>
    <cellStyle name="Normal 14 2 2 5 5" xfId="9904"/>
    <cellStyle name="Normal 14 2 2 5 5 2" xfId="22524"/>
    <cellStyle name="Normal 14 2 2 5 5 2 2" xfId="57740"/>
    <cellStyle name="Normal 14 2 2 5 5 3" xfId="45143"/>
    <cellStyle name="Normal 14 2 2 5 5 4" xfId="35129"/>
    <cellStyle name="Normal 14 2 2 5 6" xfId="11697"/>
    <cellStyle name="Normal 14 2 2 5 6 2" xfId="24300"/>
    <cellStyle name="Normal 14 2 2 5 6 2 2" xfId="59516"/>
    <cellStyle name="Normal 14 2 2 5 6 3" xfId="46919"/>
    <cellStyle name="Normal 14 2 2 5 6 4" xfId="36905"/>
    <cellStyle name="Normal 14 2 2 5 7" xfId="16064"/>
    <cellStyle name="Normal 14 2 2 5 7 2" xfId="51280"/>
    <cellStyle name="Normal 14 2 2 5 7 3" xfId="28669"/>
    <cellStyle name="Normal 14 2 2 5 8" xfId="14286"/>
    <cellStyle name="Normal 14 2 2 5 8 2" xfId="49504"/>
    <cellStyle name="Normal 14 2 2 5 9" xfId="38683"/>
    <cellStyle name="Normal 14 2 2 6" xfId="2559"/>
    <cellStyle name="Normal 14 2 2 6 10" xfId="26084"/>
    <cellStyle name="Normal 14 2 2 6 11" xfId="60488"/>
    <cellStyle name="Normal 14 2 2 6 2" xfId="4385"/>
    <cellStyle name="Normal 14 2 2 6 2 2" xfId="17031"/>
    <cellStyle name="Normal 14 2 2 6 2 2 2" xfId="52247"/>
    <cellStyle name="Normal 14 2 2 6 2 3" xfId="39650"/>
    <cellStyle name="Normal 14 2 2 6 2 4" xfId="29636"/>
    <cellStyle name="Normal 14 2 2 6 3" xfId="5855"/>
    <cellStyle name="Normal 14 2 2 6 3 2" xfId="18485"/>
    <cellStyle name="Normal 14 2 2 6 3 2 2" xfId="53701"/>
    <cellStyle name="Normal 14 2 2 6 3 3" xfId="41104"/>
    <cellStyle name="Normal 14 2 2 6 3 4" xfId="31090"/>
    <cellStyle name="Normal 14 2 2 6 4" xfId="7314"/>
    <cellStyle name="Normal 14 2 2 6 4 2" xfId="19939"/>
    <cellStyle name="Normal 14 2 2 6 4 2 2" xfId="55155"/>
    <cellStyle name="Normal 14 2 2 6 4 3" xfId="42558"/>
    <cellStyle name="Normal 14 2 2 6 4 4" xfId="32544"/>
    <cellStyle name="Normal 14 2 2 6 5" xfId="9095"/>
    <cellStyle name="Normal 14 2 2 6 5 2" xfId="21715"/>
    <cellStyle name="Normal 14 2 2 6 5 2 2" xfId="56931"/>
    <cellStyle name="Normal 14 2 2 6 5 3" xfId="44334"/>
    <cellStyle name="Normal 14 2 2 6 5 4" xfId="34320"/>
    <cellStyle name="Normal 14 2 2 6 6" xfId="10888"/>
    <cellStyle name="Normal 14 2 2 6 6 2" xfId="23491"/>
    <cellStyle name="Normal 14 2 2 6 6 2 2" xfId="58707"/>
    <cellStyle name="Normal 14 2 2 6 6 3" xfId="46110"/>
    <cellStyle name="Normal 14 2 2 6 6 4" xfId="36096"/>
    <cellStyle name="Normal 14 2 2 6 7" xfId="15255"/>
    <cellStyle name="Normal 14 2 2 6 7 2" xfId="50471"/>
    <cellStyle name="Normal 14 2 2 6 7 3" xfId="27860"/>
    <cellStyle name="Normal 14 2 2 6 8" xfId="13477"/>
    <cellStyle name="Normal 14 2 2 6 8 2" xfId="48695"/>
    <cellStyle name="Normal 14 2 2 6 9" xfId="37874"/>
    <cellStyle name="Normal 14 2 2 7" xfId="3722"/>
    <cellStyle name="Normal 14 2 2 7 2" xfId="8446"/>
    <cellStyle name="Normal 14 2 2 7 2 2" xfId="21071"/>
    <cellStyle name="Normal 14 2 2 7 2 2 2" xfId="56287"/>
    <cellStyle name="Normal 14 2 2 7 2 3" xfId="43690"/>
    <cellStyle name="Normal 14 2 2 7 2 4" xfId="33676"/>
    <cellStyle name="Normal 14 2 2 7 3" xfId="10227"/>
    <cellStyle name="Normal 14 2 2 7 3 2" xfId="22847"/>
    <cellStyle name="Normal 14 2 2 7 3 2 2" xfId="58063"/>
    <cellStyle name="Normal 14 2 2 7 3 3" xfId="45466"/>
    <cellStyle name="Normal 14 2 2 7 3 4" xfId="35452"/>
    <cellStyle name="Normal 14 2 2 7 4" xfId="12022"/>
    <cellStyle name="Normal 14 2 2 7 4 2" xfId="24623"/>
    <cellStyle name="Normal 14 2 2 7 4 2 2" xfId="59839"/>
    <cellStyle name="Normal 14 2 2 7 4 3" xfId="47242"/>
    <cellStyle name="Normal 14 2 2 7 4 4" xfId="37228"/>
    <cellStyle name="Normal 14 2 2 7 5" xfId="16387"/>
    <cellStyle name="Normal 14 2 2 7 5 2" xfId="51603"/>
    <cellStyle name="Normal 14 2 2 7 5 3" xfId="28992"/>
    <cellStyle name="Normal 14 2 2 7 6" xfId="14609"/>
    <cellStyle name="Normal 14 2 2 7 6 2" xfId="49827"/>
    <cellStyle name="Normal 14 2 2 7 7" xfId="39006"/>
    <cellStyle name="Normal 14 2 2 7 8" xfId="27216"/>
    <cellStyle name="Normal 14 2 2 8" xfId="4060"/>
    <cellStyle name="Normal 14 2 2 8 2" xfId="16709"/>
    <cellStyle name="Normal 14 2 2 8 2 2" xfId="51925"/>
    <cellStyle name="Normal 14 2 2 8 2 3" xfId="29314"/>
    <cellStyle name="Normal 14 2 2 8 3" xfId="13155"/>
    <cellStyle name="Normal 14 2 2 8 3 2" xfId="48373"/>
    <cellStyle name="Normal 14 2 2 8 4" xfId="39328"/>
    <cellStyle name="Normal 14 2 2 8 5" xfId="25762"/>
    <cellStyle name="Normal 14 2 2 9" xfId="5533"/>
    <cellStyle name="Normal 14 2 2 9 2" xfId="18163"/>
    <cellStyle name="Normal 14 2 2 9 2 2" xfId="53379"/>
    <cellStyle name="Normal 14 2 2 9 3" xfId="40782"/>
    <cellStyle name="Normal 14 2 2 9 4" xfId="30768"/>
    <cellStyle name="Normal 14 2 3" xfId="1030"/>
    <cellStyle name="Normal 14 2 3 10" xfId="10538"/>
    <cellStyle name="Normal 14 2 3 10 2" xfId="23149"/>
    <cellStyle name="Normal 14 2 3 10 2 2" xfId="58365"/>
    <cellStyle name="Normal 14 2 3 10 3" xfId="45768"/>
    <cellStyle name="Normal 14 2 3 10 4" xfId="35754"/>
    <cellStyle name="Normal 14 2 3 11" xfId="15013"/>
    <cellStyle name="Normal 14 2 3 11 2" xfId="50229"/>
    <cellStyle name="Normal 14 2 3 11 3" xfId="27618"/>
    <cellStyle name="Normal 14 2 3 12" xfId="12426"/>
    <cellStyle name="Normal 14 2 3 12 2" xfId="47644"/>
    <cellStyle name="Normal 14 2 3 13" xfId="37632"/>
    <cellStyle name="Normal 14 2 3 14" xfId="25033"/>
    <cellStyle name="Normal 14 2 3 15" xfId="60246"/>
    <cellStyle name="Normal 14 2 3 2" xfId="3149"/>
    <cellStyle name="Normal 14 2 3 2 10" xfId="25517"/>
    <cellStyle name="Normal 14 2 3 2 11" xfId="61052"/>
    <cellStyle name="Normal 14 2 3 2 2" xfId="4949"/>
    <cellStyle name="Normal 14 2 3 2 2 2" xfId="17595"/>
    <cellStyle name="Normal 14 2 3 2 2 2 2" xfId="52811"/>
    <cellStyle name="Normal 14 2 3 2 2 2 3" xfId="30200"/>
    <cellStyle name="Normal 14 2 3 2 2 3" xfId="14041"/>
    <cellStyle name="Normal 14 2 3 2 2 3 2" xfId="49259"/>
    <cellStyle name="Normal 14 2 3 2 2 4" xfId="40214"/>
    <cellStyle name="Normal 14 2 3 2 2 5" xfId="26648"/>
    <cellStyle name="Normal 14 2 3 2 3" xfId="6419"/>
    <cellStyle name="Normal 14 2 3 2 3 2" xfId="19049"/>
    <cellStyle name="Normal 14 2 3 2 3 2 2" xfId="54265"/>
    <cellStyle name="Normal 14 2 3 2 3 3" xfId="41668"/>
    <cellStyle name="Normal 14 2 3 2 3 4" xfId="31654"/>
    <cellStyle name="Normal 14 2 3 2 4" xfId="7878"/>
    <cellStyle name="Normal 14 2 3 2 4 2" xfId="20503"/>
    <cellStyle name="Normal 14 2 3 2 4 2 2" xfId="55719"/>
    <cellStyle name="Normal 14 2 3 2 4 3" xfId="43122"/>
    <cellStyle name="Normal 14 2 3 2 4 4" xfId="33108"/>
    <cellStyle name="Normal 14 2 3 2 5" xfId="9659"/>
    <cellStyle name="Normal 14 2 3 2 5 2" xfId="22279"/>
    <cellStyle name="Normal 14 2 3 2 5 2 2" xfId="57495"/>
    <cellStyle name="Normal 14 2 3 2 5 3" xfId="44898"/>
    <cellStyle name="Normal 14 2 3 2 5 4" xfId="34884"/>
    <cellStyle name="Normal 14 2 3 2 6" xfId="11452"/>
    <cellStyle name="Normal 14 2 3 2 6 2" xfId="24055"/>
    <cellStyle name="Normal 14 2 3 2 6 2 2" xfId="59271"/>
    <cellStyle name="Normal 14 2 3 2 6 3" xfId="46674"/>
    <cellStyle name="Normal 14 2 3 2 6 4" xfId="36660"/>
    <cellStyle name="Normal 14 2 3 2 7" xfId="15819"/>
    <cellStyle name="Normal 14 2 3 2 7 2" xfId="51035"/>
    <cellStyle name="Normal 14 2 3 2 7 3" xfId="28424"/>
    <cellStyle name="Normal 14 2 3 2 8" xfId="12910"/>
    <cellStyle name="Normal 14 2 3 2 8 2" xfId="48128"/>
    <cellStyle name="Normal 14 2 3 2 9" xfId="38438"/>
    <cellStyle name="Normal 14 2 3 3" xfId="3478"/>
    <cellStyle name="Normal 14 2 3 3 10" xfId="26973"/>
    <cellStyle name="Normal 14 2 3 3 11" xfId="61377"/>
    <cellStyle name="Normal 14 2 3 3 2" xfId="5274"/>
    <cellStyle name="Normal 14 2 3 3 2 2" xfId="17920"/>
    <cellStyle name="Normal 14 2 3 3 2 2 2" xfId="53136"/>
    <cellStyle name="Normal 14 2 3 3 2 3" xfId="40539"/>
    <cellStyle name="Normal 14 2 3 3 2 4" xfId="30525"/>
    <cellStyle name="Normal 14 2 3 3 3" xfId="6744"/>
    <cellStyle name="Normal 14 2 3 3 3 2" xfId="19374"/>
    <cellStyle name="Normal 14 2 3 3 3 2 2" xfId="54590"/>
    <cellStyle name="Normal 14 2 3 3 3 3" xfId="41993"/>
    <cellStyle name="Normal 14 2 3 3 3 4" xfId="31979"/>
    <cellStyle name="Normal 14 2 3 3 4" xfId="8203"/>
    <cellStyle name="Normal 14 2 3 3 4 2" xfId="20828"/>
    <cellStyle name="Normal 14 2 3 3 4 2 2" xfId="56044"/>
    <cellStyle name="Normal 14 2 3 3 4 3" xfId="43447"/>
    <cellStyle name="Normal 14 2 3 3 4 4" xfId="33433"/>
    <cellStyle name="Normal 14 2 3 3 5" xfId="9984"/>
    <cellStyle name="Normal 14 2 3 3 5 2" xfId="22604"/>
    <cellStyle name="Normal 14 2 3 3 5 2 2" xfId="57820"/>
    <cellStyle name="Normal 14 2 3 3 5 3" xfId="45223"/>
    <cellStyle name="Normal 14 2 3 3 5 4" xfId="35209"/>
    <cellStyle name="Normal 14 2 3 3 6" xfId="11777"/>
    <cellStyle name="Normal 14 2 3 3 6 2" xfId="24380"/>
    <cellStyle name="Normal 14 2 3 3 6 2 2" xfId="59596"/>
    <cellStyle name="Normal 14 2 3 3 6 3" xfId="46999"/>
    <cellStyle name="Normal 14 2 3 3 6 4" xfId="36985"/>
    <cellStyle name="Normal 14 2 3 3 7" xfId="16144"/>
    <cellStyle name="Normal 14 2 3 3 7 2" xfId="51360"/>
    <cellStyle name="Normal 14 2 3 3 7 3" xfId="28749"/>
    <cellStyle name="Normal 14 2 3 3 8" xfId="14366"/>
    <cellStyle name="Normal 14 2 3 3 8 2" xfId="49584"/>
    <cellStyle name="Normal 14 2 3 3 9" xfId="38763"/>
    <cellStyle name="Normal 14 2 3 4" xfId="2640"/>
    <cellStyle name="Normal 14 2 3 4 10" xfId="26164"/>
    <cellStyle name="Normal 14 2 3 4 11" xfId="60568"/>
    <cellStyle name="Normal 14 2 3 4 2" xfId="4465"/>
    <cellStyle name="Normal 14 2 3 4 2 2" xfId="17111"/>
    <cellStyle name="Normal 14 2 3 4 2 2 2" xfId="52327"/>
    <cellStyle name="Normal 14 2 3 4 2 3" xfId="39730"/>
    <cellStyle name="Normal 14 2 3 4 2 4" xfId="29716"/>
    <cellStyle name="Normal 14 2 3 4 3" xfId="5935"/>
    <cellStyle name="Normal 14 2 3 4 3 2" xfId="18565"/>
    <cellStyle name="Normal 14 2 3 4 3 2 2" xfId="53781"/>
    <cellStyle name="Normal 14 2 3 4 3 3" xfId="41184"/>
    <cellStyle name="Normal 14 2 3 4 3 4" xfId="31170"/>
    <cellStyle name="Normal 14 2 3 4 4" xfId="7394"/>
    <cellStyle name="Normal 14 2 3 4 4 2" xfId="20019"/>
    <cellStyle name="Normal 14 2 3 4 4 2 2" xfId="55235"/>
    <cellStyle name="Normal 14 2 3 4 4 3" xfId="42638"/>
    <cellStyle name="Normal 14 2 3 4 4 4" xfId="32624"/>
    <cellStyle name="Normal 14 2 3 4 5" xfId="9175"/>
    <cellStyle name="Normal 14 2 3 4 5 2" xfId="21795"/>
    <cellStyle name="Normal 14 2 3 4 5 2 2" xfId="57011"/>
    <cellStyle name="Normal 14 2 3 4 5 3" xfId="44414"/>
    <cellStyle name="Normal 14 2 3 4 5 4" xfId="34400"/>
    <cellStyle name="Normal 14 2 3 4 6" xfId="10968"/>
    <cellStyle name="Normal 14 2 3 4 6 2" xfId="23571"/>
    <cellStyle name="Normal 14 2 3 4 6 2 2" xfId="58787"/>
    <cellStyle name="Normal 14 2 3 4 6 3" xfId="46190"/>
    <cellStyle name="Normal 14 2 3 4 6 4" xfId="36176"/>
    <cellStyle name="Normal 14 2 3 4 7" xfId="15335"/>
    <cellStyle name="Normal 14 2 3 4 7 2" xfId="50551"/>
    <cellStyle name="Normal 14 2 3 4 7 3" xfId="27940"/>
    <cellStyle name="Normal 14 2 3 4 8" xfId="13557"/>
    <cellStyle name="Normal 14 2 3 4 8 2" xfId="48775"/>
    <cellStyle name="Normal 14 2 3 4 9" xfId="37954"/>
    <cellStyle name="Normal 14 2 3 5" xfId="3803"/>
    <cellStyle name="Normal 14 2 3 5 2" xfId="8526"/>
    <cellStyle name="Normal 14 2 3 5 2 2" xfId="21151"/>
    <cellStyle name="Normal 14 2 3 5 2 2 2" xfId="56367"/>
    <cellStyle name="Normal 14 2 3 5 2 3" xfId="43770"/>
    <cellStyle name="Normal 14 2 3 5 2 4" xfId="33756"/>
    <cellStyle name="Normal 14 2 3 5 3" xfId="10307"/>
    <cellStyle name="Normal 14 2 3 5 3 2" xfId="22927"/>
    <cellStyle name="Normal 14 2 3 5 3 2 2" xfId="58143"/>
    <cellStyle name="Normal 14 2 3 5 3 3" xfId="45546"/>
    <cellStyle name="Normal 14 2 3 5 3 4" xfId="35532"/>
    <cellStyle name="Normal 14 2 3 5 4" xfId="12102"/>
    <cellStyle name="Normal 14 2 3 5 4 2" xfId="24703"/>
    <cellStyle name="Normal 14 2 3 5 4 2 2" xfId="59919"/>
    <cellStyle name="Normal 14 2 3 5 4 3" xfId="47322"/>
    <cellStyle name="Normal 14 2 3 5 4 4" xfId="37308"/>
    <cellStyle name="Normal 14 2 3 5 5" xfId="16467"/>
    <cellStyle name="Normal 14 2 3 5 5 2" xfId="51683"/>
    <cellStyle name="Normal 14 2 3 5 5 3" xfId="29072"/>
    <cellStyle name="Normal 14 2 3 5 6" xfId="14689"/>
    <cellStyle name="Normal 14 2 3 5 6 2" xfId="49907"/>
    <cellStyle name="Normal 14 2 3 5 7" xfId="39086"/>
    <cellStyle name="Normal 14 2 3 5 8" xfId="27296"/>
    <cellStyle name="Normal 14 2 3 6" xfId="4143"/>
    <cellStyle name="Normal 14 2 3 6 2" xfId="16789"/>
    <cellStyle name="Normal 14 2 3 6 2 2" xfId="52005"/>
    <cellStyle name="Normal 14 2 3 6 2 3" xfId="29394"/>
    <cellStyle name="Normal 14 2 3 6 3" xfId="13235"/>
    <cellStyle name="Normal 14 2 3 6 3 2" xfId="48453"/>
    <cellStyle name="Normal 14 2 3 6 4" xfId="39408"/>
    <cellStyle name="Normal 14 2 3 6 5" xfId="25842"/>
    <cellStyle name="Normal 14 2 3 7" xfId="5613"/>
    <cellStyle name="Normal 14 2 3 7 2" xfId="18243"/>
    <cellStyle name="Normal 14 2 3 7 2 2" xfId="53459"/>
    <cellStyle name="Normal 14 2 3 7 3" xfId="40862"/>
    <cellStyle name="Normal 14 2 3 7 4" xfId="30848"/>
    <cellStyle name="Normal 14 2 3 8" xfId="7072"/>
    <cellStyle name="Normal 14 2 3 8 2" xfId="19697"/>
    <cellStyle name="Normal 14 2 3 8 2 2" xfId="54913"/>
    <cellStyle name="Normal 14 2 3 8 3" xfId="42316"/>
    <cellStyle name="Normal 14 2 3 8 4" xfId="32302"/>
    <cellStyle name="Normal 14 2 3 9" xfId="8853"/>
    <cellStyle name="Normal 14 2 3 9 2" xfId="21473"/>
    <cellStyle name="Normal 14 2 3 9 2 2" xfId="56689"/>
    <cellStyle name="Normal 14 2 3 9 3" xfId="44092"/>
    <cellStyle name="Normal 14 2 3 9 4" xfId="34078"/>
    <cellStyle name="Normal 14 2 4" xfId="2979"/>
    <cellStyle name="Normal 14 2 4 10" xfId="25358"/>
    <cellStyle name="Normal 14 2 4 11" xfId="60893"/>
    <cellStyle name="Normal 14 2 4 2" xfId="4790"/>
    <cellStyle name="Normal 14 2 4 2 2" xfId="17436"/>
    <cellStyle name="Normal 14 2 4 2 2 2" xfId="52652"/>
    <cellStyle name="Normal 14 2 4 2 2 3" xfId="30041"/>
    <cellStyle name="Normal 14 2 4 2 3" xfId="13882"/>
    <cellStyle name="Normal 14 2 4 2 3 2" xfId="49100"/>
    <cellStyle name="Normal 14 2 4 2 4" xfId="40055"/>
    <cellStyle name="Normal 14 2 4 2 5" xfId="26489"/>
    <cellStyle name="Normal 14 2 4 3" xfId="6260"/>
    <cellStyle name="Normal 14 2 4 3 2" xfId="18890"/>
    <cellStyle name="Normal 14 2 4 3 2 2" xfId="54106"/>
    <cellStyle name="Normal 14 2 4 3 3" xfId="41509"/>
    <cellStyle name="Normal 14 2 4 3 4" xfId="31495"/>
    <cellStyle name="Normal 14 2 4 4" xfId="7719"/>
    <cellStyle name="Normal 14 2 4 4 2" xfId="20344"/>
    <cellStyle name="Normal 14 2 4 4 2 2" xfId="55560"/>
    <cellStyle name="Normal 14 2 4 4 3" xfId="42963"/>
    <cellStyle name="Normal 14 2 4 4 4" xfId="32949"/>
    <cellStyle name="Normal 14 2 4 5" xfId="9500"/>
    <cellStyle name="Normal 14 2 4 5 2" xfId="22120"/>
    <cellStyle name="Normal 14 2 4 5 2 2" xfId="57336"/>
    <cellStyle name="Normal 14 2 4 5 3" xfId="44739"/>
    <cellStyle name="Normal 14 2 4 5 4" xfId="34725"/>
    <cellStyle name="Normal 14 2 4 6" xfId="11293"/>
    <cellStyle name="Normal 14 2 4 6 2" xfId="23896"/>
    <cellStyle name="Normal 14 2 4 6 2 2" xfId="59112"/>
    <cellStyle name="Normal 14 2 4 6 3" xfId="46515"/>
    <cellStyle name="Normal 14 2 4 6 4" xfId="36501"/>
    <cellStyle name="Normal 14 2 4 7" xfId="15660"/>
    <cellStyle name="Normal 14 2 4 7 2" xfId="50876"/>
    <cellStyle name="Normal 14 2 4 7 3" xfId="28265"/>
    <cellStyle name="Normal 14 2 4 8" xfId="12751"/>
    <cellStyle name="Normal 14 2 4 8 2" xfId="47969"/>
    <cellStyle name="Normal 14 2 4 9" xfId="38279"/>
    <cellStyle name="Normal 14 2 5" xfId="2813"/>
    <cellStyle name="Normal 14 2 5 10" xfId="25203"/>
    <cellStyle name="Normal 14 2 5 11" xfId="60738"/>
    <cellStyle name="Normal 14 2 5 2" xfId="4635"/>
    <cellStyle name="Normal 14 2 5 2 2" xfId="17281"/>
    <cellStyle name="Normal 14 2 5 2 2 2" xfId="52497"/>
    <cellStyle name="Normal 14 2 5 2 2 3" xfId="29886"/>
    <cellStyle name="Normal 14 2 5 2 3" xfId="13727"/>
    <cellStyle name="Normal 14 2 5 2 3 2" xfId="48945"/>
    <cellStyle name="Normal 14 2 5 2 4" xfId="39900"/>
    <cellStyle name="Normal 14 2 5 2 5" xfId="26334"/>
    <cellStyle name="Normal 14 2 5 3" xfId="6105"/>
    <cellStyle name="Normal 14 2 5 3 2" xfId="18735"/>
    <cellStyle name="Normal 14 2 5 3 2 2" xfId="53951"/>
    <cellStyle name="Normal 14 2 5 3 3" xfId="41354"/>
    <cellStyle name="Normal 14 2 5 3 4" xfId="31340"/>
    <cellStyle name="Normal 14 2 5 4" xfId="7564"/>
    <cellStyle name="Normal 14 2 5 4 2" xfId="20189"/>
    <cellStyle name="Normal 14 2 5 4 2 2" xfId="55405"/>
    <cellStyle name="Normal 14 2 5 4 3" xfId="42808"/>
    <cellStyle name="Normal 14 2 5 4 4" xfId="32794"/>
    <cellStyle name="Normal 14 2 5 5" xfId="9345"/>
    <cellStyle name="Normal 14 2 5 5 2" xfId="21965"/>
    <cellStyle name="Normal 14 2 5 5 2 2" xfId="57181"/>
    <cellStyle name="Normal 14 2 5 5 3" xfId="44584"/>
    <cellStyle name="Normal 14 2 5 5 4" xfId="34570"/>
    <cellStyle name="Normal 14 2 5 6" xfId="11138"/>
    <cellStyle name="Normal 14 2 5 6 2" xfId="23741"/>
    <cellStyle name="Normal 14 2 5 6 2 2" xfId="58957"/>
    <cellStyle name="Normal 14 2 5 6 3" xfId="46360"/>
    <cellStyle name="Normal 14 2 5 6 4" xfId="36346"/>
    <cellStyle name="Normal 14 2 5 7" xfId="15505"/>
    <cellStyle name="Normal 14 2 5 7 2" xfId="50721"/>
    <cellStyle name="Normal 14 2 5 7 3" xfId="28110"/>
    <cellStyle name="Normal 14 2 5 8" xfId="12596"/>
    <cellStyle name="Normal 14 2 5 8 2" xfId="47814"/>
    <cellStyle name="Normal 14 2 5 9" xfId="38124"/>
    <cellStyle name="Normal 14 2 6" xfId="3326"/>
    <cellStyle name="Normal 14 2 6 10" xfId="26821"/>
    <cellStyle name="Normal 14 2 6 11" xfId="61225"/>
    <cellStyle name="Normal 14 2 6 2" xfId="5122"/>
    <cellStyle name="Normal 14 2 6 2 2" xfId="17768"/>
    <cellStyle name="Normal 14 2 6 2 2 2" xfId="52984"/>
    <cellStyle name="Normal 14 2 6 2 3" xfId="40387"/>
    <cellStyle name="Normal 14 2 6 2 4" xfId="30373"/>
    <cellStyle name="Normal 14 2 6 3" xfId="6592"/>
    <cellStyle name="Normal 14 2 6 3 2" xfId="19222"/>
    <cellStyle name="Normal 14 2 6 3 2 2" xfId="54438"/>
    <cellStyle name="Normal 14 2 6 3 3" xfId="41841"/>
    <cellStyle name="Normal 14 2 6 3 4" xfId="31827"/>
    <cellStyle name="Normal 14 2 6 4" xfId="8051"/>
    <cellStyle name="Normal 14 2 6 4 2" xfId="20676"/>
    <cellStyle name="Normal 14 2 6 4 2 2" xfId="55892"/>
    <cellStyle name="Normal 14 2 6 4 3" xfId="43295"/>
    <cellStyle name="Normal 14 2 6 4 4" xfId="33281"/>
    <cellStyle name="Normal 14 2 6 5" xfId="9832"/>
    <cellStyle name="Normal 14 2 6 5 2" xfId="22452"/>
    <cellStyle name="Normal 14 2 6 5 2 2" xfId="57668"/>
    <cellStyle name="Normal 14 2 6 5 3" xfId="45071"/>
    <cellStyle name="Normal 14 2 6 5 4" xfId="35057"/>
    <cellStyle name="Normal 14 2 6 6" xfId="11625"/>
    <cellStyle name="Normal 14 2 6 6 2" xfId="24228"/>
    <cellStyle name="Normal 14 2 6 6 2 2" xfId="59444"/>
    <cellStyle name="Normal 14 2 6 6 3" xfId="46847"/>
    <cellStyle name="Normal 14 2 6 6 4" xfId="36833"/>
    <cellStyle name="Normal 14 2 6 7" xfId="15992"/>
    <cellStyle name="Normal 14 2 6 7 2" xfId="51208"/>
    <cellStyle name="Normal 14 2 6 7 3" xfId="28597"/>
    <cellStyle name="Normal 14 2 6 8" xfId="14214"/>
    <cellStyle name="Normal 14 2 6 8 2" xfId="49432"/>
    <cellStyle name="Normal 14 2 6 9" xfId="38611"/>
    <cellStyle name="Normal 14 2 7" xfId="2483"/>
    <cellStyle name="Normal 14 2 7 10" xfId="26012"/>
    <cellStyle name="Normal 14 2 7 11" xfId="60416"/>
    <cellStyle name="Normal 14 2 7 2" xfId="4313"/>
    <cellStyle name="Normal 14 2 7 2 2" xfId="16959"/>
    <cellStyle name="Normal 14 2 7 2 2 2" xfId="52175"/>
    <cellStyle name="Normal 14 2 7 2 3" xfId="39578"/>
    <cellStyle name="Normal 14 2 7 2 4" xfId="29564"/>
    <cellStyle name="Normal 14 2 7 3" xfId="5783"/>
    <cellStyle name="Normal 14 2 7 3 2" xfId="18413"/>
    <cellStyle name="Normal 14 2 7 3 2 2" xfId="53629"/>
    <cellStyle name="Normal 14 2 7 3 3" xfId="41032"/>
    <cellStyle name="Normal 14 2 7 3 4" xfId="31018"/>
    <cellStyle name="Normal 14 2 7 4" xfId="7242"/>
    <cellStyle name="Normal 14 2 7 4 2" xfId="19867"/>
    <cellStyle name="Normal 14 2 7 4 2 2" xfId="55083"/>
    <cellStyle name="Normal 14 2 7 4 3" xfId="42486"/>
    <cellStyle name="Normal 14 2 7 4 4" xfId="32472"/>
    <cellStyle name="Normal 14 2 7 5" xfId="9023"/>
    <cellStyle name="Normal 14 2 7 5 2" xfId="21643"/>
    <cellStyle name="Normal 14 2 7 5 2 2" xfId="56859"/>
    <cellStyle name="Normal 14 2 7 5 3" xfId="44262"/>
    <cellStyle name="Normal 14 2 7 5 4" xfId="34248"/>
    <cellStyle name="Normal 14 2 7 6" xfId="10816"/>
    <cellStyle name="Normal 14 2 7 6 2" xfId="23419"/>
    <cellStyle name="Normal 14 2 7 6 2 2" xfId="58635"/>
    <cellStyle name="Normal 14 2 7 6 3" xfId="46038"/>
    <cellStyle name="Normal 14 2 7 6 4" xfId="36024"/>
    <cellStyle name="Normal 14 2 7 7" xfId="15183"/>
    <cellStyle name="Normal 14 2 7 7 2" xfId="50399"/>
    <cellStyle name="Normal 14 2 7 7 3" xfId="27788"/>
    <cellStyle name="Normal 14 2 7 8" xfId="13405"/>
    <cellStyle name="Normal 14 2 7 8 2" xfId="48623"/>
    <cellStyle name="Normal 14 2 7 9" xfId="37802"/>
    <cellStyle name="Normal 14 2 8" xfId="3650"/>
    <cellStyle name="Normal 14 2 8 2" xfId="8374"/>
    <cellStyle name="Normal 14 2 8 2 2" xfId="20999"/>
    <cellStyle name="Normal 14 2 8 2 2 2" xfId="56215"/>
    <cellStyle name="Normal 14 2 8 2 3" xfId="43618"/>
    <cellStyle name="Normal 14 2 8 2 4" xfId="33604"/>
    <cellStyle name="Normal 14 2 8 3" xfId="10155"/>
    <cellStyle name="Normal 14 2 8 3 2" xfId="22775"/>
    <cellStyle name="Normal 14 2 8 3 2 2" xfId="57991"/>
    <cellStyle name="Normal 14 2 8 3 3" xfId="45394"/>
    <cellStyle name="Normal 14 2 8 3 4" xfId="35380"/>
    <cellStyle name="Normal 14 2 8 4" xfId="11950"/>
    <cellStyle name="Normal 14 2 8 4 2" xfId="24551"/>
    <cellStyle name="Normal 14 2 8 4 2 2" xfId="59767"/>
    <cellStyle name="Normal 14 2 8 4 3" xfId="47170"/>
    <cellStyle name="Normal 14 2 8 4 4" xfId="37156"/>
    <cellStyle name="Normal 14 2 8 5" xfId="16315"/>
    <cellStyle name="Normal 14 2 8 5 2" xfId="51531"/>
    <cellStyle name="Normal 14 2 8 5 3" xfId="28920"/>
    <cellStyle name="Normal 14 2 8 6" xfId="14537"/>
    <cellStyle name="Normal 14 2 8 6 2" xfId="49755"/>
    <cellStyle name="Normal 14 2 8 7" xfId="38934"/>
    <cellStyle name="Normal 14 2 8 8" xfId="27144"/>
    <cellStyle name="Normal 14 2 9" xfId="3980"/>
    <cellStyle name="Normal 14 2 9 2" xfId="16637"/>
    <cellStyle name="Normal 14 2 9 2 2" xfId="51853"/>
    <cellStyle name="Normal 14 2 9 2 3" xfId="29242"/>
    <cellStyle name="Normal 14 2 9 3" xfId="13083"/>
    <cellStyle name="Normal 14 2 9 3 2" xfId="48301"/>
    <cellStyle name="Normal 14 2 9 4" xfId="39256"/>
    <cellStyle name="Normal 14 2 9 5" xfId="25690"/>
    <cellStyle name="Normal 14 2_District Target Attainment" xfId="1031"/>
    <cellStyle name="Normal 14 3" xfId="1032"/>
    <cellStyle name="Normal 14 3 10" xfId="6962"/>
    <cellStyle name="Normal 14 3 10 2" xfId="19588"/>
    <cellStyle name="Normal 14 3 10 2 2" xfId="54804"/>
    <cellStyle name="Normal 14 3 10 3" xfId="42207"/>
    <cellStyle name="Normal 14 3 10 4" xfId="32193"/>
    <cellStyle name="Normal 14 3 11" xfId="8743"/>
    <cellStyle name="Normal 14 3 11 2" xfId="21364"/>
    <cellStyle name="Normal 14 3 11 2 2" xfId="56580"/>
    <cellStyle name="Normal 14 3 11 3" xfId="43983"/>
    <cellStyle name="Normal 14 3 11 4" xfId="33969"/>
    <cellStyle name="Normal 14 3 12" xfId="10539"/>
    <cellStyle name="Normal 14 3 12 2" xfId="23150"/>
    <cellStyle name="Normal 14 3 12 2 2" xfId="58366"/>
    <cellStyle name="Normal 14 3 12 3" xfId="45769"/>
    <cellStyle name="Normal 14 3 12 4" xfId="35755"/>
    <cellStyle name="Normal 14 3 13" xfId="14903"/>
    <cellStyle name="Normal 14 3 13 2" xfId="50120"/>
    <cellStyle name="Normal 14 3 13 3" xfId="27509"/>
    <cellStyle name="Normal 14 3 14" xfId="12317"/>
    <cellStyle name="Normal 14 3 14 2" xfId="47535"/>
    <cellStyle name="Normal 14 3 15" xfId="37522"/>
    <cellStyle name="Normal 14 3 16" xfId="24924"/>
    <cellStyle name="Normal 14 3 17" xfId="60137"/>
    <cellStyle name="Normal 14 3 2" xfId="1033"/>
    <cellStyle name="Normal 14 3 2 10" xfId="10540"/>
    <cellStyle name="Normal 14 3 2 10 2" xfId="23151"/>
    <cellStyle name="Normal 14 3 2 10 2 2" xfId="58367"/>
    <cellStyle name="Normal 14 3 2 10 3" xfId="45770"/>
    <cellStyle name="Normal 14 3 2 10 4" xfId="35756"/>
    <cellStyle name="Normal 14 3 2 11" xfId="15058"/>
    <cellStyle name="Normal 14 3 2 11 2" xfId="50274"/>
    <cellStyle name="Normal 14 3 2 11 3" xfId="27663"/>
    <cellStyle name="Normal 14 3 2 12" xfId="12471"/>
    <cellStyle name="Normal 14 3 2 12 2" xfId="47689"/>
    <cellStyle name="Normal 14 3 2 13" xfId="37677"/>
    <cellStyle name="Normal 14 3 2 14" xfId="25078"/>
    <cellStyle name="Normal 14 3 2 15" xfId="60291"/>
    <cellStyle name="Normal 14 3 2 2" xfId="3194"/>
    <cellStyle name="Normal 14 3 2 2 10" xfId="25562"/>
    <cellStyle name="Normal 14 3 2 2 11" xfId="61097"/>
    <cellStyle name="Normal 14 3 2 2 2" xfId="4994"/>
    <cellStyle name="Normal 14 3 2 2 2 2" xfId="17640"/>
    <cellStyle name="Normal 14 3 2 2 2 2 2" xfId="52856"/>
    <cellStyle name="Normal 14 3 2 2 2 2 3" xfId="30245"/>
    <cellStyle name="Normal 14 3 2 2 2 3" xfId="14086"/>
    <cellStyle name="Normal 14 3 2 2 2 3 2" xfId="49304"/>
    <cellStyle name="Normal 14 3 2 2 2 4" xfId="40259"/>
    <cellStyle name="Normal 14 3 2 2 2 5" xfId="26693"/>
    <cellStyle name="Normal 14 3 2 2 3" xfId="6464"/>
    <cellStyle name="Normal 14 3 2 2 3 2" xfId="19094"/>
    <cellStyle name="Normal 14 3 2 2 3 2 2" xfId="54310"/>
    <cellStyle name="Normal 14 3 2 2 3 3" xfId="41713"/>
    <cellStyle name="Normal 14 3 2 2 3 4" xfId="31699"/>
    <cellStyle name="Normal 14 3 2 2 4" xfId="7923"/>
    <cellStyle name="Normal 14 3 2 2 4 2" xfId="20548"/>
    <cellStyle name="Normal 14 3 2 2 4 2 2" xfId="55764"/>
    <cellStyle name="Normal 14 3 2 2 4 3" xfId="43167"/>
    <cellStyle name="Normal 14 3 2 2 4 4" xfId="33153"/>
    <cellStyle name="Normal 14 3 2 2 5" xfId="9704"/>
    <cellStyle name="Normal 14 3 2 2 5 2" xfId="22324"/>
    <cellStyle name="Normal 14 3 2 2 5 2 2" xfId="57540"/>
    <cellStyle name="Normal 14 3 2 2 5 3" xfId="44943"/>
    <cellStyle name="Normal 14 3 2 2 5 4" xfId="34929"/>
    <cellStyle name="Normal 14 3 2 2 6" xfId="11497"/>
    <cellStyle name="Normal 14 3 2 2 6 2" xfId="24100"/>
    <cellStyle name="Normal 14 3 2 2 6 2 2" xfId="59316"/>
    <cellStyle name="Normal 14 3 2 2 6 3" xfId="46719"/>
    <cellStyle name="Normal 14 3 2 2 6 4" xfId="36705"/>
    <cellStyle name="Normal 14 3 2 2 7" xfId="15864"/>
    <cellStyle name="Normal 14 3 2 2 7 2" xfId="51080"/>
    <cellStyle name="Normal 14 3 2 2 7 3" xfId="28469"/>
    <cellStyle name="Normal 14 3 2 2 8" xfId="12955"/>
    <cellStyle name="Normal 14 3 2 2 8 2" xfId="48173"/>
    <cellStyle name="Normal 14 3 2 2 9" xfId="38483"/>
    <cellStyle name="Normal 14 3 2 3" xfId="3523"/>
    <cellStyle name="Normal 14 3 2 3 10" xfId="27018"/>
    <cellStyle name="Normal 14 3 2 3 11" xfId="61422"/>
    <cellStyle name="Normal 14 3 2 3 2" xfId="5319"/>
    <cellStyle name="Normal 14 3 2 3 2 2" xfId="17965"/>
    <cellStyle name="Normal 14 3 2 3 2 2 2" xfId="53181"/>
    <cellStyle name="Normal 14 3 2 3 2 3" xfId="40584"/>
    <cellStyle name="Normal 14 3 2 3 2 4" xfId="30570"/>
    <cellStyle name="Normal 14 3 2 3 3" xfId="6789"/>
    <cellStyle name="Normal 14 3 2 3 3 2" xfId="19419"/>
    <cellStyle name="Normal 14 3 2 3 3 2 2" xfId="54635"/>
    <cellStyle name="Normal 14 3 2 3 3 3" xfId="42038"/>
    <cellStyle name="Normal 14 3 2 3 3 4" xfId="32024"/>
    <cellStyle name="Normal 14 3 2 3 4" xfId="8248"/>
    <cellStyle name="Normal 14 3 2 3 4 2" xfId="20873"/>
    <cellStyle name="Normal 14 3 2 3 4 2 2" xfId="56089"/>
    <cellStyle name="Normal 14 3 2 3 4 3" xfId="43492"/>
    <cellStyle name="Normal 14 3 2 3 4 4" xfId="33478"/>
    <cellStyle name="Normal 14 3 2 3 5" xfId="10029"/>
    <cellStyle name="Normal 14 3 2 3 5 2" xfId="22649"/>
    <cellStyle name="Normal 14 3 2 3 5 2 2" xfId="57865"/>
    <cellStyle name="Normal 14 3 2 3 5 3" xfId="45268"/>
    <cellStyle name="Normal 14 3 2 3 5 4" xfId="35254"/>
    <cellStyle name="Normal 14 3 2 3 6" xfId="11822"/>
    <cellStyle name="Normal 14 3 2 3 6 2" xfId="24425"/>
    <cellStyle name="Normal 14 3 2 3 6 2 2" xfId="59641"/>
    <cellStyle name="Normal 14 3 2 3 6 3" xfId="47044"/>
    <cellStyle name="Normal 14 3 2 3 6 4" xfId="37030"/>
    <cellStyle name="Normal 14 3 2 3 7" xfId="16189"/>
    <cellStyle name="Normal 14 3 2 3 7 2" xfId="51405"/>
    <cellStyle name="Normal 14 3 2 3 7 3" xfId="28794"/>
    <cellStyle name="Normal 14 3 2 3 8" xfId="14411"/>
    <cellStyle name="Normal 14 3 2 3 8 2" xfId="49629"/>
    <cellStyle name="Normal 14 3 2 3 9" xfId="38808"/>
    <cellStyle name="Normal 14 3 2 4" xfId="2685"/>
    <cellStyle name="Normal 14 3 2 4 10" xfId="26209"/>
    <cellStyle name="Normal 14 3 2 4 11" xfId="60613"/>
    <cellStyle name="Normal 14 3 2 4 2" xfId="4510"/>
    <cellStyle name="Normal 14 3 2 4 2 2" xfId="17156"/>
    <cellStyle name="Normal 14 3 2 4 2 2 2" xfId="52372"/>
    <cellStyle name="Normal 14 3 2 4 2 3" xfId="39775"/>
    <cellStyle name="Normal 14 3 2 4 2 4" xfId="29761"/>
    <cellStyle name="Normal 14 3 2 4 3" xfId="5980"/>
    <cellStyle name="Normal 14 3 2 4 3 2" xfId="18610"/>
    <cellStyle name="Normal 14 3 2 4 3 2 2" xfId="53826"/>
    <cellStyle name="Normal 14 3 2 4 3 3" xfId="41229"/>
    <cellStyle name="Normal 14 3 2 4 3 4" xfId="31215"/>
    <cellStyle name="Normal 14 3 2 4 4" xfId="7439"/>
    <cellStyle name="Normal 14 3 2 4 4 2" xfId="20064"/>
    <cellStyle name="Normal 14 3 2 4 4 2 2" xfId="55280"/>
    <cellStyle name="Normal 14 3 2 4 4 3" xfId="42683"/>
    <cellStyle name="Normal 14 3 2 4 4 4" xfId="32669"/>
    <cellStyle name="Normal 14 3 2 4 5" xfId="9220"/>
    <cellStyle name="Normal 14 3 2 4 5 2" xfId="21840"/>
    <cellStyle name="Normal 14 3 2 4 5 2 2" xfId="57056"/>
    <cellStyle name="Normal 14 3 2 4 5 3" xfId="44459"/>
    <cellStyle name="Normal 14 3 2 4 5 4" xfId="34445"/>
    <cellStyle name="Normal 14 3 2 4 6" xfId="11013"/>
    <cellStyle name="Normal 14 3 2 4 6 2" xfId="23616"/>
    <cellStyle name="Normal 14 3 2 4 6 2 2" xfId="58832"/>
    <cellStyle name="Normal 14 3 2 4 6 3" xfId="46235"/>
    <cellStyle name="Normal 14 3 2 4 6 4" xfId="36221"/>
    <cellStyle name="Normal 14 3 2 4 7" xfId="15380"/>
    <cellStyle name="Normal 14 3 2 4 7 2" xfId="50596"/>
    <cellStyle name="Normal 14 3 2 4 7 3" xfId="27985"/>
    <cellStyle name="Normal 14 3 2 4 8" xfId="13602"/>
    <cellStyle name="Normal 14 3 2 4 8 2" xfId="48820"/>
    <cellStyle name="Normal 14 3 2 4 9" xfId="37999"/>
    <cellStyle name="Normal 14 3 2 5" xfId="3848"/>
    <cellStyle name="Normal 14 3 2 5 2" xfId="8571"/>
    <cellStyle name="Normal 14 3 2 5 2 2" xfId="21196"/>
    <cellStyle name="Normal 14 3 2 5 2 2 2" xfId="56412"/>
    <cellStyle name="Normal 14 3 2 5 2 3" xfId="43815"/>
    <cellStyle name="Normal 14 3 2 5 2 4" xfId="33801"/>
    <cellStyle name="Normal 14 3 2 5 3" xfId="10352"/>
    <cellStyle name="Normal 14 3 2 5 3 2" xfId="22972"/>
    <cellStyle name="Normal 14 3 2 5 3 2 2" xfId="58188"/>
    <cellStyle name="Normal 14 3 2 5 3 3" xfId="45591"/>
    <cellStyle name="Normal 14 3 2 5 3 4" xfId="35577"/>
    <cellStyle name="Normal 14 3 2 5 4" xfId="12147"/>
    <cellStyle name="Normal 14 3 2 5 4 2" xfId="24748"/>
    <cellStyle name="Normal 14 3 2 5 4 2 2" xfId="59964"/>
    <cellStyle name="Normal 14 3 2 5 4 3" xfId="47367"/>
    <cellStyle name="Normal 14 3 2 5 4 4" xfId="37353"/>
    <cellStyle name="Normal 14 3 2 5 5" xfId="16512"/>
    <cellStyle name="Normal 14 3 2 5 5 2" xfId="51728"/>
    <cellStyle name="Normal 14 3 2 5 5 3" xfId="29117"/>
    <cellStyle name="Normal 14 3 2 5 6" xfId="14734"/>
    <cellStyle name="Normal 14 3 2 5 6 2" xfId="49952"/>
    <cellStyle name="Normal 14 3 2 5 7" xfId="39131"/>
    <cellStyle name="Normal 14 3 2 5 8" xfId="27341"/>
    <cellStyle name="Normal 14 3 2 6" xfId="4188"/>
    <cellStyle name="Normal 14 3 2 6 2" xfId="16834"/>
    <cellStyle name="Normal 14 3 2 6 2 2" xfId="52050"/>
    <cellStyle name="Normal 14 3 2 6 2 3" xfId="29439"/>
    <cellStyle name="Normal 14 3 2 6 3" xfId="13280"/>
    <cellStyle name="Normal 14 3 2 6 3 2" xfId="48498"/>
    <cellStyle name="Normal 14 3 2 6 4" xfId="39453"/>
    <cellStyle name="Normal 14 3 2 6 5" xfId="25887"/>
    <cellStyle name="Normal 14 3 2 7" xfId="5658"/>
    <cellStyle name="Normal 14 3 2 7 2" xfId="18288"/>
    <cellStyle name="Normal 14 3 2 7 2 2" xfId="53504"/>
    <cellStyle name="Normal 14 3 2 7 3" xfId="40907"/>
    <cellStyle name="Normal 14 3 2 7 4" xfId="30893"/>
    <cellStyle name="Normal 14 3 2 8" xfId="7117"/>
    <cellStyle name="Normal 14 3 2 8 2" xfId="19742"/>
    <cellStyle name="Normal 14 3 2 8 2 2" xfId="54958"/>
    <cellStyle name="Normal 14 3 2 8 3" xfId="42361"/>
    <cellStyle name="Normal 14 3 2 8 4" xfId="32347"/>
    <cellStyle name="Normal 14 3 2 9" xfId="8898"/>
    <cellStyle name="Normal 14 3 2 9 2" xfId="21518"/>
    <cellStyle name="Normal 14 3 2 9 2 2" xfId="56734"/>
    <cellStyle name="Normal 14 3 2 9 3" xfId="44137"/>
    <cellStyle name="Normal 14 3 2 9 4" xfId="34123"/>
    <cellStyle name="Normal 14 3 3" xfId="3033"/>
    <cellStyle name="Normal 14 3 3 10" xfId="25405"/>
    <cellStyle name="Normal 14 3 3 11" xfId="60940"/>
    <cellStyle name="Normal 14 3 3 2" xfId="4837"/>
    <cellStyle name="Normal 14 3 3 2 2" xfId="17483"/>
    <cellStyle name="Normal 14 3 3 2 2 2" xfId="52699"/>
    <cellStyle name="Normal 14 3 3 2 2 3" xfId="30088"/>
    <cellStyle name="Normal 14 3 3 2 3" xfId="13929"/>
    <cellStyle name="Normal 14 3 3 2 3 2" xfId="49147"/>
    <cellStyle name="Normal 14 3 3 2 4" xfId="40102"/>
    <cellStyle name="Normal 14 3 3 2 5" xfId="26536"/>
    <cellStyle name="Normal 14 3 3 3" xfId="6307"/>
    <cellStyle name="Normal 14 3 3 3 2" xfId="18937"/>
    <cellStyle name="Normal 14 3 3 3 2 2" xfId="54153"/>
    <cellStyle name="Normal 14 3 3 3 3" xfId="41556"/>
    <cellStyle name="Normal 14 3 3 3 4" xfId="31542"/>
    <cellStyle name="Normal 14 3 3 4" xfId="7766"/>
    <cellStyle name="Normal 14 3 3 4 2" xfId="20391"/>
    <cellStyle name="Normal 14 3 3 4 2 2" xfId="55607"/>
    <cellStyle name="Normal 14 3 3 4 3" xfId="43010"/>
    <cellStyle name="Normal 14 3 3 4 4" xfId="32996"/>
    <cellStyle name="Normal 14 3 3 5" xfId="9547"/>
    <cellStyle name="Normal 14 3 3 5 2" xfId="22167"/>
    <cellStyle name="Normal 14 3 3 5 2 2" xfId="57383"/>
    <cellStyle name="Normal 14 3 3 5 3" xfId="44786"/>
    <cellStyle name="Normal 14 3 3 5 4" xfId="34772"/>
    <cellStyle name="Normal 14 3 3 6" xfId="11340"/>
    <cellStyle name="Normal 14 3 3 6 2" xfId="23943"/>
    <cellStyle name="Normal 14 3 3 6 2 2" xfId="59159"/>
    <cellStyle name="Normal 14 3 3 6 3" xfId="46562"/>
    <cellStyle name="Normal 14 3 3 6 4" xfId="36548"/>
    <cellStyle name="Normal 14 3 3 7" xfId="15707"/>
    <cellStyle name="Normal 14 3 3 7 2" xfId="50923"/>
    <cellStyle name="Normal 14 3 3 7 3" xfId="28312"/>
    <cellStyle name="Normal 14 3 3 8" xfId="12798"/>
    <cellStyle name="Normal 14 3 3 8 2" xfId="48016"/>
    <cellStyle name="Normal 14 3 3 9" xfId="38326"/>
    <cellStyle name="Normal 14 3 4" xfId="2861"/>
    <cellStyle name="Normal 14 3 4 10" xfId="25246"/>
    <cellStyle name="Normal 14 3 4 11" xfId="60781"/>
    <cellStyle name="Normal 14 3 4 2" xfId="4678"/>
    <cellStyle name="Normal 14 3 4 2 2" xfId="17324"/>
    <cellStyle name="Normal 14 3 4 2 2 2" xfId="52540"/>
    <cellStyle name="Normal 14 3 4 2 2 3" xfId="29929"/>
    <cellStyle name="Normal 14 3 4 2 3" xfId="13770"/>
    <cellStyle name="Normal 14 3 4 2 3 2" xfId="48988"/>
    <cellStyle name="Normal 14 3 4 2 4" xfId="39943"/>
    <cellStyle name="Normal 14 3 4 2 5" xfId="26377"/>
    <cellStyle name="Normal 14 3 4 3" xfId="6148"/>
    <cellStyle name="Normal 14 3 4 3 2" xfId="18778"/>
    <cellStyle name="Normal 14 3 4 3 2 2" xfId="53994"/>
    <cellStyle name="Normal 14 3 4 3 3" xfId="41397"/>
    <cellStyle name="Normal 14 3 4 3 4" xfId="31383"/>
    <cellStyle name="Normal 14 3 4 4" xfId="7607"/>
    <cellStyle name="Normal 14 3 4 4 2" xfId="20232"/>
    <cellStyle name="Normal 14 3 4 4 2 2" xfId="55448"/>
    <cellStyle name="Normal 14 3 4 4 3" xfId="42851"/>
    <cellStyle name="Normal 14 3 4 4 4" xfId="32837"/>
    <cellStyle name="Normal 14 3 4 5" xfId="9388"/>
    <cellStyle name="Normal 14 3 4 5 2" xfId="22008"/>
    <cellStyle name="Normal 14 3 4 5 2 2" xfId="57224"/>
    <cellStyle name="Normal 14 3 4 5 3" xfId="44627"/>
    <cellStyle name="Normal 14 3 4 5 4" xfId="34613"/>
    <cellStyle name="Normal 14 3 4 6" xfId="11181"/>
    <cellStyle name="Normal 14 3 4 6 2" xfId="23784"/>
    <cellStyle name="Normal 14 3 4 6 2 2" xfId="59000"/>
    <cellStyle name="Normal 14 3 4 6 3" xfId="46403"/>
    <cellStyle name="Normal 14 3 4 6 4" xfId="36389"/>
    <cellStyle name="Normal 14 3 4 7" xfId="15548"/>
    <cellStyle name="Normal 14 3 4 7 2" xfId="50764"/>
    <cellStyle name="Normal 14 3 4 7 3" xfId="28153"/>
    <cellStyle name="Normal 14 3 4 8" xfId="12639"/>
    <cellStyle name="Normal 14 3 4 8 2" xfId="47857"/>
    <cellStyle name="Normal 14 3 4 9" xfId="38167"/>
    <cellStyle name="Normal 14 3 5" xfId="3369"/>
    <cellStyle name="Normal 14 3 5 10" xfId="26864"/>
    <cellStyle name="Normal 14 3 5 11" xfId="61268"/>
    <cellStyle name="Normal 14 3 5 2" xfId="5165"/>
    <cellStyle name="Normal 14 3 5 2 2" xfId="17811"/>
    <cellStyle name="Normal 14 3 5 2 2 2" xfId="53027"/>
    <cellStyle name="Normal 14 3 5 2 3" xfId="40430"/>
    <cellStyle name="Normal 14 3 5 2 4" xfId="30416"/>
    <cellStyle name="Normal 14 3 5 3" xfId="6635"/>
    <cellStyle name="Normal 14 3 5 3 2" xfId="19265"/>
    <cellStyle name="Normal 14 3 5 3 2 2" xfId="54481"/>
    <cellStyle name="Normal 14 3 5 3 3" xfId="41884"/>
    <cellStyle name="Normal 14 3 5 3 4" xfId="31870"/>
    <cellStyle name="Normal 14 3 5 4" xfId="8094"/>
    <cellStyle name="Normal 14 3 5 4 2" xfId="20719"/>
    <cellStyle name="Normal 14 3 5 4 2 2" xfId="55935"/>
    <cellStyle name="Normal 14 3 5 4 3" xfId="43338"/>
    <cellStyle name="Normal 14 3 5 4 4" xfId="33324"/>
    <cellStyle name="Normal 14 3 5 5" xfId="9875"/>
    <cellStyle name="Normal 14 3 5 5 2" xfId="22495"/>
    <cellStyle name="Normal 14 3 5 5 2 2" xfId="57711"/>
    <cellStyle name="Normal 14 3 5 5 3" xfId="45114"/>
    <cellStyle name="Normal 14 3 5 5 4" xfId="35100"/>
    <cellStyle name="Normal 14 3 5 6" xfId="11668"/>
    <cellStyle name="Normal 14 3 5 6 2" xfId="24271"/>
    <cellStyle name="Normal 14 3 5 6 2 2" xfId="59487"/>
    <cellStyle name="Normal 14 3 5 6 3" xfId="46890"/>
    <cellStyle name="Normal 14 3 5 6 4" xfId="36876"/>
    <cellStyle name="Normal 14 3 5 7" xfId="16035"/>
    <cellStyle name="Normal 14 3 5 7 2" xfId="51251"/>
    <cellStyle name="Normal 14 3 5 7 3" xfId="28640"/>
    <cellStyle name="Normal 14 3 5 8" xfId="14257"/>
    <cellStyle name="Normal 14 3 5 8 2" xfId="49475"/>
    <cellStyle name="Normal 14 3 5 9" xfId="38654"/>
    <cellStyle name="Normal 14 3 6" xfId="2530"/>
    <cellStyle name="Normal 14 3 6 10" xfId="26055"/>
    <cellStyle name="Normal 14 3 6 11" xfId="60459"/>
    <cellStyle name="Normal 14 3 6 2" xfId="4356"/>
    <cellStyle name="Normal 14 3 6 2 2" xfId="17002"/>
    <cellStyle name="Normal 14 3 6 2 2 2" xfId="52218"/>
    <cellStyle name="Normal 14 3 6 2 3" xfId="39621"/>
    <cellStyle name="Normal 14 3 6 2 4" xfId="29607"/>
    <cellStyle name="Normal 14 3 6 3" xfId="5826"/>
    <cellStyle name="Normal 14 3 6 3 2" xfId="18456"/>
    <cellStyle name="Normal 14 3 6 3 2 2" xfId="53672"/>
    <cellStyle name="Normal 14 3 6 3 3" xfId="41075"/>
    <cellStyle name="Normal 14 3 6 3 4" xfId="31061"/>
    <cellStyle name="Normal 14 3 6 4" xfId="7285"/>
    <cellStyle name="Normal 14 3 6 4 2" xfId="19910"/>
    <cellStyle name="Normal 14 3 6 4 2 2" xfId="55126"/>
    <cellStyle name="Normal 14 3 6 4 3" xfId="42529"/>
    <cellStyle name="Normal 14 3 6 4 4" xfId="32515"/>
    <cellStyle name="Normal 14 3 6 5" xfId="9066"/>
    <cellStyle name="Normal 14 3 6 5 2" xfId="21686"/>
    <cellStyle name="Normal 14 3 6 5 2 2" xfId="56902"/>
    <cellStyle name="Normal 14 3 6 5 3" xfId="44305"/>
    <cellStyle name="Normal 14 3 6 5 4" xfId="34291"/>
    <cellStyle name="Normal 14 3 6 6" xfId="10859"/>
    <cellStyle name="Normal 14 3 6 6 2" xfId="23462"/>
    <cellStyle name="Normal 14 3 6 6 2 2" xfId="58678"/>
    <cellStyle name="Normal 14 3 6 6 3" xfId="46081"/>
    <cellStyle name="Normal 14 3 6 6 4" xfId="36067"/>
    <cellStyle name="Normal 14 3 6 7" xfId="15226"/>
    <cellStyle name="Normal 14 3 6 7 2" xfId="50442"/>
    <cellStyle name="Normal 14 3 6 7 3" xfId="27831"/>
    <cellStyle name="Normal 14 3 6 8" xfId="13448"/>
    <cellStyle name="Normal 14 3 6 8 2" xfId="48666"/>
    <cellStyle name="Normal 14 3 6 9" xfId="37845"/>
    <cellStyle name="Normal 14 3 7" xfId="3693"/>
    <cellStyle name="Normal 14 3 7 2" xfId="8417"/>
    <cellStyle name="Normal 14 3 7 2 2" xfId="21042"/>
    <cellStyle name="Normal 14 3 7 2 2 2" xfId="56258"/>
    <cellStyle name="Normal 14 3 7 2 3" xfId="43661"/>
    <cellStyle name="Normal 14 3 7 2 4" xfId="33647"/>
    <cellStyle name="Normal 14 3 7 3" xfId="10198"/>
    <cellStyle name="Normal 14 3 7 3 2" xfId="22818"/>
    <cellStyle name="Normal 14 3 7 3 2 2" xfId="58034"/>
    <cellStyle name="Normal 14 3 7 3 3" xfId="45437"/>
    <cellStyle name="Normal 14 3 7 3 4" xfId="35423"/>
    <cellStyle name="Normal 14 3 7 4" xfId="11993"/>
    <cellStyle name="Normal 14 3 7 4 2" xfId="24594"/>
    <cellStyle name="Normal 14 3 7 4 2 2" xfId="59810"/>
    <cellStyle name="Normal 14 3 7 4 3" xfId="47213"/>
    <cellStyle name="Normal 14 3 7 4 4" xfId="37199"/>
    <cellStyle name="Normal 14 3 7 5" xfId="16358"/>
    <cellStyle name="Normal 14 3 7 5 2" xfId="51574"/>
    <cellStyle name="Normal 14 3 7 5 3" xfId="28963"/>
    <cellStyle name="Normal 14 3 7 6" xfId="14580"/>
    <cellStyle name="Normal 14 3 7 6 2" xfId="49798"/>
    <cellStyle name="Normal 14 3 7 7" xfId="38977"/>
    <cellStyle name="Normal 14 3 7 8" xfId="27187"/>
    <cellStyle name="Normal 14 3 8" xfId="4029"/>
    <cellStyle name="Normal 14 3 8 2" xfId="16680"/>
    <cellStyle name="Normal 14 3 8 2 2" xfId="51896"/>
    <cellStyle name="Normal 14 3 8 2 3" xfId="29285"/>
    <cellStyle name="Normal 14 3 8 3" xfId="13126"/>
    <cellStyle name="Normal 14 3 8 3 2" xfId="48344"/>
    <cellStyle name="Normal 14 3 8 4" xfId="39299"/>
    <cellStyle name="Normal 14 3 8 5" xfId="25733"/>
    <cellStyle name="Normal 14 3 9" xfId="5504"/>
    <cellStyle name="Normal 14 3 9 2" xfId="18134"/>
    <cellStyle name="Normal 14 3 9 2 2" xfId="53350"/>
    <cellStyle name="Normal 14 3 9 3" xfId="40753"/>
    <cellStyle name="Normal 14 3 9 4" xfId="30739"/>
    <cellStyle name="Normal 14 4" xfId="1034"/>
    <cellStyle name="Normal 14 4 10" xfId="10541"/>
    <cellStyle name="Normal 14 4 10 2" xfId="23152"/>
    <cellStyle name="Normal 14 4 10 2 2" xfId="58368"/>
    <cellStyle name="Normal 14 4 10 3" xfId="45771"/>
    <cellStyle name="Normal 14 4 10 4" xfId="35757"/>
    <cellStyle name="Normal 14 4 11" xfId="14984"/>
    <cellStyle name="Normal 14 4 11 2" xfId="50200"/>
    <cellStyle name="Normal 14 4 11 3" xfId="27589"/>
    <cellStyle name="Normal 14 4 12" xfId="12397"/>
    <cellStyle name="Normal 14 4 12 2" xfId="47615"/>
    <cellStyle name="Normal 14 4 13" xfId="37603"/>
    <cellStyle name="Normal 14 4 14" xfId="25004"/>
    <cellStyle name="Normal 14 4 15" xfId="60217"/>
    <cellStyle name="Normal 14 4 2" xfId="3120"/>
    <cellStyle name="Normal 14 4 2 10" xfId="25488"/>
    <cellStyle name="Normal 14 4 2 11" xfId="61023"/>
    <cellStyle name="Normal 14 4 2 2" xfId="4920"/>
    <cellStyle name="Normal 14 4 2 2 2" xfId="17566"/>
    <cellStyle name="Normal 14 4 2 2 2 2" xfId="52782"/>
    <cellStyle name="Normal 14 4 2 2 2 3" xfId="30171"/>
    <cellStyle name="Normal 14 4 2 2 3" xfId="14012"/>
    <cellStyle name="Normal 14 4 2 2 3 2" xfId="49230"/>
    <cellStyle name="Normal 14 4 2 2 4" xfId="40185"/>
    <cellStyle name="Normal 14 4 2 2 5" xfId="26619"/>
    <cellStyle name="Normal 14 4 2 3" xfId="6390"/>
    <cellStyle name="Normal 14 4 2 3 2" xfId="19020"/>
    <cellStyle name="Normal 14 4 2 3 2 2" xfId="54236"/>
    <cellStyle name="Normal 14 4 2 3 3" xfId="41639"/>
    <cellStyle name="Normal 14 4 2 3 4" xfId="31625"/>
    <cellStyle name="Normal 14 4 2 4" xfId="7849"/>
    <cellStyle name="Normal 14 4 2 4 2" xfId="20474"/>
    <cellStyle name="Normal 14 4 2 4 2 2" xfId="55690"/>
    <cellStyle name="Normal 14 4 2 4 3" xfId="43093"/>
    <cellStyle name="Normal 14 4 2 4 4" xfId="33079"/>
    <cellStyle name="Normal 14 4 2 5" xfId="9630"/>
    <cellStyle name="Normal 14 4 2 5 2" xfId="22250"/>
    <cellStyle name="Normal 14 4 2 5 2 2" xfId="57466"/>
    <cellStyle name="Normal 14 4 2 5 3" xfId="44869"/>
    <cellStyle name="Normal 14 4 2 5 4" xfId="34855"/>
    <cellStyle name="Normal 14 4 2 6" xfId="11423"/>
    <cellStyle name="Normal 14 4 2 6 2" xfId="24026"/>
    <cellStyle name="Normal 14 4 2 6 2 2" xfId="59242"/>
    <cellStyle name="Normal 14 4 2 6 3" xfId="46645"/>
    <cellStyle name="Normal 14 4 2 6 4" xfId="36631"/>
    <cellStyle name="Normal 14 4 2 7" xfId="15790"/>
    <cellStyle name="Normal 14 4 2 7 2" xfId="51006"/>
    <cellStyle name="Normal 14 4 2 7 3" xfId="28395"/>
    <cellStyle name="Normal 14 4 2 8" xfId="12881"/>
    <cellStyle name="Normal 14 4 2 8 2" xfId="48099"/>
    <cellStyle name="Normal 14 4 2 9" xfId="38409"/>
    <cellStyle name="Normal 14 4 3" xfId="3449"/>
    <cellStyle name="Normal 14 4 3 10" xfId="26944"/>
    <cellStyle name="Normal 14 4 3 11" xfId="61348"/>
    <cellStyle name="Normal 14 4 3 2" xfId="5245"/>
    <cellStyle name="Normal 14 4 3 2 2" xfId="17891"/>
    <cellStyle name="Normal 14 4 3 2 2 2" xfId="53107"/>
    <cellStyle name="Normal 14 4 3 2 3" xfId="40510"/>
    <cellStyle name="Normal 14 4 3 2 4" xfId="30496"/>
    <cellStyle name="Normal 14 4 3 3" xfId="6715"/>
    <cellStyle name="Normal 14 4 3 3 2" xfId="19345"/>
    <cellStyle name="Normal 14 4 3 3 2 2" xfId="54561"/>
    <cellStyle name="Normal 14 4 3 3 3" xfId="41964"/>
    <cellStyle name="Normal 14 4 3 3 4" xfId="31950"/>
    <cellStyle name="Normal 14 4 3 4" xfId="8174"/>
    <cellStyle name="Normal 14 4 3 4 2" xfId="20799"/>
    <cellStyle name="Normal 14 4 3 4 2 2" xfId="56015"/>
    <cellStyle name="Normal 14 4 3 4 3" xfId="43418"/>
    <cellStyle name="Normal 14 4 3 4 4" xfId="33404"/>
    <cellStyle name="Normal 14 4 3 5" xfId="9955"/>
    <cellStyle name="Normal 14 4 3 5 2" xfId="22575"/>
    <cellStyle name="Normal 14 4 3 5 2 2" xfId="57791"/>
    <cellStyle name="Normal 14 4 3 5 3" xfId="45194"/>
    <cellStyle name="Normal 14 4 3 5 4" xfId="35180"/>
    <cellStyle name="Normal 14 4 3 6" xfId="11748"/>
    <cellStyle name="Normal 14 4 3 6 2" xfId="24351"/>
    <cellStyle name="Normal 14 4 3 6 2 2" xfId="59567"/>
    <cellStyle name="Normal 14 4 3 6 3" xfId="46970"/>
    <cellStyle name="Normal 14 4 3 6 4" xfId="36956"/>
    <cellStyle name="Normal 14 4 3 7" xfId="16115"/>
    <cellStyle name="Normal 14 4 3 7 2" xfId="51331"/>
    <cellStyle name="Normal 14 4 3 7 3" xfId="28720"/>
    <cellStyle name="Normal 14 4 3 8" xfId="14337"/>
    <cellStyle name="Normal 14 4 3 8 2" xfId="49555"/>
    <cellStyle name="Normal 14 4 3 9" xfId="38734"/>
    <cellStyle name="Normal 14 4 4" xfId="2611"/>
    <cellStyle name="Normal 14 4 4 10" xfId="26135"/>
    <cellStyle name="Normal 14 4 4 11" xfId="60539"/>
    <cellStyle name="Normal 14 4 4 2" xfId="4436"/>
    <cellStyle name="Normal 14 4 4 2 2" xfId="17082"/>
    <cellStyle name="Normal 14 4 4 2 2 2" xfId="52298"/>
    <cellStyle name="Normal 14 4 4 2 3" xfId="39701"/>
    <cellStyle name="Normal 14 4 4 2 4" xfId="29687"/>
    <cellStyle name="Normal 14 4 4 3" xfId="5906"/>
    <cellStyle name="Normal 14 4 4 3 2" xfId="18536"/>
    <cellStyle name="Normal 14 4 4 3 2 2" xfId="53752"/>
    <cellStyle name="Normal 14 4 4 3 3" xfId="41155"/>
    <cellStyle name="Normal 14 4 4 3 4" xfId="31141"/>
    <cellStyle name="Normal 14 4 4 4" xfId="7365"/>
    <cellStyle name="Normal 14 4 4 4 2" xfId="19990"/>
    <cellStyle name="Normal 14 4 4 4 2 2" xfId="55206"/>
    <cellStyle name="Normal 14 4 4 4 3" xfId="42609"/>
    <cellStyle name="Normal 14 4 4 4 4" xfId="32595"/>
    <cellStyle name="Normal 14 4 4 5" xfId="9146"/>
    <cellStyle name="Normal 14 4 4 5 2" xfId="21766"/>
    <cellStyle name="Normal 14 4 4 5 2 2" xfId="56982"/>
    <cellStyle name="Normal 14 4 4 5 3" xfId="44385"/>
    <cellStyle name="Normal 14 4 4 5 4" xfId="34371"/>
    <cellStyle name="Normal 14 4 4 6" xfId="10939"/>
    <cellStyle name="Normal 14 4 4 6 2" xfId="23542"/>
    <cellStyle name="Normal 14 4 4 6 2 2" xfId="58758"/>
    <cellStyle name="Normal 14 4 4 6 3" xfId="46161"/>
    <cellStyle name="Normal 14 4 4 6 4" xfId="36147"/>
    <cellStyle name="Normal 14 4 4 7" xfId="15306"/>
    <cellStyle name="Normal 14 4 4 7 2" xfId="50522"/>
    <cellStyle name="Normal 14 4 4 7 3" xfId="27911"/>
    <cellStyle name="Normal 14 4 4 8" xfId="13528"/>
    <cellStyle name="Normal 14 4 4 8 2" xfId="48746"/>
    <cellStyle name="Normal 14 4 4 9" xfId="37925"/>
    <cellStyle name="Normal 14 4 5" xfId="3774"/>
    <cellStyle name="Normal 14 4 5 2" xfId="8497"/>
    <cellStyle name="Normal 14 4 5 2 2" xfId="21122"/>
    <cellStyle name="Normal 14 4 5 2 2 2" xfId="56338"/>
    <cellStyle name="Normal 14 4 5 2 3" xfId="43741"/>
    <cellStyle name="Normal 14 4 5 2 4" xfId="33727"/>
    <cellStyle name="Normal 14 4 5 3" xfId="10278"/>
    <cellStyle name="Normal 14 4 5 3 2" xfId="22898"/>
    <cellStyle name="Normal 14 4 5 3 2 2" xfId="58114"/>
    <cellStyle name="Normal 14 4 5 3 3" xfId="45517"/>
    <cellStyle name="Normal 14 4 5 3 4" xfId="35503"/>
    <cellStyle name="Normal 14 4 5 4" xfId="12073"/>
    <cellStyle name="Normal 14 4 5 4 2" xfId="24674"/>
    <cellStyle name="Normal 14 4 5 4 2 2" xfId="59890"/>
    <cellStyle name="Normal 14 4 5 4 3" xfId="47293"/>
    <cellStyle name="Normal 14 4 5 4 4" xfId="37279"/>
    <cellStyle name="Normal 14 4 5 5" xfId="16438"/>
    <cellStyle name="Normal 14 4 5 5 2" xfId="51654"/>
    <cellStyle name="Normal 14 4 5 5 3" xfId="29043"/>
    <cellStyle name="Normal 14 4 5 6" xfId="14660"/>
    <cellStyle name="Normal 14 4 5 6 2" xfId="49878"/>
    <cellStyle name="Normal 14 4 5 7" xfId="39057"/>
    <cellStyle name="Normal 14 4 5 8" xfId="27267"/>
    <cellStyle name="Normal 14 4 6" xfId="4114"/>
    <cellStyle name="Normal 14 4 6 2" xfId="16760"/>
    <cellStyle name="Normal 14 4 6 2 2" xfId="51976"/>
    <cellStyle name="Normal 14 4 6 2 3" xfId="29365"/>
    <cellStyle name="Normal 14 4 6 3" xfId="13206"/>
    <cellStyle name="Normal 14 4 6 3 2" xfId="48424"/>
    <cellStyle name="Normal 14 4 6 4" xfId="39379"/>
    <cellStyle name="Normal 14 4 6 5" xfId="25813"/>
    <cellStyle name="Normal 14 4 7" xfId="5584"/>
    <cellStyle name="Normal 14 4 7 2" xfId="18214"/>
    <cellStyle name="Normal 14 4 7 2 2" xfId="53430"/>
    <cellStyle name="Normal 14 4 7 3" xfId="40833"/>
    <cellStyle name="Normal 14 4 7 4" xfId="30819"/>
    <cellStyle name="Normal 14 4 8" xfId="7043"/>
    <cellStyle name="Normal 14 4 8 2" xfId="19668"/>
    <cellStyle name="Normal 14 4 8 2 2" xfId="54884"/>
    <cellStyle name="Normal 14 4 8 3" xfId="42287"/>
    <cellStyle name="Normal 14 4 8 4" xfId="32273"/>
    <cellStyle name="Normal 14 4 9" xfId="8824"/>
    <cellStyle name="Normal 14 4 9 2" xfId="21444"/>
    <cellStyle name="Normal 14 4 9 2 2" xfId="56660"/>
    <cellStyle name="Normal 14 4 9 3" xfId="44063"/>
    <cellStyle name="Normal 14 4 9 4" xfId="34049"/>
    <cellStyle name="Normal 14 5" xfId="2943"/>
    <cellStyle name="Normal 14 5 10" xfId="25326"/>
    <cellStyle name="Normal 14 5 11" xfId="60861"/>
    <cellStyle name="Normal 14 5 2" xfId="4758"/>
    <cellStyle name="Normal 14 5 2 2" xfId="17404"/>
    <cellStyle name="Normal 14 5 2 2 2" xfId="52620"/>
    <cellStyle name="Normal 14 5 2 2 3" xfId="30009"/>
    <cellStyle name="Normal 14 5 2 3" xfId="13850"/>
    <cellStyle name="Normal 14 5 2 3 2" xfId="49068"/>
    <cellStyle name="Normal 14 5 2 4" xfId="40023"/>
    <cellStyle name="Normal 14 5 2 5" xfId="26457"/>
    <cellStyle name="Normal 14 5 3" xfId="6228"/>
    <cellStyle name="Normal 14 5 3 2" xfId="18858"/>
    <cellStyle name="Normal 14 5 3 2 2" xfId="54074"/>
    <cellStyle name="Normal 14 5 3 3" xfId="41477"/>
    <cellStyle name="Normal 14 5 3 4" xfId="31463"/>
    <cellStyle name="Normal 14 5 4" xfId="7687"/>
    <cellStyle name="Normal 14 5 4 2" xfId="20312"/>
    <cellStyle name="Normal 14 5 4 2 2" xfId="55528"/>
    <cellStyle name="Normal 14 5 4 3" xfId="42931"/>
    <cellStyle name="Normal 14 5 4 4" xfId="32917"/>
    <cellStyle name="Normal 14 5 5" xfId="9468"/>
    <cellStyle name="Normal 14 5 5 2" xfId="22088"/>
    <cellStyle name="Normal 14 5 5 2 2" xfId="57304"/>
    <cellStyle name="Normal 14 5 5 3" xfId="44707"/>
    <cellStyle name="Normal 14 5 5 4" xfId="34693"/>
    <cellStyle name="Normal 14 5 6" xfId="11261"/>
    <cellStyle name="Normal 14 5 6 2" xfId="23864"/>
    <cellStyle name="Normal 14 5 6 2 2" xfId="59080"/>
    <cellStyle name="Normal 14 5 6 3" xfId="46483"/>
    <cellStyle name="Normal 14 5 6 4" xfId="36469"/>
    <cellStyle name="Normal 14 5 7" xfId="15628"/>
    <cellStyle name="Normal 14 5 7 2" xfId="50844"/>
    <cellStyle name="Normal 14 5 7 3" xfId="28233"/>
    <cellStyle name="Normal 14 5 8" xfId="12719"/>
    <cellStyle name="Normal 14 5 8 2" xfId="47937"/>
    <cellStyle name="Normal 14 5 9" xfId="38247"/>
    <cellStyle name="Normal 14 6" xfId="2781"/>
    <cellStyle name="Normal 14 6 10" xfId="25174"/>
    <cellStyle name="Normal 14 6 11" xfId="60709"/>
    <cellStyle name="Normal 14 6 2" xfId="4606"/>
    <cellStyle name="Normal 14 6 2 2" xfId="17252"/>
    <cellStyle name="Normal 14 6 2 2 2" xfId="52468"/>
    <cellStyle name="Normal 14 6 2 2 3" xfId="29857"/>
    <cellStyle name="Normal 14 6 2 3" xfId="13698"/>
    <cellStyle name="Normal 14 6 2 3 2" xfId="48916"/>
    <cellStyle name="Normal 14 6 2 4" xfId="39871"/>
    <cellStyle name="Normal 14 6 2 5" xfId="26305"/>
    <cellStyle name="Normal 14 6 3" xfId="6076"/>
    <cellStyle name="Normal 14 6 3 2" xfId="18706"/>
    <cellStyle name="Normal 14 6 3 2 2" xfId="53922"/>
    <cellStyle name="Normal 14 6 3 3" xfId="41325"/>
    <cellStyle name="Normal 14 6 3 4" xfId="31311"/>
    <cellStyle name="Normal 14 6 4" xfId="7535"/>
    <cellStyle name="Normal 14 6 4 2" xfId="20160"/>
    <cellStyle name="Normal 14 6 4 2 2" xfId="55376"/>
    <cellStyle name="Normal 14 6 4 3" xfId="42779"/>
    <cellStyle name="Normal 14 6 4 4" xfId="32765"/>
    <cellStyle name="Normal 14 6 5" xfId="9316"/>
    <cellStyle name="Normal 14 6 5 2" xfId="21936"/>
    <cellStyle name="Normal 14 6 5 2 2" xfId="57152"/>
    <cellStyle name="Normal 14 6 5 3" xfId="44555"/>
    <cellStyle name="Normal 14 6 5 4" xfId="34541"/>
    <cellStyle name="Normal 14 6 6" xfId="11109"/>
    <cellStyle name="Normal 14 6 6 2" xfId="23712"/>
    <cellStyle name="Normal 14 6 6 2 2" xfId="58928"/>
    <cellStyle name="Normal 14 6 6 3" xfId="46331"/>
    <cellStyle name="Normal 14 6 6 4" xfId="36317"/>
    <cellStyle name="Normal 14 6 7" xfId="15476"/>
    <cellStyle name="Normal 14 6 7 2" xfId="50692"/>
    <cellStyle name="Normal 14 6 7 3" xfId="28081"/>
    <cellStyle name="Normal 14 6 8" xfId="12567"/>
    <cellStyle name="Normal 14 6 8 2" xfId="47785"/>
    <cellStyle name="Normal 14 6 9" xfId="38095"/>
    <cellStyle name="Normal 14 7" xfId="3296"/>
    <cellStyle name="Normal 14 7 10" xfId="26792"/>
    <cellStyle name="Normal 14 7 11" xfId="61196"/>
    <cellStyle name="Normal 14 7 2" xfId="5093"/>
    <cellStyle name="Normal 14 7 2 2" xfId="17739"/>
    <cellStyle name="Normal 14 7 2 2 2" xfId="52955"/>
    <cellStyle name="Normal 14 7 2 3" xfId="40358"/>
    <cellStyle name="Normal 14 7 2 4" xfId="30344"/>
    <cellStyle name="Normal 14 7 3" xfId="6563"/>
    <cellStyle name="Normal 14 7 3 2" xfId="19193"/>
    <cellStyle name="Normal 14 7 3 2 2" xfId="54409"/>
    <cellStyle name="Normal 14 7 3 3" xfId="41812"/>
    <cellStyle name="Normal 14 7 3 4" xfId="31798"/>
    <cellStyle name="Normal 14 7 4" xfId="8022"/>
    <cellStyle name="Normal 14 7 4 2" xfId="20647"/>
    <cellStyle name="Normal 14 7 4 2 2" xfId="55863"/>
    <cellStyle name="Normal 14 7 4 3" xfId="43266"/>
    <cellStyle name="Normal 14 7 4 4" xfId="33252"/>
    <cellStyle name="Normal 14 7 5" xfId="9803"/>
    <cellStyle name="Normal 14 7 5 2" xfId="22423"/>
    <cellStyle name="Normal 14 7 5 2 2" xfId="57639"/>
    <cellStyle name="Normal 14 7 5 3" xfId="45042"/>
    <cellStyle name="Normal 14 7 5 4" xfId="35028"/>
    <cellStyle name="Normal 14 7 6" xfId="11596"/>
    <cellStyle name="Normal 14 7 6 2" xfId="24199"/>
    <cellStyle name="Normal 14 7 6 2 2" xfId="59415"/>
    <cellStyle name="Normal 14 7 6 3" xfId="46818"/>
    <cellStyle name="Normal 14 7 6 4" xfId="36804"/>
    <cellStyle name="Normal 14 7 7" xfId="15963"/>
    <cellStyle name="Normal 14 7 7 2" xfId="51179"/>
    <cellStyle name="Normal 14 7 7 3" xfId="28568"/>
    <cellStyle name="Normal 14 7 8" xfId="14185"/>
    <cellStyle name="Normal 14 7 8 2" xfId="49403"/>
    <cellStyle name="Normal 14 7 9" xfId="38582"/>
    <cellStyle name="Normal 14 8" xfId="2451"/>
    <cellStyle name="Normal 14 8 10" xfId="25983"/>
    <cellStyle name="Normal 14 8 11" xfId="60387"/>
    <cellStyle name="Normal 14 8 2" xfId="4284"/>
    <cellStyle name="Normal 14 8 2 2" xfId="16930"/>
    <cellStyle name="Normal 14 8 2 2 2" xfId="52146"/>
    <cellStyle name="Normal 14 8 2 3" xfId="39549"/>
    <cellStyle name="Normal 14 8 2 4" xfId="29535"/>
    <cellStyle name="Normal 14 8 3" xfId="5754"/>
    <cellStyle name="Normal 14 8 3 2" xfId="18384"/>
    <cellStyle name="Normal 14 8 3 2 2" xfId="53600"/>
    <cellStyle name="Normal 14 8 3 3" xfId="41003"/>
    <cellStyle name="Normal 14 8 3 4" xfId="30989"/>
    <cellStyle name="Normal 14 8 4" xfId="7213"/>
    <cellStyle name="Normal 14 8 4 2" xfId="19838"/>
    <cellStyle name="Normal 14 8 4 2 2" xfId="55054"/>
    <cellStyle name="Normal 14 8 4 3" xfId="42457"/>
    <cellStyle name="Normal 14 8 4 4" xfId="32443"/>
    <cellStyle name="Normal 14 8 5" xfId="8994"/>
    <cellStyle name="Normal 14 8 5 2" xfId="21614"/>
    <cellStyle name="Normal 14 8 5 2 2" xfId="56830"/>
    <cellStyle name="Normal 14 8 5 3" xfId="44233"/>
    <cellStyle name="Normal 14 8 5 4" xfId="34219"/>
    <cellStyle name="Normal 14 8 6" xfId="10787"/>
    <cellStyle name="Normal 14 8 6 2" xfId="23390"/>
    <cellStyle name="Normal 14 8 6 2 2" xfId="58606"/>
    <cellStyle name="Normal 14 8 6 3" xfId="46009"/>
    <cellStyle name="Normal 14 8 6 4" xfId="35995"/>
    <cellStyle name="Normal 14 8 7" xfId="15154"/>
    <cellStyle name="Normal 14 8 7 2" xfId="50370"/>
    <cellStyle name="Normal 14 8 7 3" xfId="27759"/>
    <cellStyle name="Normal 14 8 8" xfId="13376"/>
    <cellStyle name="Normal 14 8 8 2" xfId="48594"/>
    <cellStyle name="Normal 14 8 9" xfId="37773"/>
    <cellStyle name="Normal 14 9" xfId="3620"/>
    <cellStyle name="Normal 14 9 2" xfId="8345"/>
    <cellStyle name="Normal 14 9 2 2" xfId="20970"/>
    <cellStyle name="Normal 14 9 2 2 2" xfId="56186"/>
    <cellStyle name="Normal 14 9 2 3" xfId="43589"/>
    <cellStyle name="Normal 14 9 2 4" xfId="33575"/>
    <cellStyle name="Normal 14 9 3" xfId="10126"/>
    <cellStyle name="Normal 14 9 3 2" xfId="22746"/>
    <cellStyle name="Normal 14 9 3 2 2" xfId="57962"/>
    <cellStyle name="Normal 14 9 3 3" xfId="45365"/>
    <cellStyle name="Normal 14 9 3 4" xfId="35351"/>
    <cellStyle name="Normal 14 9 4" xfId="11921"/>
    <cellStyle name="Normal 14 9 4 2" xfId="24522"/>
    <cellStyle name="Normal 14 9 4 2 2" xfId="59738"/>
    <cellStyle name="Normal 14 9 4 3" xfId="47141"/>
    <cellStyle name="Normal 14 9 4 4" xfId="37127"/>
    <cellStyle name="Normal 14 9 5" xfId="16286"/>
    <cellStyle name="Normal 14 9 5 2" xfId="51502"/>
    <cellStyle name="Normal 14 9 5 3" xfId="28891"/>
    <cellStyle name="Normal 14 9 6" xfId="14508"/>
    <cellStyle name="Normal 14 9 6 2" xfId="49726"/>
    <cellStyle name="Normal 14 9 7" xfId="38905"/>
    <cellStyle name="Normal 14 9 8" xfId="27115"/>
    <cellStyle name="Normal 14_District Target Attainment" xfId="1035"/>
    <cellStyle name="Normal 15" xfId="1036"/>
    <cellStyle name="Normal 15 10" xfId="3946"/>
    <cellStyle name="Normal 15 10 2" xfId="16609"/>
    <cellStyle name="Normal 15 10 2 2" xfId="51825"/>
    <cellStyle name="Normal 15 10 2 3" xfId="29214"/>
    <cellStyle name="Normal 15 10 3" xfId="13055"/>
    <cellStyle name="Normal 15 10 3 2" xfId="48273"/>
    <cellStyle name="Normal 15 10 4" xfId="39228"/>
    <cellStyle name="Normal 15 10 5" xfId="25662"/>
    <cellStyle name="Normal 15 11" xfId="5432"/>
    <cellStyle name="Normal 15 11 2" xfId="18063"/>
    <cellStyle name="Normal 15 11 2 2" xfId="53279"/>
    <cellStyle name="Normal 15 11 3" xfId="40682"/>
    <cellStyle name="Normal 15 11 4" xfId="30668"/>
    <cellStyle name="Normal 15 12" xfId="6888"/>
    <cellStyle name="Normal 15 12 2" xfId="19517"/>
    <cellStyle name="Normal 15 12 2 2" xfId="54733"/>
    <cellStyle name="Normal 15 12 3" xfId="42136"/>
    <cellStyle name="Normal 15 12 4" xfId="32122"/>
    <cellStyle name="Normal 15 13" xfId="8670"/>
    <cellStyle name="Normal 15 13 2" xfId="21293"/>
    <cellStyle name="Normal 15 13 2 2" xfId="56509"/>
    <cellStyle name="Normal 15 13 3" xfId="43912"/>
    <cellStyle name="Normal 15 13 4" xfId="33898"/>
    <cellStyle name="Normal 15 14" xfId="10542"/>
    <cellStyle name="Normal 15 14 2" xfId="23153"/>
    <cellStyle name="Normal 15 14 2 2" xfId="58369"/>
    <cellStyle name="Normal 15 14 3" xfId="45772"/>
    <cellStyle name="Normal 15 14 4" xfId="35758"/>
    <cellStyle name="Normal 15 15" xfId="14831"/>
    <cellStyle name="Normal 15 15 2" xfId="50049"/>
    <cellStyle name="Normal 15 15 3" xfId="27438"/>
    <cellStyle name="Normal 15 16" xfId="12245"/>
    <cellStyle name="Normal 15 16 2" xfId="47464"/>
    <cellStyle name="Normal 15 17" xfId="37450"/>
    <cellStyle name="Normal 15 18" xfId="24852"/>
    <cellStyle name="Normal 15 19" xfId="60065"/>
    <cellStyle name="Normal 15 2" xfId="1037"/>
    <cellStyle name="Normal 15 2 10" xfId="5462"/>
    <cellStyle name="Normal 15 2 10 2" xfId="18092"/>
    <cellStyle name="Normal 15 2 10 2 2" xfId="53308"/>
    <cellStyle name="Normal 15 2 10 3" xfId="40711"/>
    <cellStyle name="Normal 15 2 10 4" xfId="30697"/>
    <cellStyle name="Normal 15 2 11" xfId="6918"/>
    <cellStyle name="Normal 15 2 11 2" xfId="19546"/>
    <cellStyle name="Normal 15 2 11 2 2" xfId="54762"/>
    <cellStyle name="Normal 15 2 11 3" xfId="42165"/>
    <cellStyle name="Normal 15 2 11 4" xfId="32151"/>
    <cellStyle name="Normal 15 2 12" xfId="8700"/>
    <cellStyle name="Normal 15 2 12 2" xfId="21322"/>
    <cellStyle name="Normal 15 2 12 2 2" xfId="56538"/>
    <cellStyle name="Normal 15 2 12 3" xfId="43941"/>
    <cellStyle name="Normal 15 2 12 4" xfId="33927"/>
    <cellStyle name="Normal 15 2 13" xfId="10543"/>
    <cellStyle name="Normal 15 2 13 2" xfId="23154"/>
    <cellStyle name="Normal 15 2 13 2 2" xfId="58370"/>
    <cellStyle name="Normal 15 2 13 3" xfId="45773"/>
    <cellStyle name="Normal 15 2 13 4" xfId="35759"/>
    <cellStyle name="Normal 15 2 14" xfId="14861"/>
    <cellStyle name="Normal 15 2 14 2" xfId="50078"/>
    <cellStyle name="Normal 15 2 14 3" xfId="27467"/>
    <cellStyle name="Normal 15 2 15" xfId="12275"/>
    <cellStyle name="Normal 15 2 15 2" xfId="47493"/>
    <cellStyle name="Normal 15 2 16" xfId="37480"/>
    <cellStyle name="Normal 15 2 17" xfId="24882"/>
    <cellStyle name="Normal 15 2 18" xfId="60095"/>
    <cellStyle name="Normal 15 2 2" xfId="1038"/>
    <cellStyle name="Normal 15 2 2 10" xfId="6992"/>
    <cellStyle name="Normal 15 2 2 10 2" xfId="19618"/>
    <cellStyle name="Normal 15 2 2 10 2 2" xfId="54834"/>
    <cellStyle name="Normal 15 2 2 10 3" xfId="42237"/>
    <cellStyle name="Normal 15 2 2 10 4" xfId="32223"/>
    <cellStyle name="Normal 15 2 2 11" xfId="8773"/>
    <cellStyle name="Normal 15 2 2 11 2" xfId="21394"/>
    <cellStyle name="Normal 15 2 2 11 2 2" xfId="56610"/>
    <cellStyle name="Normal 15 2 2 11 3" xfId="44013"/>
    <cellStyle name="Normal 15 2 2 11 4" xfId="33999"/>
    <cellStyle name="Normal 15 2 2 12" xfId="10544"/>
    <cellStyle name="Normal 15 2 2 12 2" xfId="23155"/>
    <cellStyle name="Normal 15 2 2 12 2 2" xfId="58371"/>
    <cellStyle name="Normal 15 2 2 12 3" xfId="45774"/>
    <cellStyle name="Normal 15 2 2 12 4" xfId="35760"/>
    <cellStyle name="Normal 15 2 2 13" xfId="14933"/>
    <cellStyle name="Normal 15 2 2 13 2" xfId="50150"/>
    <cellStyle name="Normal 15 2 2 13 3" xfId="27539"/>
    <cellStyle name="Normal 15 2 2 14" xfId="12347"/>
    <cellStyle name="Normal 15 2 2 14 2" xfId="47565"/>
    <cellStyle name="Normal 15 2 2 15" xfId="37552"/>
    <cellStyle name="Normal 15 2 2 16" xfId="24954"/>
    <cellStyle name="Normal 15 2 2 17" xfId="60167"/>
    <cellStyle name="Normal 15 2 2 2" xfId="1039"/>
    <cellStyle name="Normal 15 2 2 2 10" xfId="10545"/>
    <cellStyle name="Normal 15 2 2 2 10 2" xfId="23156"/>
    <cellStyle name="Normal 15 2 2 2 10 2 2" xfId="58372"/>
    <cellStyle name="Normal 15 2 2 2 10 3" xfId="45775"/>
    <cellStyle name="Normal 15 2 2 2 10 4" xfId="35761"/>
    <cellStyle name="Normal 15 2 2 2 11" xfId="15088"/>
    <cellStyle name="Normal 15 2 2 2 11 2" xfId="50304"/>
    <cellStyle name="Normal 15 2 2 2 11 3" xfId="27693"/>
    <cellStyle name="Normal 15 2 2 2 12" xfId="12501"/>
    <cellStyle name="Normal 15 2 2 2 12 2" xfId="47719"/>
    <cellStyle name="Normal 15 2 2 2 13" xfId="37707"/>
    <cellStyle name="Normal 15 2 2 2 14" xfId="25108"/>
    <cellStyle name="Normal 15 2 2 2 15" xfId="60321"/>
    <cellStyle name="Normal 15 2 2 2 2" xfId="3224"/>
    <cellStyle name="Normal 15 2 2 2 2 10" xfId="25592"/>
    <cellStyle name="Normal 15 2 2 2 2 11" xfId="61127"/>
    <cellStyle name="Normal 15 2 2 2 2 2" xfId="5024"/>
    <cellStyle name="Normal 15 2 2 2 2 2 2" xfId="17670"/>
    <cellStyle name="Normal 15 2 2 2 2 2 2 2" xfId="52886"/>
    <cellStyle name="Normal 15 2 2 2 2 2 2 3" xfId="30275"/>
    <cellStyle name="Normal 15 2 2 2 2 2 3" xfId="14116"/>
    <cellStyle name="Normal 15 2 2 2 2 2 3 2" xfId="49334"/>
    <cellStyle name="Normal 15 2 2 2 2 2 4" xfId="40289"/>
    <cellStyle name="Normal 15 2 2 2 2 2 5" xfId="26723"/>
    <cellStyle name="Normal 15 2 2 2 2 3" xfId="6494"/>
    <cellStyle name="Normal 15 2 2 2 2 3 2" xfId="19124"/>
    <cellStyle name="Normal 15 2 2 2 2 3 2 2" xfId="54340"/>
    <cellStyle name="Normal 15 2 2 2 2 3 3" xfId="41743"/>
    <cellStyle name="Normal 15 2 2 2 2 3 4" xfId="31729"/>
    <cellStyle name="Normal 15 2 2 2 2 4" xfId="7953"/>
    <cellStyle name="Normal 15 2 2 2 2 4 2" xfId="20578"/>
    <cellStyle name="Normal 15 2 2 2 2 4 2 2" xfId="55794"/>
    <cellStyle name="Normal 15 2 2 2 2 4 3" xfId="43197"/>
    <cellStyle name="Normal 15 2 2 2 2 4 4" xfId="33183"/>
    <cellStyle name="Normal 15 2 2 2 2 5" xfId="9734"/>
    <cellStyle name="Normal 15 2 2 2 2 5 2" xfId="22354"/>
    <cellStyle name="Normal 15 2 2 2 2 5 2 2" xfId="57570"/>
    <cellStyle name="Normal 15 2 2 2 2 5 3" xfId="44973"/>
    <cellStyle name="Normal 15 2 2 2 2 5 4" xfId="34959"/>
    <cellStyle name="Normal 15 2 2 2 2 6" xfId="11527"/>
    <cellStyle name="Normal 15 2 2 2 2 6 2" xfId="24130"/>
    <cellStyle name="Normal 15 2 2 2 2 6 2 2" xfId="59346"/>
    <cellStyle name="Normal 15 2 2 2 2 6 3" xfId="46749"/>
    <cellStyle name="Normal 15 2 2 2 2 6 4" xfId="36735"/>
    <cellStyle name="Normal 15 2 2 2 2 7" xfId="15894"/>
    <cellStyle name="Normal 15 2 2 2 2 7 2" xfId="51110"/>
    <cellStyle name="Normal 15 2 2 2 2 7 3" xfId="28499"/>
    <cellStyle name="Normal 15 2 2 2 2 8" xfId="12985"/>
    <cellStyle name="Normal 15 2 2 2 2 8 2" xfId="48203"/>
    <cellStyle name="Normal 15 2 2 2 2 9" xfId="38513"/>
    <cellStyle name="Normal 15 2 2 2 3" xfId="3553"/>
    <cellStyle name="Normal 15 2 2 2 3 10" xfId="27048"/>
    <cellStyle name="Normal 15 2 2 2 3 11" xfId="61452"/>
    <cellStyle name="Normal 15 2 2 2 3 2" xfId="5349"/>
    <cellStyle name="Normal 15 2 2 2 3 2 2" xfId="17995"/>
    <cellStyle name="Normal 15 2 2 2 3 2 2 2" xfId="53211"/>
    <cellStyle name="Normal 15 2 2 2 3 2 3" xfId="40614"/>
    <cellStyle name="Normal 15 2 2 2 3 2 4" xfId="30600"/>
    <cellStyle name="Normal 15 2 2 2 3 3" xfId="6819"/>
    <cellStyle name="Normal 15 2 2 2 3 3 2" xfId="19449"/>
    <cellStyle name="Normal 15 2 2 2 3 3 2 2" xfId="54665"/>
    <cellStyle name="Normal 15 2 2 2 3 3 3" xfId="42068"/>
    <cellStyle name="Normal 15 2 2 2 3 3 4" xfId="32054"/>
    <cellStyle name="Normal 15 2 2 2 3 4" xfId="8278"/>
    <cellStyle name="Normal 15 2 2 2 3 4 2" xfId="20903"/>
    <cellStyle name="Normal 15 2 2 2 3 4 2 2" xfId="56119"/>
    <cellStyle name="Normal 15 2 2 2 3 4 3" xfId="43522"/>
    <cellStyle name="Normal 15 2 2 2 3 4 4" xfId="33508"/>
    <cellStyle name="Normal 15 2 2 2 3 5" xfId="10059"/>
    <cellStyle name="Normal 15 2 2 2 3 5 2" xfId="22679"/>
    <cellStyle name="Normal 15 2 2 2 3 5 2 2" xfId="57895"/>
    <cellStyle name="Normal 15 2 2 2 3 5 3" xfId="45298"/>
    <cellStyle name="Normal 15 2 2 2 3 5 4" xfId="35284"/>
    <cellStyle name="Normal 15 2 2 2 3 6" xfId="11852"/>
    <cellStyle name="Normal 15 2 2 2 3 6 2" xfId="24455"/>
    <cellStyle name="Normal 15 2 2 2 3 6 2 2" xfId="59671"/>
    <cellStyle name="Normal 15 2 2 2 3 6 3" xfId="47074"/>
    <cellStyle name="Normal 15 2 2 2 3 6 4" xfId="37060"/>
    <cellStyle name="Normal 15 2 2 2 3 7" xfId="16219"/>
    <cellStyle name="Normal 15 2 2 2 3 7 2" xfId="51435"/>
    <cellStyle name="Normal 15 2 2 2 3 7 3" xfId="28824"/>
    <cellStyle name="Normal 15 2 2 2 3 8" xfId="14441"/>
    <cellStyle name="Normal 15 2 2 2 3 8 2" xfId="49659"/>
    <cellStyle name="Normal 15 2 2 2 3 9" xfId="38838"/>
    <cellStyle name="Normal 15 2 2 2 4" xfId="2715"/>
    <cellStyle name="Normal 15 2 2 2 4 10" xfId="26239"/>
    <cellStyle name="Normal 15 2 2 2 4 11" xfId="60643"/>
    <cellStyle name="Normal 15 2 2 2 4 2" xfId="4540"/>
    <cellStyle name="Normal 15 2 2 2 4 2 2" xfId="17186"/>
    <cellStyle name="Normal 15 2 2 2 4 2 2 2" xfId="52402"/>
    <cellStyle name="Normal 15 2 2 2 4 2 3" xfId="39805"/>
    <cellStyle name="Normal 15 2 2 2 4 2 4" xfId="29791"/>
    <cellStyle name="Normal 15 2 2 2 4 3" xfId="6010"/>
    <cellStyle name="Normal 15 2 2 2 4 3 2" xfId="18640"/>
    <cellStyle name="Normal 15 2 2 2 4 3 2 2" xfId="53856"/>
    <cellStyle name="Normal 15 2 2 2 4 3 3" xfId="41259"/>
    <cellStyle name="Normal 15 2 2 2 4 3 4" xfId="31245"/>
    <cellStyle name="Normal 15 2 2 2 4 4" xfId="7469"/>
    <cellStyle name="Normal 15 2 2 2 4 4 2" xfId="20094"/>
    <cellStyle name="Normal 15 2 2 2 4 4 2 2" xfId="55310"/>
    <cellStyle name="Normal 15 2 2 2 4 4 3" xfId="42713"/>
    <cellStyle name="Normal 15 2 2 2 4 4 4" xfId="32699"/>
    <cellStyle name="Normal 15 2 2 2 4 5" xfId="9250"/>
    <cellStyle name="Normal 15 2 2 2 4 5 2" xfId="21870"/>
    <cellStyle name="Normal 15 2 2 2 4 5 2 2" xfId="57086"/>
    <cellStyle name="Normal 15 2 2 2 4 5 3" xfId="44489"/>
    <cellStyle name="Normal 15 2 2 2 4 5 4" xfId="34475"/>
    <cellStyle name="Normal 15 2 2 2 4 6" xfId="11043"/>
    <cellStyle name="Normal 15 2 2 2 4 6 2" xfId="23646"/>
    <cellStyle name="Normal 15 2 2 2 4 6 2 2" xfId="58862"/>
    <cellStyle name="Normal 15 2 2 2 4 6 3" xfId="46265"/>
    <cellStyle name="Normal 15 2 2 2 4 6 4" xfId="36251"/>
    <cellStyle name="Normal 15 2 2 2 4 7" xfId="15410"/>
    <cellStyle name="Normal 15 2 2 2 4 7 2" xfId="50626"/>
    <cellStyle name="Normal 15 2 2 2 4 7 3" xfId="28015"/>
    <cellStyle name="Normal 15 2 2 2 4 8" xfId="13632"/>
    <cellStyle name="Normal 15 2 2 2 4 8 2" xfId="48850"/>
    <cellStyle name="Normal 15 2 2 2 4 9" xfId="38029"/>
    <cellStyle name="Normal 15 2 2 2 5" xfId="3878"/>
    <cellStyle name="Normal 15 2 2 2 5 2" xfId="8601"/>
    <cellStyle name="Normal 15 2 2 2 5 2 2" xfId="21226"/>
    <cellStyle name="Normal 15 2 2 2 5 2 2 2" xfId="56442"/>
    <cellStyle name="Normal 15 2 2 2 5 2 3" xfId="43845"/>
    <cellStyle name="Normal 15 2 2 2 5 2 4" xfId="33831"/>
    <cellStyle name="Normal 15 2 2 2 5 3" xfId="10382"/>
    <cellStyle name="Normal 15 2 2 2 5 3 2" xfId="23002"/>
    <cellStyle name="Normal 15 2 2 2 5 3 2 2" xfId="58218"/>
    <cellStyle name="Normal 15 2 2 2 5 3 3" xfId="45621"/>
    <cellStyle name="Normal 15 2 2 2 5 3 4" xfId="35607"/>
    <cellStyle name="Normal 15 2 2 2 5 4" xfId="12177"/>
    <cellStyle name="Normal 15 2 2 2 5 4 2" xfId="24778"/>
    <cellStyle name="Normal 15 2 2 2 5 4 2 2" xfId="59994"/>
    <cellStyle name="Normal 15 2 2 2 5 4 3" xfId="47397"/>
    <cellStyle name="Normal 15 2 2 2 5 4 4" xfId="37383"/>
    <cellStyle name="Normal 15 2 2 2 5 5" xfId="16542"/>
    <cellStyle name="Normal 15 2 2 2 5 5 2" xfId="51758"/>
    <cellStyle name="Normal 15 2 2 2 5 5 3" xfId="29147"/>
    <cellStyle name="Normal 15 2 2 2 5 6" xfId="14764"/>
    <cellStyle name="Normal 15 2 2 2 5 6 2" xfId="49982"/>
    <cellStyle name="Normal 15 2 2 2 5 7" xfId="39161"/>
    <cellStyle name="Normal 15 2 2 2 5 8" xfId="27371"/>
    <cellStyle name="Normal 15 2 2 2 6" xfId="4218"/>
    <cellStyle name="Normal 15 2 2 2 6 2" xfId="16864"/>
    <cellStyle name="Normal 15 2 2 2 6 2 2" xfId="52080"/>
    <cellStyle name="Normal 15 2 2 2 6 2 3" xfId="29469"/>
    <cellStyle name="Normal 15 2 2 2 6 3" xfId="13310"/>
    <cellStyle name="Normal 15 2 2 2 6 3 2" xfId="48528"/>
    <cellStyle name="Normal 15 2 2 2 6 4" xfId="39483"/>
    <cellStyle name="Normal 15 2 2 2 6 5" xfId="25917"/>
    <cellStyle name="Normal 15 2 2 2 7" xfId="5688"/>
    <cellStyle name="Normal 15 2 2 2 7 2" xfId="18318"/>
    <cellStyle name="Normal 15 2 2 2 7 2 2" xfId="53534"/>
    <cellStyle name="Normal 15 2 2 2 7 3" xfId="40937"/>
    <cellStyle name="Normal 15 2 2 2 7 4" xfId="30923"/>
    <cellStyle name="Normal 15 2 2 2 8" xfId="7147"/>
    <cellStyle name="Normal 15 2 2 2 8 2" xfId="19772"/>
    <cellStyle name="Normal 15 2 2 2 8 2 2" xfId="54988"/>
    <cellStyle name="Normal 15 2 2 2 8 3" xfId="42391"/>
    <cellStyle name="Normal 15 2 2 2 8 4" xfId="32377"/>
    <cellStyle name="Normal 15 2 2 2 9" xfId="8928"/>
    <cellStyle name="Normal 15 2 2 2 9 2" xfId="21548"/>
    <cellStyle name="Normal 15 2 2 2 9 2 2" xfId="56764"/>
    <cellStyle name="Normal 15 2 2 2 9 3" xfId="44167"/>
    <cellStyle name="Normal 15 2 2 2 9 4" xfId="34153"/>
    <cellStyle name="Normal 15 2 2 3" xfId="3064"/>
    <cellStyle name="Normal 15 2 2 3 10" xfId="25435"/>
    <cellStyle name="Normal 15 2 2 3 11" xfId="60970"/>
    <cellStyle name="Normal 15 2 2 3 2" xfId="4867"/>
    <cellStyle name="Normal 15 2 2 3 2 2" xfId="17513"/>
    <cellStyle name="Normal 15 2 2 3 2 2 2" xfId="52729"/>
    <cellStyle name="Normal 15 2 2 3 2 2 3" xfId="30118"/>
    <cellStyle name="Normal 15 2 2 3 2 3" xfId="13959"/>
    <cellStyle name="Normal 15 2 2 3 2 3 2" xfId="49177"/>
    <cellStyle name="Normal 15 2 2 3 2 4" xfId="40132"/>
    <cellStyle name="Normal 15 2 2 3 2 5" xfId="26566"/>
    <cellStyle name="Normal 15 2 2 3 3" xfId="6337"/>
    <cellStyle name="Normal 15 2 2 3 3 2" xfId="18967"/>
    <cellStyle name="Normal 15 2 2 3 3 2 2" xfId="54183"/>
    <cellStyle name="Normal 15 2 2 3 3 3" xfId="41586"/>
    <cellStyle name="Normal 15 2 2 3 3 4" xfId="31572"/>
    <cellStyle name="Normal 15 2 2 3 4" xfId="7796"/>
    <cellStyle name="Normal 15 2 2 3 4 2" xfId="20421"/>
    <cellStyle name="Normal 15 2 2 3 4 2 2" xfId="55637"/>
    <cellStyle name="Normal 15 2 2 3 4 3" xfId="43040"/>
    <cellStyle name="Normal 15 2 2 3 4 4" xfId="33026"/>
    <cellStyle name="Normal 15 2 2 3 5" xfId="9577"/>
    <cellStyle name="Normal 15 2 2 3 5 2" xfId="22197"/>
    <cellStyle name="Normal 15 2 2 3 5 2 2" xfId="57413"/>
    <cellStyle name="Normal 15 2 2 3 5 3" xfId="44816"/>
    <cellStyle name="Normal 15 2 2 3 5 4" xfId="34802"/>
    <cellStyle name="Normal 15 2 2 3 6" xfId="11370"/>
    <cellStyle name="Normal 15 2 2 3 6 2" xfId="23973"/>
    <cellStyle name="Normal 15 2 2 3 6 2 2" xfId="59189"/>
    <cellStyle name="Normal 15 2 2 3 6 3" xfId="46592"/>
    <cellStyle name="Normal 15 2 2 3 6 4" xfId="36578"/>
    <cellStyle name="Normal 15 2 2 3 7" xfId="15737"/>
    <cellStyle name="Normal 15 2 2 3 7 2" xfId="50953"/>
    <cellStyle name="Normal 15 2 2 3 7 3" xfId="28342"/>
    <cellStyle name="Normal 15 2 2 3 8" xfId="12828"/>
    <cellStyle name="Normal 15 2 2 3 8 2" xfId="48046"/>
    <cellStyle name="Normal 15 2 2 3 9" xfId="38356"/>
    <cellStyle name="Normal 15 2 2 4" xfId="2891"/>
    <cellStyle name="Normal 15 2 2 4 10" xfId="25276"/>
    <cellStyle name="Normal 15 2 2 4 11" xfId="60811"/>
    <cellStyle name="Normal 15 2 2 4 2" xfId="4708"/>
    <cellStyle name="Normal 15 2 2 4 2 2" xfId="17354"/>
    <cellStyle name="Normal 15 2 2 4 2 2 2" xfId="52570"/>
    <cellStyle name="Normal 15 2 2 4 2 2 3" xfId="29959"/>
    <cellStyle name="Normal 15 2 2 4 2 3" xfId="13800"/>
    <cellStyle name="Normal 15 2 2 4 2 3 2" xfId="49018"/>
    <cellStyle name="Normal 15 2 2 4 2 4" xfId="39973"/>
    <cellStyle name="Normal 15 2 2 4 2 5" xfId="26407"/>
    <cellStyle name="Normal 15 2 2 4 3" xfId="6178"/>
    <cellStyle name="Normal 15 2 2 4 3 2" xfId="18808"/>
    <cellStyle name="Normal 15 2 2 4 3 2 2" xfId="54024"/>
    <cellStyle name="Normal 15 2 2 4 3 3" xfId="41427"/>
    <cellStyle name="Normal 15 2 2 4 3 4" xfId="31413"/>
    <cellStyle name="Normal 15 2 2 4 4" xfId="7637"/>
    <cellStyle name="Normal 15 2 2 4 4 2" xfId="20262"/>
    <cellStyle name="Normal 15 2 2 4 4 2 2" xfId="55478"/>
    <cellStyle name="Normal 15 2 2 4 4 3" xfId="42881"/>
    <cellStyle name="Normal 15 2 2 4 4 4" xfId="32867"/>
    <cellStyle name="Normal 15 2 2 4 5" xfId="9418"/>
    <cellStyle name="Normal 15 2 2 4 5 2" xfId="22038"/>
    <cellStyle name="Normal 15 2 2 4 5 2 2" xfId="57254"/>
    <cellStyle name="Normal 15 2 2 4 5 3" xfId="44657"/>
    <cellStyle name="Normal 15 2 2 4 5 4" xfId="34643"/>
    <cellStyle name="Normal 15 2 2 4 6" xfId="11211"/>
    <cellStyle name="Normal 15 2 2 4 6 2" xfId="23814"/>
    <cellStyle name="Normal 15 2 2 4 6 2 2" xfId="59030"/>
    <cellStyle name="Normal 15 2 2 4 6 3" xfId="46433"/>
    <cellStyle name="Normal 15 2 2 4 6 4" xfId="36419"/>
    <cellStyle name="Normal 15 2 2 4 7" xfId="15578"/>
    <cellStyle name="Normal 15 2 2 4 7 2" xfId="50794"/>
    <cellStyle name="Normal 15 2 2 4 7 3" xfId="28183"/>
    <cellStyle name="Normal 15 2 2 4 8" xfId="12669"/>
    <cellStyle name="Normal 15 2 2 4 8 2" xfId="47887"/>
    <cellStyle name="Normal 15 2 2 4 9" xfId="38197"/>
    <cellStyle name="Normal 15 2 2 5" xfId="3399"/>
    <cellStyle name="Normal 15 2 2 5 10" xfId="26894"/>
    <cellStyle name="Normal 15 2 2 5 11" xfId="61298"/>
    <cellStyle name="Normal 15 2 2 5 2" xfId="5195"/>
    <cellStyle name="Normal 15 2 2 5 2 2" xfId="17841"/>
    <cellStyle name="Normal 15 2 2 5 2 2 2" xfId="53057"/>
    <cellStyle name="Normal 15 2 2 5 2 3" xfId="40460"/>
    <cellStyle name="Normal 15 2 2 5 2 4" xfId="30446"/>
    <cellStyle name="Normal 15 2 2 5 3" xfId="6665"/>
    <cellStyle name="Normal 15 2 2 5 3 2" xfId="19295"/>
    <cellStyle name="Normal 15 2 2 5 3 2 2" xfId="54511"/>
    <cellStyle name="Normal 15 2 2 5 3 3" xfId="41914"/>
    <cellStyle name="Normal 15 2 2 5 3 4" xfId="31900"/>
    <cellStyle name="Normal 15 2 2 5 4" xfId="8124"/>
    <cellStyle name="Normal 15 2 2 5 4 2" xfId="20749"/>
    <cellStyle name="Normal 15 2 2 5 4 2 2" xfId="55965"/>
    <cellStyle name="Normal 15 2 2 5 4 3" xfId="43368"/>
    <cellStyle name="Normal 15 2 2 5 4 4" xfId="33354"/>
    <cellStyle name="Normal 15 2 2 5 5" xfId="9905"/>
    <cellStyle name="Normal 15 2 2 5 5 2" xfId="22525"/>
    <cellStyle name="Normal 15 2 2 5 5 2 2" xfId="57741"/>
    <cellStyle name="Normal 15 2 2 5 5 3" xfId="45144"/>
    <cellStyle name="Normal 15 2 2 5 5 4" xfId="35130"/>
    <cellStyle name="Normal 15 2 2 5 6" xfId="11698"/>
    <cellStyle name="Normal 15 2 2 5 6 2" xfId="24301"/>
    <cellStyle name="Normal 15 2 2 5 6 2 2" xfId="59517"/>
    <cellStyle name="Normal 15 2 2 5 6 3" xfId="46920"/>
    <cellStyle name="Normal 15 2 2 5 6 4" xfId="36906"/>
    <cellStyle name="Normal 15 2 2 5 7" xfId="16065"/>
    <cellStyle name="Normal 15 2 2 5 7 2" xfId="51281"/>
    <cellStyle name="Normal 15 2 2 5 7 3" xfId="28670"/>
    <cellStyle name="Normal 15 2 2 5 8" xfId="14287"/>
    <cellStyle name="Normal 15 2 2 5 8 2" xfId="49505"/>
    <cellStyle name="Normal 15 2 2 5 9" xfId="38684"/>
    <cellStyle name="Normal 15 2 2 6" xfId="2560"/>
    <cellStyle name="Normal 15 2 2 6 10" xfId="26085"/>
    <cellStyle name="Normal 15 2 2 6 11" xfId="60489"/>
    <cellStyle name="Normal 15 2 2 6 2" xfId="4386"/>
    <cellStyle name="Normal 15 2 2 6 2 2" xfId="17032"/>
    <cellStyle name="Normal 15 2 2 6 2 2 2" xfId="52248"/>
    <cellStyle name="Normal 15 2 2 6 2 3" xfId="39651"/>
    <cellStyle name="Normal 15 2 2 6 2 4" xfId="29637"/>
    <cellStyle name="Normal 15 2 2 6 3" xfId="5856"/>
    <cellStyle name="Normal 15 2 2 6 3 2" xfId="18486"/>
    <cellStyle name="Normal 15 2 2 6 3 2 2" xfId="53702"/>
    <cellStyle name="Normal 15 2 2 6 3 3" xfId="41105"/>
    <cellStyle name="Normal 15 2 2 6 3 4" xfId="31091"/>
    <cellStyle name="Normal 15 2 2 6 4" xfId="7315"/>
    <cellStyle name="Normal 15 2 2 6 4 2" xfId="19940"/>
    <cellStyle name="Normal 15 2 2 6 4 2 2" xfId="55156"/>
    <cellStyle name="Normal 15 2 2 6 4 3" xfId="42559"/>
    <cellStyle name="Normal 15 2 2 6 4 4" xfId="32545"/>
    <cellStyle name="Normal 15 2 2 6 5" xfId="9096"/>
    <cellStyle name="Normal 15 2 2 6 5 2" xfId="21716"/>
    <cellStyle name="Normal 15 2 2 6 5 2 2" xfId="56932"/>
    <cellStyle name="Normal 15 2 2 6 5 3" xfId="44335"/>
    <cellStyle name="Normal 15 2 2 6 5 4" xfId="34321"/>
    <cellStyle name="Normal 15 2 2 6 6" xfId="10889"/>
    <cellStyle name="Normal 15 2 2 6 6 2" xfId="23492"/>
    <cellStyle name="Normal 15 2 2 6 6 2 2" xfId="58708"/>
    <cellStyle name="Normal 15 2 2 6 6 3" xfId="46111"/>
    <cellStyle name="Normal 15 2 2 6 6 4" xfId="36097"/>
    <cellStyle name="Normal 15 2 2 6 7" xfId="15256"/>
    <cellStyle name="Normal 15 2 2 6 7 2" xfId="50472"/>
    <cellStyle name="Normal 15 2 2 6 7 3" xfId="27861"/>
    <cellStyle name="Normal 15 2 2 6 8" xfId="13478"/>
    <cellStyle name="Normal 15 2 2 6 8 2" xfId="48696"/>
    <cellStyle name="Normal 15 2 2 6 9" xfId="37875"/>
    <cellStyle name="Normal 15 2 2 7" xfId="3723"/>
    <cellStyle name="Normal 15 2 2 7 2" xfId="8447"/>
    <cellStyle name="Normal 15 2 2 7 2 2" xfId="21072"/>
    <cellStyle name="Normal 15 2 2 7 2 2 2" xfId="56288"/>
    <cellStyle name="Normal 15 2 2 7 2 3" xfId="43691"/>
    <cellStyle name="Normal 15 2 2 7 2 4" xfId="33677"/>
    <cellStyle name="Normal 15 2 2 7 3" xfId="10228"/>
    <cellStyle name="Normal 15 2 2 7 3 2" xfId="22848"/>
    <cellStyle name="Normal 15 2 2 7 3 2 2" xfId="58064"/>
    <cellStyle name="Normal 15 2 2 7 3 3" xfId="45467"/>
    <cellStyle name="Normal 15 2 2 7 3 4" xfId="35453"/>
    <cellStyle name="Normal 15 2 2 7 4" xfId="12023"/>
    <cellStyle name="Normal 15 2 2 7 4 2" xfId="24624"/>
    <cellStyle name="Normal 15 2 2 7 4 2 2" xfId="59840"/>
    <cellStyle name="Normal 15 2 2 7 4 3" xfId="47243"/>
    <cellStyle name="Normal 15 2 2 7 4 4" xfId="37229"/>
    <cellStyle name="Normal 15 2 2 7 5" xfId="16388"/>
    <cellStyle name="Normal 15 2 2 7 5 2" xfId="51604"/>
    <cellStyle name="Normal 15 2 2 7 5 3" xfId="28993"/>
    <cellStyle name="Normal 15 2 2 7 6" xfId="14610"/>
    <cellStyle name="Normal 15 2 2 7 6 2" xfId="49828"/>
    <cellStyle name="Normal 15 2 2 7 7" xfId="39007"/>
    <cellStyle name="Normal 15 2 2 7 8" xfId="27217"/>
    <cellStyle name="Normal 15 2 2 8" xfId="4061"/>
    <cellStyle name="Normal 15 2 2 8 2" xfId="16710"/>
    <cellStyle name="Normal 15 2 2 8 2 2" xfId="51926"/>
    <cellStyle name="Normal 15 2 2 8 2 3" xfId="29315"/>
    <cellStyle name="Normal 15 2 2 8 3" xfId="13156"/>
    <cellStyle name="Normal 15 2 2 8 3 2" xfId="48374"/>
    <cellStyle name="Normal 15 2 2 8 4" xfId="39329"/>
    <cellStyle name="Normal 15 2 2 8 5" xfId="25763"/>
    <cellStyle name="Normal 15 2 2 9" xfId="5534"/>
    <cellStyle name="Normal 15 2 2 9 2" xfId="18164"/>
    <cellStyle name="Normal 15 2 2 9 2 2" xfId="53380"/>
    <cellStyle name="Normal 15 2 2 9 3" xfId="40783"/>
    <cellStyle name="Normal 15 2 2 9 4" xfId="30769"/>
    <cellStyle name="Normal 15 2 3" xfId="1040"/>
    <cellStyle name="Normal 15 2 3 10" xfId="10546"/>
    <cellStyle name="Normal 15 2 3 10 2" xfId="23157"/>
    <cellStyle name="Normal 15 2 3 10 2 2" xfId="58373"/>
    <cellStyle name="Normal 15 2 3 10 3" xfId="45776"/>
    <cellStyle name="Normal 15 2 3 10 4" xfId="35762"/>
    <cellStyle name="Normal 15 2 3 11" xfId="15014"/>
    <cellStyle name="Normal 15 2 3 11 2" xfId="50230"/>
    <cellStyle name="Normal 15 2 3 11 3" xfId="27619"/>
    <cellStyle name="Normal 15 2 3 12" xfId="12427"/>
    <cellStyle name="Normal 15 2 3 12 2" xfId="47645"/>
    <cellStyle name="Normal 15 2 3 13" xfId="37633"/>
    <cellStyle name="Normal 15 2 3 14" xfId="25034"/>
    <cellStyle name="Normal 15 2 3 15" xfId="60247"/>
    <cellStyle name="Normal 15 2 3 2" xfId="3150"/>
    <cellStyle name="Normal 15 2 3 2 10" xfId="25518"/>
    <cellStyle name="Normal 15 2 3 2 11" xfId="61053"/>
    <cellStyle name="Normal 15 2 3 2 2" xfId="4950"/>
    <cellStyle name="Normal 15 2 3 2 2 2" xfId="17596"/>
    <cellStyle name="Normal 15 2 3 2 2 2 2" xfId="52812"/>
    <cellStyle name="Normal 15 2 3 2 2 2 3" xfId="30201"/>
    <cellStyle name="Normal 15 2 3 2 2 3" xfId="14042"/>
    <cellStyle name="Normal 15 2 3 2 2 3 2" xfId="49260"/>
    <cellStyle name="Normal 15 2 3 2 2 4" xfId="40215"/>
    <cellStyle name="Normal 15 2 3 2 2 5" xfId="26649"/>
    <cellStyle name="Normal 15 2 3 2 3" xfId="6420"/>
    <cellStyle name="Normal 15 2 3 2 3 2" xfId="19050"/>
    <cellStyle name="Normal 15 2 3 2 3 2 2" xfId="54266"/>
    <cellStyle name="Normal 15 2 3 2 3 3" xfId="41669"/>
    <cellStyle name="Normal 15 2 3 2 3 4" xfId="31655"/>
    <cellStyle name="Normal 15 2 3 2 4" xfId="7879"/>
    <cellStyle name="Normal 15 2 3 2 4 2" xfId="20504"/>
    <cellStyle name="Normal 15 2 3 2 4 2 2" xfId="55720"/>
    <cellStyle name="Normal 15 2 3 2 4 3" xfId="43123"/>
    <cellStyle name="Normal 15 2 3 2 4 4" xfId="33109"/>
    <cellStyle name="Normal 15 2 3 2 5" xfId="9660"/>
    <cellStyle name="Normal 15 2 3 2 5 2" xfId="22280"/>
    <cellStyle name="Normal 15 2 3 2 5 2 2" xfId="57496"/>
    <cellStyle name="Normal 15 2 3 2 5 3" xfId="44899"/>
    <cellStyle name="Normal 15 2 3 2 5 4" xfId="34885"/>
    <cellStyle name="Normal 15 2 3 2 6" xfId="11453"/>
    <cellStyle name="Normal 15 2 3 2 6 2" xfId="24056"/>
    <cellStyle name="Normal 15 2 3 2 6 2 2" xfId="59272"/>
    <cellStyle name="Normal 15 2 3 2 6 3" xfId="46675"/>
    <cellStyle name="Normal 15 2 3 2 6 4" xfId="36661"/>
    <cellStyle name="Normal 15 2 3 2 7" xfId="15820"/>
    <cellStyle name="Normal 15 2 3 2 7 2" xfId="51036"/>
    <cellStyle name="Normal 15 2 3 2 7 3" xfId="28425"/>
    <cellStyle name="Normal 15 2 3 2 8" xfId="12911"/>
    <cellStyle name="Normal 15 2 3 2 8 2" xfId="48129"/>
    <cellStyle name="Normal 15 2 3 2 9" xfId="38439"/>
    <cellStyle name="Normal 15 2 3 3" xfId="3479"/>
    <cellStyle name="Normal 15 2 3 3 10" xfId="26974"/>
    <cellStyle name="Normal 15 2 3 3 11" xfId="61378"/>
    <cellStyle name="Normal 15 2 3 3 2" xfId="5275"/>
    <cellStyle name="Normal 15 2 3 3 2 2" xfId="17921"/>
    <cellStyle name="Normal 15 2 3 3 2 2 2" xfId="53137"/>
    <cellStyle name="Normal 15 2 3 3 2 3" xfId="40540"/>
    <cellStyle name="Normal 15 2 3 3 2 4" xfId="30526"/>
    <cellStyle name="Normal 15 2 3 3 3" xfId="6745"/>
    <cellStyle name="Normal 15 2 3 3 3 2" xfId="19375"/>
    <cellStyle name="Normal 15 2 3 3 3 2 2" xfId="54591"/>
    <cellStyle name="Normal 15 2 3 3 3 3" xfId="41994"/>
    <cellStyle name="Normal 15 2 3 3 3 4" xfId="31980"/>
    <cellStyle name="Normal 15 2 3 3 4" xfId="8204"/>
    <cellStyle name="Normal 15 2 3 3 4 2" xfId="20829"/>
    <cellStyle name="Normal 15 2 3 3 4 2 2" xfId="56045"/>
    <cellStyle name="Normal 15 2 3 3 4 3" xfId="43448"/>
    <cellStyle name="Normal 15 2 3 3 4 4" xfId="33434"/>
    <cellStyle name="Normal 15 2 3 3 5" xfId="9985"/>
    <cellStyle name="Normal 15 2 3 3 5 2" xfId="22605"/>
    <cellStyle name="Normal 15 2 3 3 5 2 2" xfId="57821"/>
    <cellStyle name="Normal 15 2 3 3 5 3" xfId="45224"/>
    <cellStyle name="Normal 15 2 3 3 5 4" xfId="35210"/>
    <cellStyle name="Normal 15 2 3 3 6" xfId="11778"/>
    <cellStyle name="Normal 15 2 3 3 6 2" xfId="24381"/>
    <cellStyle name="Normal 15 2 3 3 6 2 2" xfId="59597"/>
    <cellStyle name="Normal 15 2 3 3 6 3" xfId="47000"/>
    <cellStyle name="Normal 15 2 3 3 6 4" xfId="36986"/>
    <cellStyle name="Normal 15 2 3 3 7" xfId="16145"/>
    <cellStyle name="Normal 15 2 3 3 7 2" xfId="51361"/>
    <cellStyle name="Normal 15 2 3 3 7 3" xfId="28750"/>
    <cellStyle name="Normal 15 2 3 3 8" xfId="14367"/>
    <cellStyle name="Normal 15 2 3 3 8 2" xfId="49585"/>
    <cellStyle name="Normal 15 2 3 3 9" xfId="38764"/>
    <cellStyle name="Normal 15 2 3 4" xfId="2641"/>
    <cellStyle name="Normal 15 2 3 4 10" xfId="26165"/>
    <cellStyle name="Normal 15 2 3 4 11" xfId="60569"/>
    <cellStyle name="Normal 15 2 3 4 2" xfId="4466"/>
    <cellStyle name="Normal 15 2 3 4 2 2" xfId="17112"/>
    <cellStyle name="Normal 15 2 3 4 2 2 2" xfId="52328"/>
    <cellStyle name="Normal 15 2 3 4 2 3" xfId="39731"/>
    <cellStyle name="Normal 15 2 3 4 2 4" xfId="29717"/>
    <cellStyle name="Normal 15 2 3 4 3" xfId="5936"/>
    <cellStyle name="Normal 15 2 3 4 3 2" xfId="18566"/>
    <cellStyle name="Normal 15 2 3 4 3 2 2" xfId="53782"/>
    <cellStyle name="Normal 15 2 3 4 3 3" xfId="41185"/>
    <cellStyle name="Normal 15 2 3 4 3 4" xfId="31171"/>
    <cellStyle name="Normal 15 2 3 4 4" xfId="7395"/>
    <cellStyle name="Normal 15 2 3 4 4 2" xfId="20020"/>
    <cellStyle name="Normal 15 2 3 4 4 2 2" xfId="55236"/>
    <cellStyle name="Normal 15 2 3 4 4 3" xfId="42639"/>
    <cellStyle name="Normal 15 2 3 4 4 4" xfId="32625"/>
    <cellStyle name="Normal 15 2 3 4 5" xfId="9176"/>
    <cellStyle name="Normal 15 2 3 4 5 2" xfId="21796"/>
    <cellStyle name="Normal 15 2 3 4 5 2 2" xfId="57012"/>
    <cellStyle name="Normal 15 2 3 4 5 3" xfId="44415"/>
    <cellStyle name="Normal 15 2 3 4 5 4" xfId="34401"/>
    <cellStyle name="Normal 15 2 3 4 6" xfId="10969"/>
    <cellStyle name="Normal 15 2 3 4 6 2" xfId="23572"/>
    <cellStyle name="Normal 15 2 3 4 6 2 2" xfId="58788"/>
    <cellStyle name="Normal 15 2 3 4 6 3" xfId="46191"/>
    <cellStyle name="Normal 15 2 3 4 6 4" xfId="36177"/>
    <cellStyle name="Normal 15 2 3 4 7" xfId="15336"/>
    <cellStyle name="Normal 15 2 3 4 7 2" xfId="50552"/>
    <cellStyle name="Normal 15 2 3 4 7 3" xfId="27941"/>
    <cellStyle name="Normal 15 2 3 4 8" xfId="13558"/>
    <cellStyle name="Normal 15 2 3 4 8 2" xfId="48776"/>
    <cellStyle name="Normal 15 2 3 4 9" xfId="37955"/>
    <cellStyle name="Normal 15 2 3 5" xfId="3804"/>
    <cellStyle name="Normal 15 2 3 5 2" xfId="8527"/>
    <cellStyle name="Normal 15 2 3 5 2 2" xfId="21152"/>
    <cellStyle name="Normal 15 2 3 5 2 2 2" xfId="56368"/>
    <cellStyle name="Normal 15 2 3 5 2 3" xfId="43771"/>
    <cellStyle name="Normal 15 2 3 5 2 4" xfId="33757"/>
    <cellStyle name="Normal 15 2 3 5 3" xfId="10308"/>
    <cellStyle name="Normal 15 2 3 5 3 2" xfId="22928"/>
    <cellStyle name="Normal 15 2 3 5 3 2 2" xfId="58144"/>
    <cellStyle name="Normal 15 2 3 5 3 3" xfId="45547"/>
    <cellStyle name="Normal 15 2 3 5 3 4" xfId="35533"/>
    <cellStyle name="Normal 15 2 3 5 4" xfId="12103"/>
    <cellStyle name="Normal 15 2 3 5 4 2" xfId="24704"/>
    <cellStyle name="Normal 15 2 3 5 4 2 2" xfId="59920"/>
    <cellStyle name="Normal 15 2 3 5 4 3" xfId="47323"/>
    <cellStyle name="Normal 15 2 3 5 4 4" xfId="37309"/>
    <cellStyle name="Normal 15 2 3 5 5" xfId="16468"/>
    <cellStyle name="Normal 15 2 3 5 5 2" xfId="51684"/>
    <cellStyle name="Normal 15 2 3 5 5 3" xfId="29073"/>
    <cellStyle name="Normal 15 2 3 5 6" xfId="14690"/>
    <cellStyle name="Normal 15 2 3 5 6 2" xfId="49908"/>
    <cellStyle name="Normal 15 2 3 5 7" xfId="39087"/>
    <cellStyle name="Normal 15 2 3 5 8" xfId="27297"/>
    <cellStyle name="Normal 15 2 3 6" xfId="4144"/>
    <cellStyle name="Normal 15 2 3 6 2" xfId="16790"/>
    <cellStyle name="Normal 15 2 3 6 2 2" xfId="52006"/>
    <cellStyle name="Normal 15 2 3 6 2 3" xfId="29395"/>
    <cellStyle name="Normal 15 2 3 6 3" xfId="13236"/>
    <cellStyle name="Normal 15 2 3 6 3 2" xfId="48454"/>
    <cellStyle name="Normal 15 2 3 6 4" xfId="39409"/>
    <cellStyle name="Normal 15 2 3 6 5" xfId="25843"/>
    <cellStyle name="Normal 15 2 3 7" xfId="5614"/>
    <cellStyle name="Normal 15 2 3 7 2" xfId="18244"/>
    <cellStyle name="Normal 15 2 3 7 2 2" xfId="53460"/>
    <cellStyle name="Normal 15 2 3 7 3" xfId="40863"/>
    <cellStyle name="Normal 15 2 3 7 4" xfId="30849"/>
    <cellStyle name="Normal 15 2 3 8" xfId="7073"/>
    <cellStyle name="Normal 15 2 3 8 2" xfId="19698"/>
    <cellStyle name="Normal 15 2 3 8 2 2" xfId="54914"/>
    <cellStyle name="Normal 15 2 3 8 3" xfId="42317"/>
    <cellStyle name="Normal 15 2 3 8 4" xfId="32303"/>
    <cellStyle name="Normal 15 2 3 9" xfId="8854"/>
    <cellStyle name="Normal 15 2 3 9 2" xfId="21474"/>
    <cellStyle name="Normal 15 2 3 9 2 2" xfId="56690"/>
    <cellStyle name="Normal 15 2 3 9 3" xfId="44093"/>
    <cellStyle name="Normal 15 2 3 9 4" xfId="34079"/>
    <cellStyle name="Normal 15 2 4" xfId="2980"/>
    <cellStyle name="Normal 15 2 4 10" xfId="25359"/>
    <cellStyle name="Normal 15 2 4 11" xfId="60894"/>
    <cellStyle name="Normal 15 2 4 2" xfId="4791"/>
    <cellStyle name="Normal 15 2 4 2 2" xfId="17437"/>
    <cellStyle name="Normal 15 2 4 2 2 2" xfId="52653"/>
    <cellStyle name="Normal 15 2 4 2 2 3" xfId="30042"/>
    <cellStyle name="Normal 15 2 4 2 3" xfId="13883"/>
    <cellStyle name="Normal 15 2 4 2 3 2" xfId="49101"/>
    <cellStyle name="Normal 15 2 4 2 4" xfId="40056"/>
    <cellStyle name="Normal 15 2 4 2 5" xfId="26490"/>
    <cellStyle name="Normal 15 2 4 3" xfId="6261"/>
    <cellStyle name="Normal 15 2 4 3 2" xfId="18891"/>
    <cellStyle name="Normal 15 2 4 3 2 2" xfId="54107"/>
    <cellStyle name="Normal 15 2 4 3 3" xfId="41510"/>
    <cellStyle name="Normal 15 2 4 3 4" xfId="31496"/>
    <cellStyle name="Normal 15 2 4 4" xfId="7720"/>
    <cellStyle name="Normal 15 2 4 4 2" xfId="20345"/>
    <cellStyle name="Normal 15 2 4 4 2 2" xfId="55561"/>
    <cellStyle name="Normal 15 2 4 4 3" xfId="42964"/>
    <cellStyle name="Normal 15 2 4 4 4" xfId="32950"/>
    <cellStyle name="Normal 15 2 4 5" xfId="9501"/>
    <cellStyle name="Normal 15 2 4 5 2" xfId="22121"/>
    <cellStyle name="Normal 15 2 4 5 2 2" xfId="57337"/>
    <cellStyle name="Normal 15 2 4 5 3" xfId="44740"/>
    <cellStyle name="Normal 15 2 4 5 4" xfId="34726"/>
    <cellStyle name="Normal 15 2 4 6" xfId="11294"/>
    <cellStyle name="Normal 15 2 4 6 2" xfId="23897"/>
    <cellStyle name="Normal 15 2 4 6 2 2" xfId="59113"/>
    <cellStyle name="Normal 15 2 4 6 3" xfId="46516"/>
    <cellStyle name="Normal 15 2 4 6 4" xfId="36502"/>
    <cellStyle name="Normal 15 2 4 7" xfId="15661"/>
    <cellStyle name="Normal 15 2 4 7 2" xfId="50877"/>
    <cellStyle name="Normal 15 2 4 7 3" xfId="28266"/>
    <cellStyle name="Normal 15 2 4 8" xfId="12752"/>
    <cellStyle name="Normal 15 2 4 8 2" xfId="47970"/>
    <cellStyle name="Normal 15 2 4 9" xfId="38280"/>
    <cellStyle name="Normal 15 2 5" xfId="2814"/>
    <cellStyle name="Normal 15 2 5 10" xfId="25204"/>
    <cellStyle name="Normal 15 2 5 11" xfId="60739"/>
    <cellStyle name="Normal 15 2 5 2" xfId="4636"/>
    <cellStyle name="Normal 15 2 5 2 2" xfId="17282"/>
    <cellStyle name="Normal 15 2 5 2 2 2" xfId="52498"/>
    <cellStyle name="Normal 15 2 5 2 2 3" xfId="29887"/>
    <cellStyle name="Normal 15 2 5 2 3" xfId="13728"/>
    <cellStyle name="Normal 15 2 5 2 3 2" xfId="48946"/>
    <cellStyle name="Normal 15 2 5 2 4" xfId="39901"/>
    <cellStyle name="Normal 15 2 5 2 5" xfId="26335"/>
    <cellStyle name="Normal 15 2 5 3" xfId="6106"/>
    <cellStyle name="Normal 15 2 5 3 2" xfId="18736"/>
    <cellStyle name="Normal 15 2 5 3 2 2" xfId="53952"/>
    <cellStyle name="Normal 15 2 5 3 3" xfId="41355"/>
    <cellStyle name="Normal 15 2 5 3 4" xfId="31341"/>
    <cellStyle name="Normal 15 2 5 4" xfId="7565"/>
    <cellStyle name="Normal 15 2 5 4 2" xfId="20190"/>
    <cellStyle name="Normal 15 2 5 4 2 2" xfId="55406"/>
    <cellStyle name="Normal 15 2 5 4 3" xfId="42809"/>
    <cellStyle name="Normal 15 2 5 4 4" xfId="32795"/>
    <cellStyle name="Normal 15 2 5 5" xfId="9346"/>
    <cellStyle name="Normal 15 2 5 5 2" xfId="21966"/>
    <cellStyle name="Normal 15 2 5 5 2 2" xfId="57182"/>
    <cellStyle name="Normal 15 2 5 5 3" xfId="44585"/>
    <cellStyle name="Normal 15 2 5 5 4" xfId="34571"/>
    <cellStyle name="Normal 15 2 5 6" xfId="11139"/>
    <cellStyle name="Normal 15 2 5 6 2" xfId="23742"/>
    <cellStyle name="Normal 15 2 5 6 2 2" xfId="58958"/>
    <cellStyle name="Normal 15 2 5 6 3" xfId="46361"/>
    <cellStyle name="Normal 15 2 5 6 4" xfId="36347"/>
    <cellStyle name="Normal 15 2 5 7" xfId="15506"/>
    <cellStyle name="Normal 15 2 5 7 2" xfId="50722"/>
    <cellStyle name="Normal 15 2 5 7 3" xfId="28111"/>
    <cellStyle name="Normal 15 2 5 8" xfId="12597"/>
    <cellStyle name="Normal 15 2 5 8 2" xfId="47815"/>
    <cellStyle name="Normal 15 2 5 9" xfId="38125"/>
    <cellStyle name="Normal 15 2 6" xfId="3327"/>
    <cellStyle name="Normal 15 2 6 10" xfId="26822"/>
    <cellStyle name="Normal 15 2 6 11" xfId="61226"/>
    <cellStyle name="Normal 15 2 6 2" xfId="5123"/>
    <cellStyle name="Normal 15 2 6 2 2" xfId="17769"/>
    <cellStyle name="Normal 15 2 6 2 2 2" xfId="52985"/>
    <cellStyle name="Normal 15 2 6 2 3" xfId="40388"/>
    <cellStyle name="Normal 15 2 6 2 4" xfId="30374"/>
    <cellStyle name="Normal 15 2 6 3" xfId="6593"/>
    <cellStyle name="Normal 15 2 6 3 2" xfId="19223"/>
    <cellStyle name="Normal 15 2 6 3 2 2" xfId="54439"/>
    <cellStyle name="Normal 15 2 6 3 3" xfId="41842"/>
    <cellStyle name="Normal 15 2 6 3 4" xfId="31828"/>
    <cellStyle name="Normal 15 2 6 4" xfId="8052"/>
    <cellStyle name="Normal 15 2 6 4 2" xfId="20677"/>
    <cellStyle name="Normal 15 2 6 4 2 2" xfId="55893"/>
    <cellStyle name="Normal 15 2 6 4 3" xfId="43296"/>
    <cellStyle name="Normal 15 2 6 4 4" xfId="33282"/>
    <cellStyle name="Normal 15 2 6 5" xfId="9833"/>
    <cellStyle name="Normal 15 2 6 5 2" xfId="22453"/>
    <cellStyle name="Normal 15 2 6 5 2 2" xfId="57669"/>
    <cellStyle name="Normal 15 2 6 5 3" xfId="45072"/>
    <cellStyle name="Normal 15 2 6 5 4" xfId="35058"/>
    <cellStyle name="Normal 15 2 6 6" xfId="11626"/>
    <cellStyle name="Normal 15 2 6 6 2" xfId="24229"/>
    <cellStyle name="Normal 15 2 6 6 2 2" xfId="59445"/>
    <cellStyle name="Normal 15 2 6 6 3" xfId="46848"/>
    <cellStyle name="Normal 15 2 6 6 4" xfId="36834"/>
    <cellStyle name="Normal 15 2 6 7" xfId="15993"/>
    <cellStyle name="Normal 15 2 6 7 2" xfId="51209"/>
    <cellStyle name="Normal 15 2 6 7 3" xfId="28598"/>
    <cellStyle name="Normal 15 2 6 8" xfId="14215"/>
    <cellStyle name="Normal 15 2 6 8 2" xfId="49433"/>
    <cellStyle name="Normal 15 2 6 9" xfId="38612"/>
    <cellStyle name="Normal 15 2 7" xfId="2484"/>
    <cellStyle name="Normal 15 2 7 10" xfId="26013"/>
    <cellStyle name="Normal 15 2 7 11" xfId="60417"/>
    <cellStyle name="Normal 15 2 7 2" xfId="4314"/>
    <cellStyle name="Normal 15 2 7 2 2" xfId="16960"/>
    <cellStyle name="Normal 15 2 7 2 2 2" xfId="52176"/>
    <cellStyle name="Normal 15 2 7 2 3" xfId="39579"/>
    <cellStyle name="Normal 15 2 7 2 4" xfId="29565"/>
    <cellStyle name="Normal 15 2 7 3" xfId="5784"/>
    <cellStyle name="Normal 15 2 7 3 2" xfId="18414"/>
    <cellStyle name="Normal 15 2 7 3 2 2" xfId="53630"/>
    <cellStyle name="Normal 15 2 7 3 3" xfId="41033"/>
    <cellStyle name="Normal 15 2 7 3 4" xfId="31019"/>
    <cellStyle name="Normal 15 2 7 4" xfId="7243"/>
    <cellStyle name="Normal 15 2 7 4 2" xfId="19868"/>
    <cellStyle name="Normal 15 2 7 4 2 2" xfId="55084"/>
    <cellStyle name="Normal 15 2 7 4 3" xfId="42487"/>
    <cellStyle name="Normal 15 2 7 4 4" xfId="32473"/>
    <cellStyle name="Normal 15 2 7 5" xfId="9024"/>
    <cellStyle name="Normal 15 2 7 5 2" xfId="21644"/>
    <cellStyle name="Normal 15 2 7 5 2 2" xfId="56860"/>
    <cellStyle name="Normal 15 2 7 5 3" xfId="44263"/>
    <cellStyle name="Normal 15 2 7 5 4" xfId="34249"/>
    <cellStyle name="Normal 15 2 7 6" xfId="10817"/>
    <cellStyle name="Normal 15 2 7 6 2" xfId="23420"/>
    <cellStyle name="Normal 15 2 7 6 2 2" xfId="58636"/>
    <cellStyle name="Normal 15 2 7 6 3" xfId="46039"/>
    <cellStyle name="Normal 15 2 7 6 4" xfId="36025"/>
    <cellStyle name="Normal 15 2 7 7" xfId="15184"/>
    <cellStyle name="Normal 15 2 7 7 2" xfId="50400"/>
    <cellStyle name="Normal 15 2 7 7 3" xfId="27789"/>
    <cellStyle name="Normal 15 2 7 8" xfId="13406"/>
    <cellStyle name="Normal 15 2 7 8 2" xfId="48624"/>
    <cellStyle name="Normal 15 2 7 9" xfId="37803"/>
    <cellStyle name="Normal 15 2 8" xfId="3651"/>
    <cellStyle name="Normal 15 2 8 2" xfId="8375"/>
    <cellStyle name="Normal 15 2 8 2 2" xfId="21000"/>
    <cellStyle name="Normal 15 2 8 2 2 2" xfId="56216"/>
    <cellStyle name="Normal 15 2 8 2 3" xfId="43619"/>
    <cellStyle name="Normal 15 2 8 2 4" xfId="33605"/>
    <cellStyle name="Normal 15 2 8 3" xfId="10156"/>
    <cellStyle name="Normal 15 2 8 3 2" xfId="22776"/>
    <cellStyle name="Normal 15 2 8 3 2 2" xfId="57992"/>
    <cellStyle name="Normal 15 2 8 3 3" xfId="45395"/>
    <cellStyle name="Normal 15 2 8 3 4" xfId="35381"/>
    <cellStyle name="Normal 15 2 8 4" xfId="11951"/>
    <cellStyle name="Normal 15 2 8 4 2" xfId="24552"/>
    <cellStyle name="Normal 15 2 8 4 2 2" xfId="59768"/>
    <cellStyle name="Normal 15 2 8 4 3" xfId="47171"/>
    <cellStyle name="Normal 15 2 8 4 4" xfId="37157"/>
    <cellStyle name="Normal 15 2 8 5" xfId="16316"/>
    <cellStyle name="Normal 15 2 8 5 2" xfId="51532"/>
    <cellStyle name="Normal 15 2 8 5 3" xfId="28921"/>
    <cellStyle name="Normal 15 2 8 6" xfId="14538"/>
    <cellStyle name="Normal 15 2 8 6 2" xfId="49756"/>
    <cellStyle name="Normal 15 2 8 7" xfId="38935"/>
    <cellStyle name="Normal 15 2 8 8" xfId="27145"/>
    <cellStyle name="Normal 15 2 9" xfId="3981"/>
    <cellStyle name="Normal 15 2 9 2" xfId="16638"/>
    <cellStyle name="Normal 15 2 9 2 2" xfId="51854"/>
    <cellStyle name="Normal 15 2 9 2 3" xfId="29243"/>
    <cellStyle name="Normal 15 2 9 3" xfId="13084"/>
    <cellStyle name="Normal 15 2 9 3 2" xfId="48302"/>
    <cellStyle name="Normal 15 2 9 4" xfId="39257"/>
    <cellStyle name="Normal 15 2 9 5" xfId="25691"/>
    <cellStyle name="Normal 15 2_District Target Attainment" xfId="1041"/>
    <cellStyle name="Normal 15 3" xfId="1042"/>
    <cellStyle name="Normal 15 3 10" xfId="6963"/>
    <cellStyle name="Normal 15 3 10 2" xfId="19589"/>
    <cellStyle name="Normal 15 3 10 2 2" xfId="54805"/>
    <cellStyle name="Normal 15 3 10 3" xfId="42208"/>
    <cellStyle name="Normal 15 3 10 4" xfId="32194"/>
    <cellStyle name="Normal 15 3 11" xfId="8744"/>
    <cellStyle name="Normal 15 3 11 2" xfId="21365"/>
    <cellStyle name="Normal 15 3 11 2 2" xfId="56581"/>
    <cellStyle name="Normal 15 3 11 3" xfId="43984"/>
    <cellStyle name="Normal 15 3 11 4" xfId="33970"/>
    <cellStyle name="Normal 15 3 12" xfId="10547"/>
    <cellStyle name="Normal 15 3 12 2" xfId="23158"/>
    <cellStyle name="Normal 15 3 12 2 2" xfId="58374"/>
    <cellStyle name="Normal 15 3 12 3" xfId="45777"/>
    <cellStyle name="Normal 15 3 12 4" xfId="35763"/>
    <cellStyle name="Normal 15 3 13" xfId="14904"/>
    <cellStyle name="Normal 15 3 13 2" xfId="50121"/>
    <cellStyle name="Normal 15 3 13 3" xfId="27510"/>
    <cellStyle name="Normal 15 3 14" xfId="12318"/>
    <cellStyle name="Normal 15 3 14 2" xfId="47536"/>
    <cellStyle name="Normal 15 3 15" xfId="37523"/>
    <cellStyle name="Normal 15 3 16" xfId="24925"/>
    <cellStyle name="Normal 15 3 17" xfId="60138"/>
    <cellStyle name="Normal 15 3 2" xfId="1043"/>
    <cellStyle name="Normal 15 3 2 10" xfId="10548"/>
    <cellStyle name="Normal 15 3 2 10 2" xfId="23159"/>
    <cellStyle name="Normal 15 3 2 10 2 2" xfId="58375"/>
    <cellStyle name="Normal 15 3 2 10 3" xfId="45778"/>
    <cellStyle name="Normal 15 3 2 10 4" xfId="35764"/>
    <cellStyle name="Normal 15 3 2 11" xfId="15059"/>
    <cellStyle name="Normal 15 3 2 11 2" xfId="50275"/>
    <cellStyle name="Normal 15 3 2 11 3" xfId="27664"/>
    <cellStyle name="Normal 15 3 2 12" xfId="12472"/>
    <cellStyle name="Normal 15 3 2 12 2" xfId="47690"/>
    <cellStyle name="Normal 15 3 2 13" xfId="37678"/>
    <cellStyle name="Normal 15 3 2 14" xfId="25079"/>
    <cellStyle name="Normal 15 3 2 15" xfId="60292"/>
    <cellStyle name="Normal 15 3 2 2" xfId="3195"/>
    <cellStyle name="Normal 15 3 2 2 10" xfId="25563"/>
    <cellStyle name="Normal 15 3 2 2 11" xfId="61098"/>
    <cellStyle name="Normal 15 3 2 2 2" xfId="4995"/>
    <cellStyle name="Normal 15 3 2 2 2 2" xfId="17641"/>
    <cellStyle name="Normal 15 3 2 2 2 2 2" xfId="52857"/>
    <cellStyle name="Normal 15 3 2 2 2 2 3" xfId="30246"/>
    <cellStyle name="Normal 15 3 2 2 2 3" xfId="14087"/>
    <cellStyle name="Normal 15 3 2 2 2 3 2" xfId="49305"/>
    <cellStyle name="Normal 15 3 2 2 2 4" xfId="40260"/>
    <cellStyle name="Normal 15 3 2 2 2 5" xfId="26694"/>
    <cellStyle name="Normal 15 3 2 2 3" xfId="6465"/>
    <cellStyle name="Normal 15 3 2 2 3 2" xfId="19095"/>
    <cellStyle name="Normal 15 3 2 2 3 2 2" xfId="54311"/>
    <cellStyle name="Normal 15 3 2 2 3 3" xfId="41714"/>
    <cellStyle name="Normal 15 3 2 2 3 4" xfId="31700"/>
    <cellStyle name="Normal 15 3 2 2 4" xfId="7924"/>
    <cellStyle name="Normal 15 3 2 2 4 2" xfId="20549"/>
    <cellStyle name="Normal 15 3 2 2 4 2 2" xfId="55765"/>
    <cellStyle name="Normal 15 3 2 2 4 3" xfId="43168"/>
    <cellStyle name="Normal 15 3 2 2 4 4" xfId="33154"/>
    <cellStyle name="Normal 15 3 2 2 5" xfId="9705"/>
    <cellStyle name="Normal 15 3 2 2 5 2" xfId="22325"/>
    <cellStyle name="Normal 15 3 2 2 5 2 2" xfId="57541"/>
    <cellStyle name="Normal 15 3 2 2 5 3" xfId="44944"/>
    <cellStyle name="Normal 15 3 2 2 5 4" xfId="34930"/>
    <cellStyle name="Normal 15 3 2 2 6" xfId="11498"/>
    <cellStyle name="Normal 15 3 2 2 6 2" xfId="24101"/>
    <cellStyle name="Normal 15 3 2 2 6 2 2" xfId="59317"/>
    <cellStyle name="Normal 15 3 2 2 6 3" xfId="46720"/>
    <cellStyle name="Normal 15 3 2 2 6 4" xfId="36706"/>
    <cellStyle name="Normal 15 3 2 2 7" xfId="15865"/>
    <cellStyle name="Normal 15 3 2 2 7 2" xfId="51081"/>
    <cellStyle name="Normal 15 3 2 2 7 3" xfId="28470"/>
    <cellStyle name="Normal 15 3 2 2 8" xfId="12956"/>
    <cellStyle name="Normal 15 3 2 2 8 2" xfId="48174"/>
    <cellStyle name="Normal 15 3 2 2 9" xfId="38484"/>
    <cellStyle name="Normal 15 3 2 3" xfId="3524"/>
    <cellStyle name="Normal 15 3 2 3 10" xfId="27019"/>
    <cellStyle name="Normal 15 3 2 3 11" xfId="61423"/>
    <cellStyle name="Normal 15 3 2 3 2" xfId="5320"/>
    <cellStyle name="Normal 15 3 2 3 2 2" xfId="17966"/>
    <cellStyle name="Normal 15 3 2 3 2 2 2" xfId="53182"/>
    <cellStyle name="Normal 15 3 2 3 2 3" xfId="40585"/>
    <cellStyle name="Normal 15 3 2 3 2 4" xfId="30571"/>
    <cellStyle name="Normal 15 3 2 3 3" xfId="6790"/>
    <cellStyle name="Normal 15 3 2 3 3 2" xfId="19420"/>
    <cellStyle name="Normal 15 3 2 3 3 2 2" xfId="54636"/>
    <cellStyle name="Normal 15 3 2 3 3 3" xfId="42039"/>
    <cellStyle name="Normal 15 3 2 3 3 4" xfId="32025"/>
    <cellStyle name="Normal 15 3 2 3 4" xfId="8249"/>
    <cellStyle name="Normal 15 3 2 3 4 2" xfId="20874"/>
    <cellStyle name="Normal 15 3 2 3 4 2 2" xfId="56090"/>
    <cellStyle name="Normal 15 3 2 3 4 3" xfId="43493"/>
    <cellStyle name="Normal 15 3 2 3 4 4" xfId="33479"/>
    <cellStyle name="Normal 15 3 2 3 5" xfId="10030"/>
    <cellStyle name="Normal 15 3 2 3 5 2" xfId="22650"/>
    <cellStyle name="Normal 15 3 2 3 5 2 2" xfId="57866"/>
    <cellStyle name="Normal 15 3 2 3 5 3" xfId="45269"/>
    <cellStyle name="Normal 15 3 2 3 5 4" xfId="35255"/>
    <cellStyle name="Normal 15 3 2 3 6" xfId="11823"/>
    <cellStyle name="Normal 15 3 2 3 6 2" xfId="24426"/>
    <cellStyle name="Normal 15 3 2 3 6 2 2" xfId="59642"/>
    <cellStyle name="Normal 15 3 2 3 6 3" xfId="47045"/>
    <cellStyle name="Normal 15 3 2 3 6 4" xfId="37031"/>
    <cellStyle name="Normal 15 3 2 3 7" xfId="16190"/>
    <cellStyle name="Normal 15 3 2 3 7 2" xfId="51406"/>
    <cellStyle name="Normal 15 3 2 3 7 3" xfId="28795"/>
    <cellStyle name="Normal 15 3 2 3 8" xfId="14412"/>
    <cellStyle name="Normal 15 3 2 3 8 2" xfId="49630"/>
    <cellStyle name="Normal 15 3 2 3 9" xfId="38809"/>
    <cellStyle name="Normal 15 3 2 4" xfId="2686"/>
    <cellStyle name="Normal 15 3 2 4 10" xfId="26210"/>
    <cellStyle name="Normal 15 3 2 4 11" xfId="60614"/>
    <cellStyle name="Normal 15 3 2 4 2" xfId="4511"/>
    <cellStyle name="Normal 15 3 2 4 2 2" xfId="17157"/>
    <cellStyle name="Normal 15 3 2 4 2 2 2" xfId="52373"/>
    <cellStyle name="Normal 15 3 2 4 2 3" xfId="39776"/>
    <cellStyle name="Normal 15 3 2 4 2 4" xfId="29762"/>
    <cellStyle name="Normal 15 3 2 4 3" xfId="5981"/>
    <cellStyle name="Normal 15 3 2 4 3 2" xfId="18611"/>
    <cellStyle name="Normal 15 3 2 4 3 2 2" xfId="53827"/>
    <cellStyle name="Normal 15 3 2 4 3 3" xfId="41230"/>
    <cellStyle name="Normal 15 3 2 4 3 4" xfId="31216"/>
    <cellStyle name="Normal 15 3 2 4 4" xfId="7440"/>
    <cellStyle name="Normal 15 3 2 4 4 2" xfId="20065"/>
    <cellStyle name="Normal 15 3 2 4 4 2 2" xfId="55281"/>
    <cellStyle name="Normal 15 3 2 4 4 3" xfId="42684"/>
    <cellStyle name="Normal 15 3 2 4 4 4" xfId="32670"/>
    <cellStyle name="Normal 15 3 2 4 5" xfId="9221"/>
    <cellStyle name="Normal 15 3 2 4 5 2" xfId="21841"/>
    <cellStyle name="Normal 15 3 2 4 5 2 2" xfId="57057"/>
    <cellStyle name="Normal 15 3 2 4 5 3" xfId="44460"/>
    <cellStyle name="Normal 15 3 2 4 5 4" xfId="34446"/>
    <cellStyle name="Normal 15 3 2 4 6" xfId="11014"/>
    <cellStyle name="Normal 15 3 2 4 6 2" xfId="23617"/>
    <cellStyle name="Normal 15 3 2 4 6 2 2" xfId="58833"/>
    <cellStyle name="Normal 15 3 2 4 6 3" xfId="46236"/>
    <cellStyle name="Normal 15 3 2 4 6 4" xfId="36222"/>
    <cellStyle name="Normal 15 3 2 4 7" xfId="15381"/>
    <cellStyle name="Normal 15 3 2 4 7 2" xfId="50597"/>
    <cellStyle name="Normal 15 3 2 4 7 3" xfId="27986"/>
    <cellStyle name="Normal 15 3 2 4 8" xfId="13603"/>
    <cellStyle name="Normal 15 3 2 4 8 2" xfId="48821"/>
    <cellStyle name="Normal 15 3 2 4 9" xfId="38000"/>
    <cellStyle name="Normal 15 3 2 5" xfId="3849"/>
    <cellStyle name="Normal 15 3 2 5 2" xfId="8572"/>
    <cellStyle name="Normal 15 3 2 5 2 2" xfId="21197"/>
    <cellStyle name="Normal 15 3 2 5 2 2 2" xfId="56413"/>
    <cellStyle name="Normal 15 3 2 5 2 3" xfId="43816"/>
    <cellStyle name="Normal 15 3 2 5 2 4" xfId="33802"/>
    <cellStyle name="Normal 15 3 2 5 3" xfId="10353"/>
    <cellStyle name="Normal 15 3 2 5 3 2" xfId="22973"/>
    <cellStyle name="Normal 15 3 2 5 3 2 2" xfId="58189"/>
    <cellStyle name="Normal 15 3 2 5 3 3" xfId="45592"/>
    <cellStyle name="Normal 15 3 2 5 3 4" xfId="35578"/>
    <cellStyle name="Normal 15 3 2 5 4" xfId="12148"/>
    <cellStyle name="Normal 15 3 2 5 4 2" xfId="24749"/>
    <cellStyle name="Normal 15 3 2 5 4 2 2" xfId="59965"/>
    <cellStyle name="Normal 15 3 2 5 4 3" xfId="47368"/>
    <cellStyle name="Normal 15 3 2 5 4 4" xfId="37354"/>
    <cellStyle name="Normal 15 3 2 5 5" xfId="16513"/>
    <cellStyle name="Normal 15 3 2 5 5 2" xfId="51729"/>
    <cellStyle name="Normal 15 3 2 5 5 3" xfId="29118"/>
    <cellStyle name="Normal 15 3 2 5 6" xfId="14735"/>
    <cellStyle name="Normal 15 3 2 5 6 2" xfId="49953"/>
    <cellStyle name="Normal 15 3 2 5 7" xfId="39132"/>
    <cellStyle name="Normal 15 3 2 5 8" xfId="27342"/>
    <cellStyle name="Normal 15 3 2 6" xfId="4189"/>
    <cellStyle name="Normal 15 3 2 6 2" xfId="16835"/>
    <cellStyle name="Normal 15 3 2 6 2 2" xfId="52051"/>
    <cellStyle name="Normal 15 3 2 6 2 3" xfId="29440"/>
    <cellStyle name="Normal 15 3 2 6 3" xfId="13281"/>
    <cellStyle name="Normal 15 3 2 6 3 2" xfId="48499"/>
    <cellStyle name="Normal 15 3 2 6 4" xfId="39454"/>
    <cellStyle name="Normal 15 3 2 6 5" xfId="25888"/>
    <cellStyle name="Normal 15 3 2 7" xfId="5659"/>
    <cellStyle name="Normal 15 3 2 7 2" xfId="18289"/>
    <cellStyle name="Normal 15 3 2 7 2 2" xfId="53505"/>
    <cellStyle name="Normal 15 3 2 7 3" xfId="40908"/>
    <cellStyle name="Normal 15 3 2 7 4" xfId="30894"/>
    <cellStyle name="Normal 15 3 2 8" xfId="7118"/>
    <cellStyle name="Normal 15 3 2 8 2" xfId="19743"/>
    <cellStyle name="Normal 15 3 2 8 2 2" xfId="54959"/>
    <cellStyle name="Normal 15 3 2 8 3" xfId="42362"/>
    <cellStyle name="Normal 15 3 2 8 4" xfId="32348"/>
    <cellStyle name="Normal 15 3 2 9" xfId="8899"/>
    <cellStyle name="Normal 15 3 2 9 2" xfId="21519"/>
    <cellStyle name="Normal 15 3 2 9 2 2" xfId="56735"/>
    <cellStyle name="Normal 15 3 2 9 3" xfId="44138"/>
    <cellStyle name="Normal 15 3 2 9 4" xfId="34124"/>
    <cellStyle name="Normal 15 3 3" xfId="3034"/>
    <cellStyle name="Normal 15 3 3 10" xfId="25406"/>
    <cellStyle name="Normal 15 3 3 11" xfId="60941"/>
    <cellStyle name="Normal 15 3 3 2" xfId="4838"/>
    <cellStyle name="Normal 15 3 3 2 2" xfId="17484"/>
    <cellStyle name="Normal 15 3 3 2 2 2" xfId="52700"/>
    <cellStyle name="Normal 15 3 3 2 2 3" xfId="30089"/>
    <cellStyle name="Normal 15 3 3 2 3" xfId="13930"/>
    <cellStyle name="Normal 15 3 3 2 3 2" xfId="49148"/>
    <cellStyle name="Normal 15 3 3 2 4" xfId="40103"/>
    <cellStyle name="Normal 15 3 3 2 5" xfId="26537"/>
    <cellStyle name="Normal 15 3 3 3" xfId="6308"/>
    <cellStyle name="Normal 15 3 3 3 2" xfId="18938"/>
    <cellStyle name="Normal 15 3 3 3 2 2" xfId="54154"/>
    <cellStyle name="Normal 15 3 3 3 3" xfId="41557"/>
    <cellStyle name="Normal 15 3 3 3 4" xfId="31543"/>
    <cellStyle name="Normal 15 3 3 4" xfId="7767"/>
    <cellStyle name="Normal 15 3 3 4 2" xfId="20392"/>
    <cellStyle name="Normal 15 3 3 4 2 2" xfId="55608"/>
    <cellStyle name="Normal 15 3 3 4 3" xfId="43011"/>
    <cellStyle name="Normal 15 3 3 4 4" xfId="32997"/>
    <cellStyle name="Normal 15 3 3 5" xfId="9548"/>
    <cellStyle name="Normal 15 3 3 5 2" xfId="22168"/>
    <cellStyle name="Normal 15 3 3 5 2 2" xfId="57384"/>
    <cellStyle name="Normal 15 3 3 5 3" xfId="44787"/>
    <cellStyle name="Normal 15 3 3 5 4" xfId="34773"/>
    <cellStyle name="Normal 15 3 3 6" xfId="11341"/>
    <cellStyle name="Normal 15 3 3 6 2" xfId="23944"/>
    <cellStyle name="Normal 15 3 3 6 2 2" xfId="59160"/>
    <cellStyle name="Normal 15 3 3 6 3" xfId="46563"/>
    <cellStyle name="Normal 15 3 3 6 4" xfId="36549"/>
    <cellStyle name="Normal 15 3 3 7" xfId="15708"/>
    <cellStyle name="Normal 15 3 3 7 2" xfId="50924"/>
    <cellStyle name="Normal 15 3 3 7 3" xfId="28313"/>
    <cellStyle name="Normal 15 3 3 8" xfId="12799"/>
    <cellStyle name="Normal 15 3 3 8 2" xfId="48017"/>
    <cellStyle name="Normal 15 3 3 9" xfId="38327"/>
    <cellStyle name="Normal 15 3 4" xfId="2862"/>
    <cellStyle name="Normal 15 3 4 10" xfId="25247"/>
    <cellStyle name="Normal 15 3 4 11" xfId="60782"/>
    <cellStyle name="Normal 15 3 4 2" xfId="4679"/>
    <cellStyle name="Normal 15 3 4 2 2" xfId="17325"/>
    <cellStyle name="Normal 15 3 4 2 2 2" xfId="52541"/>
    <cellStyle name="Normal 15 3 4 2 2 3" xfId="29930"/>
    <cellStyle name="Normal 15 3 4 2 3" xfId="13771"/>
    <cellStyle name="Normal 15 3 4 2 3 2" xfId="48989"/>
    <cellStyle name="Normal 15 3 4 2 4" xfId="39944"/>
    <cellStyle name="Normal 15 3 4 2 5" xfId="26378"/>
    <cellStyle name="Normal 15 3 4 3" xfId="6149"/>
    <cellStyle name="Normal 15 3 4 3 2" xfId="18779"/>
    <cellStyle name="Normal 15 3 4 3 2 2" xfId="53995"/>
    <cellStyle name="Normal 15 3 4 3 3" xfId="41398"/>
    <cellStyle name="Normal 15 3 4 3 4" xfId="31384"/>
    <cellStyle name="Normal 15 3 4 4" xfId="7608"/>
    <cellStyle name="Normal 15 3 4 4 2" xfId="20233"/>
    <cellStyle name="Normal 15 3 4 4 2 2" xfId="55449"/>
    <cellStyle name="Normal 15 3 4 4 3" xfId="42852"/>
    <cellStyle name="Normal 15 3 4 4 4" xfId="32838"/>
    <cellStyle name="Normal 15 3 4 5" xfId="9389"/>
    <cellStyle name="Normal 15 3 4 5 2" xfId="22009"/>
    <cellStyle name="Normal 15 3 4 5 2 2" xfId="57225"/>
    <cellStyle name="Normal 15 3 4 5 3" xfId="44628"/>
    <cellStyle name="Normal 15 3 4 5 4" xfId="34614"/>
    <cellStyle name="Normal 15 3 4 6" xfId="11182"/>
    <cellStyle name="Normal 15 3 4 6 2" xfId="23785"/>
    <cellStyle name="Normal 15 3 4 6 2 2" xfId="59001"/>
    <cellStyle name="Normal 15 3 4 6 3" xfId="46404"/>
    <cellStyle name="Normal 15 3 4 6 4" xfId="36390"/>
    <cellStyle name="Normal 15 3 4 7" xfId="15549"/>
    <cellStyle name="Normal 15 3 4 7 2" xfId="50765"/>
    <cellStyle name="Normal 15 3 4 7 3" xfId="28154"/>
    <cellStyle name="Normal 15 3 4 8" xfId="12640"/>
    <cellStyle name="Normal 15 3 4 8 2" xfId="47858"/>
    <cellStyle name="Normal 15 3 4 9" xfId="38168"/>
    <cellStyle name="Normal 15 3 5" xfId="3370"/>
    <cellStyle name="Normal 15 3 5 10" xfId="26865"/>
    <cellStyle name="Normal 15 3 5 11" xfId="61269"/>
    <cellStyle name="Normal 15 3 5 2" xfId="5166"/>
    <cellStyle name="Normal 15 3 5 2 2" xfId="17812"/>
    <cellStyle name="Normal 15 3 5 2 2 2" xfId="53028"/>
    <cellStyle name="Normal 15 3 5 2 3" xfId="40431"/>
    <cellStyle name="Normal 15 3 5 2 4" xfId="30417"/>
    <cellStyle name="Normal 15 3 5 3" xfId="6636"/>
    <cellStyle name="Normal 15 3 5 3 2" xfId="19266"/>
    <cellStyle name="Normal 15 3 5 3 2 2" xfId="54482"/>
    <cellStyle name="Normal 15 3 5 3 3" xfId="41885"/>
    <cellStyle name="Normal 15 3 5 3 4" xfId="31871"/>
    <cellStyle name="Normal 15 3 5 4" xfId="8095"/>
    <cellStyle name="Normal 15 3 5 4 2" xfId="20720"/>
    <cellStyle name="Normal 15 3 5 4 2 2" xfId="55936"/>
    <cellStyle name="Normal 15 3 5 4 3" xfId="43339"/>
    <cellStyle name="Normal 15 3 5 4 4" xfId="33325"/>
    <cellStyle name="Normal 15 3 5 5" xfId="9876"/>
    <cellStyle name="Normal 15 3 5 5 2" xfId="22496"/>
    <cellStyle name="Normal 15 3 5 5 2 2" xfId="57712"/>
    <cellStyle name="Normal 15 3 5 5 3" xfId="45115"/>
    <cellStyle name="Normal 15 3 5 5 4" xfId="35101"/>
    <cellStyle name="Normal 15 3 5 6" xfId="11669"/>
    <cellStyle name="Normal 15 3 5 6 2" xfId="24272"/>
    <cellStyle name="Normal 15 3 5 6 2 2" xfId="59488"/>
    <cellStyle name="Normal 15 3 5 6 3" xfId="46891"/>
    <cellStyle name="Normal 15 3 5 6 4" xfId="36877"/>
    <cellStyle name="Normal 15 3 5 7" xfId="16036"/>
    <cellStyle name="Normal 15 3 5 7 2" xfId="51252"/>
    <cellStyle name="Normal 15 3 5 7 3" xfId="28641"/>
    <cellStyle name="Normal 15 3 5 8" xfId="14258"/>
    <cellStyle name="Normal 15 3 5 8 2" xfId="49476"/>
    <cellStyle name="Normal 15 3 5 9" xfId="38655"/>
    <cellStyle name="Normal 15 3 6" xfId="2531"/>
    <cellStyle name="Normal 15 3 6 10" xfId="26056"/>
    <cellStyle name="Normal 15 3 6 11" xfId="60460"/>
    <cellStyle name="Normal 15 3 6 2" xfId="4357"/>
    <cellStyle name="Normal 15 3 6 2 2" xfId="17003"/>
    <cellStyle name="Normal 15 3 6 2 2 2" xfId="52219"/>
    <cellStyle name="Normal 15 3 6 2 3" xfId="39622"/>
    <cellStyle name="Normal 15 3 6 2 4" xfId="29608"/>
    <cellStyle name="Normal 15 3 6 3" xfId="5827"/>
    <cellStyle name="Normal 15 3 6 3 2" xfId="18457"/>
    <cellStyle name="Normal 15 3 6 3 2 2" xfId="53673"/>
    <cellStyle name="Normal 15 3 6 3 3" xfId="41076"/>
    <cellStyle name="Normal 15 3 6 3 4" xfId="31062"/>
    <cellStyle name="Normal 15 3 6 4" xfId="7286"/>
    <cellStyle name="Normal 15 3 6 4 2" xfId="19911"/>
    <cellStyle name="Normal 15 3 6 4 2 2" xfId="55127"/>
    <cellStyle name="Normal 15 3 6 4 3" xfId="42530"/>
    <cellStyle name="Normal 15 3 6 4 4" xfId="32516"/>
    <cellStyle name="Normal 15 3 6 5" xfId="9067"/>
    <cellStyle name="Normal 15 3 6 5 2" xfId="21687"/>
    <cellStyle name="Normal 15 3 6 5 2 2" xfId="56903"/>
    <cellStyle name="Normal 15 3 6 5 3" xfId="44306"/>
    <cellStyle name="Normal 15 3 6 5 4" xfId="34292"/>
    <cellStyle name="Normal 15 3 6 6" xfId="10860"/>
    <cellStyle name="Normal 15 3 6 6 2" xfId="23463"/>
    <cellStyle name="Normal 15 3 6 6 2 2" xfId="58679"/>
    <cellStyle name="Normal 15 3 6 6 3" xfId="46082"/>
    <cellStyle name="Normal 15 3 6 6 4" xfId="36068"/>
    <cellStyle name="Normal 15 3 6 7" xfId="15227"/>
    <cellStyle name="Normal 15 3 6 7 2" xfId="50443"/>
    <cellStyle name="Normal 15 3 6 7 3" xfId="27832"/>
    <cellStyle name="Normal 15 3 6 8" xfId="13449"/>
    <cellStyle name="Normal 15 3 6 8 2" xfId="48667"/>
    <cellStyle name="Normal 15 3 6 9" xfId="37846"/>
    <cellStyle name="Normal 15 3 7" xfId="3694"/>
    <cellStyle name="Normal 15 3 7 2" xfId="8418"/>
    <cellStyle name="Normal 15 3 7 2 2" xfId="21043"/>
    <cellStyle name="Normal 15 3 7 2 2 2" xfId="56259"/>
    <cellStyle name="Normal 15 3 7 2 3" xfId="43662"/>
    <cellStyle name="Normal 15 3 7 2 4" xfId="33648"/>
    <cellStyle name="Normal 15 3 7 3" xfId="10199"/>
    <cellStyle name="Normal 15 3 7 3 2" xfId="22819"/>
    <cellStyle name="Normal 15 3 7 3 2 2" xfId="58035"/>
    <cellStyle name="Normal 15 3 7 3 3" xfId="45438"/>
    <cellStyle name="Normal 15 3 7 3 4" xfId="35424"/>
    <cellStyle name="Normal 15 3 7 4" xfId="11994"/>
    <cellStyle name="Normal 15 3 7 4 2" xfId="24595"/>
    <cellStyle name="Normal 15 3 7 4 2 2" xfId="59811"/>
    <cellStyle name="Normal 15 3 7 4 3" xfId="47214"/>
    <cellStyle name="Normal 15 3 7 4 4" xfId="37200"/>
    <cellStyle name="Normal 15 3 7 5" xfId="16359"/>
    <cellStyle name="Normal 15 3 7 5 2" xfId="51575"/>
    <cellStyle name="Normal 15 3 7 5 3" xfId="28964"/>
    <cellStyle name="Normal 15 3 7 6" xfId="14581"/>
    <cellStyle name="Normal 15 3 7 6 2" xfId="49799"/>
    <cellStyle name="Normal 15 3 7 7" xfId="38978"/>
    <cellStyle name="Normal 15 3 7 8" xfId="27188"/>
    <cellStyle name="Normal 15 3 8" xfId="4030"/>
    <cellStyle name="Normal 15 3 8 2" xfId="16681"/>
    <cellStyle name="Normal 15 3 8 2 2" xfId="51897"/>
    <cellStyle name="Normal 15 3 8 2 3" xfId="29286"/>
    <cellStyle name="Normal 15 3 8 3" xfId="13127"/>
    <cellStyle name="Normal 15 3 8 3 2" xfId="48345"/>
    <cellStyle name="Normal 15 3 8 4" xfId="39300"/>
    <cellStyle name="Normal 15 3 8 5" xfId="25734"/>
    <cellStyle name="Normal 15 3 9" xfId="5505"/>
    <cellStyle name="Normal 15 3 9 2" xfId="18135"/>
    <cellStyle name="Normal 15 3 9 2 2" xfId="53351"/>
    <cellStyle name="Normal 15 3 9 3" xfId="40754"/>
    <cellStyle name="Normal 15 3 9 4" xfId="30740"/>
    <cellStyle name="Normal 15 4" xfId="1044"/>
    <cellStyle name="Normal 15 4 10" xfId="10549"/>
    <cellStyle name="Normal 15 4 10 2" xfId="23160"/>
    <cellStyle name="Normal 15 4 10 2 2" xfId="58376"/>
    <cellStyle name="Normal 15 4 10 3" xfId="45779"/>
    <cellStyle name="Normal 15 4 10 4" xfId="35765"/>
    <cellStyle name="Normal 15 4 11" xfId="14985"/>
    <cellStyle name="Normal 15 4 11 2" xfId="50201"/>
    <cellStyle name="Normal 15 4 11 3" xfId="27590"/>
    <cellStyle name="Normal 15 4 12" xfId="12398"/>
    <cellStyle name="Normal 15 4 12 2" xfId="47616"/>
    <cellStyle name="Normal 15 4 13" xfId="37604"/>
    <cellStyle name="Normal 15 4 14" xfId="25005"/>
    <cellStyle name="Normal 15 4 15" xfId="60218"/>
    <cellStyle name="Normal 15 4 2" xfId="3121"/>
    <cellStyle name="Normal 15 4 2 10" xfId="25489"/>
    <cellStyle name="Normal 15 4 2 11" xfId="61024"/>
    <cellStyle name="Normal 15 4 2 2" xfId="4921"/>
    <cellStyle name="Normal 15 4 2 2 2" xfId="17567"/>
    <cellStyle name="Normal 15 4 2 2 2 2" xfId="52783"/>
    <cellStyle name="Normal 15 4 2 2 2 3" xfId="30172"/>
    <cellStyle name="Normal 15 4 2 2 3" xfId="14013"/>
    <cellStyle name="Normal 15 4 2 2 3 2" xfId="49231"/>
    <cellStyle name="Normal 15 4 2 2 4" xfId="40186"/>
    <cellStyle name="Normal 15 4 2 2 5" xfId="26620"/>
    <cellStyle name="Normal 15 4 2 3" xfId="6391"/>
    <cellStyle name="Normal 15 4 2 3 2" xfId="19021"/>
    <cellStyle name="Normal 15 4 2 3 2 2" xfId="54237"/>
    <cellStyle name="Normal 15 4 2 3 3" xfId="41640"/>
    <cellStyle name="Normal 15 4 2 3 4" xfId="31626"/>
    <cellStyle name="Normal 15 4 2 4" xfId="7850"/>
    <cellStyle name="Normal 15 4 2 4 2" xfId="20475"/>
    <cellStyle name="Normal 15 4 2 4 2 2" xfId="55691"/>
    <cellStyle name="Normal 15 4 2 4 3" xfId="43094"/>
    <cellStyle name="Normal 15 4 2 4 4" xfId="33080"/>
    <cellStyle name="Normal 15 4 2 5" xfId="9631"/>
    <cellStyle name="Normal 15 4 2 5 2" xfId="22251"/>
    <cellStyle name="Normal 15 4 2 5 2 2" xfId="57467"/>
    <cellStyle name="Normal 15 4 2 5 3" xfId="44870"/>
    <cellStyle name="Normal 15 4 2 5 4" xfId="34856"/>
    <cellStyle name="Normal 15 4 2 6" xfId="11424"/>
    <cellStyle name="Normal 15 4 2 6 2" xfId="24027"/>
    <cellStyle name="Normal 15 4 2 6 2 2" xfId="59243"/>
    <cellStyle name="Normal 15 4 2 6 3" xfId="46646"/>
    <cellStyle name="Normal 15 4 2 6 4" xfId="36632"/>
    <cellStyle name="Normal 15 4 2 7" xfId="15791"/>
    <cellStyle name="Normal 15 4 2 7 2" xfId="51007"/>
    <cellStyle name="Normal 15 4 2 7 3" xfId="28396"/>
    <cellStyle name="Normal 15 4 2 8" xfId="12882"/>
    <cellStyle name="Normal 15 4 2 8 2" xfId="48100"/>
    <cellStyle name="Normal 15 4 2 9" xfId="38410"/>
    <cellStyle name="Normal 15 4 3" xfId="3450"/>
    <cellStyle name="Normal 15 4 3 10" xfId="26945"/>
    <cellStyle name="Normal 15 4 3 11" xfId="61349"/>
    <cellStyle name="Normal 15 4 3 2" xfId="5246"/>
    <cellStyle name="Normal 15 4 3 2 2" xfId="17892"/>
    <cellStyle name="Normal 15 4 3 2 2 2" xfId="53108"/>
    <cellStyle name="Normal 15 4 3 2 3" xfId="40511"/>
    <cellStyle name="Normal 15 4 3 2 4" xfId="30497"/>
    <cellStyle name="Normal 15 4 3 3" xfId="6716"/>
    <cellStyle name="Normal 15 4 3 3 2" xfId="19346"/>
    <cellStyle name="Normal 15 4 3 3 2 2" xfId="54562"/>
    <cellStyle name="Normal 15 4 3 3 3" xfId="41965"/>
    <cellStyle name="Normal 15 4 3 3 4" xfId="31951"/>
    <cellStyle name="Normal 15 4 3 4" xfId="8175"/>
    <cellStyle name="Normal 15 4 3 4 2" xfId="20800"/>
    <cellStyle name="Normal 15 4 3 4 2 2" xfId="56016"/>
    <cellStyle name="Normal 15 4 3 4 3" xfId="43419"/>
    <cellStyle name="Normal 15 4 3 4 4" xfId="33405"/>
    <cellStyle name="Normal 15 4 3 5" xfId="9956"/>
    <cellStyle name="Normal 15 4 3 5 2" xfId="22576"/>
    <cellStyle name="Normal 15 4 3 5 2 2" xfId="57792"/>
    <cellStyle name="Normal 15 4 3 5 3" xfId="45195"/>
    <cellStyle name="Normal 15 4 3 5 4" xfId="35181"/>
    <cellStyle name="Normal 15 4 3 6" xfId="11749"/>
    <cellStyle name="Normal 15 4 3 6 2" xfId="24352"/>
    <cellStyle name="Normal 15 4 3 6 2 2" xfId="59568"/>
    <cellStyle name="Normal 15 4 3 6 3" xfId="46971"/>
    <cellStyle name="Normal 15 4 3 6 4" xfId="36957"/>
    <cellStyle name="Normal 15 4 3 7" xfId="16116"/>
    <cellStyle name="Normal 15 4 3 7 2" xfId="51332"/>
    <cellStyle name="Normal 15 4 3 7 3" xfId="28721"/>
    <cellStyle name="Normal 15 4 3 8" xfId="14338"/>
    <cellStyle name="Normal 15 4 3 8 2" xfId="49556"/>
    <cellStyle name="Normal 15 4 3 9" xfId="38735"/>
    <cellStyle name="Normal 15 4 4" xfId="2612"/>
    <cellStyle name="Normal 15 4 4 10" xfId="26136"/>
    <cellStyle name="Normal 15 4 4 11" xfId="60540"/>
    <cellStyle name="Normal 15 4 4 2" xfId="4437"/>
    <cellStyle name="Normal 15 4 4 2 2" xfId="17083"/>
    <cellStyle name="Normal 15 4 4 2 2 2" xfId="52299"/>
    <cellStyle name="Normal 15 4 4 2 3" xfId="39702"/>
    <cellStyle name="Normal 15 4 4 2 4" xfId="29688"/>
    <cellStyle name="Normal 15 4 4 3" xfId="5907"/>
    <cellStyle name="Normal 15 4 4 3 2" xfId="18537"/>
    <cellStyle name="Normal 15 4 4 3 2 2" xfId="53753"/>
    <cellStyle name="Normal 15 4 4 3 3" xfId="41156"/>
    <cellStyle name="Normal 15 4 4 3 4" xfId="31142"/>
    <cellStyle name="Normal 15 4 4 4" xfId="7366"/>
    <cellStyle name="Normal 15 4 4 4 2" xfId="19991"/>
    <cellStyle name="Normal 15 4 4 4 2 2" xfId="55207"/>
    <cellStyle name="Normal 15 4 4 4 3" xfId="42610"/>
    <cellStyle name="Normal 15 4 4 4 4" xfId="32596"/>
    <cellStyle name="Normal 15 4 4 5" xfId="9147"/>
    <cellStyle name="Normal 15 4 4 5 2" xfId="21767"/>
    <cellStyle name="Normal 15 4 4 5 2 2" xfId="56983"/>
    <cellStyle name="Normal 15 4 4 5 3" xfId="44386"/>
    <cellStyle name="Normal 15 4 4 5 4" xfId="34372"/>
    <cellStyle name="Normal 15 4 4 6" xfId="10940"/>
    <cellStyle name="Normal 15 4 4 6 2" xfId="23543"/>
    <cellStyle name="Normal 15 4 4 6 2 2" xfId="58759"/>
    <cellStyle name="Normal 15 4 4 6 3" xfId="46162"/>
    <cellStyle name="Normal 15 4 4 6 4" xfId="36148"/>
    <cellStyle name="Normal 15 4 4 7" xfId="15307"/>
    <cellStyle name="Normal 15 4 4 7 2" xfId="50523"/>
    <cellStyle name="Normal 15 4 4 7 3" xfId="27912"/>
    <cellStyle name="Normal 15 4 4 8" xfId="13529"/>
    <cellStyle name="Normal 15 4 4 8 2" xfId="48747"/>
    <cellStyle name="Normal 15 4 4 9" xfId="37926"/>
    <cellStyle name="Normal 15 4 5" xfId="3775"/>
    <cellStyle name="Normal 15 4 5 2" xfId="8498"/>
    <cellStyle name="Normal 15 4 5 2 2" xfId="21123"/>
    <cellStyle name="Normal 15 4 5 2 2 2" xfId="56339"/>
    <cellStyle name="Normal 15 4 5 2 3" xfId="43742"/>
    <cellStyle name="Normal 15 4 5 2 4" xfId="33728"/>
    <cellStyle name="Normal 15 4 5 3" xfId="10279"/>
    <cellStyle name="Normal 15 4 5 3 2" xfId="22899"/>
    <cellStyle name="Normal 15 4 5 3 2 2" xfId="58115"/>
    <cellStyle name="Normal 15 4 5 3 3" xfId="45518"/>
    <cellStyle name="Normal 15 4 5 3 4" xfId="35504"/>
    <cellStyle name="Normal 15 4 5 4" xfId="12074"/>
    <cellStyle name="Normal 15 4 5 4 2" xfId="24675"/>
    <cellStyle name="Normal 15 4 5 4 2 2" xfId="59891"/>
    <cellStyle name="Normal 15 4 5 4 3" xfId="47294"/>
    <cellStyle name="Normal 15 4 5 4 4" xfId="37280"/>
    <cellStyle name="Normal 15 4 5 5" xfId="16439"/>
    <cellStyle name="Normal 15 4 5 5 2" xfId="51655"/>
    <cellStyle name="Normal 15 4 5 5 3" xfId="29044"/>
    <cellStyle name="Normal 15 4 5 6" xfId="14661"/>
    <cellStyle name="Normal 15 4 5 6 2" xfId="49879"/>
    <cellStyle name="Normal 15 4 5 7" xfId="39058"/>
    <cellStyle name="Normal 15 4 5 8" xfId="27268"/>
    <cellStyle name="Normal 15 4 6" xfId="4115"/>
    <cellStyle name="Normal 15 4 6 2" xfId="16761"/>
    <cellStyle name="Normal 15 4 6 2 2" xfId="51977"/>
    <cellStyle name="Normal 15 4 6 2 3" xfId="29366"/>
    <cellStyle name="Normal 15 4 6 3" xfId="13207"/>
    <cellStyle name="Normal 15 4 6 3 2" xfId="48425"/>
    <cellStyle name="Normal 15 4 6 4" xfId="39380"/>
    <cellStyle name="Normal 15 4 6 5" xfId="25814"/>
    <cellStyle name="Normal 15 4 7" xfId="5585"/>
    <cellStyle name="Normal 15 4 7 2" xfId="18215"/>
    <cellStyle name="Normal 15 4 7 2 2" xfId="53431"/>
    <cellStyle name="Normal 15 4 7 3" xfId="40834"/>
    <cellStyle name="Normal 15 4 7 4" xfId="30820"/>
    <cellStyle name="Normal 15 4 8" xfId="7044"/>
    <cellStyle name="Normal 15 4 8 2" xfId="19669"/>
    <cellStyle name="Normal 15 4 8 2 2" xfId="54885"/>
    <cellStyle name="Normal 15 4 8 3" xfId="42288"/>
    <cellStyle name="Normal 15 4 8 4" xfId="32274"/>
    <cellStyle name="Normal 15 4 9" xfId="8825"/>
    <cellStyle name="Normal 15 4 9 2" xfId="21445"/>
    <cellStyle name="Normal 15 4 9 2 2" xfId="56661"/>
    <cellStyle name="Normal 15 4 9 3" xfId="44064"/>
    <cellStyle name="Normal 15 4 9 4" xfId="34050"/>
    <cellStyle name="Normal 15 5" xfId="2944"/>
    <cellStyle name="Normal 15 5 10" xfId="25327"/>
    <cellStyle name="Normal 15 5 11" xfId="60862"/>
    <cellStyle name="Normal 15 5 2" xfId="4759"/>
    <cellStyle name="Normal 15 5 2 2" xfId="17405"/>
    <cellStyle name="Normal 15 5 2 2 2" xfId="52621"/>
    <cellStyle name="Normal 15 5 2 2 3" xfId="30010"/>
    <cellStyle name="Normal 15 5 2 3" xfId="13851"/>
    <cellStyle name="Normal 15 5 2 3 2" xfId="49069"/>
    <cellStyle name="Normal 15 5 2 4" xfId="40024"/>
    <cellStyle name="Normal 15 5 2 5" xfId="26458"/>
    <cellStyle name="Normal 15 5 3" xfId="6229"/>
    <cellStyle name="Normal 15 5 3 2" xfId="18859"/>
    <cellStyle name="Normal 15 5 3 2 2" xfId="54075"/>
    <cellStyle name="Normal 15 5 3 3" xfId="41478"/>
    <cellStyle name="Normal 15 5 3 4" xfId="31464"/>
    <cellStyle name="Normal 15 5 4" xfId="7688"/>
    <cellStyle name="Normal 15 5 4 2" xfId="20313"/>
    <cellStyle name="Normal 15 5 4 2 2" xfId="55529"/>
    <cellStyle name="Normal 15 5 4 3" xfId="42932"/>
    <cellStyle name="Normal 15 5 4 4" xfId="32918"/>
    <cellStyle name="Normal 15 5 5" xfId="9469"/>
    <cellStyle name="Normal 15 5 5 2" xfId="22089"/>
    <cellStyle name="Normal 15 5 5 2 2" xfId="57305"/>
    <cellStyle name="Normal 15 5 5 3" xfId="44708"/>
    <cellStyle name="Normal 15 5 5 4" xfId="34694"/>
    <cellStyle name="Normal 15 5 6" xfId="11262"/>
    <cellStyle name="Normal 15 5 6 2" xfId="23865"/>
    <cellStyle name="Normal 15 5 6 2 2" xfId="59081"/>
    <cellStyle name="Normal 15 5 6 3" xfId="46484"/>
    <cellStyle name="Normal 15 5 6 4" xfId="36470"/>
    <cellStyle name="Normal 15 5 7" xfId="15629"/>
    <cellStyle name="Normal 15 5 7 2" xfId="50845"/>
    <cellStyle name="Normal 15 5 7 3" xfId="28234"/>
    <cellStyle name="Normal 15 5 8" xfId="12720"/>
    <cellStyle name="Normal 15 5 8 2" xfId="47938"/>
    <cellStyle name="Normal 15 5 9" xfId="38248"/>
    <cellStyle name="Normal 15 6" xfId="2782"/>
    <cellStyle name="Normal 15 6 10" xfId="25175"/>
    <cellStyle name="Normal 15 6 11" xfId="60710"/>
    <cellStyle name="Normal 15 6 2" xfId="4607"/>
    <cellStyle name="Normal 15 6 2 2" xfId="17253"/>
    <cellStyle name="Normal 15 6 2 2 2" xfId="52469"/>
    <cellStyle name="Normal 15 6 2 2 3" xfId="29858"/>
    <cellStyle name="Normal 15 6 2 3" xfId="13699"/>
    <cellStyle name="Normal 15 6 2 3 2" xfId="48917"/>
    <cellStyle name="Normal 15 6 2 4" xfId="39872"/>
    <cellStyle name="Normal 15 6 2 5" xfId="26306"/>
    <cellStyle name="Normal 15 6 3" xfId="6077"/>
    <cellStyle name="Normal 15 6 3 2" xfId="18707"/>
    <cellStyle name="Normal 15 6 3 2 2" xfId="53923"/>
    <cellStyle name="Normal 15 6 3 3" xfId="41326"/>
    <cellStyle name="Normal 15 6 3 4" xfId="31312"/>
    <cellStyle name="Normal 15 6 4" xfId="7536"/>
    <cellStyle name="Normal 15 6 4 2" xfId="20161"/>
    <cellStyle name="Normal 15 6 4 2 2" xfId="55377"/>
    <cellStyle name="Normal 15 6 4 3" xfId="42780"/>
    <cellStyle name="Normal 15 6 4 4" xfId="32766"/>
    <cellStyle name="Normal 15 6 5" xfId="9317"/>
    <cellStyle name="Normal 15 6 5 2" xfId="21937"/>
    <cellStyle name="Normal 15 6 5 2 2" xfId="57153"/>
    <cellStyle name="Normal 15 6 5 3" xfId="44556"/>
    <cellStyle name="Normal 15 6 5 4" xfId="34542"/>
    <cellStyle name="Normal 15 6 6" xfId="11110"/>
    <cellStyle name="Normal 15 6 6 2" xfId="23713"/>
    <cellStyle name="Normal 15 6 6 2 2" xfId="58929"/>
    <cellStyle name="Normal 15 6 6 3" xfId="46332"/>
    <cellStyle name="Normal 15 6 6 4" xfId="36318"/>
    <cellStyle name="Normal 15 6 7" xfId="15477"/>
    <cellStyle name="Normal 15 6 7 2" xfId="50693"/>
    <cellStyle name="Normal 15 6 7 3" xfId="28082"/>
    <cellStyle name="Normal 15 6 8" xfId="12568"/>
    <cellStyle name="Normal 15 6 8 2" xfId="47786"/>
    <cellStyle name="Normal 15 6 9" xfId="38096"/>
    <cellStyle name="Normal 15 7" xfId="3297"/>
    <cellStyle name="Normal 15 7 10" xfId="26793"/>
    <cellStyle name="Normal 15 7 11" xfId="61197"/>
    <cellStyle name="Normal 15 7 2" xfId="5094"/>
    <cellStyle name="Normal 15 7 2 2" xfId="17740"/>
    <cellStyle name="Normal 15 7 2 2 2" xfId="52956"/>
    <cellStyle name="Normal 15 7 2 3" xfId="40359"/>
    <cellStyle name="Normal 15 7 2 4" xfId="30345"/>
    <cellStyle name="Normal 15 7 3" xfId="6564"/>
    <cellStyle name="Normal 15 7 3 2" xfId="19194"/>
    <cellStyle name="Normal 15 7 3 2 2" xfId="54410"/>
    <cellStyle name="Normal 15 7 3 3" xfId="41813"/>
    <cellStyle name="Normal 15 7 3 4" xfId="31799"/>
    <cellStyle name="Normal 15 7 4" xfId="8023"/>
    <cellStyle name="Normal 15 7 4 2" xfId="20648"/>
    <cellStyle name="Normal 15 7 4 2 2" xfId="55864"/>
    <cellStyle name="Normal 15 7 4 3" xfId="43267"/>
    <cellStyle name="Normal 15 7 4 4" xfId="33253"/>
    <cellStyle name="Normal 15 7 5" xfId="9804"/>
    <cellStyle name="Normal 15 7 5 2" xfId="22424"/>
    <cellStyle name="Normal 15 7 5 2 2" xfId="57640"/>
    <cellStyle name="Normal 15 7 5 3" xfId="45043"/>
    <cellStyle name="Normal 15 7 5 4" xfId="35029"/>
    <cellStyle name="Normal 15 7 6" xfId="11597"/>
    <cellStyle name="Normal 15 7 6 2" xfId="24200"/>
    <cellStyle name="Normal 15 7 6 2 2" xfId="59416"/>
    <cellStyle name="Normal 15 7 6 3" xfId="46819"/>
    <cellStyle name="Normal 15 7 6 4" xfId="36805"/>
    <cellStyle name="Normal 15 7 7" xfId="15964"/>
    <cellStyle name="Normal 15 7 7 2" xfId="51180"/>
    <cellStyle name="Normal 15 7 7 3" xfId="28569"/>
    <cellStyle name="Normal 15 7 8" xfId="14186"/>
    <cellStyle name="Normal 15 7 8 2" xfId="49404"/>
    <cellStyle name="Normal 15 7 9" xfId="38583"/>
    <cellStyle name="Normal 15 8" xfId="2452"/>
    <cellStyle name="Normal 15 8 10" xfId="25984"/>
    <cellStyle name="Normal 15 8 11" xfId="60388"/>
    <cellStyle name="Normal 15 8 2" xfId="4285"/>
    <cellStyle name="Normal 15 8 2 2" xfId="16931"/>
    <cellStyle name="Normal 15 8 2 2 2" xfId="52147"/>
    <cellStyle name="Normal 15 8 2 3" xfId="39550"/>
    <cellStyle name="Normal 15 8 2 4" xfId="29536"/>
    <cellStyle name="Normal 15 8 3" xfId="5755"/>
    <cellStyle name="Normal 15 8 3 2" xfId="18385"/>
    <cellStyle name="Normal 15 8 3 2 2" xfId="53601"/>
    <cellStyle name="Normal 15 8 3 3" xfId="41004"/>
    <cellStyle name="Normal 15 8 3 4" xfId="30990"/>
    <cellStyle name="Normal 15 8 4" xfId="7214"/>
    <cellStyle name="Normal 15 8 4 2" xfId="19839"/>
    <cellStyle name="Normal 15 8 4 2 2" xfId="55055"/>
    <cellStyle name="Normal 15 8 4 3" xfId="42458"/>
    <cellStyle name="Normal 15 8 4 4" xfId="32444"/>
    <cellStyle name="Normal 15 8 5" xfId="8995"/>
    <cellStyle name="Normal 15 8 5 2" xfId="21615"/>
    <cellStyle name="Normal 15 8 5 2 2" xfId="56831"/>
    <cellStyle name="Normal 15 8 5 3" xfId="44234"/>
    <cellStyle name="Normal 15 8 5 4" xfId="34220"/>
    <cellStyle name="Normal 15 8 6" xfId="10788"/>
    <cellStyle name="Normal 15 8 6 2" xfId="23391"/>
    <cellStyle name="Normal 15 8 6 2 2" xfId="58607"/>
    <cellStyle name="Normal 15 8 6 3" xfId="46010"/>
    <cellStyle name="Normal 15 8 6 4" xfId="35996"/>
    <cellStyle name="Normal 15 8 7" xfId="15155"/>
    <cellStyle name="Normal 15 8 7 2" xfId="50371"/>
    <cellStyle name="Normal 15 8 7 3" xfId="27760"/>
    <cellStyle name="Normal 15 8 8" xfId="13377"/>
    <cellStyle name="Normal 15 8 8 2" xfId="48595"/>
    <cellStyle name="Normal 15 8 9" xfId="37774"/>
    <cellStyle name="Normal 15 9" xfId="3621"/>
    <cellStyle name="Normal 15 9 2" xfId="8346"/>
    <cellStyle name="Normal 15 9 2 2" xfId="20971"/>
    <cellStyle name="Normal 15 9 2 2 2" xfId="56187"/>
    <cellStyle name="Normal 15 9 2 3" xfId="43590"/>
    <cellStyle name="Normal 15 9 2 4" xfId="33576"/>
    <cellStyle name="Normal 15 9 3" xfId="10127"/>
    <cellStyle name="Normal 15 9 3 2" xfId="22747"/>
    <cellStyle name="Normal 15 9 3 2 2" xfId="57963"/>
    <cellStyle name="Normal 15 9 3 3" xfId="45366"/>
    <cellStyle name="Normal 15 9 3 4" xfId="35352"/>
    <cellStyle name="Normal 15 9 4" xfId="11922"/>
    <cellStyle name="Normal 15 9 4 2" xfId="24523"/>
    <cellStyle name="Normal 15 9 4 2 2" xfId="59739"/>
    <cellStyle name="Normal 15 9 4 3" xfId="47142"/>
    <cellStyle name="Normal 15 9 4 4" xfId="37128"/>
    <cellStyle name="Normal 15 9 5" xfId="16287"/>
    <cellStyle name="Normal 15 9 5 2" xfId="51503"/>
    <cellStyle name="Normal 15 9 5 3" xfId="28892"/>
    <cellStyle name="Normal 15 9 6" xfId="14509"/>
    <cellStyle name="Normal 15 9 6 2" xfId="49727"/>
    <cellStyle name="Normal 15 9 7" xfId="38906"/>
    <cellStyle name="Normal 15 9 8" xfId="27116"/>
    <cellStyle name="Normal 15_District Target Attainment" xfId="1045"/>
    <cellStyle name="Normal 16" xfId="1046"/>
    <cellStyle name="Normal 16 10" xfId="3947"/>
    <cellStyle name="Normal 16 10 2" xfId="16610"/>
    <cellStyle name="Normal 16 10 2 2" xfId="51826"/>
    <cellStyle name="Normal 16 10 2 3" xfId="29215"/>
    <cellStyle name="Normal 16 10 3" xfId="13056"/>
    <cellStyle name="Normal 16 10 3 2" xfId="48274"/>
    <cellStyle name="Normal 16 10 4" xfId="39229"/>
    <cellStyle name="Normal 16 10 5" xfId="25663"/>
    <cellStyle name="Normal 16 11" xfId="5433"/>
    <cellStyle name="Normal 16 11 2" xfId="18064"/>
    <cellStyle name="Normal 16 11 2 2" xfId="53280"/>
    <cellStyle name="Normal 16 11 3" xfId="40683"/>
    <cellStyle name="Normal 16 11 4" xfId="30669"/>
    <cellStyle name="Normal 16 12" xfId="6889"/>
    <cellStyle name="Normal 16 12 2" xfId="19518"/>
    <cellStyle name="Normal 16 12 2 2" xfId="54734"/>
    <cellStyle name="Normal 16 12 3" xfId="42137"/>
    <cellStyle name="Normal 16 12 4" xfId="32123"/>
    <cellStyle name="Normal 16 13" xfId="8671"/>
    <cellStyle name="Normal 16 13 2" xfId="21294"/>
    <cellStyle name="Normal 16 13 2 2" xfId="56510"/>
    <cellStyle name="Normal 16 13 3" xfId="43913"/>
    <cellStyle name="Normal 16 13 4" xfId="33899"/>
    <cellStyle name="Normal 16 14" xfId="10550"/>
    <cellStyle name="Normal 16 14 2" xfId="23161"/>
    <cellStyle name="Normal 16 14 2 2" xfId="58377"/>
    <cellStyle name="Normal 16 14 3" xfId="45780"/>
    <cellStyle name="Normal 16 14 4" xfId="35766"/>
    <cellStyle name="Normal 16 15" xfId="14832"/>
    <cellStyle name="Normal 16 15 2" xfId="50050"/>
    <cellStyle name="Normal 16 15 3" xfId="27439"/>
    <cellStyle name="Normal 16 16" xfId="12246"/>
    <cellStyle name="Normal 16 16 2" xfId="47465"/>
    <cellStyle name="Normal 16 17" xfId="37451"/>
    <cellStyle name="Normal 16 18" xfId="24853"/>
    <cellStyle name="Normal 16 19" xfId="60066"/>
    <cellStyle name="Normal 16 2" xfId="1047"/>
    <cellStyle name="Normal 16 2 10" xfId="5463"/>
    <cellStyle name="Normal 16 2 10 2" xfId="18093"/>
    <cellStyle name="Normal 16 2 10 2 2" xfId="53309"/>
    <cellStyle name="Normal 16 2 10 3" xfId="40712"/>
    <cellStyle name="Normal 16 2 10 4" xfId="30698"/>
    <cellStyle name="Normal 16 2 11" xfId="6919"/>
    <cellStyle name="Normal 16 2 11 2" xfId="19547"/>
    <cellStyle name="Normal 16 2 11 2 2" xfId="54763"/>
    <cellStyle name="Normal 16 2 11 3" xfId="42166"/>
    <cellStyle name="Normal 16 2 11 4" xfId="32152"/>
    <cellStyle name="Normal 16 2 12" xfId="8701"/>
    <cellStyle name="Normal 16 2 12 2" xfId="21323"/>
    <cellStyle name="Normal 16 2 12 2 2" xfId="56539"/>
    <cellStyle name="Normal 16 2 12 3" xfId="43942"/>
    <cellStyle name="Normal 16 2 12 4" xfId="33928"/>
    <cellStyle name="Normal 16 2 13" xfId="10551"/>
    <cellStyle name="Normal 16 2 13 2" xfId="23162"/>
    <cellStyle name="Normal 16 2 13 2 2" xfId="58378"/>
    <cellStyle name="Normal 16 2 13 3" xfId="45781"/>
    <cellStyle name="Normal 16 2 13 4" xfId="35767"/>
    <cellStyle name="Normal 16 2 14" xfId="14862"/>
    <cellStyle name="Normal 16 2 14 2" xfId="50079"/>
    <cellStyle name="Normal 16 2 14 3" xfId="27468"/>
    <cellStyle name="Normal 16 2 15" xfId="12276"/>
    <cellStyle name="Normal 16 2 15 2" xfId="47494"/>
    <cellStyle name="Normal 16 2 16" xfId="37481"/>
    <cellStyle name="Normal 16 2 17" xfId="24883"/>
    <cellStyle name="Normal 16 2 18" xfId="60096"/>
    <cellStyle name="Normal 16 2 2" xfId="1048"/>
    <cellStyle name="Normal 16 2 2 10" xfId="6993"/>
    <cellStyle name="Normal 16 2 2 10 2" xfId="19619"/>
    <cellStyle name="Normal 16 2 2 10 2 2" xfId="54835"/>
    <cellStyle name="Normal 16 2 2 10 3" xfId="42238"/>
    <cellStyle name="Normal 16 2 2 10 4" xfId="32224"/>
    <cellStyle name="Normal 16 2 2 11" xfId="8774"/>
    <cellStyle name="Normal 16 2 2 11 2" xfId="21395"/>
    <cellStyle name="Normal 16 2 2 11 2 2" xfId="56611"/>
    <cellStyle name="Normal 16 2 2 11 3" xfId="44014"/>
    <cellStyle name="Normal 16 2 2 11 4" xfId="34000"/>
    <cellStyle name="Normal 16 2 2 12" xfId="10552"/>
    <cellStyle name="Normal 16 2 2 12 2" xfId="23163"/>
    <cellStyle name="Normal 16 2 2 12 2 2" xfId="58379"/>
    <cellStyle name="Normal 16 2 2 12 3" xfId="45782"/>
    <cellStyle name="Normal 16 2 2 12 4" xfId="35768"/>
    <cellStyle name="Normal 16 2 2 13" xfId="14934"/>
    <cellStyle name="Normal 16 2 2 13 2" xfId="50151"/>
    <cellStyle name="Normal 16 2 2 13 3" xfId="27540"/>
    <cellStyle name="Normal 16 2 2 14" xfId="12348"/>
    <cellStyle name="Normal 16 2 2 14 2" xfId="47566"/>
    <cellStyle name="Normal 16 2 2 15" xfId="37553"/>
    <cellStyle name="Normal 16 2 2 16" xfId="24955"/>
    <cellStyle name="Normal 16 2 2 17" xfId="60168"/>
    <cellStyle name="Normal 16 2 2 2" xfId="1049"/>
    <cellStyle name="Normal 16 2 2 2 10" xfId="10553"/>
    <cellStyle name="Normal 16 2 2 2 10 2" xfId="23164"/>
    <cellStyle name="Normal 16 2 2 2 10 2 2" xfId="58380"/>
    <cellStyle name="Normal 16 2 2 2 10 3" xfId="45783"/>
    <cellStyle name="Normal 16 2 2 2 10 4" xfId="35769"/>
    <cellStyle name="Normal 16 2 2 2 11" xfId="15089"/>
    <cellStyle name="Normal 16 2 2 2 11 2" xfId="50305"/>
    <cellStyle name="Normal 16 2 2 2 11 3" xfId="27694"/>
    <cellStyle name="Normal 16 2 2 2 12" xfId="12502"/>
    <cellStyle name="Normal 16 2 2 2 12 2" xfId="47720"/>
    <cellStyle name="Normal 16 2 2 2 13" xfId="37708"/>
    <cellStyle name="Normal 16 2 2 2 14" xfId="25109"/>
    <cellStyle name="Normal 16 2 2 2 15" xfId="60322"/>
    <cellStyle name="Normal 16 2 2 2 2" xfId="3225"/>
    <cellStyle name="Normal 16 2 2 2 2 10" xfId="25593"/>
    <cellStyle name="Normal 16 2 2 2 2 11" xfId="61128"/>
    <cellStyle name="Normal 16 2 2 2 2 2" xfId="5025"/>
    <cellStyle name="Normal 16 2 2 2 2 2 2" xfId="17671"/>
    <cellStyle name="Normal 16 2 2 2 2 2 2 2" xfId="52887"/>
    <cellStyle name="Normal 16 2 2 2 2 2 2 3" xfId="30276"/>
    <cellStyle name="Normal 16 2 2 2 2 2 3" xfId="14117"/>
    <cellStyle name="Normal 16 2 2 2 2 2 3 2" xfId="49335"/>
    <cellStyle name="Normal 16 2 2 2 2 2 4" xfId="40290"/>
    <cellStyle name="Normal 16 2 2 2 2 2 5" xfId="26724"/>
    <cellStyle name="Normal 16 2 2 2 2 3" xfId="6495"/>
    <cellStyle name="Normal 16 2 2 2 2 3 2" xfId="19125"/>
    <cellStyle name="Normal 16 2 2 2 2 3 2 2" xfId="54341"/>
    <cellStyle name="Normal 16 2 2 2 2 3 3" xfId="41744"/>
    <cellStyle name="Normal 16 2 2 2 2 3 4" xfId="31730"/>
    <cellStyle name="Normal 16 2 2 2 2 4" xfId="7954"/>
    <cellStyle name="Normal 16 2 2 2 2 4 2" xfId="20579"/>
    <cellStyle name="Normal 16 2 2 2 2 4 2 2" xfId="55795"/>
    <cellStyle name="Normal 16 2 2 2 2 4 3" xfId="43198"/>
    <cellStyle name="Normal 16 2 2 2 2 4 4" xfId="33184"/>
    <cellStyle name="Normal 16 2 2 2 2 5" xfId="9735"/>
    <cellStyle name="Normal 16 2 2 2 2 5 2" xfId="22355"/>
    <cellStyle name="Normal 16 2 2 2 2 5 2 2" xfId="57571"/>
    <cellStyle name="Normal 16 2 2 2 2 5 3" xfId="44974"/>
    <cellStyle name="Normal 16 2 2 2 2 5 4" xfId="34960"/>
    <cellStyle name="Normal 16 2 2 2 2 6" xfId="11528"/>
    <cellStyle name="Normal 16 2 2 2 2 6 2" xfId="24131"/>
    <cellStyle name="Normal 16 2 2 2 2 6 2 2" xfId="59347"/>
    <cellStyle name="Normal 16 2 2 2 2 6 3" xfId="46750"/>
    <cellStyle name="Normal 16 2 2 2 2 6 4" xfId="36736"/>
    <cellStyle name="Normal 16 2 2 2 2 7" xfId="15895"/>
    <cellStyle name="Normal 16 2 2 2 2 7 2" xfId="51111"/>
    <cellStyle name="Normal 16 2 2 2 2 7 3" xfId="28500"/>
    <cellStyle name="Normal 16 2 2 2 2 8" xfId="12986"/>
    <cellStyle name="Normal 16 2 2 2 2 8 2" xfId="48204"/>
    <cellStyle name="Normal 16 2 2 2 2 9" xfId="38514"/>
    <cellStyle name="Normal 16 2 2 2 3" xfId="3554"/>
    <cellStyle name="Normal 16 2 2 2 3 10" xfId="27049"/>
    <cellStyle name="Normal 16 2 2 2 3 11" xfId="61453"/>
    <cellStyle name="Normal 16 2 2 2 3 2" xfId="5350"/>
    <cellStyle name="Normal 16 2 2 2 3 2 2" xfId="17996"/>
    <cellStyle name="Normal 16 2 2 2 3 2 2 2" xfId="53212"/>
    <cellStyle name="Normal 16 2 2 2 3 2 3" xfId="40615"/>
    <cellStyle name="Normal 16 2 2 2 3 2 4" xfId="30601"/>
    <cellStyle name="Normal 16 2 2 2 3 3" xfId="6820"/>
    <cellStyle name="Normal 16 2 2 2 3 3 2" xfId="19450"/>
    <cellStyle name="Normal 16 2 2 2 3 3 2 2" xfId="54666"/>
    <cellStyle name="Normal 16 2 2 2 3 3 3" xfId="42069"/>
    <cellStyle name="Normal 16 2 2 2 3 3 4" xfId="32055"/>
    <cellStyle name="Normal 16 2 2 2 3 4" xfId="8279"/>
    <cellStyle name="Normal 16 2 2 2 3 4 2" xfId="20904"/>
    <cellStyle name="Normal 16 2 2 2 3 4 2 2" xfId="56120"/>
    <cellStyle name="Normal 16 2 2 2 3 4 3" xfId="43523"/>
    <cellStyle name="Normal 16 2 2 2 3 4 4" xfId="33509"/>
    <cellStyle name="Normal 16 2 2 2 3 5" xfId="10060"/>
    <cellStyle name="Normal 16 2 2 2 3 5 2" xfId="22680"/>
    <cellStyle name="Normal 16 2 2 2 3 5 2 2" xfId="57896"/>
    <cellStyle name="Normal 16 2 2 2 3 5 3" xfId="45299"/>
    <cellStyle name="Normal 16 2 2 2 3 5 4" xfId="35285"/>
    <cellStyle name="Normal 16 2 2 2 3 6" xfId="11853"/>
    <cellStyle name="Normal 16 2 2 2 3 6 2" xfId="24456"/>
    <cellStyle name="Normal 16 2 2 2 3 6 2 2" xfId="59672"/>
    <cellStyle name="Normal 16 2 2 2 3 6 3" xfId="47075"/>
    <cellStyle name="Normal 16 2 2 2 3 6 4" xfId="37061"/>
    <cellStyle name="Normal 16 2 2 2 3 7" xfId="16220"/>
    <cellStyle name="Normal 16 2 2 2 3 7 2" xfId="51436"/>
    <cellStyle name="Normal 16 2 2 2 3 7 3" xfId="28825"/>
    <cellStyle name="Normal 16 2 2 2 3 8" xfId="14442"/>
    <cellStyle name="Normal 16 2 2 2 3 8 2" xfId="49660"/>
    <cellStyle name="Normal 16 2 2 2 3 9" xfId="38839"/>
    <cellStyle name="Normal 16 2 2 2 4" xfId="2716"/>
    <cellStyle name="Normal 16 2 2 2 4 10" xfId="26240"/>
    <cellStyle name="Normal 16 2 2 2 4 11" xfId="60644"/>
    <cellStyle name="Normal 16 2 2 2 4 2" xfId="4541"/>
    <cellStyle name="Normal 16 2 2 2 4 2 2" xfId="17187"/>
    <cellStyle name="Normal 16 2 2 2 4 2 2 2" xfId="52403"/>
    <cellStyle name="Normal 16 2 2 2 4 2 3" xfId="39806"/>
    <cellStyle name="Normal 16 2 2 2 4 2 4" xfId="29792"/>
    <cellStyle name="Normal 16 2 2 2 4 3" xfId="6011"/>
    <cellStyle name="Normal 16 2 2 2 4 3 2" xfId="18641"/>
    <cellStyle name="Normal 16 2 2 2 4 3 2 2" xfId="53857"/>
    <cellStyle name="Normal 16 2 2 2 4 3 3" xfId="41260"/>
    <cellStyle name="Normal 16 2 2 2 4 3 4" xfId="31246"/>
    <cellStyle name="Normal 16 2 2 2 4 4" xfId="7470"/>
    <cellStyle name="Normal 16 2 2 2 4 4 2" xfId="20095"/>
    <cellStyle name="Normal 16 2 2 2 4 4 2 2" xfId="55311"/>
    <cellStyle name="Normal 16 2 2 2 4 4 3" xfId="42714"/>
    <cellStyle name="Normal 16 2 2 2 4 4 4" xfId="32700"/>
    <cellStyle name="Normal 16 2 2 2 4 5" xfId="9251"/>
    <cellStyle name="Normal 16 2 2 2 4 5 2" xfId="21871"/>
    <cellStyle name="Normal 16 2 2 2 4 5 2 2" xfId="57087"/>
    <cellStyle name="Normal 16 2 2 2 4 5 3" xfId="44490"/>
    <cellStyle name="Normal 16 2 2 2 4 5 4" xfId="34476"/>
    <cellStyle name="Normal 16 2 2 2 4 6" xfId="11044"/>
    <cellStyle name="Normal 16 2 2 2 4 6 2" xfId="23647"/>
    <cellStyle name="Normal 16 2 2 2 4 6 2 2" xfId="58863"/>
    <cellStyle name="Normal 16 2 2 2 4 6 3" xfId="46266"/>
    <cellStyle name="Normal 16 2 2 2 4 6 4" xfId="36252"/>
    <cellStyle name="Normal 16 2 2 2 4 7" xfId="15411"/>
    <cellStyle name="Normal 16 2 2 2 4 7 2" xfId="50627"/>
    <cellStyle name="Normal 16 2 2 2 4 7 3" xfId="28016"/>
    <cellStyle name="Normal 16 2 2 2 4 8" xfId="13633"/>
    <cellStyle name="Normal 16 2 2 2 4 8 2" xfId="48851"/>
    <cellStyle name="Normal 16 2 2 2 4 9" xfId="38030"/>
    <cellStyle name="Normal 16 2 2 2 5" xfId="3879"/>
    <cellStyle name="Normal 16 2 2 2 5 2" xfId="8602"/>
    <cellStyle name="Normal 16 2 2 2 5 2 2" xfId="21227"/>
    <cellStyle name="Normal 16 2 2 2 5 2 2 2" xfId="56443"/>
    <cellStyle name="Normal 16 2 2 2 5 2 3" xfId="43846"/>
    <cellStyle name="Normal 16 2 2 2 5 2 4" xfId="33832"/>
    <cellStyle name="Normal 16 2 2 2 5 3" xfId="10383"/>
    <cellStyle name="Normal 16 2 2 2 5 3 2" xfId="23003"/>
    <cellStyle name="Normal 16 2 2 2 5 3 2 2" xfId="58219"/>
    <cellStyle name="Normal 16 2 2 2 5 3 3" xfId="45622"/>
    <cellStyle name="Normal 16 2 2 2 5 3 4" xfId="35608"/>
    <cellStyle name="Normal 16 2 2 2 5 4" xfId="12178"/>
    <cellStyle name="Normal 16 2 2 2 5 4 2" xfId="24779"/>
    <cellStyle name="Normal 16 2 2 2 5 4 2 2" xfId="59995"/>
    <cellStyle name="Normal 16 2 2 2 5 4 3" xfId="47398"/>
    <cellStyle name="Normal 16 2 2 2 5 4 4" xfId="37384"/>
    <cellStyle name="Normal 16 2 2 2 5 5" xfId="16543"/>
    <cellStyle name="Normal 16 2 2 2 5 5 2" xfId="51759"/>
    <cellStyle name="Normal 16 2 2 2 5 5 3" xfId="29148"/>
    <cellStyle name="Normal 16 2 2 2 5 6" xfId="14765"/>
    <cellStyle name="Normal 16 2 2 2 5 6 2" xfId="49983"/>
    <cellStyle name="Normal 16 2 2 2 5 7" xfId="39162"/>
    <cellStyle name="Normal 16 2 2 2 5 8" xfId="27372"/>
    <cellStyle name="Normal 16 2 2 2 6" xfId="4219"/>
    <cellStyle name="Normal 16 2 2 2 6 2" xfId="16865"/>
    <cellStyle name="Normal 16 2 2 2 6 2 2" xfId="52081"/>
    <cellStyle name="Normal 16 2 2 2 6 2 3" xfId="29470"/>
    <cellStyle name="Normal 16 2 2 2 6 3" xfId="13311"/>
    <cellStyle name="Normal 16 2 2 2 6 3 2" xfId="48529"/>
    <cellStyle name="Normal 16 2 2 2 6 4" xfId="39484"/>
    <cellStyle name="Normal 16 2 2 2 6 5" xfId="25918"/>
    <cellStyle name="Normal 16 2 2 2 7" xfId="5689"/>
    <cellStyle name="Normal 16 2 2 2 7 2" xfId="18319"/>
    <cellStyle name="Normal 16 2 2 2 7 2 2" xfId="53535"/>
    <cellStyle name="Normal 16 2 2 2 7 3" xfId="40938"/>
    <cellStyle name="Normal 16 2 2 2 7 4" xfId="30924"/>
    <cellStyle name="Normal 16 2 2 2 8" xfId="7148"/>
    <cellStyle name="Normal 16 2 2 2 8 2" xfId="19773"/>
    <cellStyle name="Normal 16 2 2 2 8 2 2" xfId="54989"/>
    <cellStyle name="Normal 16 2 2 2 8 3" xfId="42392"/>
    <cellStyle name="Normal 16 2 2 2 8 4" xfId="32378"/>
    <cellStyle name="Normal 16 2 2 2 9" xfId="8929"/>
    <cellStyle name="Normal 16 2 2 2 9 2" xfId="21549"/>
    <cellStyle name="Normal 16 2 2 2 9 2 2" xfId="56765"/>
    <cellStyle name="Normal 16 2 2 2 9 3" xfId="44168"/>
    <cellStyle name="Normal 16 2 2 2 9 4" xfId="34154"/>
    <cellStyle name="Normal 16 2 2 3" xfId="3065"/>
    <cellStyle name="Normal 16 2 2 3 10" xfId="25436"/>
    <cellStyle name="Normal 16 2 2 3 11" xfId="60971"/>
    <cellStyle name="Normal 16 2 2 3 2" xfId="4868"/>
    <cellStyle name="Normal 16 2 2 3 2 2" xfId="17514"/>
    <cellStyle name="Normal 16 2 2 3 2 2 2" xfId="52730"/>
    <cellStyle name="Normal 16 2 2 3 2 2 3" xfId="30119"/>
    <cellStyle name="Normal 16 2 2 3 2 3" xfId="13960"/>
    <cellStyle name="Normal 16 2 2 3 2 3 2" xfId="49178"/>
    <cellStyle name="Normal 16 2 2 3 2 4" xfId="40133"/>
    <cellStyle name="Normal 16 2 2 3 2 5" xfId="26567"/>
    <cellStyle name="Normal 16 2 2 3 3" xfId="6338"/>
    <cellStyle name="Normal 16 2 2 3 3 2" xfId="18968"/>
    <cellStyle name="Normal 16 2 2 3 3 2 2" xfId="54184"/>
    <cellStyle name="Normal 16 2 2 3 3 3" xfId="41587"/>
    <cellStyle name="Normal 16 2 2 3 3 4" xfId="31573"/>
    <cellStyle name="Normal 16 2 2 3 4" xfId="7797"/>
    <cellStyle name="Normal 16 2 2 3 4 2" xfId="20422"/>
    <cellStyle name="Normal 16 2 2 3 4 2 2" xfId="55638"/>
    <cellStyle name="Normal 16 2 2 3 4 3" xfId="43041"/>
    <cellStyle name="Normal 16 2 2 3 4 4" xfId="33027"/>
    <cellStyle name="Normal 16 2 2 3 5" xfId="9578"/>
    <cellStyle name="Normal 16 2 2 3 5 2" xfId="22198"/>
    <cellStyle name="Normal 16 2 2 3 5 2 2" xfId="57414"/>
    <cellStyle name="Normal 16 2 2 3 5 3" xfId="44817"/>
    <cellStyle name="Normal 16 2 2 3 5 4" xfId="34803"/>
    <cellStyle name="Normal 16 2 2 3 6" xfId="11371"/>
    <cellStyle name="Normal 16 2 2 3 6 2" xfId="23974"/>
    <cellStyle name="Normal 16 2 2 3 6 2 2" xfId="59190"/>
    <cellStyle name="Normal 16 2 2 3 6 3" xfId="46593"/>
    <cellStyle name="Normal 16 2 2 3 6 4" xfId="36579"/>
    <cellStyle name="Normal 16 2 2 3 7" xfId="15738"/>
    <cellStyle name="Normal 16 2 2 3 7 2" xfId="50954"/>
    <cellStyle name="Normal 16 2 2 3 7 3" xfId="28343"/>
    <cellStyle name="Normal 16 2 2 3 8" xfId="12829"/>
    <cellStyle name="Normal 16 2 2 3 8 2" xfId="48047"/>
    <cellStyle name="Normal 16 2 2 3 9" xfId="38357"/>
    <cellStyle name="Normal 16 2 2 4" xfId="2892"/>
    <cellStyle name="Normal 16 2 2 4 10" xfId="25277"/>
    <cellStyle name="Normal 16 2 2 4 11" xfId="60812"/>
    <cellStyle name="Normal 16 2 2 4 2" xfId="4709"/>
    <cellStyle name="Normal 16 2 2 4 2 2" xfId="17355"/>
    <cellStyle name="Normal 16 2 2 4 2 2 2" xfId="52571"/>
    <cellStyle name="Normal 16 2 2 4 2 2 3" xfId="29960"/>
    <cellStyle name="Normal 16 2 2 4 2 3" xfId="13801"/>
    <cellStyle name="Normal 16 2 2 4 2 3 2" xfId="49019"/>
    <cellStyle name="Normal 16 2 2 4 2 4" xfId="39974"/>
    <cellStyle name="Normal 16 2 2 4 2 5" xfId="26408"/>
    <cellStyle name="Normal 16 2 2 4 3" xfId="6179"/>
    <cellStyle name="Normal 16 2 2 4 3 2" xfId="18809"/>
    <cellStyle name="Normal 16 2 2 4 3 2 2" xfId="54025"/>
    <cellStyle name="Normal 16 2 2 4 3 3" xfId="41428"/>
    <cellStyle name="Normal 16 2 2 4 3 4" xfId="31414"/>
    <cellStyle name="Normal 16 2 2 4 4" xfId="7638"/>
    <cellStyle name="Normal 16 2 2 4 4 2" xfId="20263"/>
    <cellStyle name="Normal 16 2 2 4 4 2 2" xfId="55479"/>
    <cellStyle name="Normal 16 2 2 4 4 3" xfId="42882"/>
    <cellStyle name="Normal 16 2 2 4 4 4" xfId="32868"/>
    <cellStyle name="Normal 16 2 2 4 5" xfId="9419"/>
    <cellStyle name="Normal 16 2 2 4 5 2" xfId="22039"/>
    <cellStyle name="Normal 16 2 2 4 5 2 2" xfId="57255"/>
    <cellStyle name="Normal 16 2 2 4 5 3" xfId="44658"/>
    <cellStyle name="Normal 16 2 2 4 5 4" xfId="34644"/>
    <cellStyle name="Normal 16 2 2 4 6" xfId="11212"/>
    <cellStyle name="Normal 16 2 2 4 6 2" xfId="23815"/>
    <cellStyle name="Normal 16 2 2 4 6 2 2" xfId="59031"/>
    <cellStyle name="Normal 16 2 2 4 6 3" xfId="46434"/>
    <cellStyle name="Normal 16 2 2 4 6 4" xfId="36420"/>
    <cellStyle name="Normal 16 2 2 4 7" xfId="15579"/>
    <cellStyle name="Normal 16 2 2 4 7 2" xfId="50795"/>
    <cellStyle name="Normal 16 2 2 4 7 3" xfId="28184"/>
    <cellStyle name="Normal 16 2 2 4 8" xfId="12670"/>
    <cellStyle name="Normal 16 2 2 4 8 2" xfId="47888"/>
    <cellStyle name="Normal 16 2 2 4 9" xfId="38198"/>
    <cellStyle name="Normal 16 2 2 5" xfId="3400"/>
    <cellStyle name="Normal 16 2 2 5 10" xfId="26895"/>
    <cellStyle name="Normal 16 2 2 5 11" xfId="61299"/>
    <cellStyle name="Normal 16 2 2 5 2" xfId="5196"/>
    <cellStyle name="Normal 16 2 2 5 2 2" xfId="17842"/>
    <cellStyle name="Normal 16 2 2 5 2 2 2" xfId="53058"/>
    <cellStyle name="Normal 16 2 2 5 2 3" xfId="40461"/>
    <cellStyle name="Normal 16 2 2 5 2 4" xfId="30447"/>
    <cellStyle name="Normal 16 2 2 5 3" xfId="6666"/>
    <cellStyle name="Normal 16 2 2 5 3 2" xfId="19296"/>
    <cellStyle name="Normal 16 2 2 5 3 2 2" xfId="54512"/>
    <cellStyle name="Normal 16 2 2 5 3 3" xfId="41915"/>
    <cellStyle name="Normal 16 2 2 5 3 4" xfId="31901"/>
    <cellStyle name="Normal 16 2 2 5 4" xfId="8125"/>
    <cellStyle name="Normal 16 2 2 5 4 2" xfId="20750"/>
    <cellStyle name="Normal 16 2 2 5 4 2 2" xfId="55966"/>
    <cellStyle name="Normal 16 2 2 5 4 3" xfId="43369"/>
    <cellStyle name="Normal 16 2 2 5 4 4" xfId="33355"/>
    <cellStyle name="Normal 16 2 2 5 5" xfId="9906"/>
    <cellStyle name="Normal 16 2 2 5 5 2" xfId="22526"/>
    <cellStyle name="Normal 16 2 2 5 5 2 2" xfId="57742"/>
    <cellStyle name="Normal 16 2 2 5 5 3" xfId="45145"/>
    <cellStyle name="Normal 16 2 2 5 5 4" xfId="35131"/>
    <cellStyle name="Normal 16 2 2 5 6" xfId="11699"/>
    <cellStyle name="Normal 16 2 2 5 6 2" xfId="24302"/>
    <cellStyle name="Normal 16 2 2 5 6 2 2" xfId="59518"/>
    <cellStyle name="Normal 16 2 2 5 6 3" xfId="46921"/>
    <cellStyle name="Normal 16 2 2 5 6 4" xfId="36907"/>
    <cellStyle name="Normal 16 2 2 5 7" xfId="16066"/>
    <cellStyle name="Normal 16 2 2 5 7 2" xfId="51282"/>
    <cellStyle name="Normal 16 2 2 5 7 3" xfId="28671"/>
    <cellStyle name="Normal 16 2 2 5 8" xfId="14288"/>
    <cellStyle name="Normal 16 2 2 5 8 2" xfId="49506"/>
    <cellStyle name="Normal 16 2 2 5 9" xfId="38685"/>
    <cellStyle name="Normal 16 2 2 6" xfId="2561"/>
    <cellStyle name="Normal 16 2 2 6 10" xfId="26086"/>
    <cellStyle name="Normal 16 2 2 6 11" xfId="60490"/>
    <cellStyle name="Normal 16 2 2 6 2" xfId="4387"/>
    <cellStyle name="Normal 16 2 2 6 2 2" xfId="17033"/>
    <cellStyle name="Normal 16 2 2 6 2 2 2" xfId="52249"/>
    <cellStyle name="Normal 16 2 2 6 2 3" xfId="39652"/>
    <cellStyle name="Normal 16 2 2 6 2 4" xfId="29638"/>
    <cellStyle name="Normal 16 2 2 6 3" xfId="5857"/>
    <cellStyle name="Normal 16 2 2 6 3 2" xfId="18487"/>
    <cellStyle name="Normal 16 2 2 6 3 2 2" xfId="53703"/>
    <cellStyle name="Normal 16 2 2 6 3 3" xfId="41106"/>
    <cellStyle name="Normal 16 2 2 6 3 4" xfId="31092"/>
    <cellStyle name="Normal 16 2 2 6 4" xfId="7316"/>
    <cellStyle name="Normal 16 2 2 6 4 2" xfId="19941"/>
    <cellStyle name="Normal 16 2 2 6 4 2 2" xfId="55157"/>
    <cellStyle name="Normal 16 2 2 6 4 3" xfId="42560"/>
    <cellStyle name="Normal 16 2 2 6 4 4" xfId="32546"/>
    <cellStyle name="Normal 16 2 2 6 5" xfId="9097"/>
    <cellStyle name="Normal 16 2 2 6 5 2" xfId="21717"/>
    <cellStyle name="Normal 16 2 2 6 5 2 2" xfId="56933"/>
    <cellStyle name="Normal 16 2 2 6 5 3" xfId="44336"/>
    <cellStyle name="Normal 16 2 2 6 5 4" xfId="34322"/>
    <cellStyle name="Normal 16 2 2 6 6" xfId="10890"/>
    <cellStyle name="Normal 16 2 2 6 6 2" xfId="23493"/>
    <cellStyle name="Normal 16 2 2 6 6 2 2" xfId="58709"/>
    <cellStyle name="Normal 16 2 2 6 6 3" xfId="46112"/>
    <cellStyle name="Normal 16 2 2 6 6 4" xfId="36098"/>
    <cellStyle name="Normal 16 2 2 6 7" xfId="15257"/>
    <cellStyle name="Normal 16 2 2 6 7 2" xfId="50473"/>
    <cellStyle name="Normal 16 2 2 6 7 3" xfId="27862"/>
    <cellStyle name="Normal 16 2 2 6 8" xfId="13479"/>
    <cellStyle name="Normal 16 2 2 6 8 2" xfId="48697"/>
    <cellStyle name="Normal 16 2 2 6 9" xfId="37876"/>
    <cellStyle name="Normal 16 2 2 7" xfId="3724"/>
    <cellStyle name="Normal 16 2 2 7 2" xfId="8448"/>
    <cellStyle name="Normal 16 2 2 7 2 2" xfId="21073"/>
    <cellStyle name="Normal 16 2 2 7 2 2 2" xfId="56289"/>
    <cellStyle name="Normal 16 2 2 7 2 3" xfId="43692"/>
    <cellStyle name="Normal 16 2 2 7 2 4" xfId="33678"/>
    <cellStyle name="Normal 16 2 2 7 3" xfId="10229"/>
    <cellStyle name="Normal 16 2 2 7 3 2" xfId="22849"/>
    <cellStyle name="Normal 16 2 2 7 3 2 2" xfId="58065"/>
    <cellStyle name="Normal 16 2 2 7 3 3" xfId="45468"/>
    <cellStyle name="Normal 16 2 2 7 3 4" xfId="35454"/>
    <cellStyle name="Normal 16 2 2 7 4" xfId="12024"/>
    <cellStyle name="Normal 16 2 2 7 4 2" xfId="24625"/>
    <cellStyle name="Normal 16 2 2 7 4 2 2" xfId="59841"/>
    <cellStyle name="Normal 16 2 2 7 4 3" xfId="47244"/>
    <cellStyle name="Normal 16 2 2 7 4 4" xfId="37230"/>
    <cellStyle name="Normal 16 2 2 7 5" xfId="16389"/>
    <cellStyle name="Normal 16 2 2 7 5 2" xfId="51605"/>
    <cellStyle name="Normal 16 2 2 7 5 3" xfId="28994"/>
    <cellStyle name="Normal 16 2 2 7 6" xfId="14611"/>
    <cellStyle name="Normal 16 2 2 7 6 2" xfId="49829"/>
    <cellStyle name="Normal 16 2 2 7 7" xfId="39008"/>
    <cellStyle name="Normal 16 2 2 7 8" xfId="27218"/>
    <cellStyle name="Normal 16 2 2 8" xfId="4062"/>
    <cellStyle name="Normal 16 2 2 8 2" xfId="16711"/>
    <cellStyle name="Normal 16 2 2 8 2 2" xfId="51927"/>
    <cellStyle name="Normal 16 2 2 8 2 3" xfId="29316"/>
    <cellStyle name="Normal 16 2 2 8 3" xfId="13157"/>
    <cellStyle name="Normal 16 2 2 8 3 2" xfId="48375"/>
    <cellStyle name="Normal 16 2 2 8 4" xfId="39330"/>
    <cellStyle name="Normal 16 2 2 8 5" xfId="25764"/>
    <cellStyle name="Normal 16 2 2 9" xfId="5535"/>
    <cellStyle name="Normal 16 2 2 9 2" xfId="18165"/>
    <cellStyle name="Normal 16 2 2 9 2 2" xfId="53381"/>
    <cellStyle name="Normal 16 2 2 9 3" xfId="40784"/>
    <cellStyle name="Normal 16 2 2 9 4" xfId="30770"/>
    <cellStyle name="Normal 16 2 3" xfId="1050"/>
    <cellStyle name="Normal 16 2 3 10" xfId="10554"/>
    <cellStyle name="Normal 16 2 3 10 2" xfId="23165"/>
    <cellStyle name="Normal 16 2 3 10 2 2" xfId="58381"/>
    <cellStyle name="Normal 16 2 3 10 3" xfId="45784"/>
    <cellStyle name="Normal 16 2 3 10 4" xfId="35770"/>
    <cellStyle name="Normal 16 2 3 11" xfId="15015"/>
    <cellStyle name="Normal 16 2 3 11 2" xfId="50231"/>
    <cellStyle name="Normal 16 2 3 11 3" xfId="27620"/>
    <cellStyle name="Normal 16 2 3 12" xfId="12428"/>
    <cellStyle name="Normal 16 2 3 12 2" xfId="47646"/>
    <cellStyle name="Normal 16 2 3 13" xfId="37634"/>
    <cellStyle name="Normal 16 2 3 14" xfId="25035"/>
    <cellStyle name="Normal 16 2 3 15" xfId="60248"/>
    <cellStyle name="Normal 16 2 3 2" xfId="3151"/>
    <cellStyle name="Normal 16 2 3 2 10" xfId="25519"/>
    <cellStyle name="Normal 16 2 3 2 11" xfId="61054"/>
    <cellStyle name="Normal 16 2 3 2 2" xfId="4951"/>
    <cellStyle name="Normal 16 2 3 2 2 2" xfId="17597"/>
    <cellStyle name="Normal 16 2 3 2 2 2 2" xfId="52813"/>
    <cellStyle name="Normal 16 2 3 2 2 2 3" xfId="30202"/>
    <cellStyle name="Normal 16 2 3 2 2 3" xfId="14043"/>
    <cellStyle name="Normal 16 2 3 2 2 3 2" xfId="49261"/>
    <cellStyle name="Normal 16 2 3 2 2 4" xfId="40216"/>
    <cellStyle name="Normal 16 2 3 2 2 5" xfId="26650"/>
    <cellStyle name="Normal 16 2 3 2 3" xfId="6421"/>
    <cellStyle name="Normal 16 2 3 2 3 2" xfId="19051"/>
    <cellStyle name="Normal 16 2 3 2 3 2 2" xfId="54267"/>
    <cellStyle name="Normal 16 2 3 2 3 3" xfId="41670"/>
    <cellStyle name="Normal 16 2 3 2 3 4" xfId="31656"/>
    <cellStyle name="Normal 16 2 3 2 4" xfId="7880"/>
    <cellStyle name="Normal 16 2 3 2 4 2" xfId="20505"/>
    <cellStyle name="Normal 16 2 3 2 4 2 2" xfId="55721"/>
    <cellStyle name="Normal 16 2 3 2 4 3" xfId="43124"/>
    <cellStyle name="Normal 16 2 3 2 4 4" xfId="33110"/>
    <cellStyle name="Normal 16 2 3 2 5" xfId="9661"/>
    <cellStyle name="Normal 16 2 3 2 5 2" xfId="22281"/>
    <cellStyle name="Normal 16 2 3 2 5 2 2" xfId="57497"/>
    <cellStyle name="Normal 16 2 3 2 5 3" xfId="44900"/>
    <cellStyle name="Normal 16 2 3 2 5 4" xfId="34886"/>
    <cellStyle name="Normal 16 2 3 2 6" xfId="11454"/>
    <cellStyle name="Normal 16 2 3 2 6 2" xfId="24057"/>
    <cellStyle name="Normal 16 2 3 2 6 2 2" xfId="59273"/>
    <cellStyle name="Normal 16 2 3 2 6 3" xfId="46676"/>
    <cellStyle name="Normal 16 2 3 2 6 4" xfId="36662"/>
    <cellStyle name="Normal 16 2 3 2 7" xfId="15821"/>
    <cellStyle name="Normal 16 2 3 2 7 2" xfId="51037"/>
    <cellStyle name="Normal 16 2 3 2 7 3" xfId="28426"/>
    <cellStyle name="Normal 16 2 3 2 8" xfId="12912"/>
    <cellStyle name="Normal 16 2 3 2 8 2" xfId="48130"/>
    <cellStyle name="Normal 16 2 3 2 9" xfId="38440"/>
    <cellStyle name="Normal 16 2 3 3" xfId="3480"/>
    <cellStyle name="Normal 16 2 3 3 10" xfId="26975"/>
    <cellStyle name="Normal 16 2 3 3 11" xfId="61379"/>
    <cellStyle name="Normal 16 2 3 3 2" xfId="5276"/>
    <cellStyle name="Normal 16 2 3 3 2 2" xfId="17922"/>
    <cellStyle name="Normal 16 2 3 3 2 2 2" xfId="53138"/>
    <cellStyle name="Normal 16 2 3 3 2 3" xfId="40541"/>
    <cellStyle name="Normal 16 2 3 3 2 4" xfId="30527"/>
    <cellStyle name="Normal 16 2 3 3 3" xfId="6746"/>
    <cellStyle name="Normal 16 2 3 3 3 2" xfId="19376"/>
    <cellStyle name="Normal 16 2 3 3 3 2 2" xfId="54592"/>
    <cellStyle name="Normal 16 2 3 3 3 3" xfId="41995"/>
    <cellStyle name="Normal 16 2 3 3 3 4" xfId="31981"/>
    <cellStyle name="Normal 16 2 3 3 4" xfId="8205"/>
    <cellStyle name="Normal 16 2 3 3 4 2" xfId="20830"/>
    <cellStyle name="Normal 16 2 3 3 4 2 2" xfId="56046"/>
    <cellStyle name="Normal 16 2 3 3 4 3" xfId="43449"/>
    <cellStyle name="Normal 16 2 3 3 4 4" xfId="33435"/>
    <cellStyle name="Normal 16 2 3 3 5" xfId="9986"/>
    <cellStyle name="Normal 16 2 3 3 5 2" xfId="22606"/>
    <cellStyle name="Normal 16 2 3 3 5 2 2" xfId="57822"/>
    <cellStyle name="Normal 16 2 3 3 5 3" xfId="45225"/>
    <cellStyle name="Normal 16 2 3 3 5 4" xfId="35211"/>
    <cellStyle name="Normal 16 2 3 3 6" xfId="11779"/>
    <cellStyle name="Normal 16 2 3 3 6 2" xfId="24382"/>
    <cellStyle name="Normal 16 2 3 3 6 2 2" xfId="59598"/>
    <cellStyle name="Normal 16 2 3 3 6 3" xfId="47001"/>
    <cellStyle name="Normal 16 2 3 3 6 4" xfId="36987"/>
    <cellStyle name="Normal 16 2 3 3 7" xfId="16146"/>
    <cellStyle name="Normal 16 2 3 3 7 2" xfId="51362"/>
    <cellStyle name="Normal 16 2 3 3 7 3" xfId="28751"/>
    <cellStyle name="Normal 16 2 3 3 8" xfId="14368"/>
    <cellStyle name="Normal 16 2 3 3 8 2" xfId="49586"/>
    <cellStyle name="Normal 16 2 3 3 9" xfId="38765"/>
    <cellStyle name="Normal 16 2 3 4" xfId="2642"/>
    <cellStyle name="Normal 16 2 3 4 10" xfId="26166"/>
    <cellStyle name="Normal 16 2 3 4 11" xfId="60570"/>
    <cellStyle name="Normal 16 2 3 4 2" xfId="4467"/>
    <cellStyle name="Normal 16 2 3 4 2 2" xfId="17113"/>
    <cellStyle name="Normal 16 2 3 4 2 2 2" xfId="52329"/>
    <cellStyle name="Normal 16 2 3 4 2 3" xfId="39732"/>
    <cellStyle name="Normal 16 2 3 4 2 4" xfId="29718"/>
    <cellStyle name="Normal 16 2 3 4 3" xfId="5937"/>
    <cellStyle name="Normal 16 2 3 4 3 2" xfId="18567"/>
    <cellStyle name="Normal 16 2 3 4 3 2 2" xfId="53783"/>
    <cellStyle name="Normal 16 2 3 4 3 3" xfId="41186"/>
    <cellStyle name="Normal 16 2 3 4 3 4" xfId="31172"/>
    <cellStyle name="Normal 16 2 3 4 4" xfId="7396"/>
    <cellStyle name="Normal 16 2 3 4 4 2" xfId="20021"/>
    <cellStyle name="Normal 16 2 3 4 4 2 2" xfId="55237"/>
    <cellStyle name="Normal 16 2 3 4 4 3" xfId="42640"/>
    <cellStyle name="Normal 16 2 3 4 4 4" xfId="32626"/>
    <cellStyle name="Normal 16 2 3 4 5" xfId="9177"/>
    <cellStyle name="Normal 16 2 3 4 5 2" xfId="21797"/>
    <cellStyle name="Normal 16 2 3 4 5 2 2" xfId="57013"/>
    <cellStyle name="Normal 16 2 3 4 5 3" xfId="44416"/>
    <cellStyle name="Normal 16 2 3 4 5 4" xfId="34402"/>
    <cellStyle name="Normal 16 2 3 4 6" xfId="10970"/>
    <cellStyle name="Normal 16 2 3 4 6 2" xfId="23573"/>
    <cellStyle name="Normal 16 2 3 4 6 2 2" xfId="58789"/>
    <cellStyle name="Normal 16 2 3 4 6 3" xfId="46192"/>
    <cellStyle name="Normal 16 2 3 4 6 4" xfId="36178"/>
    <cellStyle name="Normal 16 2 3 4 7" xfId="15337"/>
    <cellStyle name="Normal 16 2 3 4 7 2" xfId="50553"/>
    <cellStyle name="Normal 16 2 3 4 7 3" xfId="27942"/>
    <cellStyle name="Normal 16 2 3 4 8" xfId="13559"/>
    <cellStyle name="Normal 16 2 3 4 8 2" xfId="48777"/>
    <cellStyle name="Normal 16 2 3 4 9" xfId="37956"/>
    <cellStyle name="Normal 16 2 3 5" xfId="3805"/>
    <cellStyle name="Normal 16 2 3 5 2" xfId="8528"/>
    <cellStyle name="Normal 16 2 3 5 2 2" xfId="21153"/>
    <cellStyle name="Normal 16 2 3 5 2 2 2" xfId="56369"/>
    <cellStyle name="Normal 16 2 3 5 2 3" xfId="43772"/>
    <cellStyle name="Normal 16 2 3 5 2 4" xfId="33758"/>
    <cellStyle name="Normal 16 2 3 5 3" xfId="10309"/>
    <cellStyle name="Normal 16 2 3 5 3 2" xfId="22929"/>
    <cellStyle name="Normal 16 2 3 5 3 2 2" xfId="58145"/>
    <cellStyle name="Normal 16 2 3 5 3 3" xfId="45548"/>
    <cellStyle name="Normal 16 2 3 5 3 4" xfId="35534"/>
    <cellStyle name="Normal 16 2 3 5 4" xfId="12104"/>
    <cellStyle name="Normal 16 2 3 5 4 2" xfId="24705"/>
    <cellStyle name="Normal 16 2 3 5 4 2 2" xfId="59921"/>
    <cellStyle name="Normal 16 2 3 5 4 3" xfId="47324"/>
    <cellStyle name="Normal 16 2 3 5 4 4" xfId="37310"/>
    <cellStyle name="Normal 16 2 3 5 5" xfId="16469"/>
    <cellStyle name="Normal 16 2 3 5 5 2" xfId="51685"/>
    <cellStyle name="Normal 16 2 3 5 5 3" xfId="29074"/>
    <cellStyle name="Normal 16 2 3 5 6" xfId="14691"/>
    <cellStyle name="Normal 16 2 3 5 6 2" xfId="49909"/>
    <cellStyle name="Normal 16 2 3 5 7" xfId="39088"/>
    <cellStyle name="Normal 16 2 3 5 8" xfId="27298"/>
    <cellStyle name="Normal 16 2 3 6" xfId="4145"/>
    <cellStyle name="Normal 16 2 3 6 2" xfId="16791"/>
    <cellStyle name="Normal 16 2 3 6 2 2" xfId="52007"/>
    <cellStyle name="Normal 16 2 3 6 2 3" xfId="29396"/>
    <cellStyle name="Normal 16 2 3 6 3" xfId="13237"/>
    <cellStyle name="Normal 16 2 3 6 3 2" xfId="48455"/>
    <cellStyle name="Normal 16 2 3 6 4" xfId="39410"/>
    <cellStyle name="Normal 16 2 3 6 5" xfId="25844"/>
    <cellStyle name="Normal 16 2 3 7" xfId="5615"/>
    <cellStyle name="Normal 16 2 3 7 2" xfId="18245"/>
    <cellStyle name="Normal 16 2 3 7 2 2" xfId="53461"/>
    <cellStyle name="Normal 16 2 3 7 3" xfId="40864"/>
    <cellStyle name="Normal 16 2 3 7 4" xfId="30850"/>
    <cellStyle name="Normal 16 2 3 8" xfId="7074"/>
    <cellStyle name="Normal 16 2 3 8 2" xfId="19699"/>
    <cellStyle name="Normal 16 2 3 8 2 2" xfId="54915"/>
    <cellStyle name="Normal 16 2 3 8 3" xfId="42318"/>
    <cellStyle name="Normal 16 2 3 8 4" xfId="32304"/>
    <cellStyle name="Normal 16 2 3 9" xfId="8855"/>
    <cellStyle name="Normal 16 2 3 9 2" xfId="21475"/>
    <cellStyle name="Normal 16 2 3 9 2 2" xfId="56691"/>
    <cellStyle name="Normal 16 2 3 9 3" xfId="44094"/>
    <cellStyle name="Normal 16 2 3 9 4" xfId="34080"/>
    <cellStyle name="Normal 16 2 4" xfId="2981"/>
    <cellStyle name="Normal 16 2 4 10" xfId="25360"/>
    <cellStyle name="Normal 16 2 4 11" xfId="60895"/>
    <cellStyle name="Normal 16 2 4 2" xfId="4792"/>
    <cellStyle name="Normal 16 2 4 2 2" xfId="17438"/>
    <cellStyle name="Normal 16 2 4 2 2 2" xfId="52654"/>
    <cellStyle name="Normal 16 2 4 2 2 3" xfId="30043"/>
    <cellStyle name="Normal 16 2 4 2 3" xfId="13884"/>
    <cellStyle name="Normal 16 2 4 2 3 2" xfId="49102"/>
    <cellStyle name="Normal 16 2 4 2 4" xfId="40057"/>
    <cellStyle name="Normal 16 2 4 2 5" xfId="26491"/>
    <cellStyle name="Normal 16 2 4 3" xfId="6262"/>
    <cellStyle name="Normal 16 2 4 3 2" xfId="18892"/>
    <cellStyle name="Normal 16 2 4 3 2 2" xfId="54108"/>
    <cellStyle name="Normal 16 2 4 3 3" xfId="41511"/>
    <cellStyle name="Normal 16 2 4 3 4" xfId="31497"/>
    <cellStyle name="Normal 16 2 4 4" xfId="7721"/>
    <cellStyle name="Normal 16 2 4 4 2" xfId="20346"/>
    <cellStyle name="Normal 16 2 4 4 2 2" xfId="55562"/>
    <cellStyle name="Normal 16 2 4 4 3" xfId="42965"/>
    <cellStyle name="Normal 16 2 4 4 4" xfId="32951"/>
    <cellStyle name="Normal 16 2 4 5" xfId="9502"/>
    <cellStyle name="Normal 16 2 4 5 2" xfId="22122"/>
    <cellStyle name="Normal 16 2 4 5 2 2" xfId="57338"/>
    <cellStyle name="Normal 16 2 4 5 3" xfId="44741"/>
    <cellStyle name="Normal 16 2 4 5 4" xfId="34727"/>
    <cellStyle name="Normal 16 2 4 6" xfId="11295"/>
    <cellStyle name="Normal 16 2 4 6 2" xfId="23898"/>
    <cellStyle name="Normal 16 2 4 6 2 2" xfId="59114"/>
    <cellStyle name="Normal 16 2 4 6 3" xfId="46517"/>
    <cellStyle name="Normal 16 2 4 6 4" xfId="36503"/>
    <cellStyle name="Normal 16 2 4 7" xfId="15662"/>
    <cellStyle name="Normal 16 2 4 7 2" xfId="50878"/>
    <cellStyle name="Normal 16 2 4 7 3" xfId="28267"/>
    <cellStyle name="Normal 16 2 4 8" xfId="12753"/>
    <cellStyle name="Normal 16 2 4 8 2" xfId="47971"/>
    <cellStyle name="Normal 16 2 4 9" xfId="38281"/>
    <cellStyle name="Normal 16 2 5" xfId="2815"/>
    <cellStyle name="Normal 16 2 5 10" xfId="25205"/>
    <cellStyle name="Normal 16 2 5 11" xfId="60740"/>
    <cellStyle name="Normal 16 2 5 2" xfId="4637"/>
    <cellStyle name="Normal 16 2 5 2 2" xfId="17283"/>
    <cellStyle name="Normal 16 2 5 2 2 2" xfId="52499"/>
    <cellStyle name="Normal 16 2 5 2 2 3" xfId="29888"/>
    <cellStyle name="Normal 16 2 5 2 3" xfId="13729"/>
    <cellStyle name="Normal 16 2 5 2 3 2" xfId="48947"/>
    <cellStyle name="Normal 16 2 5 2 4" xfId="39902"/>
    <cellStyle name="Normal 16 2 5 2 5" xfId="26336"/>
    <cellStyle name="Normal 16 2 5 3" xfId="6107"/>
    <cellStyle name="Normal 16 2 5 3 2" xfId="18737"/>
    <cellStyle name="Normal 16 2 5 3 2 2" xfId="53953"/>
    <cellStyle name="Normal 16 2 5 3 3" xfId="41356"/>
    <cellStyle name="Normal 16 2 5 3 4" xfId="31342"/>
    <cellStyle name="Normal 16 2 5 4" xfId="7566"/>
    <cellStyle name="Normal 16 2 5 4 2" xfId="20191"/>
    <cellStyle name="Normal 16 2 5 4 2 2" xfId="55407"/>
    <cellStyle name="Normal 16 2 5 4 3" xfId="42810"/>
    <cellStyle name="Normal 16 2 5 4 4" xfId="32796"/>
    <cellStyle name="Normal 16 2 5 5" xfId="9347"/>
    <cellStyle name="Normal 16 2 5 5 2" xfId="21967"/>
    <cellStyle name="Normal 16 2 5 5 2 2" xfId="57183"/>
    <cellStyle name="Normal 16 2 5 5 3" xfId="44586"/>
    <cellStyle name="Normal 16 2 5 5 4" xfId="34572"/>
    <cellStyle name="Normal 16 2 5 6" xfId="11140"/>
    <cellStyle name="Normal 16 2 5 6 2" xfId="23743"/>
    <cellStyle name="Normal 16 2 5 6 2 2" xfId="58959"/>
    <cellStyle name="Normal 16 2 5 6 3" xfId="46362"/>
    <cellStyle name="Normal 16 2 5 6 4" xfId="36348"/>
    <cellStyle name="Normal 16 2 5 7" xfId="15507"/>
    <cellStyle name="Normal 16 2 5 7 2" xfId="50723"/>
    <cellStyle name="Normal 16 2 5 7 3" xfId="28112"/>
    <cellStyle name="Normal 16 2 5 8" xfId="12598"/>
    <cellStyle name="Normal 16 2 5 8 2" xfId="47816"/>
    <cellStyle name="Normal 16 2 5 9" xfId="38126"/>
    <cellStyle name="Normal 16 2 6" xfId="3328"/>
    <cellStyle name="Normal 16 2 6 10" xfId="26823"/>
    <cellStyle name="Normal 16 2 6 11" xfId="61227"/>
    <cellStyle name="Normal 16 2 6 2" xfId="5124"/>
    <cellStyle name="Normal 16 2 6 2 2" xfId="17770"/>
    <cellStyle name="Normal 16 2 6 2 2 2" xfId="52986"/>
    <cellStyle name="Normal 16 2 6 2 3" xfId="40389"/>
    <cellStyle name="Normal 16 2 6 2 4" xfId="30375"/>
    <cellStyle name="Normal 16 2 6 3" xfId="6594"/>
    <cellStyle name="Normal 16 2 6 3 2" xfId="19224"/>
    <cellStyle name="Normal 16 2 6 3 2 2" xfId="54440"/>
    <cellStyle name="Normal 16 2 6 3 3" xfId="41843"/>
    <cellStyle name="Normal 16 2 6 3 4" xfId="31829"/>
    <cellStyle name="Normal 16 2 6 4" xfId="8053"/>
    <cellStyle name="Normal 16 2 6 4 2" xfId="20678"/>
    <cellStyle name="Normal 16 2 6 4 2 2" xfId="55894"/>
    <cellStyle name="Normal 16 2 6 4 3" xfId="43297"/>
    <cellStyle name="Normal 16 2 6 4 4" xfId="33283"/>
    <cellStyle name="Normal 16 2 6 5" xfId="9834"/>
    <cellStyle name="Normal 16 2 6 5 2" xfId="22454"/>
    <cellStyle name="Normal 16 2 6 5 2 2" xfId="57670"/>
    <cellStyle name="Normal 16 2 6 5 3" xfId="45073"/>
    <cellStyle name="Normal 16 2 6 5 4" xfId="35059"/>
    <cellStyle name="Normal 16 2 6 6" xfId="11627"/>
    <cellStyle name="Normal 16 2 6 6 2" xfId="24230"/>
    <cellStyle name="Normal 16 2 6 6 2 2" xfId="59446"/>
    <cellStyle name="Normal 16 2 6 6 3" xfId="46849"/>
    <cellStyle name="Normal 16 2 6 6 4" xfId="36835"/>
    <cellStyle name="Normal 16 2 6 7" xfId="15994"/>
    <cellStyle name="Normal 16 2 6 7 2" xfId="51210"/>
    <cellStyle name="Normal 16 2 6 7 3" xfId="28599"/>
    <cellStyle name="Normal 16 2 6 8" xfId="14216"/>
    <cellStyle name="Normal 16 2 6 8 2" xfId="49434"/>
    <cellStyle name="Normal 16 2 6 9" xfId="38613"/>
    <cellStyle name="Normal 16 2 7" xfId="2485"/>
    <cellStyle name="Normal 16 2 7 10" xfId="26014"/>
    <cellStyle name="Normal 16 2 7 11" xfId="60418"/>
    <cellStyle name="Normal 16 2 7 2" xfId="4315"/>
    <cellStyle name="Normal 16 2 7 2 2" xfId="16961"/>
    <cellStyle name="Normal 16 2 7 2 2 2" xfId="52177"/>
    <cellStyle name="Normal 16 2 7 2 3" xfId="39580"/>
    <cellStyle name="Normal 16 2 7 2 4" xfId="29566"/>
    <cellStyle name="Normal 16 2 7 3" xfId="5785"/>
    <cellStyle name="Normal 16 2 7 3 2" xfId="18415"/>
    <cellStyle name="Normal 16 2 7 3 2 2" xfId="53631"/>
    <cellStyle name="Normal 16 2 7 3 3" xfId="41034"/>
    <cellStyle name="Normal 16 2 7 3 4" xfId="31020"/>
    <cellStyle name="Normal 16 2 7 4" xfId="7244"/>
    <cellStyle name="Normal 16 2 7 4 2" xfId="19869"/>
    <cellStyle name="Normal 16 2 7 4 2 2" xfId="55085"/>
    <cellStyle name="Normal 16 2 7 4 3" xfId="42488"/>
    <cellStyle name="Normal 16 2 7 4 4" xfId="32474"/>
    <cellStyle name="Normal 16 2 7 5" xfId="9025"/>
    <cellStyle name="Normal 16 2 7 5 2" xfId="21645"/>
    <cellStyle name="Normal 16 2 7 5 2 2" xfId="56861"/>
    <cellStyle name="Normal 16 2 7 5 3" xfId="44264"/>
    <cellStyle name="Normal 16 2 7 5 4" xfId="34250"/>
    <cellStyle name="Normal 16 2 7 6" xfId="10818"/>
    <cellStyle name="Normal 16 2 7 6 2" xfId="23421"/>
    <cellStyle name="Normal 16 2 7 6 2 2" xfId="58637"/>
    <cellStyle name="Normal 16 2 7 6 3" xfId="46040"/>
    <cellStyle name="Normal 16 2 7 6 4" xfId="36026"/>
    <cellStyle name="Normal 16 2 7 7" xfId="15185"/>
    <cellStyle name="Normal 16 2 7 7 2" xfId="50401"/>
    <cellStyle name="Normal 16 2 7 7 3" xfId="27790"/>
    <cellStyle name="Normal 16 2 7 8" xfId="13407"/>
    <cellStyle name="Normal 16 2 7 8 2" xfId="48625"/>
    <cellStyle name="Normal 16 2 7 9" xfId="37804"/>
    <cellStyle name="Normal 16 2 8" xfId="3652"/>
    <cellStyle name="Normal 16 2 8 2" xfId="8376"/>
    <cellStyle name="Normal 16 2 8 2 2" xfId="21001"/>
    <cellStyle name="Normal 16 2 8 2 2 2" xfId="56217"/>
    <cellStyle name="Normal 16 2 8 2 3" xfId="43620"/>
    <cellStyle name="Normal 16 2 8 2 4" xfId="33606"/>
    <cellStyle name="Normal 16 2 8 3" xfId="10157"/>
    <cellStyle name="Normal 16 2 8 3 2" xfId="22777"/>
    <cellStyle name="Normal 16 2 8 3 2 2" xfId="57993"/>
    <cellStyle name="Normal 16 2 8 3 3" xfId="45396"/>
    <cellStyle name="Normal 16 2 8 3 4" xfId="35382"/>
    <cellStyle name="Normal 16 2 8 4" xfId="11952"/>
    <cellStyle name="Normal 16 2 8 4 2" xfId="24553"/>
    <cellStyle name="Normal 16 2 8 4 2 2" xfId="59769"/>
    <cellStyle name="Normal 16 2 8 4 3" xfId="47172"/>
    <cellStyle name="Normal 16 2 8 4 4" xfId="37158"/>
    <cellStyle name="Normal 16 2 8 5" xfId="16317"/>
    <cellStyle name="Normal 16 2 8 5 2" xfId="51533"/>
    <cellStyle name="Normal 16 2 8 5 3" xfId="28922"/>
    <cellStyle name="Normal 16 2 8 6" xfId="14539"/>
    <cellStyle name="Normal 16 2 8 6 2" xfId="49757"/>
    <cellStyle name="Normal 16 2 8 7" xfId="38936"/>
    <cellStyle name="Normal 16 2 8 8" xfId="27146"/>
    <cellStyle name="Normal 16 2 9" xfId="3982"/>
    <cellStyle name="Normal 16 2 9 2" xfId="16639"/>
    <cellStyle name="Normal 16 2 9 2 2" xfId="51855"/>
    <cellStyle name="Normal 16 2 9 2 3" xfId="29244"/>
    <cellStyle name="Normal 16 2 9 3" xfId="13085"/>
    <cellStyle name="Normal 16 2 9 3 2" xfId="48303"/>
    <cellStyle name="Normal 16 2 9 4" xfId="39258"/>
    <cellStyle name="Normal 16 2 9 5" xfId="25692"/>
    <cellStyle name="Normal 16 2_District Target Attainment" xfId="1051"/>
    <cellStyle name="Normal 16 3" xfId="1052"/>
    <cellStyle name="Normal 16 3 10" xfId="6964"/>
    <cellStyle name="Normal 16 3 10 2" xfId="19590"/>
    <cellStyle name="Normal 16 3 10 2 2" xfId="54806"/>
    <cellStyle name="Normal 16 3 10 3" xfId="42209"/>
    <cellStyle name="Normal 16 3 10 4" xfId="32195"/>
    <cellStyle name="Normal 16 3 11" xfId="8745"/>
    <cellStyle name="Normal 16 3 11 2" xfId="21366"/>
    <cellStyle name="Normal 16 3 11 2 2" xfId="56582"/>
    <cellStyle name="Normal 16 3 11 3" xfId="43985"/>
    <cellStyle name="Normal 16 3 11 4" xfId="33971"/>
    <cellStyle name="Normal 16 3 12" xfId="10555"/>
    <cellStyle name="Normal 16 3 12 2" xfId="23166"/>
    <cellStyle name="Normal 16 3 12 2 2" xfId="58382"/>
    <cellStyle name="Normal 16 3 12 3" xfId="45785"/>
    <cellStyle name="Normal 16 3 12 4" xfId="35771"/>
    <cellStyle name="Normal 16 3 13" xfId="14905"/>
    <cellStyle name="Normal 16 3 13 2" xfId="50122"/>
    <cellStyle name="Normal 16 3 13 3" xfId="27511"/>
    <cellStyle name="Normal 16 3 14" xfId="12319"/>
    <cellStyle name="Normal 16 3 14 2" xfId="47537"/>
    <cellStyle name="Normal 16 3 15" xfId="37524"/>
    <cellStyle name="Normal 16 3 16" xfId="24926"/>
    <cellStyle name="Normal 16 3 17" xfId="60139"/>
    <cellStyle name="Normal 16 3 2" xfId="1053"/>
    <cellStyle name="Normal 16 3 2 10" xfId="10556"/>
    <cellStyle name="Normal 16 3 2 10 2" xfId="23167"/>
    <cellStyle name="Normal 16 3 2 10 2 2" xfId="58383"/>
    <cellStyle name="Normal 16 3 2 10 3" xfId="45786"/>
    <cellStyle name="Normal 16 3 2 10 4" xfId="35772"/>
    <cellStyle name="Normal 16 3 2 11" xfId="15060"/>
    <cellStyle name="Normal 16 3 2 11 2" xfId="50276"/>
    <cellStyle name="Normal 16 3 2 11 3" xfId="27665"/>
    <cellStyle name="Normal 16 3 2 12" xfId="12473"/>
    <cellStyle name="Normal 16 3 2 12 2" xfId="47691"/>
    <cellStyle name="Normal 16 3 2 13" xfId="37679"/>
    <cellStyle name="Normal 16 3 2 14" xfId="25080"/>
    <cellStyle name="Normal 16 3 2 15" xfId="60293"/>
    <cellStyle name="Normal 16 3 2 2" xfId="3196"/>
    <cellStyle name="Normal 16 3 2 2 10" xfId="25564"/>
    <cellStyle name="Normal 16 3 2 2 11" xfId="61099"/>
    <cellStyle name="Normal 16 3 2 2 2" xfId="4996"/>
    <cellStyle name="Normal 16 3 2 2 2 2" xfId="17642"/>
    <cellStyle name="Normal 16 3 2 2 2 2 2" xfId="52858"/>
    <cellStyle name="Normal 16 3 2 2 2 2 3" xfId="30247"/>
    <cellStyle name="Normal 16 3 2 2 2 3" xfId="14088"/>
    <cellStyle name="Normal 16 3 2 2 2 3 2" xfId="49306"/>
    <cellStyle name="Normal 16 3 2 2 2 4" xfId="40261"/>
    <cellStyle name="Normal 16 3 2 2 2 5" xfId="26695"/>
    <cellStyle name="Normal 16 3 2 2 3" xfId="6466"/>
    <cellStyle name="Normal 16 3 2 2 3 2" xfId="19096"/>
    <cellStyle name="Normal 16 3 2 2 3 2 2" xfId="54312"/>
    <cellStyle name="Normal 16 3 2 2 3 3" xfId="41715"/>
    <cellStyle name="Normal 16 3 2 2 3 4" xfId="31701"/>
    <cellStyle name="Normal 16 3 2 2 4" xfId="7925"/>
    <cellStyle name="Normal 16 3 2 2 4 2" xfId="20550"/>
    <cellStyle name="Normal 16 3 2 2 4 2 2" xfId="55766"/>
    <cellStyle name="Normal 16 3 2 2 4 3" xfId="43169"/>
    <cellStyle name="Normal 16 3 2 2 4 4" xfId="33155"/>
    <cellStyle name="Normal 16 3 2 2 5" xfId="9706"/>
    <cellStyle name="Normal 16 3 2 2 5 2" xfId="22326"/>
    <cellStyle name="Normal 16 3 2 2 5 2 2" xfId="57542"/>
    <cellStyle name="Normal 16 3 2 2 5 3" xfId="44945"/>
    <cellStyle name="Normal 16 3 2 2 5 4" xfId="34931"/>
    <cellStyle name="Normal 16 3 2 2 6" xfId="11499"/>
    <cellStyle name="Normal 16 3 2 2 6 2" xfId="24102"/>
    <cellStyle name="Normal 16 3 2 2 6 2 2" xfId="59318"/>
    <cellStyle name="Normal 16 3 2 2 6 3" xfId="46721"/>
    <cellStyle name="Normal 16 3 2 2 6 4" xfId="36707"/>
    <cellStyle name="Normal 16 3 2 2 7" xfId="15866"/>
    <cellStyle name="Normal 16 3 2 2 7 2" xfId="51082"/>
    <cellStyle name="Normal 16 3 2 2 7 3" xfId="28471"/>
    <cellStyle name="Normal 16 3 2 2 8" xfId="12957"/>
    <cellStyle name="Normal 16 3 2 2 8 2" xfId="48175"/>
    <cellStyle name="Normal 16 3 2 2 9" xfId="38485"/>
    <cellStyle name="Normal 16 3 2 3" xfId="3525"/>
    <cellStyle name="Normal 16 3 2 3 10" xfId="27020"/>
    <cellStyle name="Normal 16 3 2 3 11" xfId="61424"/>
    <cellStyle name="Normal 16 3 2 3 2" xfId="5321"/>
    <cellStyle name="Normal 16 3 2 3 2 2" xfId="17967"/>
    <cellStyle name="Normal 16 3 2 3 2 2 2" xfId="53183"/>
    <cellStyle name="Normal 16 3 2 3 2 3" xfId="40586"/>
    <cellStyle name="Normal 16 3 2 3 2 4" xfId="30572"/>
    <cellStyle name="Normal 16 3 2 3 3" xfId="6791"/>
    <cellStyle name="Normal 16 3 2 3 3 2" xfId="19421"/>
    <cellStyle name="Normal 16 3 2 3 3 2 2" xfId="54637"/>
    <cellStyle name="Normal 16 3 2 3 3 3" xfId="42040"/>
    <cellStyle name="Normal 16 3 2 3 3 4" xfId="32026"/>
    <cellStyle name="Normal 16 3 2 3 4" xfId="8250"/>
    <cellStyle name="Normal 16 3 2 3 4 2" xfId="20875"/>
    <cellStyle name="Normal 16 3 2 3 4 2 2" xfId="56091"/>
    <cellStyle name="Normal 16 3 2 3 4 3" xfId="43494"/>
    <cellStyle name="Normal 16 3 2 3 4 4" xfId="33480"/>
    <cellStyle name="Normal 16 3 2 3 5" xfId="10031"/>
    <cellStyle name="Normal 16 3 2 3 5 2" xfId="22651"/>
    <cellStyle name="Normal 16 3 2 3 5 2 2" xfId="57867"/>
    <cellStyle name="Normal 16 3 2 3 5 3" xfId="45270"/>
    <cellStyle name="Normal 16 3 2 3 5 4" xfId="35256"/>
    <cellStyle name="Normal 16 3 2 3 6" xfId="11824"/>
    <cellStyle name="Normal 16 3 2 3 6 2" xfId="24427"/>
    <cellStyle name="Normal 16 3 2 3 6 2 2" xfId="59643"/>
    <cellStyle name="Normal 16 3 2 3 6 3" xfId="47046"/>
    <cellStyle name="Normal 16 3 2 3 6 4" xfId="37032"/>
    <cellStyle name="Normal 16 3 2 3 7" xfId="16191"/>
    <cellStyle name="Normal 16 3 2 3 7 2" xfId="51407"/>
    <cellStyle name="Normal 16 3 2 3 7 3" xfId="28796"/>
    <cellStyle name="Normal 16 3 2 3 8" xfId="14413"/>
    <cellStyle name="Normal 16 3 2 3 8 2" xfId="49631"/>
    <cellStyle name="Normal 16 3 2 3 9" xfId="38810"/>
    <cellStyle name="Normal 16 3 2 4" xfId="2687"/>
    <cellStyle name="Normal 16 3 2 4 10" xfId="26211"/>
    <cellStyle name="Normal 16 3 2 4 11" xfId="60615"/>
    <cellStyle name="Normal 16 3 2 4 2" xfId="4512"/>
    <cellStyle name="Normal 16 3 2 4 2 2" xfId="17158"/>
    <cellStyle name="Normal 16 3 2 4 2 2 2" xfId="52374"/>
    <cellStyle name="Normal 16 3 2 4 2 3" xfId="39777"/>
    <cellStyle name="Normal 16 3 2 4 2 4" xfId="29763"/>
    <cellStyle name="Normal 16 3 2 4 3" xfId="5982"/>
    <cellStyle name="Normal 16 3 2 4 3 2" xfId="18612"/>
    <cellStyle name="Normal 16 3 2 4 3 2 2" xfId="53828"/>
    <cellStyle name="Normal 16 3 2 4 3 3" xfId="41231"/>
    <cellStyle name="Normal 16 3 2 4 3 4" xfId="31217"/>
    <cellStyle name="Normal 16 3 2 4 4" xfId="7441"/>
    <cellStyle name="Normal 16 3 2 4 4 2" xfId="20066"/>
    <cellStyle name="Normal 16 3 2 4 4 2 2" xfId="55282"/>
    <cellStyle name="Normal 16 3 2 4 4 3" xfId="42685"/>
    <cellStyle name="Normal 16 3 2 4 4 4" xfId="32671"/>
    <cellStyle name="Normal 16 3 2 4 5" xfId="9222"/>
    <cellStyle name="Normal 16 3 2 4 5 2" xfId="21842"/>
    <cellStyle name="Normal 16 3 2 4 5 2 2" xfId="57058"/>
    <cellStyle name="Normal 16 3 2 4 5 3" xfId="44461"/>
    <cellStyle name="Normal 16 3 2 4 5 4" xfId="34447"/>
    <cellStyle name="Normal 16 3 2 4 6" xfId="11015"/>
    <cellStyle name="Normal 16 3 2 4 6 2" xfId="23618"/>
    <cellStyle name="Normal 16 3 2 4 6 2 2" xfId="58834"/>
    <cellStyle name="Normal 16 3 2 4 6 3" xfId="46237"/>
    <cellStyle name="Normal 16 3 2 4 6 4" xfId="36223"/>
    <cellStyle name="Normal 16 3 2 4 7" xfId="15382"/>
    <cellStyle name="Normal 16 3 2 4 7 2" xfId="50598"/>
    <cellStyle name="Normal 16 3 2 4 7 3" xfId="27987"/>
    <cellStyle name="Normal 16 3 2 4 8" xfId="13604"/>
    <cellStyle name="Normal 16 3 2 4 8 2" xfId="48822"/>
    <cellStyle name="Normal 16 3 2 4 9" xfId="38001"/>
    <cellStyle name="Normal 16 3 2 5" xfId="3850"/>
    <cellStyle name="Normal 16 3 2 5 2" xfId="8573"/>
    <cellStyle name="Normal 16 3 2 5 2 2" xfId="21198"/>
    <cellStyle name="Normal 16 3 2 5 2 2 2" xfId="56414"/>
    <cellStyle name="Normal 16 3 2 5 2 3" xfId="43817"/>
    <cellStyle name="Normal 16 3 2 5 2 4" xfId="33803"/>
    <cellStyle name="Normal 16 3 2 5 3" xfId="10354"/>
    <cellStyle name="Normal 16 3 2 5 3 2" xfId="22974"/>
    <cellStyle name="Normal 16 3 2 5 3 2 2" xfId="58190"/>
    <cellStyle name="Normal 16 3 2 5 3 3" xfId="45593"/>
    <cellStyle name="Normal 16 3 2 5 3 4" xfId="35579"/>
    <cellStyle name="Normal 16 3 2 5 4" xfId="12149"/>
    <cellStyle name="Normal 16 3 2 5 4 2" xfId="24750"/>
    <cellStyle name="Normal 16 3 2 5 4 2 2" xfId="59966"/>
    <cellStyle name="Normal 16 3 2 5 4 3" xfId="47369"/>
    <cellStyle name="Normal 16 3 2 5 4 4" xfId="37355"/>
    <cellStyle name="Normal 16 3 2 5 5" xfId="16514"/>
    <cellStyle name="Normal 16 3 2 5 5 2" xfId="51730"/>
    <cellStyle name="Normal 16 3 2 5 5 3" xfId="29119"/>
    <cellStyle name="Normal 16 3 2 5 6" xfId="14736"/>
    <cellStyle name="Normal 16 3 2 5 6 2" xfId="49954"/>
    <cellStyle name="Normal 16 3 2 5 7" xfId="39133"/>
    <cellStyle name="Normal 16 3 2 5 8" xfId="27343"/>
    <cellStyle name="Normal 16 3 2 6" xfId="4190"/>
    <cellStyle name="Normal 16 3 2 6 2" xfId="16836"/>
    <cellStyle name="Normal 16 3 2 6 2 2" xfId="52052"/>
    <cellStyle name="Normal 16 3 2 6 2 3" xfId="29441"/>
    <cellStyle name="Normal 16 3 2 6 3" xfId="13282"/>
    <cellStyle name="Normal 16 3 2 6 3 2" xfId="48500"/>
    <cellStyle name="Normal 16 3 2 6 4" xfId="39455"/>
    <cellStyle name="Normal 16 3 2 6 5" xfId="25889"/>
    <cellStyle name="Normal 16 3 2 7" xfId="5660"/>
    <cellStyle name="Normal 16 3 2 7 2" xfId="18290"/>
    <cellStyle name="Normal 16 3 2 7 2 2" xfId="53506"/>
    <cellStyle name="Normal 16 3 2 7 3" xfId="40909"/>
    <cellStyle name="Normal 16 3 2 7 4" xfId="30895"/>
    <cellStyle name="Normal 16 3 2 8" xfId="7119"/>
    <cellStyle name="Normal 16 3 2 8 2" xfId="19744"/>
    <cellStyle name="Normal 16 3 2 8 2 2" xfId="54960"/>
    <cellStyle name="Normal 16 3 2 8 3" xfId="42363"/>
    <cellStyle name="Normal 16 3 2 8 4" xfId="32349"/>
    <cellStyle name="Normal 16 3 2 9" xfId="8900"/>
    <cellStyle name="Normal 16 3 2 9 2" xfId="21520"/>
    <cellStyle name="Normal 16 3 2 9 2 2" xfId="56736"/>
    <cellStyle name="Normal 16 3 2 9 3" xfId="44139"/>
    <cellStyle name="Normal 16 3 2 9 4" xfId="34125"/>
    <cellStyle name="Normal 16 3 3" xfId="3035"/>
    <cellStyle name="Normal 16 3 3 10" xfId="25407"/>
    <cellStyle name="Normal 16 3 3 11" xfId="60942"/>
    <cellStyle name="Normal 16 3 3 2" xfId="4839"/>
    <cellStyle name="Normal 16 3 3 2 2" xfId="17485"/>
    <cellStyle name="Normal 16 3 3 2 2 2" xfId="52701"/>
    <cellStyle name="Normal 16 3 3 2 2 3" xfId="30090"/>
    <cellStyle name="Normal 16 3 3 2 3" xfId="13931"/>
    <cellStyle name="Normal 16 3 3 2 3 2" xfId="49149"/>
    <cellStyle name="Normal 16 3 3 2 4" xfId="40104"/>
    <cellStyle name="Normal 16 3 3 2 5" xfId="26538"/>
    <cellStyle name="Normal 16 3 3 3" xfId="6309"/>
    <cellStyle name="Normal 16 3 3 3 2" xfId="18939"/>
    <cellStyle name="Normal 16 3 3 3 2 2" xfId="54155"/>
    <cellStyle name="Normal 16 3 3 3 3" xfId="41558"/>
    <cellStyle name="Normal 16 3 3 3 4" xfId="31544"/>
    <cellStyle name="Normal 16 3 3 4" xfId="7768"/>
    <cellStyle name="Normal 16 3 3 4 2" xfId="20393"/>
    <cellStyle name="Normal 16 3 3 4 2 2" xfId="55609"/>
    <cellStyle name="Normal 16 3 3 4 3" xfId="43012"/>
    <cellStyle name="Normal 16 3 3 4 4" xfId="32998"/>
    <cellStyle name="Normal 16 3 3 5" xfId="9549"/>
    <cellStyle name="Normal 16 3 3 5 2" xfId="22169"/>
    <cellStyle name="Normal 16 3 3 5 2 2" xfId="57385"/>
    <cellStyle name="Normal 16 3 3 5 3" xfId="44788"/>
    <cellStyle name="Normal 16 3 3 5 4" xfId="34774"/>
    <cellStyle name="Normal 16 3 3 6" xfId="11342"/>
    <cellStyle name="Normal 16 3 3 6 2" xfId="23945"/>
    <cellStyle name="Normal 16 3 3 6 2 2" xfId="59161"/>
    <cellStyle name="Normal 16 3 3 6 3" xfId="46564"/>
    <cellStyle name="Normal 16 3 3 6 4" xfId="36550"/>
    <cellStyle name="Normal 16 3 3 7" xfId="15709"/>
    <cellStyle name="Normal 16 3 3 7 2" xfId="50925"/>
    <cellStyle name="Normal 16 3 3 7 3" xfId="28314"/>
    <cellStyle name="Normal 16 3 3 8" xfId="12800"/>
    <cellStyle name="Normal 16 3 3 8 2" xfId="48018"/>
    <cellStyle name="Normal 16 3 3 9" xfId="38328"/>
    <cellStyle name="Normal 16 3 4" xfId="2863"/>
    <cellStyle name="Normal 16 3 4 10" xfId="25248"/>
    <cellStyle name="Normal 16 3 4 11" xfId="60783"/>
    <cellStyle name="Normal 16 3 4 2" xfId="4680"/>
    <cellStyle name="Normal 16 3 4 2 2" xfId="17326"/>
    <cellStyle name="Normal 16 3 4 2 2 2" xfId="52542"/>
    <cellStyle name="Normal 16 3 4 2 2 3" xfId="29931"/>
    <cellStyle name="Normal 16 3 4 2 3" xfId="13772"/>
    <cellStyle name="Normal 16 3 4 2 3 2" xfId="48990"/>
    <cellStyle name="Normal 16 3 4 2 4" xfId="39945"/>
    <cellStyle name="Normal 16 3 4 2 5" xfId="26379"/>
    <cellStyle name="Normal 16 3 4 3" xfId="6150"/>
    <cellStyle name="Normal 16 3 4 3 2" xfId="18780"/>
    <cellStyle name="Normal 16 3 4 3 2 2" xfId="53996"/>
    <cellStyle name="Normal 16 3 4 3 3" xfId="41399"/>
    <cellStyle name="Normal 16 3 4 3 4" xfId="31385"/>
    <cellStyle name="Normal 16 3 4 4" xfId="7609"/>
    <cellStyle name="Normal 16 3 4 4 2" xfId="20234"/>
    <cellStyle name="Normal 16 3 4 4 2 2" xfId="55450"/>
    <cellStyle name="Normal 16 3 4 4 3" xfId="42853"/>
    <cellStyle name="Normal 16 3 4 4 4" xfId="32839"/>
    <cellStyle name="Normal 16 3 4 5" xfId="9390"/>
    <cellStyle name="Normal 16 3 4 5 2" xfId="22010"/>
    <cellStyle name="Normal 16 3 4 5 2 2" xfId="57226"/>
    <cellStyle name="Normal 16 3 4 5 3" xfId="44629"/>
    <cellStyle name="Normal 16 3 4 5 4" xfId="34615"/>
    <cellStyle name="Normal 16 3 4 6" xfId="11183"/>
    <cellStyle name="Normal 16 3 4 6 2" xfId="23786"/>
    <cellStyle name="Normal 16 3 4 6 2 2" xfId="59002"/>
    <cellStyle name="Normal 16 3 4 6 3" xfId="46405"/>
    <cellStyle name="Normal 16 3 4 6 4" xfId="36391"/>
    <cellStyle name="Normal 16 3 4 7" xfId="15550"/>
    <cellStyle name="Normal 16 3 4 7 2" xfId="50766"/>
    <cellStyle name="Normal 16 3 4 7 3" xfId="28155"/>
    <cellStyle name="Normal 16 3 4 8" xfId="12641"/>
    <cellStyle name="Normal 16 3 4 8 2" xfId="47859"/>
    <cellStyle name="Normal 16 3 4 9" xfId="38169"/>
    <cellStyle name="Normal 16 3 5" xfId="3371"/>
    <cellStyle name="Normal 16 3 5 10" xfId="26866"/>
    <cellStyle name="Normal 16 3 5 11" xfId="61270"/>
    <cellStyle name="Normal 16 3 5 2" xfId="5167"/>
    <cellStyle name="Normal 16 3 5 2 2" xfId="17813"/>
    <cellStyle name="Normal 16 3 5 2 2 2" xfId="53029"/>
    <cellStyle name="Normal 16 3 5 2 3" xfId="40432"/>
    <cellStyle name="Normal 16 3 5 2 4" xfId="30418"/>
    <cellStyle name="Normal 16 3 5 3" xfId="6637"/>
    <cellStyle name="Normal 16 3 5 3 2" xfId="19267"/>
    <cellStyle name="Normal 16 3 5 3 2 2" xfId="54483"/>
    <cellStyle name="Normal 16 3 5 3 3" xfId="41886"/>
    <cellStyle name="Normal 16 3 5 3 4" xfId="31872"/>
    <cellStyle name="Normal 16 3 5 4" xfId="8096"/>
    <cellStyle name="Normal 16 3 5 4 2" xfId="20721"/>
    <cellStyle name="Normal 16 3 5 4 2 2" xfId="55937"/>
    <cellStyle name="Normal 16 3 5 4 3" xfId="43340"/>
    <cellStyle name="Normal 16 3 5 4 4" xfId="33326"/>
    <cellStyle name="Normal 16 3 5 5" xfId="9877"/>
    <cellStyle name="Normal 16 3 5 5 2" xfId="22497"/>
    <cellStyle name="Normal 16 3 5 5 2 2" xfId="57713"/>
    <cellStyle name="Normal 16 3 5 5 3" xfId="45116"/>
    <cellStyle name="Normal 16 3 5 5 4" xfId="35102"/>
    <cellStyle name="Normal 16 3 5 6" xfId="11670"/>
    <cellStyle name="Normal 16 3 5 6 2" xfId="24273"/>
    <cellStyle name="Normal 16 3 5 6 2 2" xfId="59489"/>
    <cellStyle name="Normal 16 3 5 6 3" xfId="46892"/>
    <cellStyle name="Normal 16 3 5 6 4" xfId="36878"/>
    <cellStyle name="Normal 16 3 5 7" xfId="16037"/>
    <cellStyle name="Normal 16 3 5 7 2" xfId="51253"/>
    <cellStyle name="Normal 16 3 5 7 3" xfId="28642"/>
    <cellStyle name="Normal 16 3 5 8" xfId="14259"/>
    <cellStyle name="Normal 16 3 5 8 2" xfId="49477"/>
    <cellStyle name="Normal 16 3 5 9" xfId="38656"/>
    <cellStyle name="Normal 16 3 6" xfId="2532"/>
    <cellStyle name="Normal 16 3 6 10" xfId="26057"/>
    <cellStyle name="Normal 16 3 6 11" xfId="60461"/>
    <cellStyle name="Normal 16 3 6 2" xfId="4358"/>
    <cellStyle name="Normal 16 3 6 2 2" xfId="17004"/>
    <cellStyle name="Normal 16 3 6 2 2 2" xfId="52220"/>
    <cellStyle name="Normal 16 3 6 2 3" xfId="39623"/>
    <cellStyle name="Normal 16 3 6 2 4" xfId="29609"/>
    <cellStyle name="Normal 16 3 6 3" xfId="5828"/>
    <cellStyle name="Normal 16 3 6 3 2" xfId="18458"/>
    <cellStyle name="Normal 16 3 6 3 2 2" xfId="53674"/>
    <cellStyle name="Normal 16 3 6 3 3" xfId="41077"/>
    <cellStyle name="Normal 16 3 6 3 4" xfId="31063"/>
    <cellStyle name="Normal 16 3 6 4" xfId="7287"/>
    <cellStyle name="Normal 16 3 6 4 2" xfId="19912"/>
    <cellStyle name="Normal 16 3 6 4 2 2" xfId="55128"/>
    <cellStyle name="Normal 16 3 6 4 3" xfId="42531"/>
    <cellStyle name="Normal 16 3 6 4 4" xfId="32517"/>
    <cellStyle name="Normal 16 3 6 5" xfId="9068"/>
    <cellStyle name="Normal 16 3 6 5 2" xfId="21688"/>
    <cellStyle name="Normal 16 3 6 5 2 2" xfId="56904"/>
    <cellStyle name="Normal 16 3 6 5 3" xfId="44307"/>
    <cellStyle name="Normal 16 3 6 5 4" xfId="34293"/>
    <cellStyle name="Normal 16 3 6 6" xfId="10861"/>
    <cellStyle name="Normal 16 3 6 6 2" xfId="23464"/>
    <cellStyle name="Normal 16 3 6 6 2 2" xfId="58680"/>
    <cellStyle name="Normal 16 3 6 6 3" xfId="46083"/>
    <cellStyle name="Normal 16 3 6 6 4" xfId="36069"/>
    <cellStyle name="Normal 16 3 6 7" xfId="15228"/>
    <cellStyle name="Normal 16 3 6 7 2" xfId="50444"/>
    <cellStyle name="Normal 16 3 6 7 3" xfId="27833"/>
    <cellStyle name="Normal 16 3 6 8" xfId="13450"/>
    <cellStyle name="Normal 16 3 6 8 2" xfId="48668"/>
    <cellStyle name="Normal 16 3 6 9" xfId="37847"/>
    <cellStyle name="Normal 16 3 7" xfId="3695"/>
    <cellStyle name="Normal 16 3 7 2" xfId="8419"/>
    <cellStyle name="Normal 16 3 7 2 2" xfId="21044"/>
    <cellStyle name="Normal 16 3 7 2 2 2" xfId="56260"/>
    <cellStyle name="Normal 16 3 7 2 3" xfId="43663"/>
    <cellStyle name="Normal 16 3 7 2 4" xfId="33649"/>
    <cellStyle name="Normal 16 3 7 3" xfId="10200"/>
    <cellStyle name="Normal 16 3 7 3 2" xfId="22820"/>
    <cellStyle name="Normal 16 3 7 3 2 2" xfId="58036"/>
    <cellStyle name="Normal 16 3 7 3 3" xfId="45439"/>
    <cellStyle name="Normal 16 3 7 3 4" xfId="35425"/>
    <cellStyle name="Normal 16 3 7 4" xfId="11995"/>
    <cellStyle name="Normal 16 3 7 4 2" xfId="24596"/>
    <cellStyle name="Normal 16 3 7 4 2 2" xfId="59812"/>
    <cellStyle name="Normal 16 3 7 4 3" xfId="47215"/>
    <cellStyle name="Normal 16 3 7 4 4" xfId="37201"/>
    <cellStyle name="Normal 16 3 7 5" xfId="16360"/>
    <cellStyle name="Normal 16 3 7 5 2" xfId="51576"/>
    <cellStyle name="Normal 16 3 7 5 3" xfId="28965"/>
    <cellStyle name="Normal 16 3 7 6" xfId="14582"/>
    <cellStyle name="Normal 16 3 7 6 2" xfId="49800"/>
    <cellStyle name="Normal 16 3 7 7" xfId="38979"/>
    <cellStyle name="Normal 16 3 7 8" xfId="27189"/>
    <cellStyle name="Normal 16 3 8" xfId="4031"/>
    <cellStyle name="Normal 16 3 8 2" xfId="16682"/>
    <cellStyle name="Normal 16 3 8 2 2" xfId="51898"/>
    <cellStyle name="Normal 16 3 8 2 3" xfId="29287"/>
    <cellStyle name="Normal 16 3 8 3" xfId="13128"/>
    <cellStyle name="Normal 16 3 8 3 2" xfId="48346"/>
    <cellStyle name="Normal 16 3 8 4" xfId="39301"/>
    <cellStyle name="Normal 16 3 8 5" xfId="25735"/>
    <cellStyle name="Normal 16 3 9" xfId="5506"/>
    <cellStyle name="Normal 16 3 9 2" xfId="18136"/>
    <cellStyle name="Normal 16 3 9 2 2" xfId="53352"/>
    <cellStyle name="Normal 16 3 9 3" xfId="40755"/>
    <cellStyle name="Normal 16 3 9 4" xfId="30741"/>
    <cellStyle name="Normal 16 4" xfId="1054"/>
    <cellStyle name="Normal 16 4 10" xfId="10557"/>
    <cellStyle name="Normal 16 4 10 2" xfId="23168"/>
    <cellStyle name="Normal 16 4 10 2 2" xfId="58384"/>
    <cellStyle name="Normal 16 4 10 3" xfId="45787"/>
    <cellStyle name="Normal 16 4 10 4" xfId="35773"/>
    <cellStyle name="Normal 16 4 11" xfId="14986"/>
    <cellStyle name="Normal 16 4 11 2" xfId="50202"/>
    <cellStyle name="Normal 16 4 11 3" xfId="27591"/>
    <cellStyle name="Normal 16 4 12" xfId="12399"/>
    <cellStyle name="Normal 16 4 12 2" xfId="47617"/>
    <cellStyle name="Normal 16 4 13" xfId="37605"/>
    <cellStyle name="Normal 16 4 14" xfId="25006"/>
    <cellStyle name="Normal 16 4 15" xfId="60219"/>
    <cellStyle name="Normal 16 4 2" xfId="3122"/>
    <cellStyle name="Normal 16 4 2 10" xfId="25490"/>
    <cellStyle name="Normal 16 4 2 11" xfId="61025"/>
    <cellStyle name="Normal 16 4 2 2" xfId="4922"/>
    <cellStyle name="Normal 16 4 2 2 2" xfId="17568"/>
    <cellStyle name="Normal 16 4 2 2 2 2" xfId="52784"/>
    <cellStyle name="Normal 16 4 2 2 2 3" xfId="30173"/>
    <cellStyle name="Normal 16 4 2 2 3" xfId="14014"/>
    <cellStyle name="Normal 16 4 2 2 3 2" xfId="49232"/>
    <cellStyle name="Normal 16 4 2 2 4" xfId="40187"/>
    <cellStyle name="Normal 16 4 2 2 5" xfId="26621"/>
    <cellStyle name="Normal 16 4 2 3" xfId="6392"/>
    <cellStyle name="Normal 16 4 2 3 2" xfId="19022"/>
    <cellStyle name="Normal 16 4 2 3 2 2" xfId="54238"/>
    <cellStyle name="Normal 16 4 2 3 3" xfId="41641"/>
    <cellStyle name="Normal 16 4 2 3 4" xfId="31627"/>
    <cellStyle name="Normal 16 4 2 4" xfId="7851"/>
    <cellStyle name="Normal 16 4 2 4 2" xfId="20476"/>
    <cellStyle name="Normal 16 4 2 4 2 2" xfId="55692"/>
    <cellStyle name="Normal 16 4 2 4 3" xfId="43095"/>
    <cellStyle name="Normal 16 4 2 4 4" xfId="33081"/>
    <cellStyle name="Normal 16 4 2 5" xfId="9632"/>
    <cellStyle name="Normal 16 4 2 5 2" xfId="22252"/>
    <cellStyle name="Normal 16 4 2 5 2 2" xfId="57468"/>
    <cellStyle name="Normal 16 4 2 5 3" xfId="44871"/>
    <cellStyle name="Normal 16 4 2 5 4" xfId="34857"/>
    <cellStyle name="Normal 16 4 2 6" xfId="11425"/>
    <cellStyle name="Normal 16 4 2 6 2" xfId="24028"/>
    <cellStyle name="Normal 16 4 2 6 2 2" xfId="59244"/>
    <cellStyle name="Normal 16 4 2 6 3" xfId="46647"/>
    <cellStyle name="Normal 16 4 2 6 4" xfId="36633"/>
    <cellStyle name="Normal 16 4 2 7" xfId="15792"/>
    <cellStyle name="Normal 16 4 2 7 2" xfId="51008"/>
    <cellStyle name="Normal 16 4 2 7 3" xfId="28397"/>
    <cellStyle name="Normal 16 4 2 8" xfId="12883"/>
    <cellStyle name="Normal 16 4 2 8 2" xfId="48101"/>
    <cellStyle name="Normal 16 4 2 9" xfId="38411"/>
    <cellStyle name="Normal 16 4 3" xfId="3451"/>
    <cellStyle name="Normal 16 4 3 10" xfId="26946"/>
    <cellStyle name="Normal 16 4 3 11" xfId="61350"/>
    <cellStyle name="Normal 16 4 3 2" xfId="5247"/>
    <cellStyle name="Normal 16 4 3 2 2" xfId="17893"/>
    <cellStyle name="Normal 16 4 3 2 2 2" xfId="53109"/>
    <cellStyle name="Normal 16 4 3 2 3" xfId="40512"/>
    <cellStyle name="Normal 16 4 3 2 4" xfId="30498"/>
    <cellStyle name="Normal 16 4 3 3" xfId="6717"/>
    <cellStyle name="Normal 16 4 3 3 2" xfId="19347"/>
    <cellStyle name="Normal 16 4 3 3 2 2" xfId="54563"/>
    <cellStyle name="Normal 16 4 3 3 3" xfId="41966"/>
    <cellStyle name="Normal 16 4 3 3 4" xfId="31952"/>
    <cellStyle name="Normal 16 4 3 4" xfId="8176"/>
    <cellStyle name="Normal 16 4 3 4 2" xfId="20801"/>
    <cellStyle name="Normal 16 4 3 4 2 2" xfId="56017"/>
    <cellStyle name="Normal 16 4 3 4 3" xfId="43420"/>
    <cellStyle name="Normal 16 4 3 4 4" xfId="33406"/>
    <cellStyle name="Normal 16 4 3 5" xfId="9957"/>
    <cellStyle name="Normal 16 4 3 5 2" xfId="22577"/>
    <cellStyle name="Normal 16 4 3 5 2 2" xfId="57793"/>
    <cellStyle name="Normal 16 4 3 5 3" xfId="45196"/>
    <cellStyle name="Normal 16 4 3 5 4" xfId="35182"/>
    <cellStyle name="Normal 16 4 3 6" xfId="11750"/>
    <cellStyle name="Normal 16 4 3 6 2" xfId="24353"/>
    <cellStyle name="Normal 16 4 3 6 2 2" xfId="59569"/>
    <cellStyle name="Normal 16 4 3 6 3" xfId="46972"/>
    <cellStyle name="Normal 16 4 3 6 4" xfId="36958"/>
    <cellStyle name="Normal 16 4 3 7" xfId="16117"/>
    <cellStyle name="Normal 16 4 3 7 2" xfId="51333"/>
    <cellStyle name="Normal 16 4 3 7 3" xfId="28722"/>
    <cellStyle name="Normal 16 4 3 8" xfId="14339"/>
    <cellStyle name="Normal 16 4 3 8 2" xfId="49557"/>
    <cellStyle name="Normal 16 4 3 9" xfId="38736"/>
    <cellStyle name="Normal 16 4 4" xfId="2613"/>
    <cellStyle name="Normal 16 4 4 10" xfId="26137"/>
    <cellStyle name="Normal 16 4 4 11" xfId="60541"/>
    <cellStyle name="Normal 16 4 4 2" xfId="4438"/>
    <cellStyle name="Normal 16 4 4 2 2" xfId="17084"/>
    <cellStyle name="Normal 16 4 4 2 2 2" xfId="52300"/>
    <cellStyle name="Normal 16 4 4 2 3" xfId="39703"/>
    <cellStyle name="Normal 16 4 4 2 4" xfId="29689"/>
    <cellStyle name="Normal 16 4 4 3" xfId="5908"/>
    <cellStyle name="Normal 16 4 4 3 2" xfId="18538"/>
    <cellStyle name="Normal 16 4 4 3 2 2" xfId="53754"/>
    <cellStyle name="Normal 16 4 4 3 3" xfId="41157"/>
    <cellStyle name="Normal 16 4 4 3 4" xfId="31143"/>
    <cellStyle name="Normal 16 4 4 4" xfId="7367"/>
    <cellStyle name="Normal 16 4 4 4 2" xfId="19992"/>
    <cellStyle name="Normal 16 4 4 4 2 2" xfId="55208"/>
    <cellStyle name="Normal 16 4 4 4 3" xfId="42611"/>
    <cellStyle name="Normal 16 4 4 4 4" xfId="32597"/>
    <cellStyle name="Normal 16 4 4 5" xfId="9148"/>
    <cellStyle name="Normal 16 4 4 5 2" xfId="21768"/>
    <cellStyle name="Normal 16 4 4 5 2 2" xfId="56984"/>
    <cellStyle name="Normal 16 4 4 5 3" xfId="44387"/>
    <cellStyle name="Normal 16 4 4 5 4" xfId="34373"/>
    <cellStyle name="Normal 16 4 4 6" xfId="10941"/>
    <cellStyle name="Normal 16 4 4 6 2" xfId="23544"/>
    <cellStyle name="Normal 16 4 4 6 2 2" xfId="58760"/>
    <cellStyle name="Normal 16 4 4 6 3" xfId="46163"/>
    <cellStyle name="Normal 16 4 4 6 4" xfId="36149"/>
    <cellStyle name="Normal 16 4 4 7" xfId="15308"/>
    <cellStyle name="Normal 16 4 4 7 2" xfId="50524"/>
    <cellStyle name="Normal 16 4 4 7 3" xfId="27913"/>
    <cellStyle name="Normal 16 4 4 8" xfId="13530"/>
    <cellStyle name="Normal 16 4 4 8 2" xfId="48748"/>
    <cellStyle name="Normal 16 4 4 9" xfId="37927"/>
    <cellStyle name="Normal 16 4 5" xfId="3776"/>
    <cellStyle name="Normal 16 4 5 2" xfId="8499"/>
    <cellStyle name="Normal 16 4 5 2 2" xfId="21124"/>
    <cellStyle name="Normal 16 4 5 2 2 2" xfId="56340"/>
    <cellStyle name="Normal 16 4 5 2 3" xfId="43743"/>
    <cellStyle name="Normal 16 4 5 2 4" xfId="33729"/>
    <cellStyle name="Normal 16 4 5 3" xfId="10280"/>
    <cellStyle name="Normal 16 4 5 3 2" xfId="22900"/>
    <cellStyle name="Normal 16 4 5 3 2 2" xfId="58116"/>
    <cellStyle name="Normal 16 4 5 3 3" xfId="45519"/>
    <cellStyle name="Normal 16 4 5 3 4" xfId="35505"/>
    <cellStyle name="Normal 16 4 5 4" xfId="12075"/>
    <cellStyle name="Normal 16 4 5 4 2" xfId="24676"/>
    <cellStyle name="Normal 16 4 5 4 2 2" xfId="59892"/>
    <cellStyle name="Normal 16 4 5 4 3" xfId="47295"/>
    <cellStyle name="Normal 16 4 5 4 4" xfId="37281"/>
    <cellStyle name="Normal 16 4 5 5" xfId="16440"/>
    <cellStyle name="Normal 16 4 5 5 2" xfId="51656"/>
    <cellStyle name="Normal 16 4 5 5 3" xfId="29045"/>
    <cellStyle name="Normal 16 4 5 6" xfId="14662"/>
    <cellStyle name="Normal 16 4 5 6 2" xfId="49880"/>
    <cellStyle name="Normal 16 4 5 7" xfId="39059"/>
    <cellStyle name="Normal 16 4 5 8" xfId="27269"/>
    <cellStyle name="Normal 16 4 6" xfId="4116"/>
    <cellStyle name="Normal 16 4 6 2" xfId="16762"/>
    <cellStyle name="Normal 16 4 6 2 2" xfId="51978"/>
    <cellStyle name="Normal 16 4 6 2 3" xfId="29367"/>
    <cellStyle name="Normal 16 4 6 3" xfId="13208"/>
    <cellStyle name="Normal 16 4 6 3 2" xfId="48426"/>
    <cellStyle name="Normal 16 4 6 4" xfId="39381"/>
    <cellStyle name="Normal 16 4 6 5" xfId="25815"/>
    <cellStyle name="Normal 16 4 7" xfId="5586"/>
    <cellStyle name="Normal 16 4 7 2" xfId="18216"/>
    <cellStyle name="Normal 16 4 7 2 2" xfId="53432"/>
    <cellStyle name="Normal 16 4 7 3" xfId="40835"/>
    <cellStyle name="Normal 16 4 7 4" xfId="30821"/>
    <cellStyle name="Normal 16 4 8" xfId="7045"/>
    <cellStyle name="Normal 16 4 8 2" xfId="19670"/>
    <cellStyle name="Normal 16 4 8 2 2" xfId="54886"/>
    <cellStyle name="Normal 16 4 8 3" xfId="42289"/>
    <cellStyle name="Normal 16 4 8 4" xfId="32275"/>
    <cellStyle name="Normal 16 4 9" xfId="8826"/>
    <cellStyle name="Normal 16 4 9 2" xfId="21446"/>
    <cellStyle name="Normal 16 4 9 2 2" xfId="56662"/>
    <cellStyle name="Normal 16 4 9 3" xfId="44065"/>
    <cellStyle name="Normal 16 4 9 4" xfId="34051"/>
    <cellStyle name="Normal 16 5" xfId="2945"/>
    <cellStyle name="Normal 16 5 10" xfId="25328"/>
    <cellStyle name="Normal 16 5 11" xfId="60863"/>
    <cellStyle name="Normal 16 5 2" xfId="4760"/>
    <cellStyle name="Normal 16 5 2 2" xfId="17406"/>
    <cellStyle name="Normal 16 5 2 2 2" xfId="52622"/>
    <cellStyle name="Normal 16 5 2 2 3" xfId="30011"/>
    <cellStyle name="Normal 16 5 2 3" xfId="13852"/>
    <cellStyle name="Normal 16 5 2 3 2" xfId="49070"/>
    <cellStyle name="Normal 16 5 2 4" xfId="40025"/>
    <cellStyle name="Normal 16 5 2 5" xfId="26459"/>
    <cellStyle name="Normal 16 5 3" xfId="6230"/>
    <cellStyle name="Normal 16 5 3 2" xfId="18860"/>
    <cellStyle name="Normal 16 5 3 2 2" xfId="54076"/>
    <cellStyle name="Normal 16 5 3 3" xfId="41479"/>
    <cellStyle name="Normal 16 5 3 4" xfId="31465"/>
    <cellStyle name="Normal 16 5 4" xfId="7689"/>
    <cellStyle name="Normal 16 5 4 2" xfId="20314"/>
    <cellStyle name="Normal 16 5 4 2 2" xfId="55530"/>
    <cellStyle name="Normal 16 5 4 3" xfId="42933"/>
    <cellStyle name="Normal 16 5 4 4" xfId="32919"/>
    <cellStyle name="Normal 16 5 5" xfId="9470"/>
    <cellStyle name="Normal 16 5 5 2" xfId="22090"/>
    <cellStyle name="Normal 16 5 5 2 2" xfId="57306"/>
    <cellStyle name="Normal 16 5 5 3" xfId="44709"/>
    <cellStyle name="Normal 16 5 5 4" xfId="34695"/>
    <cellStyle name="Normal 16 5 6" xfId="11263"/>
    <cellStyle name="Normal 16 5 6 2" xfId="23866"/>
    <cellStyle name="Normal 16 5 6 2 2" xfId="59082"/>
    <cellStyle name="Normal 16 5 6 3" xfId="46485"/>
    <cellStyle name="Normal 16 5 6 4" xfId="36471"/>
    <cellStyle name="Normal 16 5 7" xfId="15630"/>
    <cellStyle name="Normal 16 5 7 2" xfId="50846"/>
    <cellStyle name="Normal 16 5 7 3" xfId="28235"/>
    <cellStyle name="Normal 16 5 8" xfId="12721"/>
    <cellStyle name="Normal 16 5 8 2" xfId="47939"/>
    <cellStyle name="Normal 16 5 9" xfId="38249"/>
    <cellStyle name="Normal 16 6" xfId="2783"/>
    <cellStyle name="Normal 16 6 10" xfId="25176"/>
    <cellStyle name="Normal 16 6 11" xfId="60711"/>
    <cellStyle name="Normal 16 6 2" xfId="4608"/>
    <cellStyle name="Normal 16 6 2 2" xfId="17254"/>
    <cellStyle name="Normal 16 6 2 2 2" xfId="52470"/>
    <cellStyle name="Normal 16 6 2 2 3" xfId="29859"/>
    <cellStyle name="Normal 16 6 2 3" xfId="13700"/>
    <cellStyle name="Normal 16 6 2 3 2" xfId="48918"/>
    <cellStyle name="Normal 16 6 2 4" xfId="39873"/>
    <cellStyle name="Normal 16 6 2 5" xfId="26307"/>
    <cellStyle name="Normal 16 6 3" xfId="6078"/>
    <cellStyle name="Normal 16 6 3 2" xfId="18708"/>
    <cellStyle name="Normal 16 6 3 2 2" xfId="53924"/>
    <cellStyle name="Normal 16 6 3 3" xfId="41327"/>
    <cellStyle name="Normal 16 6 3 4" xfId="31313"/>
    <cellStyle name="Normal 16 6 4" xfId="7537"/>
    <cellStyle name="Normal 16 6 4 2" xfId="20162"/>
    <cellStyle name="Normal 16 6 4 2 2" xfId="55378"/>
    <cellStyle name="Normal 16 6 4 3" xfId="42781"/>
    <cellStyle name="Normal 16 6 4 4" xfId="32767"/>
    <cellStyle name="Normal 16 6 5" xfId="9318"/>
    <cellStyle name="Normal 16 6 5 2" xfId="21938"/>
    <cellStyle name="Normal 16 6 5 2 2" xfId="57154"/>
    <cellStyle name="Normal 16 6 5 3" xfId="44557"/>
    <cellStyle name="Normal 16 6 5 4" xfId="34543"/>
    <cellStyle name="Normal 16 6 6" xfId="11111"/>
    <cellStyle name="Normal 16 6 6 2" xfId="23714"/>
    <cellStyle name="Normal 16 6 6 2 2" xfId="58930"/>
    <cellStyle name="Normal 16 6 6 3" xfId="46333"/>
    <cellStyle name="Normal 16 6 6 4" xfId="36319"/>
    <cellStyle name="Normal 16 6 7" xfId="15478"/>
    <cellStyle name="Normal 16 6 7 2" xfId="50694"/>
    <cellStyle name="Normal 16 6 7 3" xfId="28083"/>
    <cellStyle name="Normal 16 6 8" xfId="12569"/>
    <cellStyle name="Normal 16 6 8 2" xfId="47787"/>
    <cellStyle name="Normal 16 6 9" xfId="38097"/>
    <cellStyle name="Normal 16 7" xfId="3298"/>
    <cellStyle name="Normal 16 7 10" xfId="26794"/>
    <cellStyle name="Normal 16 7 11" xfId="61198"/>
    <cellStyle name="Normal 16 7 2" xfId="5095"/>
    <cellStyle name="Normal 16 7 2 2" xfId="17741"/>
    <cellStyle name="Normal 16 7 2 2 2" xfId="52957"/>
    <cellStyle name="Normal 16 7 2 3" xfId="40360"/>
    <cellStyle name="Normal 16 7 2 4" xfId="30346"/>
    <cellStyle name="Normal 16 7 3" xfId="6565"/>
    <cellStyle name="Normal 16 7 3 2" xfId="19195"/>
    <cellStyle name="Normal 16 7 3 2 2" xfId="54411"/>
    <cellStyle name="Normal 16 7 3 3" xfId="41814"/>
    <cellStyle name="Normal 16 7 3 4" xfId="31800"/>
    <cellStyle name="Normal 16 7 4" xfId="8024"/>
    <cellStyle name="Normal 16 7 4 2" xfId="20649"/>
    <cellStyle name="Normal 16 7 4 2 2" xfId="55865"/>
    <cellStyle name="Normal 16 7 4 3" xfId="43268"/>
    <cellStyle name="Normal 16 7 4 4" xfId="33254"/>
    <cellStyle name="Normal 16 7 5" xfId="9805"/>
    <cellStyle name="Normal 16 7 5 2" xfId="22425"/>
    <cellStyle name="Normal 16 7 5 2 2" xfId="57641"/>
    <cellStyle name="Normal 16 7 5 3" xfId="45044"/>
    <cellStyle name="Normal 16 7 5 4" xfId="35030"/>
    <cellStyle name="Normal 16 7 6" xfId="11598"/>
    <cellStyle name="Normal 16 7 6 2" xfId="24201"/>
    <cellStyle name="Normal 16 7 6 2 2" xfId="59417"/>
    <cellStyle name="Normal 16 7 6 3" xfId="46820"/>
    <cellStyle name="Normal 16 7 6 4" xfId="36806"/>
    <cellStyle name="Normal 16 7 7" xfId="15965"/>
    <cellStyle name="Normal 16 7 7 2" xfId="51181"/>
    <cellStyle name="Normal 16 7 7 3" xfId="28570"/>
    <cellStyle name="Normal 16 7 8" xfId="14187"/>
    <cellStyle name="Normal 16 7 8 2" xfId="49405"/>
    <cellStyle name="Normal 16 7 9" xfId="38584"/>
    <cellStyle name="Normal 16 8" xfId="2453"/>
    <cellStyle name="Normal 16 8 10" xfId="25985"/>
    <cellStyle name="Normal 16 8 11" xfId="60389"/>
    <cellStyle name="Normal 16 8 2" xfId="4286"/>
    <cellStyle name="Normal 16 8 2 2" xfId="16932"/>
    <cellStyle name="Normal 16 8 2 2 2" xfId="52148"/>
    <cellStyle name="Normal 16 8 2 3" xfId="39551"/>
    <cellStyle name="Normal 16 8 2 4" xfId="29537"/>
    <cellStyle name="Normal 16 8 3" xfId="5756"/>
    <cellStyle name="Normal 16 8 3 2" xfId="18386"/>
    <cellStyle name="Normal 16 8 3 2 2" xfId="53602"/>
    <cellStyle name="Normal 16 8 3 3" xfId="41005"/>
    <cellStyle name="Normal 16 8 3 4" xfId="30991"/>
    <cellStyle name="Normal 16 8 4" xfId="7215"/>
    <cellStyle name="Normal 16 8 4 2" xfId="19840"/>
    <cellStyle name="Normal 16 8 4 2 2" xfId="55056"/>
    <cellStyle name="Normal 16 8 4 3" xfId="42459"/>
    <cellStyle name="Normal 16 8 4 4" xfId="32445"/>
    <cellStyle name="Normal 16 8 5" xfId="8996"/>
    <cellStyle name="Normal 16 8 5 2" xfId="21616"/>
    <cellStyle name="Normal 16 8 5 2 2" xfId="56832"/>
    <cellStyle name="Normal 16 8 5 3" xfId="44235"/>
    <cellStyle name="Normal 16 8 5 4" xfId="34221"/>
    <cellStyle name="Normal 16 8 6" xfId="10789"/>
    <cellStyle name="Normal 16 8 6 2" xfId="23392"/>
    <cellStyle name="Normal 16 8 6 2 2" xfId="58608"/>
    <cellStyle name="Normal 16 8 6 3" xfId="46011"/>
    <cellStyle name="Normal 16 8 6 4" xfId="35997"/>
    <cellStyle name="Normal 16 8 7" xfId="15156"/>
    <cellStyle name="Normal 16 8 7 2" xfId="50372"/>
    <cellStyle name="Normal 16 8 7 3" xfId="27761"/>
    <cellStyle name="Normal 16 8 8" xfId="13378"/>
    <cellStyle name="Normal 16 8 8 2" xfId="48596"/>
    <cellStyle name="Normal 16 8 9" xfId="37775"/>
    <cellStyle name="Normal 16 9" xfId="3622"/>
    <cellStyle name="Normal 16 9 2" xfId="8347"/>
    <cellStyle name="Normal 16 9 2 2" xfId="20972"/>
    <cellStyle name="Normal 16 9 2 2 2" xfId="56188"/>
    <cellStyle name="Normal 16 9 2 3" xfId="43591"/>
    <cellStyle name="Normal 16 9 2 4" xfId="33577"/>
    <cellStyle name="Normal 16 9 3" xfId="10128"/>
    <cellStyle name="Normal 16 9 3 2" xfId="22748"/>
    <cellStyle name="Normal 16 9 3 2 2" xfId="57964"/>
    <cellStyle name="Normal 16 9 3 3" xfId="45367"/>
    <cellStyle name="Normal 16 9 3 4" xfId="35353"/>
    <cellStyle name="Normal 16 9 4" xfId="11923"/>
    <cellStyle name="Normal 16 9 4 2" xfId="24524"/>
    <cellStyle name="Normal 16 9 4 2 2" xfId="59740"/>
    <cellStyle name="Normal 16 9 4 3" xfId="47143"/>
    <cellStyle name="Normal 16 9 4 4" xfId="37129"/>
    <cellStyle name="Normal 16 9 5" xfId="16288"/>
    <cellStyle name="Normal 16 9 5 2" xfId="51504"/>
    <cellStyle name="Normal 16 9 5 3" xfId="28893"/>
    <cellStyle name="Normal 16 9 6" xfId="14510"/>
    <cellStyle name="Normal 16 9 6 2" xfId="49728"/>
    <cellStyle name="Normal 16 9 7" xfId="38907"/>
    <cellStyle name="Normal 16 9 8" xfId="27117"/>
    <cellStyle name="Normal 16_District Target Attainment" xfId="1055"/>
    <cellStyle name="Normal 17" xfId="1056"/>
    <cellStyle name="Normal 17 10" xfId="3948"/>
    <cellStyle name="Normal 17 10 2" xfId="16611"/>
    <cellStyle name="Normal 17 10 2 2" xfId="51827"/>
    <cellStyle name="Normal 17 10 2 3" xfId="29216"/>
    <cellStyle name="Normal 17 10 3" xfId="13057"/>
    <cellStyle name="Normal 17 10 3 2" xfId="48275"/>
    <cellStyle name="Normal 17 10 4" xfId="39230"/>
    <cellStyle name="Normal 17 10 5" xfId="25664"/>
    <cellStyle name="Normal 17 11" xfId="5434"/>
    <cellStyle name="Normal 17 11 2" xfId="18065"/>
    <cellStyle name="Normal 17 11 2 2" xfId="53281"/>
    <cellStyle name="Normal 17 11 3" xfId="40684"/>
    <cellStyle name="Normal 17 11 4" xfId="30670"/>
    <cellStyle name="Normal 17 12" xfId="6890"/>
    <cellStyle name="Normal 17 12 2" xfId="19519"/>
    <cellStyle name="Normal 17 12 2 2" xfId="54735"/>
    <cellStyle name="Normal 17 12 3" xfId="42138"/>
    <cellStyle name="Normal 17 12 4" xfId="32124"/>
    <cellStyle name="Normal 17 13" xfId="8672"/>
    <cellStyle name="Normal 17 13 2" xfId="21295"/>
    <cellStyle name="Normal 17 13 2 2" xfId="56511"/>
    <cellStyle name="Normal 17 13 3" xfId="43914"/>
    <cellStyle name="Normal 17 13 4" xfId="33900"/>
    <cellStyle name="Normal 17 14" xfId="10558"/>
    <cellStyle name="Normal 17 14 2" xfId="23169"/>
    <cellStyle name="Normal 17 14 2 2" xfId="58385"/>
    <cellStyle name="Normal 17 14 3" xfId="45788"/>
    <cellStyle name="Normal 17 14 4" xfId="35774"/>
    <cellStyle name="Normal 17 15" xfId="14833"/>
    <cellStyle name="Normal 17 15 2" xfId="50051"/>
    <cellStyle name="Normal 17 15 3" xfId="27440"/>
    <cellStyle name="Normal 17 16" xfId="12247"/>
    <cellStyle name="Normal 17 16 2" xfId="47466"/>
    <cellStyle name="Normal 17 17" xfId="37452"/>
    <cellStyle name="Normal 17 18" xfId="24854"/>
    <cellStyle name="Normal 17 19" xfId="60067"/>
    <cellStyle name="Normal 17 2" xfId="1057"/>
    <cellStyle name="Normal 17 2 10" xfId="5464"/>
    <cellStyle name="Normal 17 2 10 2" xfId="18094"/>
    <cellStyle name="Normal 17 2 10 2 2" xfId="53310"/>
    <cellStyle name="Normal 17 2 10 3" xfId="40713"/>
    <cellStyle name="Normal 17 2 10 4" xfId="30699"/>
    <cellStyle name="Normal 17 2 11" xfId="6920"/>
    <cellStyle name="Normal 17 2 11 2" xfId="19548"/>
    <cellStyle name="Normal 17 2 11 2 2" xfId="54764"/>
    <cellStyle name="Normal 17 2 11 3" xfId="42167"/>
    <cellStyle name="Normal 17 2 11 4" xfId="32153"/>
    <cellStyle name="Normal 17 2 12" xfId="8702"/>
    <cellStyle name="Normal 17 2 12 2" xfId="21324"/>
    <cellStyle name="Normal 17 2 12 2 2" xfId="56540"/>
    <cellStyle name="Normal 17 2 12 3" xfId="43943"/>
    <cellStyle name="Normal 17 2 12 4" xfId="33929"/>
    <cellStyle name="Normal 17 2 13" xfId="10559"/>
    <cellStyle name="Normal 17 2 13 2" xfId="23170"/>
    <cellStyle name="Normal 17 2 13 2 2" xfId="58386"/>
    <cellStyle name="Normal 17 2 13 3" xfId="45789"/>
    <cellStyle name="Normal 17 2 13 4" xfId="35775"/>
    <cellStyle name="Normal 17 2 14" xfId="14863"/>
    <cellStyle name="Normal 17 2 14 2" xfId="50080"/>
    <cellStyle name="Normal 17 2 14 3" xfId="27469"/>
    <cellStyle name="Normal 17 2 15" xfId="12277"/>
    <cellStyle name="Normal 17 2 15 2" xfId="47495"/>
    <cellStyle name="Normal 17 2 16" xfId="37482"/>
    <cellStyle name="Normal 17 2 17" xfId="24884"/>
    <cellStyle name="Normal 17 2 18" xfId="60097"/>
    <cellStyle name="Normal 17 2 2" xfId="1058"/>
    <cellStyle name="Normal 17 2 2 10" xfId="6994"/>
    <cellStyle name="Normal 17 2 2 10 2" xfId="19620"/>
    <cellStyle name="Normal 17 2 2 10 2 2" xfId="54836"/>
    <cellStyle name="Normal 17 2 2 10 3" xfId="42239"/>
    <cellStyle name="Normal 17 2 2 10 4" xfId="32225"/>
    <cellStyle name="Normal 17 2 2 11" xfId="8775"/>
    <cellStyle name="Normal 17 2 2 11 2" xfId="21396"/>
    <cellStyle name="Normal 17 2 2 11 2 2" xfId="56612"/>
    <cellStyle name="Normal 17 2 2 11 3" xfId="44015"/>
    <cellStyle name="Normal 17 2 2 11 4" xfId="34001"/>
    <cellStyle name="Normal 17 2 2 12" xfId="10560"/>
    <cellStyle name="Normal 17 2 2 12 2" xfId="23171"/>
    <cellStyle name="Normal 17 2 2 12 2 2" xfId="58387"/>
    <cellStyle name="Normal 17 2 2 12 3" xfId="45790"/>
    <cellStyle name="Normal 17 2 2 12 4" xfId="35776"/>
    <cellStyle name="Normal 17 2 2 13" xfId="14935"/>
    <cellStyle name="Normal 17 2 2 13 2" xfId="50152"/>
    <cellStyle name="Normal 17 2 2 13 3" xfId="27541"/>
    <cellStyle name="Normal 17 2 2 14" xfId="12349"/>
    <cellStyle name="Normal 17 2 2 14 2" xfId="47567"/>
    <cellStyle name="Normal 17 2 2 15" xfId="37554"/>
    <cellStyle name="Normal 17 2 2 16" xfId="24956"/>
    <cellStyle name="Normal 17 2 2 17" xfId="60169"/>
    <cellStyle name="Normal 17 2 2 2" xfId="1059"/>
    <cellStyle name="Normal 17 2 2 2 10" xfId="10561"/>
    <cellStyle name="Normal 17 2 2 2 10 2" xfId="23172"/>
    <cellStyle name="Normal 17 2 2 2 10 2 2" xfId="58388"/>
    <cellStyle name="Normal 17 2 2 2 10 3" xfId="45791"/>
    <cellStyle name="Normal 17 2 2 2 10 4" xfId="35777"/>
    <cellStyle name="Normal 17 2 2 2 11" xfId="15090"/>
    <cellStyle name="Normal 17 2 2 2 11 2" xfId="50306"/>
    <cellStyle name="Normal 17 2 2 2 11 3" xfId="27695"/>
    <cellStyle name="Normal 17 2 2 2 12" xfId="12503"/>
    <cellStyle name="Normal 17 2 2 2 12 2" xfId="47721"/>
    <cellStyle name="Normal 17 2 2 2 13" xfId="37709"/>
    <cellStyle name="Normal 17 2 2 2 14" xfId="25110"/>
    <cellStyle name="Normal 17 2 2 2 15" xfId="60323"/>
    <cellStyle name="Normal 17 2 2 2 2" xfId="3226"/>
    <cellStyle name="Normal 17 2 2 2 2 10" xfId="25594"/>
    <cellStyle name="Normal 17 2 2 2 2 11" xfId="61129"/>
    <cellStyle name="Normal 17 2 2 2 2 2" xfId="5026"/>
    <cellStyle name="Normal 17 2 2 2 2 2 2" xfId="17672"/>
    <cellStyle name="Normal 17 2 2 2 2 2 2 2" xfId="52888"/>
    <cellStyle name="Normal 17 2 2 2 2 2 2 3" xfId="30277"/>
    <cellStyle name="Normal 17 2 2 2 2 2 3" xfId="14118"/>
    <cellStyle name="Normal 17 2 2 2 2 2 3 2" xfId="49336"/>
    <cellStyle name="Normal 17 2 2 2 2 2 4" xfId="40291"/>
    <cellStyle name="Normal 17 2 2 2 2 2 5" xfId="26725"/>
    <cellStyle name="Normal 17 2 2 2 2 3" xfId="6496"/>
    <cellStyle name="Normal 17 2 2 2 2 3 2" xfId="19126"/>
    <cellStyle name="Normal 17 2 2 2 2 3 2 2" xfId="54342"/>
    <cellStyle name="Normal 17 2 2 2 2 3 3" xfId="41745"/>
    <cellStyle name="Normal 17 2 2 2 2 3 4" xfId="31731"/>
    <cellStyle name="Normal 17 2 2 2 2 4" xfId="7955"/>
    <cellStyle name="Normal 17 2 2 2 2 4 2" xfId="20580"/>
    <cellStyle name="Normal 17 2 2 2 2 4 2 2" xfId="55796"/>
    <cellStyle name="Normal 17 2 2 2 2 4 3" xfId="43199"/>
    <cellStyle name="Normal 17 2 2 2 2 4 4" xfId="33185"/>
    <cellStyle name="Normal 17 2 2 2 2 5" xfId="9736"/>
    <cellStyle name="Normal 17 2 2 2 2 5 2" xfId="22356"/>
    <cellStyle name="Normal 17 2 2 2 2 5 2 2" xfId="57572"/>
    <cellStyle name="Normal 17 2 2 2 2 5 3" xfId="44975"/>
    <cellStyle name="Normal 17 2 2 2 2 5 4" xfId="34961"/>
    <cellStyle name="Normal 17 2 2 2 2 6" xfId="11529"/>
    <cellStyle name="Normal 17 2 2 2 2 6 2" xfId="24132"/>
    <cellStyle name="Normal 17 2 2 2 2 6 2 2" xfId="59348"/>
    <cellStyle name="Normal 17 2 2 2 2 6 3" xfId="46751"/>
    <cellStyle name="Normal 17 2 2 2 2 6 4" xfId="36737"/>
    <cellStyle name="Normal 17 2 2 2 2 7" xfId="15896"/>
    <cellStyle name="Normal 17 2 2 2 2 7 2" xfId="51112"/>
    <cellStyle name="Normal 17 2 2 2 2 7 3" xfId="28501"/>
    <cellStyle name="Normal 17 2 2 2 2 8" xfId="12987"/>
    <cellStyle name="Normal 17 2 2 2 2 8 2" xfId="48205"/>
    <cellStyle name="Normal 17 2 2 2 2 9" xfId="38515"/>
    <cellStyle name="Normal 17 2 2 2 3" xfId="3555"/>
    <cellStyle name="Normal 17 2 2 2 3 10" xfId="27050"/>
    <cellStyle name="Normal 17 2 2 2 3 11" xfId="61454"/>
    <cellStyle name="Normal 17 2 2 2 3 2" xfId="5351"/>
    <cellStyle name="Normal 17 2 2 2 3 2 2" xfId="17997"/>
    <cellStyle name="Normal 17 2 2 2 3 2 2 2" xfId="53213"/>
    <cellStyle name="Normal 17 2 2 2 3 2 3" xfId="40616"/>
    <cellStyle name="Normal 17 2 2 2 3 2 4" xfId="30602"/>
    <cellStyle name="Normal 17 2 2 2 3 3" xfId="6821"/>
    <cellStyle name="Normal 17 2 2 2 3 3 2" xfId="19451"/>
    <cellStyle name="Normal 17 2 2 2 3 3 2 2" xfId="54667"/>
    <cellStyle name="Normal 17 2 2 2 3 3 3" xfId="42070"/>
    <cellStyle name="Normal 17 2 2 2 3 3 4" xfId="32056"/>
    <cellStyle name="Normal 17 2 2 2 3 4" xfId="8280"/>
    <cellStyle name="Normal 17 2 2 2 3 4 2" xfId="20905"/>
    <cellStyle name="Normal 17 2 2 2 3 4 2 2" xfId="56121"/>
    <cellStyle name="Normal 17 2 2 2 3 4 3" xfId="43524"/>
    <cellStyle name="Normal 17 2 2 2 3 4 4" xfId="33510"/>
    <cellStyle name="Normal 17 2 2 2 3 5" xfId="10061"/>
    <cellStyle name="Normal 17 2 2 2 3 5 2" xfId="22681"/>
    <cellStyle name="Normal 17 2 2 2 3 5 2 2" xfId="57897"/>
    <cellStyle name="Normal 17 2 2 2 3 5 3" xfId="45300"/>
    <cellStyle name="Normal 17 2 2 2 3 5 4" xfId="35286"/>
    <cellStyle name="Normal 17 2 2 2 3 6" xfId="11854"/>
    <cellStyle name="Normal 17 2 2 2 3 6 2" xfId="24457"/>
    <cellStyle name="Normal 17 2 2 2 3 6 2 2" xfId="59673"/>
    <cellStyle name="Normal 17 2 2 2 3 6 3" xfId="47076"/>
    <cellStyle name="Normal 17 2 2 2 3 6 4" xfId="37062"/>
    <cellStyle name="Normal 17 2 2 2 3 7" xfId="16221"/>
    <cellStyle name="Normal 17 2 2 2 3 7 2" xfId="51437"/>
    <cellStyle name="Normal 17 2 2 2 3 7 3" xfId="28826"/>
    <cellStyle name="Normal 17 2 2 2 3 8" xfId="14443"/>
    <cellStyle name="Normal 17 2 2 2 3 8 2" xfId="49661"/>
    <cellStyle name="Normal 17 2 2 2 3 9" xfId="38840"/>
    <cellStyle name="Normal 17 2 2 2 4" xfId="2717"/>
    <cellStyle name="Normal 17 2 2 2 4 10" xfId="26241"/>
    <cellStyle name="Normal 17 2 2 2 4 11" xfId="60645"/>
    <cellStyle name="Normal 17 2 2 2 4 2" xfId="4542"/>
    <cellStyle name="Normal 17 2 2 2 4 2 2" xfId="17188"/>
    <cellStyle name="Normal 17 2 2 2 4 2 2 2" xfId="52404"/>
    <cellStyle name="Normal 17 2 2 2 4 2 3" xfId="39807"/>
    <cellStyle name="Normal 17 2 2 2 4 2 4" xfId="29793"/>
    <cellStyle name="Normal 17 2 2 2 4 3" xfId="6012"/>
    <cellStyle name="Normal 17 2 2 2 4 3 2" xfId="18642"/>
    <cellStyle name="Normal 17 2 2 2 4 3 2 2" xfId="53858"/>
    <cellStyle name="Normal 17 2 2 2 4 3 3" xfId="41261"/>
    <cellStyle name="Normal 17 2 2 2 4 3 4" xfId="31247"/>
    <cellStyle name="Normal 17 2 2 2 4 4" xfId="7471"/>
    <cellStyle name="Normal 17 2 2 2 4 4 2" xfId="20096"/>
    <cellStyle name="Normal 17 2 2 2 4 4 2 2" xfId="55312"/>
    <cellStyle name="Normal 17 2 2 2 4 4 3" xfId="42715"/>
    <cellStyle name="Normal 17 2 2 2 4 4 4" xfId="32701"/>
    <cellStyle name="Normal 17 2 2 2 4 5" xfId="9252"/>
    <cellStyle name="Normal 17 2 2 2 4 5 2" xfId="21872"/>
    <cellStyle name="Normal 17 2 2 2 4 5 2 2" xfId="57088"/>
    <cellStyle name="Normal 17 2 2 2 4 5 3" xfId="44491"/>
    <cellStyle name="Normal 17 2 2 2 4 5 4" xfId="34477"/>
    <cellStyle name="Normal 17 2 2 2 4 6" xfId="11045"/>
    <cellStyle name="Normal 17 2 2 2 4 6 2" xfId="23648"/>
    <cellStyle name="Normal 17 2 2 2 4 6 2 2" xfId="58864"/>
    <cellStyle name="Normal 17 2 2 2 4 6 3" xfId="46267"/>
    <cellStyle name="Normal 17 2 2 2 4 6 4" xfId="36253"/>
    <cellStyle name="Normal 17 2 2 2 4 7" xfId="15412"/>
    <cellStyle name="Normal 17 2 2 2 4 7 2" xfId="50628"/>
    <cellStyle name="Normal 17 2 2 2 4 7 3" xfId="28017"/>
    <cellStyle name="Normal 17 2 2 2 4 8" xfId="13634"/>
    <cellStyle name="Normal 17 2 2 2 4 8 2" xfId="48852"/>
    <cellStyle name="Normal 17 2 2 2 4 9" xfId="38031"/>
    <cellStyle name="Normal 17 2 2 2 5" xfId="3880"/>
    <cellStyle name="Normal 17 2 2 2 5 2" xfId="8603"/>
    <cellStyle name="Normal 17 2 2 2 5 2 2" xfId="21228"/>
    <cellStyle name="Normal 17 2 2 2 5 2 2 2" xfId="56444"/>
    <cellStyle name="Normal 17 2 2 2 5 2 3" xfId="43847"/>
    <cellStyle name="Normal 17 2 2 2 5 2 4" xfId="33833"/>
    <cellStyle name="Normal 17 2 2 2 5 3" xfId="10384"/>
    <cellStyle name="Normal 17 2 2 2 5 3 2" xfId="23004"/>
    <cellStyle name="Normal 17 2 2 2 5 3 2 2" xfId="58220"/>
    <cellStyle name="Normal 17 2 2 2 5 3 3" xfId="45623"/>
    <cellStyle name="Normal 17 2 2 2 5 3 4" xfId="35609"/>
    <cellStyle name="Normal 17 2 2 2 5 4" xfId="12179"/>
    <cellStyle name="Normal 17 2 2 2 5 4 2" xfId="24780"/>
    <cellStyle name="Normal 17 2 2 2 5 4 2 2" xfId="59996"/>
    <cellStyle name="Normal 17 2 2 2 5 4 3" xfId="47399"/>
    <cellStyle name="Normal 17 2 2 2 5 4 4" xfId="37385"/>
    <cellStyle name="Normal 17 2 2 2 5 5" xfId="16544"/>
    <cellStyle name="Normal 17 2 2 2 5 5 2" xfId="51760"/>
    <cellStyle name="Normal 17 2 2 2 5 5 3" xfId="29149"/>
    <cellStyle name="Normal 17 2 2 2 5 6" xfId="14766"/>
    <cellStyle name="Normal 17 2 2 2 5 6 2" xfId="49984"/>
    <cellStyle name="Normal 17 2 2 2 5 7" xfId="39163"/>
    <cellStyle name="Normal 17 2 2 2 5 8" xfId="27373"/>
    <cellStyle name="Normal 17 2 2 2 6" xfId="4220"/>
    <cellStyle name="Normal 17 2 2 2 6 2" xfId="16866"/>
    <cellStyle name="Normal 17 2 2 2 6 2 2" xfId="52082"/>
    <cellStyle name="Normal 17 2 2 2 6 2 3" xfId="29471"/>
    <cellStyle name="Normal 17 2 2 2 6 3" xfId="13312"/>
    <cellStyle name="Normal 17 2 2 2 6 3 2" xfId="48530"/>
    <cellStyle name="Normal 17 2 2 2 6 4" xfId="39485"/>
    <cellStyle name="Normal 17 2 2 2 6 5" xfId="25919"/>
    <cellStyle name="Normal 17 2 2 2 7" xfId="5690"/>
    <cellStyle name="Normal 17 2 2 2 7 2" xfId="18320"/>
    <cellStyle name="Normal 17 2 2 2 7 2 2" xfId="53536"/>
    <cellStyle name="Normal 17 2 2 2 7 3" xfId="40939"/>
    <cellStyle name="Normal 17 2 2 2 7 4" xfId="30925"/>
    <cellStyle name="Normal 17 2 2 2 8" xfId="7149"/>
    <cellStyle name="Normal 17 2 2 2 8 2" xfId="19774"/>
    <cellStyle name="Normal 17 2 2 2 8 2 2" xfId="54990"/>
    <cellStyle name="Normal 17 2 2 2 8 3" xfId="42393"/>
    <cellStyle name="Normal 17 2 2 2 8 4" xfId="32379"/>
    <cellStyle name="Normal 17 2 2 2 9" xfId="8930"/>
    <cellStyle name="Normal 17 2 2 2 9 2" xfId="21550"/>
    <cellStyle name="Normal 17 2 2 2 9 2 2" xfId="56766"/>
    <cellStyle name="Normal 17 2 2 2 9 3" xfId="44169"/>
    <cellStyle name="Normal 17 2 2 2 9 4" xfId="34155"/>
    <cellStyle name="Normal 17 2 2 3" xfId="3066"/>
    <cellStyle name="Normal 17 2 2 3 10" xfId="25437"/>
    <cellStyle name="Normal 17 2 2 3 11" xfId="60972"/>
    <cellStyle name="Normal 17 2 2 3 2" xfId="4869"/>
    <cellStyle name="Normal 17 2 2 3 2 2" xfId="17515"/>
    <cellStyle name="Normal 17 2 2 3 2 2 2" xfId="52731"/>
    <cellStyle name="Normal 17 2 2 3 2 2 3" xfId="30120"/>
    <cellStyle name="Normal 17 2 2 3 2 3" xfId="13961"/>
    <cellStyle name="Normal 17 2 2 3 2 3 2" xfId="49179"/>
    <cellStyle name="Normal 17 2 2 3 2 4" xfId="40134"/>
    <cellStyle name="Normal 17 2 2 3 2 5" xfId="26568"/>
    <cellStyle name="Normal 17 2 2 3 3" xfId="6339"/>
    <cellStyle name="Normal 17 2 2 3 3 2" xfId="18969"/>
    <cellStyle name="Normal 17 2 2 3 3 2 2" xfId="54185"/>
    <cellStyle name="Normal 17 2 2 3 3 3" xfId="41588"/>
    <cellStyle name="Normal 17 2 2 3 3 4" xfId="31574"/>
    <cellStyle name="Normal 17 2 2 3 4" xfId="7798"/>
    <cellStyle name="Normal 17 2 2 3 4 2" xfId="20423"/>
    <cellStyle name="Normal 17 2 2 3 4 2 2" xfId="55639"/>
    <cellStyle name="Normal 17 2 2 3 4 3" xfId="43042"/>
    <cellStyle name="Normal 17 2 2 3 4 4" xfId="33028"/>
    <cellStyle name="Normal 17 2 2 3 5" xfId="9579"/>
    <cellStyle name="Normal 17 2 2 3 5 2" xfId="22199"/>
    <cellStyle name="Normal 17 2 2 3 5 2 2" xfId="57415"/>
    <cellStyle name="Normal 17 2 2 3 5 3" xfId="44818"/>
    <cellStyle name="Normal 17 2 2 3 5 4" xfId="34804"/>
    <cellStyle name="Normal 17 2 2 3 6" xfId="11372"/>
    <cellStyle name="Normal 17 2 2 3 6 2" xfId="23975"/>
    <cellStyle name="Normal 17 2 2 3 6 2 2" xfId="59191"/>
    <cellStyle name="Normal 17 2 2 3 6 3" xfId="46594"/>
    <cellStyle name="Normal 17 2 2 3 6 4" xfId="36580"/>
    <cellStyle name="Normal 17 2 2 3 7" xfId="15739"/>
    <cellStyle name="Normal 17 2 2 3 7 2" xfId="50955"/>
    <cellStyle name="Normal 17 2 2 3 7 3" xfId="28344"/>
    <cellStyle name="Normal 17 2 2 3 8" xfId="12830"/>
    <cellStyle name="Normal 17 2 2 3 8 2" xfId="48048"/>
    <cellStyle name="Normal 17 2 2 3 9" xfId="38358"/>
    <cellStyle name="Normal 17 2 2 4" xfId="2893"/>
    <cellStyle name="Normal 17 2 2 4 10" xfId="25278"/>
    <cellStyle name="Normal 17 2 2 4 11" xfId="60813"/>
    <cellStyle name="Normal 17 2 2 4 2" xfId="4710"/>
    <cellStyle name="Normal 17 2 2 4 2 2" xfId="17356"/>
    <cellStyle name="Normal 17 2 2 4 2 2 2" xfId="52572"/>
    <cellStyle name="Normal 17 2 2 4 2 2 3" xfId="29961"/>
    <cellStyle name="Normal 17 2 2 4 2 3" xfId="13802"/>
    <cellStyle name="Normal 17 2 2 4 2 3 2" xfId="49020"/>
    <cellStyle name="Normal 17 2 2 4 2 4" xfId="39975"/>
    <cellStyle name="Normal 17 2 2 4 2 5" xfId="26409"/>
    <cellStyle name="Normal 17 2 2 4 3" xfId="6180"/>
    <cellStyle name="Normal 17 2 2 4 3 2" xfId="18810"/>
    <cellStyle name="Normal 17 2 2 4 3 2 2" xfId="54026"/>
    <cellStyle name="Normal 17 2 2 4 3 3" xfId="41429"/>
    <cellStyle name="Normal 17 2 2 4 3 4" xfId="31415"/>
    <cellStyle name="Normal 17 2 2 4 4" xfId="7639"/>
    <cellStyle name="Normal 17 2 2 4 4 2" xfId="20264"/>
    <cellStyle name="Normal 17 2 2 4 4 2 2" xfId="55480"/>
    <cellStyle name="Normal 17 2 2 4 4 3" xfId="42883"/>
    <cellStyle name="Normal 17 2 2 4 4 4" xfId="32869"/>
    <cellStyle name="Normal 17 2 2 4 5" xfId="9420"/>
    <cellStyle name="Normal 17 2 2 4 5 2" xfId="22040"/>
    <cellStyle name="Normal 17 2 2 4 5 2 2" xfId="57256"/>
    <cellStyle name="Normal 17 2 2 4 5 3" xfId="44659"/>
    <cellStyle name="Normal 17 2 2 4 5 4" xfId="34645"/>
    <cellStyle name="Normal 17 2 2 4 6" xfId="11213"/>
    <cellStyle name="Normal 17 2 2 4 6 2" xfId="23816"/>
    <cellStyle name="Normal 17 2 2 4 6 2 2" xfId="59032"/>
    <cellStyle name="Normal 17 2 2 4 6 3" xfId="46435"/>
    <cellStyle name="Normal 17 2 2 4 6 4" xfId="36421"/>
    <cellStyle name="Normal 17 2 2 4 7" xfId="15580"/>
    <cellStyle name="Normal 17 2 2 4 7 2" xfId="50796"/>
    <cellStyle name="Normal 17 2 2 4 7 3" xfId="28185"/>
    <cellStyle name="Normal 17 2 2 4 8" xfId="12671"/>
    <cellStyle name="Normal 17 2 2 4 8 2" xfId="47889"/>
    <cellStyle name="Normal 17 2 2 4 9" xfId="38199"/>
    <cellStyle name="Normal 17 2 2 5" xfId="3401"/>
    <cellStyle name="Normal 17 2 2 5 10" xfId="26896"/>
    <cellStyle name="Normal 17 2 2 5 11" xfId="61300"/>
    <cellStyle name="Normal 17 2 2 5 2" xfId="5197"/>
    <cellStyle name="Normal 17 2 2 5 2 2" xfId="17843"/>
    <cellStyle name="Normal 17 2 2 5 2 2 2" xfId="53059"/>
    <cellStyle name="Normal 17 2 2 5 2 3" xfId="40462"/>
    <cellStyle name="Normal 17 2 2 5 2 4" xfId="30448"/>
    <cellStyle name="Normal 17 2 2 5 3" xfId="6667"/>
    <cellStyle name="Normal 17 2 2 5 3 2" xfId="19297"/>
    <cellStyle name="Normal 17 2 2 5 3 2 2" xfId="54513"/>
    <cellStyle name="Normal 17 2 2 5 3 3" xfId="41916"/>
    <cellStyle name="Normal 17 2 2 5 3 4" xfId="31902"/>
    <cellStyle name="Normal 17 2 2 5 4" xfId="8126"/>
    <cellStyle name="Normal 17 2 2 5 4 2" xfId="20751"/>
    <cellStyle name="Normal 17 2 2 5 4 2 2" xfId="55967"/>
    <cellStyle name="Normal 17 2 2 5 4 3" xfId="43370"/>
    <cellStyle name="Normal 17 2 2 5 4 4" xfId="33356"/>
    <cellStyle name="Normal 17 2 2 5 5" xfId="9907"/>
    <cellStyle name="Normal 17 2 2 5 5 2" xfId="22527"/>
    <cellStyle name="Normal 17 2 2 5 5 2 2" xfId="57743"/>
    <cellStyle name="Normal 17 2 2 5 5 3" xfId="45146"/>
    <cellStyle name="Normal 17 2 2 5 5 4" xfId="35132"/>
    <cellStyle name="Normal 17 2 2 5 6" xfId="11700"/>
    <cellStyle name="Normal 17 2 2 5 6 2" xfId="24303"/>
    <cellStyle name="Normal 17 2 2 5 6 2 2" xfId="59519"/>
    <cellStyle name="Normal 17 2 2 5 6 3" xfId="46922"/>
    <cellStyle name="Normal 17 2 2 5 6 4" xfId="36908"/>
    <cellStyle name="Normal 17 2 2 5 7" xfId="16067"/>
    <cellStyle name="Normal 17 2 2 5 7 2" xfId="51283"/>
    <cellStyle name="Normal 17 2 2 5 7 3" xfId="28672"/>
    <cellStyle name="Normal 17 2 2 5 8" xfId="14289"/>
    <cellStyle name="Normal 17 2 2 5 8 2" xfId="49507"/>
    <cellStyle name="Normal 17 2 2 5 9" xfId="38686"/>
    <cellStyle name="Normal 17 2 2 6" xfId="2562"/>
    <cellStyle name="Normal 17 2 2 6 10" xfId="26087"/>
    <cellStyle name="Normal 17 2 2 6 11" xfId="60491"/>
    <cellStyle name="Normal 17 2 2 6 2" xfId="4388"/>
    <cellStyle name="Normal 17 2 2 6 2 2" xfId="17034"/>
    <cellStyle name="Normal 17 2 2 6 2 2 2" xfId="52250"/>
    <cellStyle name="Normal 17 2 2 6 2 3" xfId="39653"/>
    <cellStyle name="Normal 17 2 2 6 2 4" xfId="29639"/>
    <cellStyle name="Normal 17 2 2 6 3" xfId="5858"/>
    <cellStyle name="Normal 17 2 2 6 3 2" xfId="18488"/>
    <cellStyle name="Normal 17 2 2 6 3 2 2" xfId="53704"/>
    <cellStyle name="Normal 17 2 2 6 3 3" xfId="41107"/>
    <cellStyle name="Normal 17 2 2 6 3 4" xfId="31093"/>
    <cellStyle name="Normal 17 2 2 6 4" xfId="7317"/>
    <cellStyle name="Normal 17 2 2 6 4 2" xfId="19942"/>
    <cellStyle name="Normal 17 2 2 6 4 2 2" xfId="55158"/>
    <cellStyle name="Normal 17 2 2 6 4 3" xfId="42561"/>
    <cellStyle name="Normal 17 2 2 6 4 4" xfId="32547"/>
    <cellStyle name="Normal 17 2 2 6 5" xfId="9098"/>
    <cellStyle name="Normal 17 2 2 6 5 2" xfId="21718"/>
    <cellStyle name="Normal 17 2 2 6 5 2 2" xfId="56934"/>
    <cellStyle name="Normal 17 2 2 6 5 3" xfId="44337"/>
    <cellStyle name="Normal 17 2 2 6 5 4" xfId="34323"/>
    <cellStyle name="Normal 17 2 2 6 6" xfId="10891"/>
    <cellStyle name="Normal 17 2 2 6 6 2" xfId="23494"/>
    <cellStyle name="Normal 17 2 2 6 6 2 2" xfId="58710"/>
    <cellStyle name="Normal 17 2 2 6 6 3" xfId="46113"/>
    <cellStyle name="Normal 17 2 2 6 6 4" xfId="36099"/>
    <cellStyle name="Normal 17 2 2 6 7" xfId="15258"/>
    <cellStyle name="Normal 17 2 2 6 7 2" xfId="50474"/>
    <cellStyle name="Normal 17 2 2 6 7 3" xfId="27863"/>
    <cellStyle name="Normal 17 2 2 6 8" xfId="13480"/>
    <cellStyle name="Normal 17 2 2 6 8 2" xfId="48698"/>
    <cellStyle name="Normal 17 2 2 6 9" xfId="37877"/>
    <cellStyle name="Normal 17 2 2 7" xfId="3725"/>
    <cellStyle name="Normal 17 2 2 7 2" xfId="8449"/>
    <cellStyle name="Normal 17 2 2 7 2 2" xfId="21074"/>
    <cellStyle name="Normal 17 2 2 7 2 2 2" xfId="56290"/>
    <cellStyle name="Normal 17 2 2 7 2 3" xfId="43693"/>
    <cellStyle name="Normal 17 2 2 7 2 4" xfId="33679"/>
    <cellStyle name="Normal 17 2 2 7 3" xfId="10230"/>
    <cellStyle name="Normal 17 2 2 7 3 2" xfId="22850"/>
    <cellStyle name="Normal 17 2 2 7 3 2 2" xfId="58066"/>
    <cellStyle name="Normal 17 2 2 7 3 3" xfId="45469"/>
    <cellStyle name="Normal 17 2 2 7 3 4" xfId="35455"/>
    <cellStyle name="Normal 17 2 2 7 4" xfId="12025"/>
    <cellStyle name="Normal 17 2 2 7 4 2" xfId="24626"/>
    <cellStyle name="Normal 17 2 2 7 4 2 2" xfId="59842"/>
    <cellStyle name="Normal 17 2 2 7 4 3" xfId="47245"/>
    <cellStyle name="Normal 17 2 2 7 4 4" xfId="37231"/>
    <cellStyle name="Normal 17 2 2 7 5" xfId="16390"/>
    <cellStyle name="Normal 17 2 2 7 5 2" xfId="51606"/>
    <cellStyle name="Normal 17 2 2 7 5 3" xfId="28995"/>
    <cellStyle name="Normal 17 2 2 7 6" xfId="14612"/>
    <cellStyle name="Normal 17 2 2 7 6 2" xfId="49830"/>
    <cellStyle name="Normal 17 2 2 7 7" xfId="39009"/>
    <cellStyle name="Normal 17 2 2 7 8" xfId="27219"/>
    <cellStyle name="Normal 17 2 2 8" xfId="4063"/>
    <cellStyle name="Normal 17 2 2 8 2" xfId="16712"/>
    <cellStyle name="Normal 17 2 2 8 2 2" xfId="51928"/>
    <cellStyle name="Normal 17 2 2 8 2 3" xfId="29317"/>
    <cellStyle name="Normal 17 2 2 8 3" xfId="13158"/>
    <cellStyle name="Normal 17 2 2 8 3 2" xfId="48376"/>
    <cellStyle name="Normal 17 2 2 8 4" xfId="39331"/>
    <cellStyle name="Normal 17 2 2 8 5" xfId="25765"/>
    <cellStyle name="Normal 17 2 2 9" xfId="5536"/>
    <cellStyle name="Normal 17 2 2 9 2" xfId="18166"/>
    <cellStyle name="Normal 17 2 2 9 2 2" xfId="53382"/>
    <cellStyle name="Normal 17 2 2 9 3" xfId="40785"/>
    <cellStyle name="Normal 17 2 2 9 4" xfId="30771"/>
    <cellStyle name="Normal 17 2 3" xfId="1060"/>
    <cellStyle name="Normal 17 2 3 10" xfId="10562"/>
    <cellStyle name="Normal 17 2 3 10 2" xfId="23173"/>
    <cellStyle name="Normal 17 2 3 10 2 2" xfId="58389"/>
    <cellStyle name="Normal 17 2 3 10 3" xfId="45792"/>
    <cellStyle name="Normal 17 2 3 10 4" xfId="35778"/>
    <cellStyle name="Normal 17 2 3 11" xfId="15016"/>
    <cellStyle name="Normal 17 2 3 11 2" xfId="50232"/>
    <cellStyle name="Normal 17 2 3 11 3" xfId="27621"/>
    <cellStyle name="Normal 17 2 3 12" xfId="12429"/>
    <cellStyle name="Normal 17 2 3 12 2" xfId="47647"/>
    <cellStyle name="Normal 17 2 3 13" xfId="37635"/>
    <cellStyle name="Normal 17 2 3 14" xfId="25036"/>
    <cellStyle name="Normal 17 2 3 15" xfId="60249"/>
    <cellStyle name="Normal 17 2 3 2" xfId="3152"/>
    <cellStyle name="Normal 17 2 3 2 10" xfId="25520"/>
    <cellStyle name="Normal 17 2 3 2 11" xfId="61055"/>
    <cellStyle name="Normal 17 2 3 2 2" xfId="4952"/>
    <cellStyle name="Normal 17 2 3 2 2 2" xfId="17598"/>
    <cellStyle name="Normal 17 2 3 2 2 2 2" xfId="52814"/>
    <cellStyle name="Normal 17 2 3 2 2 2 3" xfId="30203"/>
    <cellStyle name="Normal 17 2 3 2 2 3" xfId="14044"/>
    <cellStyle name="Normal 17 2 3 2 2 3 2" xfId="49262"/>
    <cellStyle name="Normal 17 2 3 2 2 4" xfId="40217"/>
    <cellStyle name="Normal 17 2 3 2 2 5" xfId="26651"/>
    <cellStyle name="Normal 17 2 3 2 3" xfId="6422"/>
    <cellStyle name="Normal 17 2 3 2 3 2" xfId="19052"/>
    <cellStyle name="Normal 17 2 3 2 3 2 2" xfId="54268"/>
    <cellStyle name="Normal 17 2 3 2 3 3" xfId="41671"/>
    <cellStyle name="Normal 17 2 3 2 3 4" xfId="31657"/>
    <cellStyle name="Normal 17 2 3 2 4" xfId="7881"/>
    <cellStyle name="Normal 17 2 3 2 4 2" xfId="20506"/>
    <cellStyle name="Normal 17 2 3 2 4 2 2" xfId="55722"/>
    <cellStyle name="Normal 17 2 3 2 4 3" xfId="43125"/>
    <cellStyle name="Normal 17 2 3 2 4 4" xfId="33111"/>
    <cellStyle name="Normal 17 2 3 2 5" xfId="9662"/>
    <cellStyle name="Normal 17 2 3 2 5 2" xfId="22282"/>
    <cellStyle name="Normal 17 2 3 2 5 2 2" xfId="57498"/>
    <cellStyle name="Normal 17 2 3 2 5 3" xfId="44901"/>
    <cellStyle name="Normal 17 2 3 2 5 4" xfId="34887"/>
    <cellStyle name="Normal 17 2 3 2 6" xfId="11455"/>
    <cellStyle name="Normal 17 2 3 2 6 2" xfId="24058"/>
    <cellStyle name="Normal 17 2 3 2 6 2 2" xfId="59274"/>
    <cellStyle name="Normal 17 2 3 2 6 3" xfId="46677"/>
    <cellStyle name="Normal 17 2 3 2 6 4" xfId="36663"/>
    <cellStyle name="Normal 17 2 3 2 7" xfId="15822"/>
    <cellStyle name="Normal 17 2 3 2 7 2" xfId="51038"/>
    <cellStyle name="Normal 17 2 3 2 7 3" xfId="28427"/>
    <cellStyle name="Normal 17 2 3 2 8" xfId="12913"/>
    <cellStyle name="Normal 17 2 3 2 8 2" xfId="48131"/>
    <cellStyle name="Normal 17 2 3 2 9" xfId="38441"/>
    <cellStyle name="Normal 17 2 3 3" xfId="3481"/>
    <cellStyle name="Normal 17 2 3 3 10" xfId="26976"/>
    <cellStyle name="Normal 17 2 3 3 11" xfId="61380"/>
    <cellStyle name="Normal 17 2 3 3 2" xfId="5277"/>
    <cellStyle name="Normal 17 2 3 3 2 2" xfId="17923"/>
    <cellStyle name="Normal 17 2 3 3 2 2 2" xfId="53139"/>
    <cellStyle name="Normal 17 2 3 3 2 3" xfId="40542"/>
    <cellStyle name="Normal 17 2 3 3 2 4" xfId="30528"/>
    <cellStyle name="Normal 17 2 3 3 3" xfId="6747"/>
    <cellStyle name="Normal 17 2 3 3 3 2" xfId="19377"/>
    <cellStyle name="Normal 17 2 3 3 3 2 2" xfId="54593"/>
    <cellStyle name="Normal 17 2 3 3 3 3" xfId="41996"/>
    <cellStyle name="Normal 17 2 3 3 3 4" xfId="31982"/>
    <cellStyle name="Normal 17 2 3 3 4" xfId="8206"/>
    <cellStyle name="Normal 17 2 3 3 4 2" xfId="20831"/>
    <cellStyle name="Normal 17 2 3 3 4 2 2" xfId="56047"/>
    <cellStyle name="Normal 17 2 3 3 4 3" xfId="43450"/>
    <cellStyle name="Normal 17 2 3 3 4 4" xfId="33436"/>
    <cellStyle name="Normal 17 2 3 3 5" xfId="9987"/>
    <cellStyle name="Normal 17 2 3 3 5 2" xfId="22607"/>
    <cellStyle name="Normal 17 2 3 3 5 2 2" xfId="57823"/>
    <cellStyle name="Normal 17 2 3 3 5 3" xfId="45226"/>
    <cellStyle name="Normal 17 2 3 3 5 4" xfId="35212"/>
    <cellStyle name="Normal 17 2 3 3 6" xfId="11780"/>
    <cellStyle name="Normal 17 2 3 3 6 2" xfId="24383"/>
    <cellStyle name="Normal 17 2 3 3 6 2 2" xfId="59599"/>
    <cellStyle name="Normal 17 2 3 3 6 3" xfId="47002"/>
    <cellStyle name="Normal 17 2 3 3 6 4" xfId="36988"/>
    <cellStyle name="Normal 17 2 3 3 7" xfId="16147"/>
    <cellStyle name="Normal 17 2 3 3 7 2" xfId="51363"/>
    <cellStyle name="Normal 17 2 3 3 7 3" xfId="28752"/>
    <cellStyle name="Normal 17 2 3 3 8" xfId="14369"/>
    <cellStyle name="Normal 17 2 3 3 8 2" xfId="49587"/>
    <cellStyle name="Normal 17 2 3 3 9" xfId="38766"/>
    <cellStyle name="Normal 17 2 3 4" xfId="2643"/>
    <cellStyle name="Normal 17 2 3 4 10" xfId="26167"/>
    <cellStyle name="Normal 17 2 3 4 11" xfId="60571"/>
    <cellStyle name="Normal 17 2 3 4 2" xfId="4468"/>
    <cellStyle name="Normal 17 2 3 4 2 2" xfId="17114"/>
    <cellStyle name="Normal 17 2 3 4 2 2 2" xfId="52330"/>
    <cellStyle name="Normal 17 2 3 4 2 3" xfId="39733"/>
    <cellStyle name="Normal 17 2 3 4 2 4" xfId="29719"/>
    <cellStyle name="Normal 17 2 3 4 3" xfId="5938"/>
    <cellStyle name="Normal 17 2 3 4 3 2" xfId="18568"/>
    <cellStyle name="Normal 17 2 3 4 3 2 2" xfId="53784"/>
    <cellStyle name="Normal 17 2 3 4 3 3" xfId="41187"/>
    <cellStyle name="Normal 17 2 3 4 3 4" xfId="31173"/>
    <cellStyle name="Normal 17 2 3 4 4" xfId="7397"/>
    <cellStyle name="Normal 17 2 3 4 4 2" xfId="20022"/>
    <cellStyle name="Normal 17 2 3 4 4 2 2" xfId="55238"/>
    <cellStyle name="Normal 17 2 3 4 4 3" xfId="42641"/>
    <cellStyle name="Normal 17 2 3 4 4 4" xfId="32627"/>
    <cellStyle name="Normal 17 2 3 4 5" xfId="9178"/>
    <cellStyle name="Normal 17 2 3 4 5 2" xfId="21798"/>
    <cellStyle name="Normal 17 2 3 4 5 2 2" xfId="57014"/>
    <cellStyle name="Normal 17 2 3 4 5 3" xfId="44417"/>
    <cellStyle name="Normal 17 2 3 4 5 4" xfId="34403"/>
    <cellStyle name="Normal 17 2 3 4 6" xfId="10971"/>
    <cellStyle name="Normal 17 2 3 4 6 2" xfId="23574"/>
    <cellStyle name="Normal 17 2 3 4 6 2 2" xfId="58790"/>
    <cellStyle name="Normal 17 2 3 4 6 3" xfId="46193"/>
    <cellStyle name="Normal 17 2 3 4 6 4" xfId="36179"/>
    <cellStyle name="Normal 17 2 3 4 7" xfId="15338"/>
    <cellStyle name="Normal 17 2 3 4 7 2" xfId="50554"/>
    <cellStyle name="Normal 17 2 3 4 7 3" xfId="27943"/>
    <cellStyle name="Normal 17 2 3 4 8" xfId="13560"/>
    <cellStyle name="Normal 17 2 3 4 8 2" xfId="48778"/>
    <cellStyle name="Normal 17 2 3 4 9" xfId="37957"/>
    <cellStyle name="Normal 17 2 3 5" xfId="3806"/>
    <cellStyle name="Normal 17 2 3 5 2" xfId="8529"/>
    <cellStyle name="Normal 17 2 3 5 2 2" xfId="21154"/>
    <cellStyle name="Normal 17 2 3 5 2 2 2" xfId="56370"/>
    <cellStyle name="Normal 17 2 3 5 2 3" xfId="43773"/>
    <cellStyle name="Normal 17 2 3 5 2 4" xfId="33759"/>
    <cellStyle name="Normal 17 2 3 5 3" xfId="10310"/>
    <cellStyle name="Normal 17 2 3 5 3 2" xfId="22930"/>
    <cellStyle name="Normal 17 2 3 5 3 2 2" xfId="58146"/>
    <cellStyle name="Normal 17 2 3 5 3 3" xfId="45549"/>
    <cellStyle name="Normal 17 2 3 5 3 4" xfId="35535"/>
    <cellStyle name="Normal 17 2 3 5 4" xfId="12105"/>
    <cellStyle name="Normal 17 2 3 5 4 2" xfId="24706"/>
    <cellStyle name="Normal 17 2 3 5 4 2 2" xfId="59922"/>
    <cellStyle name="Normal 17 2 3 5 4 3" xfId="47325"/>
    <cellStyle name="Normal 17 2 3 5 4 4" xfId="37311"/>
    <cellStyle name="Normal 17 2 3 5 5" xfId="16470"/>
    <cellStyle name="Normal 17 2 3 5 5 2" xfId="51686"/>
    <cellStyle name="Normal 17 2 3 5 5 3" xfId="29075"/>
    <cellStyle name="Normal 17 2 3 5 6" xfId="14692"/>
    <cellStyle name="Normal 17 2 3 5 6 2" xfId="49910"/>
    <cellStyle name="Normal 17 2 3 5 7" xfId="39089"/>
    <cellStyle name="Normal 17 2 3 5 8" xfId="27299"/>
    <cellStyle name="Normal 17 2 3 6" xfId="4146"/>
    <cellStyle name="Normal 17 2 3 6 2" xfId="16792"/>
    <cellStyle name="Normal 17 2 3 6 2 2" xfId="52008"/>
    <cellStyle name="Normal 17 2 3 6 2 3" xfId="29397"/>
    <cellStyle name="Normal 17 2 3 6 3" xfId="13238"/>
    <cellStyle name="Normal 17 2 3 6 3 2" xfId="48456"/>
    <cellStyle name="Normal 17 2 3 6 4" xfId="39411"/>
    <cellStyle name="Normal 17 2 3 6 5" xfId="25845"/>
    <cellStyle name="Normal 17 2 3 7" xfId="5616"/>
    <cellStyle name="Normal 17 2 3 7 2" xfId="18246"/>
    <cellStyle name="Normal 17 2 3 7 2 2" xfId="53462"/>
    <cellStyle name="Normal 17 2 3 7 3" xfId="40865"/>
    <cellStyle name="Normal 17 2 3 7 4" xfId="30851"/>
    <cellStyle name="Normal 17 2 3 8" xfId="7075"/>
    <cellStyle name="Normal 17 2 3 8 2" xfId="19700"/>
    <cellStyle name="Normal 17 2 3 8 2 2" xfId="54916"/>
    <cellStyle name="Normal 17 2 3 8 3" xfId="42319"/>
    <cellStyle name="Normal 17 2 3 8 4" xfId="32305"/>
    <cellStyle name="Normal 17 2 3 9" xfId="8856"/>
    <cellStyle name="Normal 17 2 3 9 2" xfId="21476"/>
    <cellStyle name="Normal 17 2 3 9 2 2" xfId="56692"/>
    <cellStyle name="Normal 17 2 3 9 3" xfId="44095"/>
    <cellStyle name="Normal 17 2 3 9 4" xfId="34081"/>
    <cellStyle name="Normal 17 2 4" xfId="2982"/>
    <cellStyle name="Normal 17 2 4 10" xfId="25361"/>
    <cellStyle name="Normal 17 2 4 11" xfId="60896"/>
    <cellStyle name="Normal 17 2 4 2" xfId="4793"/>
    <cellStyle name="Normal 17 2 4 2 2" xfId="17439"/>
    <cellStyle name="Normal 17 2 4 2 2 2" xfId="52655"/>
    <cellStyle name="Normal 17 2 4 2 2 3" xfId="30044"/>
    <cellStyle name="Normal 17 2 4 2 3" xfId="13885"/>
    <cellStyle name="Normal 17 2 4 2 3 2" xfId="49103"/>
    <cellStyle name="Normal 17 2 4 2 4" xfId="40058"/>
    <cellStyle name="Normal 17 2 4 2 5" xfId="26492"/>
    <cellStyle name="Normal 17 2 4 3" xfId="6263"/>
    <cellStyle name="Normal 17 2 4 3 2" xfId="18893"/>
    <cellStyle name="Normal 17 2 4 3 2 2" xfId="54109"/>
    <cellStyle name="Normal 17 2 4 3 3" xfId="41512"/>
    <cellStyle name="Normal 17 2 4 3 4" xfId="31498"/>
    <cellStyle name="Normal 17 2 4 4" xfId="7722"/>
    <cellStyle name="Normal 17 2 4 4 2" xfId="20347"/>
    <cellStyle name="Normal 17 2 4 4 2 2" xfId="55563"/>
    <cellStyle name="Normal 17 2 4 4 3" xfId="42966"/>
    <cellStyle name="Normal 17 2 4 4 4" xfId="32952"/>
    <cellStyle name="Normal 17 2 4 5" xfId="9503"/>
    <cellStyle name="Normal 17 2 4 5 2" xfId="22123"/>
    <cellStyle name="Normal 17 2 4 5 2 2" xfId="57339"/>
    <cellStyle name="Normal 17 2 4 5 3" xfId="44742"/>
    <cellStyle name="Normal 17 2 4 5 4" xfId="34728"/>
    <cellStyle name="Normal 17 2 4 6" xfId="11296"/>
    <cellStyle name="Normal 17 2 4 6 2" xfId="23899"/>
    <cellStyle name="Normal 17 2 4 6 2 2" xfId="59115"/>
    <cellStyle name="Normal 17 2 4 6 3" xfId="46518"/>
    <cellStyle name="Normal 17 2 4 6 4" xfId="36504"/>
    <cellStyle name="Normal 17 2 4 7" xfId="15663"/>
    <cellStyle name="Normal 17 2 4 7 2" xfId="50879"/>
    <cellStyle name="Normal 17 2 4 7 3" xfId="28268"/>
    <cellStyle name="Normal 17 2 4 8" xfId="12754"/>
    <cellStyle name="Normal 17 2 4 8 2" xfId="47972"/>
    <cellStyle name="Normal 17 2 4 9" xfId="38282"/>
    <cellStyle name="Normal 17 2 5" xfId="2816"/>
    <cellStyle name="Normal 17 2 5 10" xfId="25206"/>
    <cellStyle name="Normal 17 2 5 11" xfId="60741"/>
    <cellStyle name="Normal 17 2 5 2" xfId="4638"/>
    <cellStyle name="Normal 17 2 5 2 2" xfId="17284"/>
    <cellStyle name="Normal 17 2 5 2 2 2" xfId="52500"/>
    <cellStyle name="Normal 17 2 5 2 2 3" xfId="29889"/>
    <cellStyle name="Normal 17 2 5 2 3" xfId="13730"/>
    <cellStyle name="Normal 17 2 5 2 3 2" xfId="48948"/>
    <cellStyle name="Normal 17 2 5 2 4" xfId="39903"/>
    <cellStyle name="Normal 17 2 5 2 5" xfId="26337"/>
    <cellStyle name="Normal 17 2 5 3" xfId="6108"/>
    <cellStyle name="Normal 17 2 5 3 2" xfId="18738"/>
    <cellStyle name="Normal 17 2 5 3 2 2" xfId="53954"/>
    <cellStyle name="Normal 17 2 5 3 3" xfId="41357"/>
    <cellStyle name="Normal 17 2 5 3 4" xfId="31343"/>
    <cellStyle name="Normal 17 2 5 4" xfId="7567"/>
    <cellStyle name="Normal 17 2 5 4 2" xfId="20192"/>
    <cellStyle name="Normal 17 2 5 4 2 2" xfId="55408"/>
    <cellStyle name="Normal 17 2 5 4 3" xfId="42811"/>
    <cellStyle name="Normal 17 2 5 4 4" xfId="32797"/>
    <cellStyle name="Normal 17 2 5 5" xfId="9348"/>
    <cellStyle name="Normal 17 2 5 5 2" xfId="21968"/>
    <cellStyle name="Normal 17 2 5 5 2 2" xfId="57184"/>
    <cellStyle name="Normal 17 2 5 5 3" xfId="44587"/>
    <cellStyle name="Normal 17 2 5 5 4" xfId="34573"/>
    <cellStyle name="Normal 17 2 5 6" xfId="11141"/>
    <cellStyle name="Normal 17 2 5 6 2" xfId="23744"/>
    <cellStyle name="Normal 17 2 5 6 2 2" xfId="58960"/>
    <cellStyle name="Normal 17 2 5 6 3" xfId="46363"/>
    <cellStyle name="Normal 17 2 5 6 4" xfId="36349"/>
    <cellStyle name="Normal 17 2 5 7" xfId="15508"/>
    <cellStyle name="Normal 17 2 5 7 2" xfId="50724"/>
    <cellStyle name="Normal 17 2 5 7 3" xfId="28113"/>
    <cellStyle name="Normal 17 2 5 8" xfId="12599"/>
    <cellStyle name="Normal 17 2 5 8 2" xfId="47817"/>
    <cellStyle name="Normal 17 2 5 9" xfId="38127"/>
    <cellStyle name="Normal 17 2 6" xfId="3329"/>
    <cellStyle name="Normal 17 2 6 10" xfId="26824"/>
    <cellStyle name="Normal 17 2 6 11" xfId="61228"/>
    <cellStyle name="Normal 17 2 6 2" xfId="5125"/>
    <cellStyle name="Normal 17 2 6 2 2" xfId="17771"/>
    <cellStyle name="Normal 17 2 6 2 2 2" xfId="52987"/>
    <cellStyle name="Normal 17 2 6 2 3" xfId="40390"/>
    <cellStyle name="Normal 17 2 6 2 4" xfId="30376"/>
    <cellStyle name="Normal 17 2 6 3" xfId="6595"/>
    <cellStyle name="Normal 17 2 6 3 2" xfId="19225"/>
    <cellStyle name="Normal 17 2 6 3 2 2" xfId="54441"/>
    <cellStyle name="Normal 17 2 6 3 3" xfId="41844"/>
    <cellStyle name="Normal 17 2 6 3 4" xfId="31830"/>
    <cellStyle name="Normal 17 2 6 4" xfId="8054"/>
    <cellStyle name="Normal 17 2 6 4 2" xfId="20679"/>
    <cellStyle name="Normal 17 2 6 4 2 2" xfId="55895"/>
    <cellStyle name="Normal 17 2 6 4 3" xfId="43298"/>
    <cellStyle name="Normal 17 2 6 4 4" xfId="33284"/>
    <cellStyle name="Normal 17 2 6 5" xfId="9835"/>
    <cellStyle name="Normal 17 2 6 5 2" xfId="22455"/>
    <cellStyle name="Normal 17 2 6 5 2 2" xfId="57671"/>
    <cellStyle name="Normal 17 2 6 5 3" xfId="45074"/>
    <cellStyle name="Normal 17 2 6 5 4" xfId="35060"/>
    <cellStyle name="Normal 17 2 6 6" xfId="11628"/>
    <cellStyle name="Normal 17 2 6 6 2" xfId="24231"/>
    <cellStyle name="Normal 17 2 6 6 2 2" xfId="59447"/>
    <cellStyle name="Normal 17 2 6 6 3" xfId="46850"/>
    <cellStyle name="Normal 17 2 6 6 4" xfId="36836"/>
    <cellStyle name="Normal 17 2 6 7" xfId="15995"/>
    <cellStyle name="Normal 17 2 6 7 2" xfId="51211"/>
    <cellStyle name="Normal 17 2 6 7 3" xfId="28600"/>
    <cellStyle name="Normal 17 2 6 8" xfId="14217"/>
    <cellStyle name="Normal 17 2 6 8 2" xfId="49435"/>
    <cellStyle name="Normal 17 2 6 9" xfId="38614"/>
    <cellStyle name="Normal 17 2 7" xfId="2486"/>
    <cellStyle name="Normal 17 2 7 10" xfId="26015"/>
    <cellStyle name="Normal 17 2 7 11" xfId="60419"/>
    <cellStyle name="Normal 17 2 7 2" xfId="4316"/>
    <cellStyle name="Normal 17 2 7 2 2" xfId="16962"/>
    <cellStyle name="Normal 17 2 7 2 2 2" xfId="52178"/>
    <cellStyle name="Normal 17 2 7 2 3" xfId="39581"/>
    <cellStyle name="Normal 17 2 7 2 4" xfId="29567"/>
    <cellStyle name="Normal 17 2 7 3" xfId="5786"/>
    <cellStyle name="Normal 17 2 7 3 2" xfId="18416"/>
    <cellStyle name="Normal 17 2 7 3 2 2" xfId="53632"/>
    <cellStyle name="Normal 17 2 7 3 3" xfId="41035"/>
    <cellStyle name="Normal 17 2 7 3 4" xfId="31021"/>
    <cellStyle name="Normal 17 2 7 4" xfId="7245"/>
    <cellStyle name="Normal 17 2 7 4 2" xfId="19870"/>
    <cellStyle name="Normal 17 2 7 4 2 2" xfId="55086"/>
    <cellStyle name="Normal 17 2 7 4 3" xfId="42489"/>
    <cellStyle name="Normal 17 2 7 4 4" xfId="32475"/>
    <cellStyle name="Normal 17 2 7 5" xfId="9026"/>
    <cellStyle name="Normal 17 2 7 5 2" xfId="21646"/>
    <cellStyle name="Normal 17 2 7 5 2 2" xfId="56862"/>
    <cellStyle name="Normal 17 2 7 5 3" xfId="44265"/>
    <cellStyle name="Normal 17 2 7 5 4" xfId="34251"/>
    <cellStyle name="Normal 17 2 7 6" xfId="10819"/>
    <cellStyle name="Normal 17 2 7 6 2" xfId="23422"/>
    <cellStyle name="Normal 17 2 7 6 2 2" xfId="58638"/>
    <cellStyle name="Normal 17 2 7 6 3" xfId="46041"/>
    <cellStyle name="Normal 17 2 7 6 4" xfId="36027"/>
    <cellStyle name="Normal 17 2 7 7" xfId="15186"/>
    <cellStyle name="Normal 17 2 7 7 2" xfId="50402"/>
    <cellStyle name="Normal 17 2 7 7 3" xfId="27791"/>
    <cellStyle name="Normal 17 2 7 8" xfId="13408"/>
    <cellStyle name="Normal 17 2 7 8 2" xfId="48626"/>
    <cellStyle name="Normal 17 2 7 9" xfId="37805"/>
    <cellStyle name="Normal 17 2 8" xfId="3653"/>
    <cellStyle name="Normal 17 2 8 2" xfId="8377"/>
    <cellStyle name="Normal 17 2 8 2 2" xfId="21002"/>
    <cellStyle name="Normal 17 2 8 2 2 2" xfId="56218"/>
    <cellStyle name="Normal 17 2 8 2 3" xfId="43621"/>
    <cellStyle name="Normal 17 2 8 2 4" xfId="33607"/>
    <cellStyle name="Normal 17 2 8 3" xfId="10158"/>
    <cellStyle name="Normal 17 2 8 3 2" xfId="22778"/>
    <cellStyle name="Normal 17 2 8 3 2 2" xfId="57994"/>
    <cellStyle name="Normal 17 2 8 3 3" xfId="45397"/>
    <cellStyle name="Normal 17 2 8 3 4" xfId="35383"/>
    <cellStyle name="Normal 17 2 8 4" xfId="11953"/>
    <cellStyle name="Normal 17 2 8 4 2" xfId="24554"/>
    <cellStyle name="Normal 17 2 8 4 2 2" xfId="59770"/>
    <cellStyle name="Normal 17 2 8 4 3" xfId="47173"/>
    <cellStyle name="Normal 17 2 8 4 4" xfId="37159"/>
    <cellStyle name="Normal 17 2 8 5" xfId="16318"/>
    <cellStyle name="Normal 17 2 8 5 2" xfId="51534"/>
    <cellStyle name="Normal 17 2 8 5 3" xfId="28923"/>
    <cellStyle name="Normal 17 2 8 6" xfId="14540"/>
    <cellStyle name="Normal 17 2 8 6 2" xfId="49758"/>
    <cellStyle name="Normal 17 2 8 7" xfId="38937"/>
    <cellStyle name="Normal 17 2 8 8" xfId="27147"/>
    <cellStyle name="Normal 17 2 9" xfId="3983"/>
    <cellStyle name="Normal 17 2 9 2" xfId="16640"/>
    <cellStyle name="Normal 17 2 9 2 2" xfId="51856"/>
    <cellStyle name="Normal 17 2 9 2 3" xfId="29245"/>
    <cellStyle name="Normal 17 2 9 3" xfId="13086"/>
    <cellStyle name="Normal 17 2 9 3 2" xfId="48304"/>
    <cellStyle name="Normal 17 2 9 4" xfId="39259"/>
    <cellStyle name="Normal 17 2 9 5" xfId="25693"/>
    <cellStyle name="Normal 17 2_District Target Attainment" xfId="1061"/>
    <cellStyle name="Normal 17 3" xfId="1062"/>
    <cellStyle name="Normal 17 3 10" xfId="6965"/>
    <cellStyle name="Normal 17 3 10 2" xfId="19591"/>
    <cellStyle name="Normal 17 3 10 2 2" xfId="54807"/>
    <cellStyle name="Normal 17 3 10 3" xfId="42210"/>
    <cellStyle name="Normal 17 3 10 4" xfId="32196"/>
    <cellStyle name="Normal 17 3 11" xfId="8746"/>
    <cellStyle name="Normal 17 3 11 2" xfId="21367"/>
    <cellStyle name="Normal 17 3 11 2 2" xfId="56583"/>
    <cellStyle name="Normal 17 3 11 3" xfId="43986"/>
    <cellStyle name="Normal 17 3 11 4" xfId="33972"/>
    <cellStyle name="Normal 17 3 12" xfId="10563"/>
    <cellStyle name="Normal 17 3 12 2" xfId="23174"/>
    <cellStyle name="Normal 17 3 12 2 2" xfId="58390"/>
    <cellStyle name="Normal 17 3 12 3" xfId="45793"/>
    <cellStyle name="Normal 17 3 12 4" xfId="35779"/>
    <cellStyle name="Normal 17 3 13" xfId="14906"/>
    <cellStyle name="Normal 17 3 13 2" xfId="50123"/>
    <cellStyle name="Normal 17 3 13 3" xfId="27512"/>
    <cellStyle name="Normal 17 3 14" xfId="12320"/>
    <cellStyle name="Normal 17 3 14 2" xfId="47538"/>
    <cellStyle name="Normal 17 3 15" xfId="37525"/>
    <cellStyle name="Normal 17 3 16" xfId="24927"/>
    <cellStyle name="Normal 17 3 17" xfId="60140"/>
    <cellStyle name="Normal 17 3 2" xfId="1063"/>
    <cellStyle name="Normal 17 3 2 10" xfId="10564"/>
    <cellStyle name="Normal 17 3 2 10 2" xfId="23175"/>
    <cellStyle name="Normal 17 3 2 10 2 2" xfId="58391"/>
    <cellStyle name="Normal 17 3 2 10 3" xfId="45794"/>
    <cellStyle name="Normal 17 3 2 10 4" xfId="35780"/>
    <cellStyle name="Normal 17 3 2 11" xfId="15061"/>
    <cellStyle name="Normal 17 3 2 11 2" xfId="50277"/>
    <cellStyle name="Normal 17 3 2 11 3" xfId="27666"/>
    <cellStyle name="Normal 17 3 2 12" xfId="12474"/>
    <cellStyle name="Normal 17 3 2 12 2" xfId="47692"/>
    <cellStyle name="Normal 17 3 2 13" xfId="37680"/>
    <cellStyle name="Normal 17 3 2 14" xfId="25081"/>
    <cellStyle name="Normal 17 3 2 15" xfId="60294"/>
    <cellStyle name="Normal 17 3 2 2" xfId="3197"/>
    <cellStyle name="Normal 17 3 2 2 10" xfId="25565"/>
    <cellStyle name="Normal 17 3 2 2 11" xfId="61100"/>
    <cellStyle name="Normal 17 3 2 2 2" xfId="4997"/>
    <cellStyle name="Normal 17 3 2 2 2 2" xfId="17643"/>
    <cellStyle name="Normal 17 3 2 2 2 2 2" xfId="52859"/>
    <cellStyle name="Normal 17 3 2 2 2 2 3" xfId="30248"/>
    <cellStyle name="Normal 17 3 2 2 2 3" xfId="14089"/>
    <cellStyle name="Normal 17 3 2 2 2 3 2" xfId="49307"/>
    <cellStyle name="Normal 17 3 2 2 2 4" xfId="40262"/>
    <cellStyle name="Normal 17 3 2 2 2 5" xfId="26696"/>
    <cellStyle name="Normal 17 3 2 2 3" xfId="6467"/>
    <cellStyle name="Normal 17 3 2 2 3 2" xfId="19097"/>
    <cellStyle name="Normal 17 3 2 2 3 2 2" xfId="54313"/>
    <cellStyle name="Normal 17 3 2 2 3 3" xfId="41716"/>
    <cellStyle name="Normal 17 3 2 2 3 4" xfId="31702"/>
    <cellStyle name="Normal 17 3 2 2 4" xfId="7926"/>
    <cellStyle name="Normal 17 3 2 2 4 2" xfId="20551"/>
    <cellStyle name="Normal 17 3 2 2 4 2 2" xfId="55767"/>
    <cellStyle name="Normal 17 3 2 2 4 3" xfId="43170"/>
    <cellStyle name="Normal 17 3 2 2 4 4" xfId="33156"/>
    <cellStyle name="Normal 17 3 2 2 5" xfId="9707"/>
    <cellStyle name="Normal 17 3 2 2 5 2" xfId="22327"/>
    <cellStyle name="Normal 17 3 2 2 5 2 2" xfId="57543"/>
    <cellStyle name="Normal 17 3 2 2 5 3" xfId="44946"/>
    <cellStyle name="Normal 17 3 2 2 5 4" xfId="34932"/>
    <cellStyle name="Normal 17 3 2 2 6" xfId="11500"/>
    <cellStyle name="Normal 17 3 2 2 6 2" xfId="24103"/>
    <cellStyle name="Normal 17 3 2 2 6 2 2" xfId="59319"/>
    <cellStyle name="Normal 17 3 2 2 6 3" xfId="46722"/>
    <cellStyle name="Normal 17 3 2 2 6 4" xfId="36708"/>
    <cellStyle name="Normal 17 3 2 2 7" xfId="15867"/>
    <cellStyle name="Normal 17 3 2 2 7 2" xfId="51083"/>
    <cellStyle name="Normal 17 3 2 2 7 3" xfId="28472"/>
    <cellStyle name="Normal 17 3 2 2 8" xfId="12958"/>
    <cellStyle name="Normal 17 3 2 2 8 2" xfId="48176"/>
    <cellStyle name="Normal 17 3 2 2 9" xfId="38486"/>
    <cellStyle name="Normal 17 3 2 3" xfId="3526"/>
    <cellStyle name="Normal 17 3 2 3 10" xfId="27021"/>
    <cellStyle name="Normal 17 3 2 3 11" xfId="61425"/>
    <cellStyle name="Normal 17 3 2 3 2" xfId="5322"/>
    <cellStyle name="Normal 17 3 2 3 2 2" xfId="17968"/>
    <cellStyle name="Normal 17 3 2 3 2 2 2" xfId="53184"/>
    <cellStyle name="Normal 17 3 2 3 2 3" xfId="40587"/>
    <cellStyle name="Normal 17 3 2 3 2 4" xfId="30573"/>
    <cellStyle name="Normal 17 3 2 3 3" xfId="6792"/>
    <cellStyle name="Normal 17 3 2 3 3 2" xfId="19422"/>
    <cellStyle name="Normal 17 3 2 3 3 2 2" xfId="54638"/>
    <cellStyle name="Normal 17 3 2 3 3 3" xfId="42041"/>
    <cellStyle name="Normal 17 3 2 3 3 4" xfId="32027"/>
    <cellStyle name="Normal 17 3 2 3 4" xfId="8251"/>
    <cellStyle name="Normal 17 3 2 3 4 2" xfId="20876"/>
    <cellStyle name="Normal 17 3 2 3 4 2 2" xfId="56092"/>
    <cellStyle name="Normal 17 3 2 3 4 3" xfId="43495"/>
    <cellStyle name="Normal 17 3 2 3 4 4" xfId="33481"/>
    <cellStyle name="Normal 17 3 2 3 5" xfId="10032"/>
    <cellStyle name="Normal 17 3 2 3 5 2" xfId="22652"/>
    <cellStyle name="Normal 17 3 2 3 5 2 2" xfId="57868"/>
    <cellStyle name="Normal 17 3 2 3 5 3" xfId="45271"/>
    <cellStyle name="Normal 17 3 2 3 5 4" xfId="35257"/>
    <cellStyle name="Normal 17 3 2 3 6" xfId="11825"/>
    <cellStyle name="Normal 17 3 2 3 6 2" xfId="24428"/>
    <cellStyle name="Normal 17 3 2 3 6 2 2" xfId="59644"/>
    <cellStyle name="Normal 17 3 2 3 6 3" xfId="47047"/>
    <cellStyle name="Normal 17 3 2 3 6 4" xfId="37033"/>
    <cellStyle name="Normal 17 3 2 3 7" xfId="16192"/>
    <cellStyle name="Normal 17 3 2 3 7 2" xfId="51408"/>
    <cellStyle name="Normal 17 3 2 3 7 3" xfId="28797"/>
    <cellStyle name="Normal 17 3 2 3 8" xfId="14414"/>
    <cellStyle name="Normal 17 3 2 3 8 2" xfId="49632"/>
    <cellStyle name="Normal 17 3 2 3 9" xfId="38811"/>
    <cellStyle name="Normal 17 3 2 4" xfId="2688"/>
    <cellStyle name="Normal 17 3 2 4 10" xfId="26212"/>
    <cellStyle name="Normal 17 3 2 4 11" xfId="60616"/>
    <cellStyle name="Normal 17 3 2 4 2" xfId="4513"/>
    <cellStyle name="Normal 17 3 2 4 2 2" xfId="17159"/>
    <cellStyle name="Normal 17 3 2 4 2 2 2" xfId="52375"/>
    <cellStyle name="Normal 17 3 2 4 2 3" xfId="39778"/>
    <cellStyle name="Normal 17 3 2 4 2 4" xfId="29764"/>
    <cellStyle name="Normal 17 3 2 4 3" xfId="5983"/>
    <cellStyle name="Normal 17 3 2 4 3 2" xfId="18613"/>
    <cellStyle name="Normal 17 3 2 4 3 2 2" xfId="53829"/>
    <cellStyle name="Normal 17 3 2 4 3 3" xfId="41232"/>
    <cellStyle name="Normal 17 3 2 4 3 4" xfId="31218"/>
    <cellStyle name="Normal 17 3 2 4 4" xfId="7442"/>
    <cellStyle name="Normal 17 3 2 4 4 2" xfId="20067"/>
    <cellStyle name="Normal 17 3 2 4 4 2 2" xfId="55283"/>
    <cellStyle name="Normal 17 3 2 4 4 3" xfId="42686"/>
    <cellStyle name="Normal 17 3 2 4 4 4" xfId="32672"/>
    <cellStyle name="Normal 17 3 2 4 5" xfId="9223"/>
    <cellStyle name="Normal 17 3 2 4 5 2" xfId="21843"/>
    <cellStyle name="Normal 17 3 2 4 5 2 2" xfId="57059"/>
    <cellStyle name="Normal 17 3 2 4 5 3" xfId="44462"/>
    <cellStyle name="Normal 17 3 2 4 5 4" xfId="34448"/>
    <cellStyle name="Normal 17 3 2 4 6" xfId="11016"/>
    <cellStyle name="Normal 17 3 2 4 6 2" xfId="23619"/>
    <cellStyle name="Normal 17 3 2 4 6 2 2" xfId="58835"/>
    <cellStyle name="Normal 17 3 2 4 6 3" xfId="46238"/>
    <cellStyle name="Normal 17 3 2 4 6 4" xfId="36224"/>
    <cellStyle name="Normal 17 3 2 4 7" xfId="15383"/>
    <cellStyle name="Normal 17 3 2 4 7 2" xfId="50599"/>
    <cellStyle name="Normal 17 3 2 4 7 3" xfId="27988"/>
    <cellStyle name="Normal 17 3 2 4 8" xfId="13605"/>
    <cellStyle name="Normal 17 3 2 4 8 2" xfId="48823"/>
    <cellStyle name="Normal 17 3 2 4 9" xfId="38002"/>
    <cellStyle name="Normal 17 3 2 5" xfId="3851"/>
    <cellStyle name="Normal 17 3 2 5 2" xfId="8574"/>
    <cellStyle name="Normal 17 3 2 5 2 2" xfId="21199"/>
    <cellStyle name="Normal 17 3 2 5 2 2 2" xfId="56415"/>
    <cellStyle name="Normal 17 3 2 5 2 3" xfId="43818"/>
    <cellStyle name="Normal 17 3 2 5 2 4" xfId="33804"/>
    <cellStyle name="Normal 17 3 2 5 3" xfId="10355"/>
    <cellStyle name="Normal 17 3 2 5 3 2" xfId="22975"/>
    <cellStyle name="Normal 17 3 2 5 3 2 2" xfId="58191"/>
    <cellStyle name="Normal 17 3 2 5 3 3" xfId="45594"/>
    <cellStyle name="Normal 17 3 2 5 3 4" xfId="35580"/>
    <cellStyle name="Normal 17 3 2 5 4" xfId="12150"/>
    <cellStyle name="Normal 17 3 2 5 4 2" xfId="24751"/>
    <cellStyle name="Normal 17 3 2 5 4 2 2" xfId="59967"/>
    <cellStyle name="Normal 17 3 2 5 4 3" xfId="47370"/>
    <cellStyle name="Normal 17 3 2 5 4 4" xfId="37356"/>
    <cellStyle name="Normal 17 3 2 5 5" xfId="16515"/>
    <cellStyle name="Normal 17 3 2 5 5 2" xfId="51731"/>
    <cellStyle name="Normal 17 3 2 5 5 3" xfId="29120"/>
    <cellStyle name="Normal 17 3 2 5 6" xfId="14737"/>
    <cellStyle name="Normal 17 3 2 5 6 2" xfId="49955"/>
    <cellStyle name="Normal 17 3 2 5 7" xfId="39134"/>
    <cellStyle name="Normal 17 3 2 5 8" xfId="27344"/>
    <cellStyle name="Normal 17 3 2 6" xfId="4191"/>
    <cellStyle name="Normal 17 3 2 6 2" xfId="16837"/>
    <cellStyle name="Normal 17 3 2 6 2 2" xfId="52053"/>
    <cellStyle name="Normal 17 3 2 6 2 3" xfId="29442"/>
    <cellStyle name="Normal 17 3 2 6 3" xfId="13283"/>
    <cellStyle name="Normal 17 3 2 6 3 2" xfId="48501"/>
    <cellStyle name="Normal 17 3 2 6 4" xfId="39456"/>
    <cellStyle name="Normal 17 3 2 6 5" xfId="25890"/>
    <cellStyle name="Normal 17 3 2 7" xfId="5661"/>
    <cellStyle name="Normal 17 3 2 7 2" xfId="18291"/>
    <cellStyle name="Normal 17 3 2 7 2 2" xfId="53507"/>
    <cellStyle name="Normal 17 3 2 7 3" xfId="40910"/>
    <cellStyle name="Normal 17 3 2 7 4" xfId="30896"/>
    <cellStyle name="Normal 17 3 2 8" xfId="7120"/>
    <cellStyle name="Normal 17 3 2 8 2" xfId="19745"/>
    <cellStyle name="Normal 17 3 2 8 2 2" xfId="54961"/>
    <cellStyle name="Normal 17 3 2 8 3" xfId="42364"/>
    <cellStyle name="Normal 17 3 2 8 4" xfId="32350"/>
    <cellStyle name="Normal 17 3 2 9" xfId="8901"/>
    <cellStyle name="Normal 17 3 2 9 2" xfId="21521"/>
    <cellStyle name="Normal 17 3 2 9 2 2" xfId="56737"/>
    <cellStyle name="Normal 17 3 2 9 3" xfId="44140"/>
    <cellStyle name="Normal 17 3 2 9 4" xfId="34126"/>
    <cellStyle name="Normal 17 3 3" xfId="3036"/>
    <cellStyle name="Normal 17 3 3 10" xfId="25408"/>
    <cellStyle name="Normal 17 3 3 11" xfId="60943"/>
    <cellStyle name="Normal 17 3 3 2" xfId="4840"/>
    <cellStyle name="Normal 17 3 3 2 2" xfId="17486"/>
    <cellStyle name="Normal 17 3 3 2 2 2" xfId="52702"/>
    <cellStyle name="Normal 17 3 3 2 2 3" xfId="30091"/>
    <cellStyle name="Normal 17 3 3 2 3" xfId="13932"/>
    <cellStyle name="Normal 17 3 3 2 3 2" xfId="49150"/>
    <cellStyle name="Normal 17 3 3 2 4" xfId="40105"/>
    <cellStyle name="Normal 17 3 3 2 5" xfId="26539"/>
    <cellStyle name="Normal 17 3 3 3" xfId="6310"/>
    <cellStyle name="Normal 17 3 3 3 2" xfId="18940"/>
    <cellStyle name="Normal 17 3 3 3 2 2" xfId="54156"/>
    <cellStyle name="Normal 17 3 3 3 3" xfId="41559"/>
    <cellStyle name="Normal 17 3 3 3 4" xfId="31545"/>
    <cellStyle name="Normal 17 3 3 4" xfId="7769"/>
    <cellStyle name="Normal 17 3 3 4 2" xfId="20394"/>
    <cellStyle name="Normal 17 3 3 4 2 2" xfId="55610"/>
    <cellStyle name="Normal 17 3 3 4 3" xfId="43013"/>
    <cellStyle name="Normal 17 3 3 4 4" xfId="32999"/>
    <cellStyle name="Normal 17 3 3 5" xfId="9550"/>
    <cellStyle name="Normal 17 3 3 5 2" xfId="22170"/>
    <cellStyle name="Normal 17 3 3 5 2 2" xfId="57386"/>
    <cellStyle name="Normal 17 3 3 5 3" xfId="44789"/>
    <cellStyle name="Normal 17 3 3 5 4" xfId="34775"/>
    <cellStyle name="Normal 17 3 3 6" xfId="11343"/>
    <cellStyle name="Normal 17 3 3 6 2" xfId="23946"/>
    <cellStyle name="Normal 17 3 3 6 2 2" xfId="59162"/>
    <cellStyle name="Normal 17 3 3 6 3" xfId="46565"/>
    <cellStyle name="Normal 17 3 3 6 4" xfId="36551"/>
    <cellStyle name="Normal 17 3 3 7" xfId="15710"/>
    <cellStyle name="Normal 17 3 3 7 2" xfId="50926"/>
    <cellStyle name="Normal 17 3 3 7 3" xfId="28315"/>
    <cellStyle name="Normal 17 3 3 8" xfId="12801"/>
    <cellStyle name="Normal 17 3 3 8 2" xfId="48019"/>
    <cellStyle name="Normal 17 3 3 9" xfId="38329"/>
    <cellStyle name="Normal 17 3 4" xfId="2864"/>
    <cellStyle name="Normal 17 3 4 10" xfId="25249"/>
    <cellStyle name="Normal 17 3 4 11" xfId="60784"/>
    <cellStyle name="Normal 17 3 4 2" xfId="4681"/>
    <cellStyle name="Normal 17 3 4 2 2" xfId="17327"/>
    <cellStyle name="Normal 17 3 4 2 2 2" xfId="52543"/>
    <cellStyle name="Normal 17 3 4 2 2 3" xfId="29932"/>
    <cellStyle name="Normal 17 3 4 2 3" xfId="13773"/>
    <cellStyle name="Normal 17 3 4 2 3 2" xfId="48991"/>
    <cellStyle name="Normal 17 3 4 2 4" xfId="39946"/>
    <cellStyle name="Normal 17 3 4 2 5" xfId="26380"/>
    <cellStyle name="Normal 17 3 4 3" xfId="6151"/>
    <cellStyle name="Normal 17 3 4 3 2" xfId="18781"/>
    <cellStyle name="Normal 17 3 4 3 2 2" xfId="53997"/>
    <cellStyle name="Normal 17 3 4 3 3" xfId="41400"/>
    <cellStyle name="Normal 17 3 4 3 4" xfId="31386"/>
    <cellStyle name="Normal 17 3 4 4" xfId="7610"/>
    <cellStyle name="Normal 17 3 4 4 2" xfId="20235"/>
    <cellStyle name="Normal 17 3 4 4 2 2" xfId="55451"/>
    <cellStyle name="Normal 17 3 4 4 3" xfId="42854"/>
    <cellStyle name="Normal 17 3 4 4 4" xfId="32840"/>
    <cellStyle name="Normal 17 3 4 5" xfId="9391"/>
    <cellStyle name="Normal 17 3 4 5 2" xfId="22011"/>
    <cellStyle name="Normal 17 3 4 5 2 2" xfId="57227"/>
    <cellStyle name="Normal 17 3 4 5 3" xfId="44630"/>
    <cellStyle name="Normal 17 3 4 5 4" xfId="34616"/>
    <cellStyle name="Normal 17 3 4 6" xfId="11184"/>
    <cellStyle name="Normal 17 3 4 6 2" xfId="23787"/>
    <cellStyle name="Normal 17 3 4 6 2 2" xfId="59003"/>
    <cellStyle name="Normal 17 3 4 6 3" xfId="46406"/>
    <cellStyle name="Normal 17 3 4 6 4" xfId="36392"/>
    <cellStyle name="Normal 17 3 4 7" xfId="15551"/>
    <cellStyle name="Normal 17 3 4 7 2" xfId="50767"/>
    <cellStyle name="Normal 17 3 4 7 3" xfId="28156"/>
    <cellStyle name="Normal 17 3 4 8" xfId="12642"/>
    <cellStyle name="Normal 17 3 4 8 2" xfId="47860"/>
    <cellStyle name="Normal 17 3 4 9" xfId="38170"/>
    <cellStyle name="Normal 17 3 5" xfId="3372"/>
    <cellStyle name="Normal 17 3 5 10" xfId="26867"/>
    <cellStyle name="Normal 17 3 5 11" xfId="61271"/>
    <cellStyle name="Normal 17 3 5 2" xfId="5168"/>
    <cellStyle name="Normal 17 3 5 2 2" xfId="17814"/>
    <cellStyle name="Normal 17 3 5 2 2 2" xfId="53030"/>
    <cellStyle name="Normal 17 3 5 2 3" xfId="40433"/>
    <cellStyle name="Normal 17 3 5 2 4" xfId="30419"/>
    <cellStyle name="Normal 17 3 5 3" xfId="6638"/>
    <cellStyle name="Normal 17 3 5 3 2" xfId="19268"/>
    <cellStyle name="Normal 17 3 5 3 2 2" xfId="54484"/>
    <cellStyle name="Normal 17 3 5 3 3" xfId="41887"/>
    <cellStyle name="Normal 17 3 5 3 4" xfId="31873"/>
    <cellStyle name="Normal 17 3 5 4" xfId="8097"/>
    <cellStyle name="Normal 17 3 5 4 2" xfId="20722"/>
    <cellStyle name="Normal 17 3 5 4 2 2" xfId="55938"/>
    <cellStyle name="Normal 17 3 5 4 3" xfId="43341"/>
    <cellStyle name="Normal 17 3 5 4 4" xfId="33327"/>
    <cellStyle name="Normal 17 3 5 5" xfId="9878"/>
    <cellStyle name="Normal 17 3 5 5 2" xfId="22498"/>
    <cellStyle name="Normal 17 3 5 5 2 2" xfId="57714"/>
    <cellStyle name="Normal 17 3 5 5 3" xfId="45117"/>
    <cellStyle name="Normal 17 3 5 5 4" xfId="35103"/>
    <cellStyle name="Normal 17 3 5 6" xfId="11671"/>
    <cellStyle name="Normal 17 3 5 6 2" xfId="24274"/>
    <cellStyle name="Normal 17 3 5 6 2 2" xfId="59490"/>
    <cellStyle name="Normal 17 3 5 6 3" xfId="46893"/>
    <cellStyle name="Normal 17 3 5 6 4" xfId="36879"/>
    <cellStyle name="Normal 17 3 5 7" xfId="16038"/>
    <cellStyle name="Normal 17 3 5 7 2" xfId="51254"/>
    <cellStyle name="Normal 17 3 5 7 3" xfId="28643"/>
    <cellStyle name="Normal 17 3 5 8" xfId="14260"/>
    <cellStyle name="Normal 17 3 5 8 2" xfId="49478"/>
    <cellStyle name="Normal 17 3 5 9" xfId="38657"/>
    <cellStyle name="Normal 17 3 6" xfId="2533"/>
    <cellStyle name="Normal 17 3 6 10" xfId="26058"/>
    <cellStyle name="Normal 17 3 6 11" xfId="60462"/>
    <cellStyle name="Normal 17 3 6 2" xfId="4359"/>
    <cellStyle name="Normal 17 3 6 2 2" xfId="17005"/>
    <cellStyle name="Normal 17 3 6 2 2 2" xfId="52221"/>
    <cellStyle name="Normal 17 3 6 2 3" xfId="39624"/>
    <cellStyle name="Normal 17 3 6 2 4" xfId="29610"/>
    <cellStyle name="Normal 17 3 6 3" xfId="5829"/>
    <cellStyle name="Normal 17 3 6 3 2" xfId="18459"/>
    <cellStyle name="Normal 17 3 6 3 2 2" xfId="53675"/>
    <cellStyle name="Normal 17 3 6 3 3" xfId="41078"/>
    <cellStyle name="Normal 17 3 6 3 4" xfId="31064"/>
    <cellStyle name="Normal 17 3 6 4" xfId="7288"/>
    <cellStyle name="Normal 17 3 6 4 2" xfId="19913"/>
    <cellStyle name="Normal 17 3 6 4 2 2" xfId="55129"/>
    <cellStyle name="Normal 17 3 6 4 3" xfId="42532"/>
    <cellStyle name="Normal 17 3 6 4 4" xfId="32518"/>
    <cellStyle name="Normal 17 3 6 5" xfId="9069"/>
    <cellStyle name="Normal 17 3 6 5 2" xfId="21689"/>
    <cellStyle name="Normal 17 3 6 5 2 2" xfId="56905"/>
    <cellStyle name="Normal 17 3 6 5 3" xfId="44308"/>
    <cellStyle name="Normal 17 3 6 5 4" xfId="34294"/>
    <cellStyle name="Normal 17 3 6 6" xfId="10862"/>
    <cellStyle name="Normal 17 3 6 6 2" xfId="23465"/>
    <cellStyle name="Normal 17 3 6 6 2 2" xfId="58681"/>
    <cellStyle name="Normal 17 3 6 6 3" xfId="46084"/>
    <cellStyle name="Normal 17 3 6 6 4" xfId="36070"/>
    <cellStyle name="Normal 17 3 6 7" xfId="15229"/>
    <cellStyle name="Normal 17 3 6 7 2" xfId="50445"/>
    <cellStyle name="Normal 17 3 6 7 3" xfId="27834"/>
    <cellStyle name="Normal 17 3 6 8" xfId="13451"/>
    <cellStyle name="Normal 17 3 6 8 2" xfId="48669"/>
    <cellStyle name="Normal 17 3 6 9" xfId="37848"/>
    <cellStyle name="Normal 17 3 7" xfId="3696"/>
    <cellStyle name="Normal 17 3 7 2" xfId="8420"/>
    <cellStyle name="Normal 17 3 7 2 2" xfId="21045"/>
    <cellStyle name="Normal 17 3 7 2 2 2" xfId="56261"/>
    <cellStyle name="Normal 17 3 7 2 3" xfId="43664"/>
    <cellStyle name="Normal 17 3 7 2 4" xfId="33650"/>
    <cellStyle name="Normal 17 3 7 3" xfId="10201"/>
    <cellStyle name="Normal 17 3 7 3 2" xfId="22821"/>
    <cellStyle name="Normal 17 3 7 3 2 2" xfId="58037"/>
    <cellStyle name="Normal 17 3 7 3 3" xfId="45440"/>
    <cellStyle name="Normal 17 3 7 3 4" xfId="35426"/>
    <cellStyle name="Normal 17 3 7 4" xfId="11996"/>
    <cellStyle name="Normal 17 3 7 4 2" xfId="24597"/>
    <cellStyle name="Normal 17 3 7 4 2 2" xfId="59813"/>
    <cellStyle name="Normal 17 3 7 4 3" xfId="47216"/>
    <cellStyle name="Normal 17 3 7 4 4" xfId="37202"/>
    <cellStyle name="Normal 17 3 7 5" xfId="16361"/>
    <cellStyle name="Normal 17 3 7 5 2" xfId="51577"/>
    <cellStyle name="Normal 17 3 7 5 3" xfId="28966"/>
    <cellStyle name="Normal 17 3 7 6" xfId="14583"/>
    <cellStyle name="Normal 17 3 7 6 2" xfId="49801"/>
    <cellStyle name="Normal 17 3 7 7" xfId="38980"/>
    <cellStyle name="Normal 17 3 7 8" xfId="27190"/>
    <cellStyle name="Normal 17 3 8" xfId="4032"/>
    <cellStyle name="Normal 17 3 8 2" xfId="16683"/>
    <cellStyle name="Normal 17 3 8 2 2" xfId="51899"/>
    <cellStyle name="Normal 17 3 8 2 3" xfId="29288"/>
    <cellStyle name="Normal 17 3 8 3" xfId="13129"/>
    <cellStyle name="Normal 17 3 8 3 2" xfId="48347"/>
    <cellStyle name="Normal 17 3 8 4" xfId="39302"/>
    <cellStyle name="Normal 17 3 8 5" xfId="25736"/>
    <cellStyle name="Normal 17 3 9" xfId="5507"/>
    <cellStyle name="Normal 17 3 9 2" xfId="18137"/>
    <cellStyle name="Normal 17 3 9 2 2" xfId="53353"/>
    <cellStyle name="Normal 17 3 9 3" xfId="40756"/>
    <cellStyle name="Normal 17 3 9 4" xfId="30742"/>
    <cellStyle name="Normal 17 4" xfId="1064"/>
    <cellStyle name="Normal 17 4 10" xfId="10565"/>
    <cellStyle name="Normal 17 4 10 2" xfId="23176"/>
    <cellStyle name="Normal 17 4 10 2 2" xfId="58392"/>
    <cellStyle name="Normal 17 4 10 3" xfId="45795"/>
    <cellStyle name="Normal 17 4 10 4" xfId="35781"/>
    <cellStyle name="Normal 17 4 11" xfId="14987"/>
    <cellStyle name="Normal 17 4 11 2" xfId="50203"/>
    <cellStyle name="Normal 17 4 11 3" xfId="27592"/>
    <cellStyle name="Normal 17 4 12" xfId="12400"/>
    <cellStyle name="Normal 17 4 12 2" xfId="47618"/>
    <cellStyle name="Normal 17 4 13" xfId="37606"/>
    <cellStyle name="Normal 17 4 14" xfId="25007"/>
    <cellStyle name="Normal 17 4 15" xfId="60220"/>
    <cellStyle name="Normal 17 4 2" xfId="3123"/>
    <cellStyle name="Normal 17 4 2 10" xfId="25491"/>
    <cellStyle name="Normal 17 4 2 11" xfId="61026"/>
    <cellStyle name="Normal 17 4 2 2" xfId="4923"/>
    <cellStyle name="Normal 17 4 2 2 2" xfId="17569"/>
    <cellStyle name="Normal 17 4 2 2 2 2" xfId="52785"/>
    <cellStyle name="Normal 17 4 2 2 2 3" xfId="30174"/>
    <cellStyle name="Normal 17 4 2 2 3" xfId="14015"/>
    <cellStyle name="Normal 17 4 2 2 3 2" xfId="49233"/>
    <cellStyle name="Normal 17 4 2 2 4" xfId="40188"/>
    <cellStyle name="Normal 17 4 2 2 5" xfId="26622"/>
    <cellStyle name="Normal 17 4 2 3" xfId="6393"/>
    <cellStyle name="Normal 17 4 2 3 2" xfId="19023"/>
    <cellStyle name="Normal 17 4 2 3 2 2" xfId="54239"/>
    <cellStyle name="Normal 17 4 2 3 3" xfId="41642"/>
    <cellStyle name="Normal 17 4 2 3 4" xfId="31628"/>
    <cellStyle name="Normal 17 4 2 4" xfId="7852"/>
    <cellStyle name="Normal 17 4 2 4 2" xfId="20477"/>
    <cellStyle name="Normal 17 4 2 4 2 2" xfId="55693"/>
    <cellStyle name="Normal 17 4 2 4 3" xfId="43096"/>
    <cellStyle name="Normal 17 4 2 4 4" xfId="33082"/>
    <cellStyle name="Normal 17 4 2 5" xfId="9633"/>
    <cellStyle name="Normal 17 4 2 5 2" xfId="22253"/>
    <cellStyle name="Normal 17 4 2 5 2 2" xfId="57469"/>
    <cellStyle name="Normal 17 4 2 5 3" xfId="44872"/>
    <cellStyle name="Normal 17 4 2 5 4" xfId="34858"/>
    <cellStyle name="Normal 17 4 2 6" xfId="11426"/>
    <cellStyle name="Normal 17 4 2 6 2" xfId="24029"/>
    <cellStyle name="Normal 17 4 2 6 2 2" xfId="59245"/>
    <cellStyle name="Normal 17 4 2 6 3" xfId="46648"/>
    <cellStyle name="Normal 17 4 2 6 4" xfId="36634"/>
    <cellStyle name="Normal 17 4 2 7" xfId="15793"/>
    <cellStyle name="Normal 17 4 2 7 2" xfId="51009"/>
    <cellStyle name="Normal 17 4 2 7 3" xfId="28398"/>
    <cellStyle name="Normal 17 4 2 8" xfId="12884"/>
    <cellStyle name="Normal 17 4 2 8 2" xfId="48102"/>
    <cellStyle name="Normal 17 4 2 9" xfId="38412"/>
    <cellStyle name="Normal 17 4 3" xfId="3452"/>
    <cellStyle name="Normal 17 4 3 10" xfId="26947"/>
    <cellStyle name="Normal 17 4 3 11" xfId="61351"/>
    <cellStyle name="Normal 17 4 3 2" xfId="5248"/>
    <cellStyle name="Normal 17 4 3 2 2" xfId="17894"/>
    <cellStyle name="Normal 17 4 3 2 2 2" xfId="53110"/>
    <cellStyle name="Normal 17 4 3 2 3" xfId="40513"/>
    <cellStyle name="Normal 17 4 3 2 4" xfId="30499"/>
    <cellStyle name="Normal 17 4 3 3" xfId="6718"/>
    <cellStyle name="Normal 17 4 3 3 2" xfId="19348"/>
    <cellStyle name="Normal 17 4 3 3 2 2" xfId="54564"/>
    <cellStyle name="Normal 17 4 3 3 3" xfId="41967"/>
    <cellStyle name="Normal 17 4 3 3 4" xfId="31953"/>
    <cellStyle name="Normal 17 4 3 4" xfId="8177"/>
    <cellStyle name="Normal 17 4 3 4 2" xfId="20802"/>
    <cellStyle name="Normal 17 4 3 4 2 2" xfId="56018"/>
    <cellStyle name="Normal 17 4 3 4 3" xfId="43421"/>
    <cellStyle name="Normal 17 4 3 4 4" xfId="33407"/>
    <cellStyle name="Normal 17 4 3 5" xfId="9958"/>
    <cellStyle name="Normal 17 4 3 5 2" xfId="22578"/>
    <cellStyle name="Normal 17 4 3 5 2 2" xfId="57794"/>
    <cellStyle name="Normal 17 4 3 5 3" xfId="45197"/>
    <cellStyle name="Normal 17 4 3 5 4" xfId="35183"/>
    <cellStyle name="Normal 17 4 3 6" xfId="11751"/>
    <cellStyle name="Normal 17 4 3 6 2" xfId="24354"/>
    <cellStyle name="Normal 17 4 3 6 2 2" xfId="59570"/>
    <cellStyle name="Normal 17 4 3 6 3" xfId="46973"/>
    <cellStyle name="Normal 17 4 3 6 4" xfId="36959"/>
    <cellStyle name="Normal 17 4 3 7" xfId="16118"/>
    <cellStyle name="Normal 17 4 3 7 2" xfId="51334"/>
    <cellStyle name="Normal 17 4 3 7 3" xfId="28723"/>
    <cellStyle name="Normal 17 4 3 8" xfId="14340"/>
    <cellStyle name="Normal 17 4 3 8 2" xfId="49558"/>
    <cellStyle name="Normal 17 4 3 9" xfId="38737"/>
    <cellStyle name="Normal 17 4 4" xfId="2614"/>
    <cellStyle name="Normal 17 4 4 10" xfId="26138"/>
    <cellStyle name="Normal 17 4 4 11" xfId="60542"/>
    <cellStyle name="Normal 17 4 4 2" xfId="4439"/>
    <cellStyle name="Normal 17 4 4 2 2" xfId="17085"/>
    <cellStyle name="Normal 17 4 4 2 2 2" xfId="52301"/>
    <cellStyle name="Normal 17 4 4 2 3" xfId="39704"/>
    <cellStyle name="Normal 17 4 4 2 4" xfId="29690"/>
    <cellStyle name="Normal 17 4 4 3" xfId="5909"/>
    <cellStyle name="Normal 17 4 4 3 2" xfId="18539"/>
    <cellStyle name="Normal 17 4 4 3 2 2" xfId="53755"/>
    <cellStyle name="Normal 17 4 4 3 3" xfId="41158"/>
    <cellStyle name="Normal 17 4 4 3 4" xfId="31144"/>
    <cellStyle name="Normal 17 4 4 4" xfId="7368"/>
    <cellStyle name="Normal 17 4 4 4 2" xfId="19993"/>
    <cellStyle name="Normal 17 4 4 4 2 2" xfId="55209"/>
    <cellStyle name="Normal 17 4 4 4 3" xfId="42612"/>
    <cellStyle name="Normal 17 4 4 4 4" xfId="32598"/>
    <cellStyle name="Normal 17 4 4 5" xfId="9149"/>
    <cellStyle name="Normal 17 4 4 5 2" xfId="21769"/>
    <cellStyle name="Normal 17 4 4 5 2 2" xfId="56985"/>
    <cellStyle name="Normal 17 4 4 5 3" xfId="44388"/>
    <cellStyle name="Normal 17 4 4 5 4" xfId="34374"/>
    <cellStyle name="Normal 17 4 4 6" xfId="10942"/>
    <cellStyle name="Normal 17 4 4 6 2" xfId="23545"/>
    <cellStyle name="Normal 17 4 4 6 2 2" xfId="58761"/>
    <cellStyle name="Normal 17 4 4 6 3" xfId="46164"/>
    <cellStyle name="Normal 17 4 4 6 4" xfId="36150"/>
    <cellStyle name="Normal 17 4 4 7" xfId="15309"/>
    <cellStyle name="Normal 17 4 4 7 2" xfId="50525"/>
    <cellStyle name="Normal 17 4 4 7 3" xfId="27914"/>
    <cellStyle name="Normal 17 4 4 8" xfId="13531"/>
    <cellStyle name="Normal 17 4 4 8 2" xfId="48749"/>
    <cellStyle name="Normal 17 4 4 9" xfId="37928"/>
    <cellStyle name="Normal 17 4 5" xfId="3777"/>
    <cellStyle name="Normal 17 4 5 2" xfId="8500"/>
    <cellStyle name="Normal 17 4 5 2 2" xfId="21125"/>
    <cellStyle name="Normal 17 4 5 2 2 2" xfId="56341"/>
    <cellStyle name="Normal 17 4 5 2 3" xfId="43744"/>
    <cellStyle name="Normal 17 4 5 2 4" xfId="33730"/>
    <cellStyle name="Normal 17 4 5 3" xfId="10281"/>
    <cellStyle name="Normal 17 4 5 3 2" xfId="22901"/>
    <cellStyle name="Normal 17 4 5 3 2 2" xfId="58117"/>
    <cellStyle name="Normal 17 4 5 3 3" xfId="45520"/>
    <cellStyle name="Normal 17 4 5 3 4" xfId="35506"/>
    <cellStyle name="Normal 17 4 5 4" xfId="12076"/>
    <cellStyle name="Normal 17 4 5 4 2" xfId="24677"/>
    <cellStyle name="Normal 17 4 5 4 2 2" xfId="59893"/>
    <cellStyle name="Normal 17 4 5 4 3" xfId="47296"/>
    <cellStyle name="Normal 17 4 5 4 4" xfId="37282"/>
    <cellStyle name="Normal 17 4 5 5" xfId="16441"/>
    <cellStyle name="Normal 17 4 5 5 2" xfId="51657"/>
    <cellStyle name="Normal 17 4 5 5 3" xfId="29046"/>
    <cellStyle name="Normal 17 4 5 6" xfId="14663"/>
    <cellStyle name="Normal 17 4 5 6 2" xfId="49881"/>
    <cellStyle name="Normal 17 4 5 7" xfId="39060"/>
    <cellStyle name="Normal 17 4 5 8" xfId="27270"/>
    <cellStyle name="Normal 17 4 6" xfId="4117"/>
    <cellStyle name="Normal 17 4 6 2" xfId="16763"/>
    <cellStyle name="Normal 17 4 6 2 2" xfId="51979"/>
    <cellStyle name="Normal 17 4 6 2 3" xfId="29368"/>
    <cellStyle name="Normal 17 4 6 3" xfId="13209"/>
    <cellStyle name="Normal 17 4 6 3 2" xfId="48427"/>
    <cellStyle name="Normal 17 4 6 4" xfId="39382"/>
    <cellStyle name="Normal 17 4 6 5" xfId="25816"/>
    <cellStyle name="Normal 17 4 7" xfId="5587"/>
    <cellStyle name="Normal 17 4 7 2" xfId="18217"/>
    <cellStyle name="Normal 17 4 7 2 2" xfId="53433"/>
    <cellStyle name="Normal 17 4 7 3" xfId="40836"/>
    <cellStyle name="Normal 17 4 7 4" xfId="30822"/>
    <cellStyle name="Normal 17 4 8" xfId="7046"/>
    <cellStyle name="Normal 17 4 8 2" xfId="19671"/>
    <cellStyle name="Normal 17 4 8 2 2" xfId="54887"/>
    <cellStyle name="Normal 17 4 8 3" xfId="42290"/>
    <cellStyle name="Normal 17 4 8 4" xfId="32276"/>
    <cellStyle name="Normal 17 4 9" xfId="8827"/>
    <cellStyle name="Normal 17 4 9 2" xfId="21447"/>
    <cellStyle name="Normal 17 4 9 2 2" xfId="56663"/>
    <cellStyle name="Normal 17 4 9 3" xfId="44066"/>
    <cellStyle name="Normal 17 4 9 4" xfId="34052"/>
    <cellStyle name="Normal 17 5" xfId="2946"/>
    <cellStyle name="Normal 17 5 10" xfId="25329"/>
    <cellStyle name="Normal 17 5 11" xfId="60864"/>
    <cellStyle name="Normal 17 5 2" xfId="4761"/>
    <cellStyle name="Normal 17 5 2 2" xfId="17407"/>
    <cellStyle name="Normal 17 5 2 2 2" xfId="52623"/>
    <cellStyle name="Normal 17 5 2 2 3" xfId="30012"/>
    <cellStyle name="Normal 17 5 2 3" xfId="13853"/>
    <cellStyle name="Normal 17 5 2 3 2" xfId="49071"/>
    <cellStyle name="Normal 17 5 2 4" xfId="40026"/>
    <cellStyle name="Normal 17 5 2 5" xfId="26460"/>
    <cellStyle name="Normal 17 5 3" xfId="6231"/>
    <cellStyle name="Normal 17 5 3 2" xfId="18861"/>
    <cellStyle name="Normal 17 5 3 2 2" xfId="54077"/>
    <cellStyle name="Normal 17 5 3 3" xfId="41480"/>
    <cellStyle name="Normal 17 5 3 4" xfId="31466"/>
    <cellStyle name="Normal 17 5 4" xfId="7690"/>
    <cellStyle name="Normal 17 5 4 2" xfId="20315"/>
    <cellStyle name="Normal 17 5 4 2 2" xfId="55531"/>
    <cellStyle name="Normal 17 5 4 3" xfId="42934"/>
    <cellStyle name="Normal 17 5 4 4" xfId="32920"/>
    <cellStyle name="Normal 17 5 5" xfId="9471"/>
    <cellStyle name="Normal 17 5 5 2" xfId="22091"/>
    <cellStyle name="Normal 17 5 5 2 2" xfId="57307"/>
    <cellStyle name="Normal 17 5 5 3" xfId="44710"/>
    <cellStyle name="Normal 17 5 5 4" xfId="34696"/>
    <cellStyle name="Normal 17 5 6" xfId="11264"/>
    <cellStyle name="Normal 17 5 6 2" xfId="23867"/>
    <cellStyle name="Normal 17 5 6 2 2" xfId="59083"/>
    <cellStyle name="Normal 17 5 6 3" xfId="46486"/>
    <cellStyle name="Normal 17 5 6 4" xfId="36472"/>
    <cellStyle name="Normal 17 5 7" xfId="15631"/>
    <cellStyle name="Normal 17 5 7 2" xfId="50847"/>
    <cellStyle name="Normal 17 5 7 3" xfId="28236"/>
    <cellStyle name="Normal 17 5 8" xfId="12722"/>
    <cellStyle name="Normal 17 5 8 2" xfId="47940"/>
    <cellStyle name="Normal 17 5 9" xfId="38250"/>
    <cellStyle name="Normal 17 6" xfId="2784"/>
    <cellStyle name="Normal 17 6 10" xfId="25177"/>
    <cellStyle name="Normal 17 6 11" xfId="60712"/>
    <cellStyle name="Normal 17 6 2" xfId="4609"/>
    <cellStyle name="Normal 17 6 2 2" xfId="17255"/>
    <cellStyle name="Normal 17 6 2 2 2" xfId="52471"/>
    <cellStyle name="Normal 17 6 2 2 3" xfId="29860"/>
    <cellStyle name="Normal 17 6 2 3" xfId="13701"/>
    <cellStyle name="Normal 17 6 2 3 2" xfId="48919"/>
    <cellStyle name="Normal 17 6 2 4" xfId="39874"/>
    <cellStyle name="Normal 17 6 2 5" xfId="26308"/>
    <cellStyle name="Normal 17 6 3" xfId="6079"/>
    <cellStyle name="Normal 17 6 3 2" xfId="18709"/>
    <cellStyle name="Normal 17 6 3 2 2" xfId="53925"/>
    <cellStyle name="Normal 17 6 3 3" xfId="41328"/>
    <cellStyle name="Normal 17 6 3 4" xfId="31314"/>
    <cellStyle name="Normal 17 6 4" xfId="7538"/>
    <cellStyle name="Normal 17 6 4 2" xfId="20163"/>
    <cellStyle name="Normal 17 6 4 2 2" xfId="55379"/>
    <cellStyle name="Normal 17 6 4 3" xfId="42782"/>
    <cellStyle name="Normal 17 6 4 4" xfId="32768"/>
    <cellStyle name="Normal 17 6 5" xfId="9319"/>
    <cellStyle name="Normal 17 6 5 2" xfId="21939"/>
    <cellStyle name="Normal 17 6 5 2 2" xfId="57155"/>
    <cellStyle name="Normal 17 6 5 3" xfId="44558"/>
    <cellStyle name="Normal 17 6 5 4" xfId="34544"/>
    <cellStyle name="Normal 17 6 6" xfId="11112"/>
    <cellStyle name="Normal 17 6 6 2" xfId="23715"/>
    <cellStyle name="Normal 17 6 6 2 2" xfId="58931"/>
    <cellStyle name="Normal 17 6 6 3" xfId="46334"/>
    <cellStyle name="Normal 17 6 6 4" xfId="36320"/>
    <cellStyle name="Normal 17 6 7" xfId="15479"/>
    <cellStyle name="Normal 17 6 7 2" xfId="50695"/>
    <cellStyle name="Normal 17 6 7 3" xfId="28084"/>
    <cellStyle name="Normal 17 6 8" xfId="12570"/>
    <cellStyle name="Normal 17 6 8 2" xfId="47788"/>
    <cellStyle name="Normal 17 6 9" xfId="38098"/>
    <cellStyle name="Normal 17 7" xfId="3299"/>
    <cellStyle name="Normal 17 7 10" xfId="26795"/>
    <cellStyle name="Normal 17 7 11" xfId="61199"/>
    <cellStyle name="Normal 17 7 2" xfId="5096"/>
    <cellStyle name="Normal 17 7 2 2" xfId="17742"/>
    <cellStyle name="Normal 17 7 2 2 2" xfId="52958"/>
    <cellStyle name="Normal 17 7 2 3" xfId="40361"/>
    <cellStyle name="Normal 17 7 2 4" xfId="30347"/>
    <cellStyle name="Normal 17 7 3" xfId="6566"/>
    <cellStyle name="Normal 17 7 3 2" xfId="19196"/>
    <cellStyle name="Normal 17 7 3 2 2" xfId="54412"/>
    <cellStyle name="Normal 17 7 3 3" xfId="41815"/>
    <cellStyle name="Normal 17 7 3 4" xfId="31801"/>
    <cellStyle name="Normal 17 7 4" xfId="8025"/>
    <cellStyle name="Normal 17 7 4 2" xfId="20650"/>
    <cellStyle name="Normal 17 7 4 2 2" xfId="55866"/>
    <cellStyle name="Normal 17 7 4 3" xfId="43269"/>
    <cellStyle name="Normal 17 7 4 4" xfId="33255"/>
    <cellStyle name="Normal 17 7 5" xfId="9806"/>
    <cellStyle name="Normal 17 7 5 2" xfId="22426"/>
    <cellStyle name="Normal 17 7 5 2 2" xfId="57642"/>
    <cellStyle name="Normal 17 7 5 3" xfId="45045"/>
    <cellStyle name="Normal 17 7 5 4" xfId="35031"/>
    <cellStyle name="Normal 17 7 6" xfId="11599"/>
    <cellStyle name="Normal 17 7 6 2" xfId="24202"/>
    <cellStyle name="Normal 17 7 6 2 2" xfId="59418"/>
    <cellStyle name="Normal 17 7 6 3" xfId="46821"/>
    <cellStyle name="Normal 17 7 6 4" xfId="36807"/>
    <cellStyle name="Normal 17 7 7" xfId="15966"/>
    <cellStyle name="Normal 17 7 7 2" xfId="51182"/>
    <cellStyle name="Normal 17 7 7 3" xfId="28571"/>
    <cellStyle name="Normal 17 7 8" xfId="14188"/>
    <cellStyle name="Normal 17 7 8 2" xfId="49406"/>
    <cellStyle name="Normal 17 7 9" xfId="38585"/>
    <cellStyle name="Normal 17 8" xfId="2454"/>
    <cellStyle name="Normal 17 8 10" xfId="25986"/>
    <cellStyle name="Normal 17 8 11" xfId="60390"/>
    <cellStyle name="Normal 17 8 2" xfId="4287"/>
    <cellStyle name="Normal 17 8 2 2" xfId="16933"/>
    <cellStyle name="Normal 17 8 2 2 2" xfId="52149"/>
    <cellStyle name="Normal 17 8 2 3" xfId="39552"/>
    <cellStyle name="Normal 17 8 2 4" xfId="29538"/>
    <cellStyle name="Normal 17 8 3" xfId="5757"/>
    <cellStyle name="Normal 17 8 3 2" xfId="18387"/>
    <cellStyle name="Normal 17 8 3 2 2" xfId="53603"/>
    <cellStyle name="Normal 17 8 3 3" xfId="41006"/>
    <cellStyle name="Normal 17 8 3 4" xfId="30992"/>
    <cellStyle name="Normal 17 8 4" xfId="7216"/>
    <cellStyle name="Normal 17 8 4 2" xfId="19841"/>
    <cellStyle name="Normal 17 8 4 2 2" xfId="55057"/>
    <cellStyle name="Normal 17 8 4 3" xfId="42460"/>
    <cellStyle name="Normal 17 8 4 4" xfId="32446"/>
    <cellStyle name="Normal 17 8 5" xfId="8997"/>
    <cellStyle name="Normal 17 8 5 2" xfId="21617"/>
    <cellStyle name="Normal 17 8 5 2 2" xfId="56833"/>
    <cellStyle name="Normal 17 8 5 3" xfId="44236"/>
    <cellStyle name="Normal 17 8 5 4" xfId="34222"/>
    <cellStyle name="Normal 17 8 6" xfId="10790"/>
    <cellStyle name="Normal 17 8 6 2" xfId="23393"/>
    <cellStyle name="Normal 17 8 6 2 2" xfId="58609"/>
    <cellStyle name="Normal 17 8 6 3" xfId="46012"/>
    <cellStyle name="Normal 17 8 6 4" xfId="35998"/>
    <cellStyle name="Normal 17 8 7" xfId="15157"/>
    <cellStyle name="Normal 17 8 7 2" xfId="50373"/>
    <cellStyle name="Normal 17 8 7 3" xfId="27762"/>
    <cellStyle name="Normal 17 8 8" xfId="13379"/>
    <cellStyle name="Normal 17 8 8 2" xfId="48597"/>
    <cellStyle name="Normal 17 8 9" xfId="37776"/>
    <cellStyle name="Normal 17 9" xfId="3623"/>
    <cellStyle name="Normal 17 9 2" xfId="8348"/>
    <cellStyle name="Normal 17 9 2 2" xfId="20973"/>
    <cellStyle name="Normal 17 9 2 2 2" xfId="56189"/>
    <cellStyle name="Normal 17 9 2 3" xfId="43592"/>
    <cellStyle name="Normal 17 9 2 4" xfId="33578"/>
    <cellStyle name="Normal 17 9 3" xfId="10129"/>
    <cellStyle name="Normal 17 9 3 2" xfId="22749"/>
    <cellStyle name="Normal 17 9 3 2 2" xfId="57965"/>
    <cellStyle name="Normal 17 9 3 3" xfId="45368"/>
    <cellStyle name="Normal 17 9 3 4" xfId="35354"/>
    <cellStyle name="Normal 17 9 4" xfId="11924"/>
    <cellStyle name="Normal 17 9 4 2" xfId="24525"/>
    <cellStyle name="Normal 17 9 4 2 2" xfId="59741"/>
    <cellStyle name="Normal 17 9 4 3" xfId="47144"/>
    <cellStyle name="Normal 17 9 4 4" xfId="37130"/>
    <cellStyle name="Normal 17 9 5" xfId="16289"/>
    <cellStyle name="Normal 17 9 5 2" xfId="51505"/>
    <cellStyle name="Normal 17 9 5 3" xfId="28894"/>
    <cellStyle name="Normal 17 9 6" xfId="14511"/>
    <cellStyle name="Normal 17 9 6 2" xfId="49729"/>
    <cellStyle name="Normal 17 9 7" xfId="38908"/>
    <cellStyle name="Normal 17 9 8" xfId="27118"/>
    <cellStyle name="Normal 17_District Target Attainment" xfId="1065"/>
    <cellStyle name="Normal 18" xfId="1066"/>
    <cellStyle name="Normal 18 2" xfId="1067"/>
    <cellStyle name="Normal 18 3" xfId="1068"/>
    <cellStyle name="Normal 18 3 2" xfId="1069"/>
    <cellStyle name="Normal 18 4" xfId="1070"/>
    <cellStyle name="Normal 18 5" xfId="1071"/>
    <cellStyle name="Normal 18 5 2" xfId="1072"/>
    <cellStyle name="Normal 18 5 3" xfId="1073"/>
    <cellStyle name="Normal 18 5 4" xfId="1074"/>
    <cellStyle name="Normal 18 5 4 2" xfId="1075"/>
    <cellStyle name="Normal 18 5 4 2 2" xfId="1076"/>
    <cellStyle name="Normal 18 5 4 2 3" xfId="1077"/>
    <cellStyle name="Normal 18 5 4 2 3 2" xfId="1078"/>
    <cellStyle name="Normal 18 5 4 2 3 3" xfId="1079"/>
    <cellStyle name="Normal 18 5 4 2 3 3 2" xfId="1080"/>
    <cellStyle name="Normal 18 5 4 3" xfId="1081"/>
    <cellStyle name="Normal 18 5 4 4" xfId="1082"/>
    <cellStyle name="Normal 18 5 4 4 2" xfId="1083"/>
    <cellStyle name="Normal 18 5 4 4 3" xfId="1084"/>
    <cellStyle name="Normal 18 5 4 4 3 2" xfId="1085"/>
    <cellStyle name="Normal 19" xfId="1086"/>
    <cellStyle name="Normal 2" xfId="13"/>
    <cellStyle name="Normal 2 10" xfId="1087"/>
    <cellStyle name="Normal 2 10 10" xfId="5465"/>
    <cellStyle name="Normal 2 10 10 2" xfId="18095"/>
    <cellStyle name="Normal 2 10 10 2 2" xfId="53311"/>
    <cellStyle name="Normal 2 10 10 3" xfId="40714"/>
    <cellStyle name="Normal 2 10 10 4" xfId="30700"/>
    <cellStyle name="Normal 2 10 11" xfId="6921"/>
    <cellStyle name="Normal 2 10 11 2" xfId="19549"/>
    <cellStyle name="Normal 2 10 11 2 2" xfId="54765"/>
    <cellStyle name="Normal 2 10 11 3" xfId="42168"/>
    <cellStyle name="Normal 2 10 11 4" xfId="32154"/>
    <cellStyle name="Normal 2 10 12" xfId="8703"/>
    <cellStyle name="Normal 2 10 12 2" xfId="21325"/>
    <cellStyle name="Normal 2 10 12 2 2" xfId="56541"/>
    <cellStyle name="Normal 2 10 12 3" xfId="43944"/>
    <cellStyle name="Normal 2 10 12 4" xfId="33930"/>
    <cellStyle name="Normal 2 10 13" xfId="10566"/>
    <cellStyle name="Normal 2 10 13 2" xfId="23177"/>
    <cellStyle name="Normal 2 10 13 2 2" xfId="58393"/>
    <cellStyle name="Normal 2 10 13 3" xfId="45796"/>
    <cellStyle name="Normal 2 10 13 4" xfId="35782"/>
    <cellStyle name="Normal 2 10 14" xfId="14864"/>
    <cellStyle name="Normal 2 10 14 2" xfId="50081"/>
    <cellStyle name="Normal 2 10 14 3" xfId="27470"/>
    <cellStyle name="Normal 2 10 15" xfId="12278"/>
    <cellStyle name="Normal 2 10 15 2" xfId="47496"/>
    <cellStyle name="Normal 2 10 16" xfId="37483"/>
    <cellStyle name="Normal 2 10 17" xfId="24885"/>
    <cellStyle name="Normal 2 10 18" xfId="60098"/>
    <cellStyle name="Normal 2 10 2" xfId="1088"/>
    <cellStyle name="Normal 2 10 2 10" xfId="6995"/>
    <cellStyle name="Normal 2 10 2 10 2" xfId="19621"/>
    <cellStyle name="Normal 2 10 2 10 2 2" xfId="54837"/>
    <cellStyle name="Normal 2 10 2 10 3" xfId="42240"/>
    <cellStyle name="Normal 2 10 2 10 4" xfId="32226"/>
    <cellStyle name="Normal 2 10 2 11" xfId="8776"/>
    <cellStyle name="Normal 2 10 2 11 2" xfId="21397"/>
    <cellStyle name="Normal 2 10 2 11 2 2" xfId="56613"/>
    <cellStyle name="Normal 2 10 2 11 3" xfId="44016"/>
    <cellStyle name="Normal 2 10 2 11 4" xfId="34002"/>
    <cellStyle name="Normal 2 10 2 12" xfId="10567"/>
    <cellStyle name="Normal 2 10 2 12 2" xfId="23178"/>
    <cellStyle name="Normal 2 10 2 12 2 2" xfId="58394"/>
    <cellStyle name="Normal 2 10 2 12 3" xfId="45797"/>
    <cellStyle name="Normal 2 10 2 12 4" xfId="35783"/>
    <cellStyle name="Normal 2 10 2 13" xfId="14936"/>
    <cellStyle name="Normal 2 10 2 13 2" xfId="50153"/>
    <cellStyle name="Normal 2 10 2 13 3" xfId="27542"/>
    <cellStyle name="Normal 2 10 2 14" xfId="12350"/>
    <cellStyle name="Normal 2 10 2 14 2" xfId="47568"/>
    <cellStyle name="Normal 2 10 2 15" xfId="37555"/>
    <cellStyle name="Normal 2 10 2 16" xfId="24957"/>
    <cellStyle name="Normal 2 10 2 17" xfId="60170"/>
    <cellStyle name="Normal 2 10 2 2" xfId="1089"/>
    <cellStyle name="Normal 2 10 2 2 10" xfId="10568"/>
    <cellStyle name="Normal 2 10 2 2 10 2" xfId="23179"/>
    <cellStyle name="Normal 2 10 2 2 10 2 2" xfId="58395"/>
    <cellStyle name="Normal 2 10 2 2 10 3" xfId="45798"/>
    <cellStyle name="Normal 2 10 2 2 10 4" xfId="35784"/>
    <cellStyle name="Normal 2 10 2 2 11" xfId="15091"/>
    <cellStyle name="Normal 2 10 2 2 11 2" xfId="50307"/>
    <cellStyle name="Normal 2 10 2 2 11 3" xfId="27696"/>
    <cellStyle name="Normal 2 10 2 2 12" xfId="12504"/>
    <cellStyle name="Normal 2 10 2 2 12 2" xfId="47722"/>
    <cellStyle name="Normal 2 10 2 2 13" xfId="37710"/>
    <cellStyle name="Normal 2 10 2 2 14" xfId="25111"/>
    <cellStyle name="Normal 2 10 2 2 15" xfId="60324"/>
    <cellStyle name="Normal 2 10 2 2 2" xfId="3227"/>
    <cellStyle name="Normal 2 10 2 2 2 10" xfId="25595"/>
    <cellStyle name="Normal 2 10 2 2 2 11" xfId="61130"/>
    <cellStyle name="Normal 2 10 2 2 2 2" xfId="5027"/>
    <cellStyle name="Normal 2 10 2 2 2 2 2" xfId="17673"/>
    <cellStyle name="Normal 2 10 2 2 2 2 2 2" xfId="52889"/>
    <cellStyle name="Normal 2 10 2 2 2 2 2 3" xfId="30278"/>
    <cellStyle name="Normal 2 10 2 2 2 2 3" xfId="14119"/>
    <cellStyle name="Normal 2 10 2 2 2 2 3 2" xfId="49337"/>
    <cellStyle name="Normal 2 10 2 2 2 2 4" xfId="40292"/>
    <cellStyle name="Normal 2 10 2 2 2 2 5" xfId="26726"/>
    <cellStyle name="Normal 2 10 2 2 2 3" xfId="6497"/>
    <cellStyle name="Normal 2 10 2 2 2 3 2" xfId="19127"/>
    <cellStyle name="Normal 2 10 2 2 2 3 2 2" xfId="54343"/>
    <cellStyle name="Normal 2 10 2 2 2 3 3" xfId="41746"/>
    <cellStyle name="Normal 2 10 2 2 2 3 4" xfId="31732"/>
    <cellStyle name="Normal 2 10 2 2 2 4" xfId="7956"/>
    <cellStyle name="Normal 2 10 2 2 2 4 2" xfId="20581"/>
    <cellStyle name="Normal 2 10 2 2 2 4 2 2" xfId="55797"/>
    <cellStyle name="Normal 2 10 2 2 2 4 3" xfId="43200"/>
    <cellStyle name="Normal 2 10 2 2 2 4 4" xfId="33186"/>
    <cellStyle name="Normal 2 10 2 2 2 5" xfId="9737"/>
    <cellStyle name="Normal 2 10 2 2 2 5 2" xfId="22357"/>
    <cellStyle name="Normal 2 10 2 2 2 5 2 2" xfId="57573"/>
    <cellStyle name="Normal 2 10 2 2 2 5 3" xfId="44976"/>
    <cellStyle name="Normal 2 10 2 2 2 5 4" xfId="34962"/>
    <cellStyle name="Normal 2 10 2 2 2 6" xfId="11530"/>
    <cellStyle name="Normal 2 10 2 2 2 6 2" xfId="24133"/>
    <cellStyle name="Normal 2 10 2 2 2 6 2 2" xfId="59349"/>
    <cellStyle name="Normal 2 10 2 2 2 6 3" xfId="46752"/>
    <cellStyle name="Normal 2 10 2 2 2 6 4" xfId="36738"/>
    <cellStyle name="Normal 2 10 2 2 2 7" xfId="15897"/>
    <cellStyle name="Normal 2 10 2 2 2 7 2" xfId="51113"/>
    <cellStyle name="Normal 2 10 2 2 2 7 3" xfId="28502"/>
    <cellStyle name="Normal 2 10 2 2 2 8" xfId="12988"/>
    <cellStyle name="Normal 2 10 2 2 2 8 2" xfId="48206"/>
    <cellStyle name="Normal 2 10 2 2 2 9" xfId="38516"/>
    <cellStyle name="Normal 2 10 2 2 3" xfId="3556"/>
    <cellStyle name="Normal 2 10 2 2 3 10" xfId="27051"/>
    <cellStyle name="Normal 2 10 2 2 3 11" xfId="61455"/>
    <cellStyle name="Normal 2 10 2 2 3 2" xfId="5352"/>
    <cellStyle name="Normal 2 10 2 2 3 2 2" xfId="17998"/>
    <cellStyle name="Normal 2 10 2 2 3 2 2 2" xfId="53214"/>
    <cellStyle name="Normal 2 10 2 2 3 2 3" xfId="40617"/>
    <cellStyle name="Normal 2 10 2 2 3 2 4" xfId="30603"/>
    <cellStyle name="Normal 2 10 2 2 3 3" xfId="6822"/>
    <cellStyle name="Normal 2 10 2 2 3 3 2" xfId="19452"/>
    <cellStyle name="Normal 2 10 2 2 3 3 2 2" xfId="54668"/>
    <cellStyle name="Normal 2 10 2 2 3 3 3" xfId="42071"/>
    <cellStyle name="Normal 2 10 2 2 3 3 4" xfId="32057"/>
    <cellStyle name="Normal 2 10 2 2 3 4" xfId="8281"/>
    <cellStyle name="Normal 2 10 2 2 3 4 2" xfId="20906"/>
    <cellStyle name="Normal 2 10 2 2 3 4 2 2" xfId="56122"/>
    <cellStyle name="Normal 2 10 2 2 3 4 3" xfId="43525"/>
    <cellStyle name="Normal 2 10 2 2 3 4 4" xfId="33511"/>
    <cellStyle name="Normal 2 10 2 2 3 5" xfId="10062"/>
    <cellStyle name="Normal 2 10 2 2 3 5 2" xfId="22682"/>
    <cellStyle name="Normal 2 10 2 2 3 5 2 2" xfId="57898"/>
    <cellStyle name="Normal 2 10 2 2 3 5 3" xfId="45301"/>
    <cellStyle name="Normal 2 10 2 2 3 5 4" xfId="35287"/>
    <cellStyle name="Normal 2 10 2 2 3 6" xfId="11855"/>
    <cellStyle name="Normal 2 10 2 2 3 6 2" xfId="24458"/>
    <cellStyle name="Normal 2 10 2 2 3 6 2 2" xfId="59674"/>
    <cellStyle name="Normal 2 10 2 2 3 6 3" xfId="47077"/>
    <cellStyle name="Normal 2 10 2 2 3 6 4" xfId="37063"/>
    <cellStyle name="Normal 2 10 2 2 3 7" xfId="16222"/>
    <cellStyle name="Normal 2 10 2 2 3 7 2" xfId="51438"/>
    <cellStyle name="Normal 2 10 2 2 3 7 3" xfId="28827"/>
    <cellStyle name="Normal 2 10 2 2 3 8" xfId="14444"/>
    <cellStyle name="Normal 2 10 2 2 3 8 2" xfId="49662"/>
    <cellStyle name="Normal 2 10 2 2 3 9" xfId="38841"/>
    <cellStyle name="Normal 2 10 2 2 4" xfId="2718"/>
    <cellStyle name="Normal 2 10 2 2 4 10" xfId="26242"/>
    <cellStyle name="Normal 2 10 2 2 4 11" xfId="60646"/>
    <cellStyle name="Normal 2 10 2 2 4 2" xfId="4543"/>
    <cellStyle name="Normal 2 10 2 2 4 2 2" xfId="17189"/>
    <cellStyle name="Normal 2 10 2 2 4 2 2 2" xfId="52405"/>
    <cellStyle name="Normal 2 10 2 2 4 2 3" xfId="39808"/>
    <cellStyle name="Normal 2 10 2 2 4 2 4" xfId="29794"/>
    <cellStyle name="Normal 2 10 2 2 4 3" xfId="6013"/>
    <cellStyle name="Normal 2 10 2 2 4 3 2" xfId="18643"/>
    <cellStyle name="Normal 2 10 2 2 4 3 2 2" xfId="53859"/>
    <cellStyle name="Normal 2 10 2 2 4 3 3" xfId="41262"/>
    <cellStyle name="Normal 2 10 2 2 4 3 4" xfId="31248"/>
    <cellStyle name="Normal 2 10 2 2 4 4" xfId="7472"/>
    <cellStyle name="Normal 2 10 2 2 4 4 2" xfId="20097"/>
    <cellStyle name="Normal 2 10 2 2 4 4 2 2" xfId="55313"/>
    <cellStyle name="Normal 2 10 2 2 4 4 3" xfId="42716"/>
    <cellStyle name="Normal 2 10 2 2 4 4 4" xfId="32702"/>
    <cellStyle name="Normal 2 10 2 2 4 5" xfId="9253"/>
    <cellStyle name="Normal 2 10 2 2 4 5 2" xfId="21873"/>
    <cellStyle name="Normal 2 10 2 2 4 5 2 2" xfId="57089"/>
    <cellStyle name="Normal 2 10 2 2 4 5 3" xfId="44492"/>
    <cellStyle name="Normal 2 10 2 2 4 5 4" xfId="34478"/>
    <cellStyle name="Normal 2 10 2 2 4 6" xfId="11046"/>
    <cellStyle name="Normal 2 10 2 2 4 6 2" xfId="23649"/>
    <cellStyle name="Normal 2 10 2 2 4 6 2 2" xfId="58865"/>
    <cellStyle name="Normal 2 10 2 2 4 6 3" xfId="46268"/>
    <cellStyle name="Normal 2 10 2 2 4 6 4" xfId="36254"/>
    <cellStyle name="Normal 2 10 2 2 4 7" xfId="15413"/>
    <cellStyle name="Normal 2 10 2 2 4 7 2" xfId="50629"/>
    <cellStyle name="Normal 2 10 2 2 4 7 3" xfId="28018"/>
    <cellStyle name="Normal 2 10 2 2 4 8" xfId="13635"/>
    <cellStyle name="Normal 2 10 2 2 4 8 2" xfId="48853"/>
    <cellStyle name="Normal 2 10 2 2 4 9" xfId="38032"/>
    <cellStyle name="Normal 2 10 2 2 5" xfId="3881"/>
    <cellStyle name="Normal 2 10 2 2 5 2" xfId="8604"/>
    <cellStyle name="Normal 2 10 2 2 5 2 2" xfId="21229"/>
    <cellStyle name="Normal 2 10 2 2 5 2 2 2" xfId="56445"/>
    <cellStyle name="Normal 2 10 2 2 5 2 3" xfId="43848"/>
    <cellStyle name="Normal 2 10 2 2 5 2 4" xfId="33834"/>
    <cellStyle name="Normal 2 10 2 2 5 3" xfId="10385"/>
    <cellStyle name="Normal 2 10 2 2 5 3 2" xfId="23005"/>
    <cellStyle name="Normal 2 10 2 2 5 3 2 2" xfId="58221"/>
    <cellStyle name="Normal 2 10 2 2 5 3 3" xfId="45624"/>
    <cellStyle name="Normal 2 10 2 2 5 3 4" xfId="35610"/>
    <cellStyle name="Normal 2 10 2 2 5 4" xfId="12180"/>
    <cellStyle name="Normal 2 10 2 2 5 4 2" xfId="24781"/>
    <cellStyle name="Normal 2 10 2 2 5 4 2 2" xfId="59997"/>
    <cellStyle name="Normal 2 10 2 2 5 4 3" xfId="47400"/>
    <cellStyle name="Normal 2 10 2 2 5 4 4" xfId="37386"/>
    <cellStyle name="Normal 2 10 2 2 5 5" xfId="16545"/>
    <cellStyle name="Normal 2 10 2 2 5 5 2" xfId="51761"/>
    <cellStyle name="Normal 2 10 2 2 5 5 3" xfId="29150"/>
    <cellStyle name="Normal 2 10 2 2 5 6" xfId="14767"/>
    <cellStyle name="Normal 2 10 2 2 5 6 2" xfId="49985"/>
    <cellStyle name="Normal 2 10 2 2 5 7" xfId="39164"/>
    <cellStyle name="Normal 2 10 2 2 5 8" xfId="27374"/>
    <cellStyle name="Normal 2 10 2 2 6" xfId="4221"/>
    <cellStyle name="Normal 2 10 2 2 6 2" xfId="16867"/>
    <cellStyle name="Normal 2 10 2 2 6 2 2" xfId="52083"/>
    <cellStyle name="Normal 2 10 2 2 6 2 3" xfId="29472"/>
    <cellStyle name="Normal 2 10 2 2 6 3" xfId="13313"/>
    <cellStyle name="Normal 2 10 2 2 6 3 2" xfId="48531"/>
    <cellStyle name="Normal 2 10 2 2 6 4" xfId="39486"/>
    <cellStyle name="Normal 2 10 2 2 6 5" xfId="25920"/>
    <cellStyle name="Normal 2 10 2 2 7" xfId="5691"/>
    <cellStyle name="Normal 2 10 2 2 7 2" xfId="18321"/>
    <cellStyle name="Normal 2 10 2 2 7 2 2" xfId="53537"/>
    <cellStyle name="Normal 2 10 2 2 7 3" xfId="40940"/>
    <cellStyle name="Normal 2 10 2 2 7 4" xfId="30926"/>
    <cellStyle name="Normal 2 10 2 2 8" xfId="7150"/>
    <cellStyle name="Normal 2 10 2 2 8 2" xfId="19775"/>
    <cellStyle name="Normal 2 10 2 2 8 2 2" xfId="54991"/>
    <cellStyle name="Normal 2 10 2 2 8 3" xfId="42394"/>
    <cellStyle name="Normal 2 10 2 2 8 4" xfId="32380"/>
    <cellStyle name="Normal 2 10 2 2 9" xfId="8931"/>
    <cellStyle name="Normal 2 10 2 2 9 2" xfId="21551"/>
    <cellStyle name="Normal 2 10 2 2 9 2 2" xfId="56767"/>
    <cellStyle name="Normal 2 10 2 2 9 3" xfId="44170"/>
    <cellStyle name="Normal 2 10 2 2 9 4" xfId="34156"/>
    <cellStyle name="Normal 2 10 2 3" xfId="3067"/>
    <cellStyle name="Normal 2 10 2 3 10" xfId="25438"/>
    <cellStyle name="Normal 2 10 2 3 11" xfId="60973"/>
    <cellStyle name="Normal 2 10 2 3 2" xfId="4870"/>
    <cellStyle name="Normal 2 10 2 3 2 2" xfId="17516"/>
    <cellStyle name="Normal 2 10 2 3 2 2 2" xfId="52732"/>
    <cellStyle name="Normal 2 10 2 3 2 2 3" xfId="30121"/>
    <cellStyle name="Normal 2 10 2 3 2 3" xfId="13962"/>
    <cellStyle name="Normal 2 10 2 3 2 3 2" xfId="49180"/>
    <cellStyle name="Normal 2 10 2 3 2 4" xfId="40135"/>
    <cellStyle name="Normal 2 10 2 3 2 5" xfId="26569"/>
    <cellStyle name="Normal 2 10 2 3 3" xfId="6340"/>
    <cellStyle name="Normal 2 10 2 3 3 2" xfId="18970"/>
    <cellStyle name="Normal 2 10 2 3 3 2 2" xfId="54186"/>
    <cellStyle name="Normal 2 10 2 3 3 3" xfId="41589"/>
    <cellStyle name="Normal 2 10 2 3 3 4" xfId="31575"/>
    <cellStyle name="Normal 2 10 2 3 4" xfId="7799"/>
    <cellStyle name="Normal 2 10 2 3 4 2" xfId="20424"/>
    <cellStyle name="Normal 2 10 2 3 4 2 2" xfId="55640"/>
    <cellStyle name="Normal 2 10 2 3 4 3" xfId="43043"/>
    <cellStyle name="Normal 2 10 2 3 4 4" xfId="33029"/>
    <cellStyle name="Normal 2 10 2 3 5" xfId="9580"/>
    <cellStyle name="Normal 2 10 2 3 5 2" xfId="22200"/>
    <cellStyle name="Normal 2 10 2 3 5 2 2" xfId="57416"/>
    <cellStyle name="Normal 2 10 2 3 5 3" xfId="44819"/>
    <cellStyle name="Normal 2 10 2 3 5 4" xfId="34805"/>
    <cellStyle name="Normal 2 10 2 3 6" xfId="11373"/>
    <cellStyle name="Normal 2 10 2 3 6 2" xfId="23976"/>
    <cellStyle name="Normal 2 10 2 3 6 2 2" xfId="59192"/>
    <cellStyle name="Normal 2 10 2 3 6 3" xfId="46595"/>
    <cellStyle name="Normal 2 10 2 3 6 4" xfId="36581"/>
    <cellStyle name="Normal 2 10 2 3 7" xfId="15740"/>
    <cellStyle name="Normal 2 10 2 3 7 2" xfId="50956"/>
    <cellStyle name="Normal 2 10 2 3 7 3" xfId="28345"/>
    <cellStyle name="Normal 2 10 2 3 8" xfId="12831"/>
    <cellStyle name="Normal 2 10 2 3 8 2" xfId="48049"/>
    <cellStyle name="Normal 2 10 2 3 9" xfId="38359"/>
    <cellStyle name="Normal 2 10 2 4" xfId="2894"/>
    <cellStyle name="Normal 2 10 2 4 10" xfId="25279"/>
    <cellStyle name="Normal 2 10 2 4 11" xfId="60814"/>
    <cellStyle name="Normal 2 10 2 4 2" xfId="4711"/>
    <cellStyle name="Normal 2 10 2 4 2 2" xfId="17357"/>
    <cellStyle name="Normal 2 10 2 4 2 2 2" xfId="52573"/>
    <cellStyle name="Normal 2 10 2 4 2 2 3" xfId="29962"/>
    <cellStyle name="Normal 2 10 2 4 2 3" xfId="13803"/>
    <cellStyle name="Normal 2 10 2 4 2 3 2" xfId="49021"/>
    <cellStyle name="Normal 2 10 2 4 2 4" xfId="39976"/>
    <cellStyle name="Normal 2 10 2 4 2 5" xfId="26410"/>
    <cellStyle name="Normal 2 10 2 4 3" xfId="6181"/>
    <cellStyle name="Normal 2 10 2 4 3 2" xfId="18811"/>
    <cellStyle name="Normal 2 10 2 4 3 2 2" xfId="54027"/>
    <cellStyle name="Normal 2 10 2 4 3 3" xfId="41430"/>
    <cellStyle name="Normal 2 10 2 4 3 4" xfId="31416"/>
    <cellStyle name="Normal 2 10 2 4 4" xfId="7640"/>
    <cellStyle name="Normal 2 10 2 4 4 2" xfId="20265"/>
    <cellStyle name="Normal 2 10 2 4 4 2 2" xfId="55481"/>
    <cellStyle name="Normal 2 10 2 4 4 3" xfId="42884"/>
    <cellStyle name="Normal 2 10 2 4 4 4" xfId="32870"/>
    <cellStyle name="Normal 2 10 2 4 5" xfId="9421"/>
    <cellStyle name="Normal 2 10 2 4 5 2" xfId="22041"/>
    <cellStyle name="Normal 2 10 2 4 5 2 2" xfId="57257"/>
    <cellStyle name="Normal 2 10 2 4 5 3" xfId="44660"/>
    <cellStyle name="Normal 2 10 2 4 5 4" xfId="34646"/>
    <cellStyle name="Normal 2 10 2 4 6" xfId="11214"/>
    <cellStyle name="Normal 2 10 2 4 6 2" xfId="23817"/>
    <cellStyle name="Normal 2 10 2 4 6 2 2" xfId="59033"/>
    <cellStyle name="Normal 2 10 2 4 6 3" xfId="46436"/>
    <cellStyle name="Normal 2 10 2 4 6 4" xfId="36422"/>
    <cellStyle name="Normal 2 10 2 4 7" xfId="15581"/>
    <cellStyle name="Normal 2 10 2 4 7 2" xfId="50797"/>
    <cellStyle name="Normal 2 10 2 4 7 3" xfId="28186"/>
    <cellStyle name="Normal 2 10 2 4 8" xfId="12672"/>
    <cellStyle name="Normal 2 10 2 4 8 2" xfId="47890"/>
    <cellStyle name="Normal 2 10 2 4 9" xfId="38200"/>
    <cellStyle name="Normal 2 10 2 5" xfId="3402"/>
    <cellStyle name="Normal 2 10 2 5 10" xfId="26897"/>
    <cellStyle name="Normal 2 10 2 5 11" xfId="61301"/>
    <cellStyle name="Normal 2 10 2 5 2" xfId="5198"/>
    <cellStyle name="Normal 2 10 2 5 2 2" xfId="17844"/>
    <cellStyle name="Normal 2 10 2 5 2 2 2" xfId="53060"/>
    <cellStyle name="Normal 2 10 2 5 2 3" xfId="40463"/>
    <cellStyle name="Normal 2 10 2 5 2 4" xfId="30449"/>
    <cellStyle name="Normal 2 10 2 5 3" xfId="6668"/>
    <cellStyle name="Normal 2 10 2 5 3 2" xfId="19298"/>
    <cellStyle name="Normal 2 10 2 5 3 2 2" xfId="54514"/>
    <cellStyle name="Normal 2 10 2 5 3 3" xfId="41917"/>
    <cellStyle name="Normal 2 10 2 5 3 4" xfId="31903"/>
    <cellStyle name="Normal 2 10 2 5 4" xfId="8127"/>
    <cellStyle name="Normal 2 10 2 5 4 2" xfId="20752"/>
    <cellStyle name="Normal 2 10 2 5 4 2 2" xfId="55968"/>
    <cellStyle name="Normal 2 10 2 5 4 3" xfId="43371"/>
    <cellStyle name="Normal 2 10 2 5 4 4" xfId="33357"/>
    <cellStyle name="Normal 2 10 2 5 5" xfId="9908"/>
    <cellStyle name="Normal 2 10 2 5 5 2" xfId="22528"/>
    <cellStyle name="Normal 2 10 2 5 5 2 2" xfId="57744"/>
    <cellStyle name="Normal 2 10 2 5 5 3" xfId="45147"/>
    <cellStyle name="Normal 2 10 2 5 5 4" xfId="35133"/>
    <cellStyle name="Normal 2 10 2 5 6" xfId="11701"/>
    <cellStyle name="Normal 2 10 2 5 6 2" xfId="24304"/>
    <cellStyle name="Normal 2 10 2 5 6 2 2" xfId="59520"/>
    <cellStyle name="Normal 2 10 2 5 6 3" xfId="46923"/>
    <cellStyle name="Normal 2 10 2 5 6 4" xfId="36909"/>
    <cellStyle name="Normal 2 10 2 5 7" xfId="16068"/>
    <cellStyle name="Normal 2 10 2 5 7 2" xfId="51284"/>
    <cellStyle name="Normal 2 10 2 5 7 3" xfId="28673"/>
    <cellStyle name="Normal 2 10 2 5 8" xfId="14290"/>
    <cellStyle name="Normal 2 10 2 5 8 2" xfId="49508"/>
    <cellStyle name="Normal 2 10 2 5 9" xfId="38687"/>
    <cellStyle name="Normal 2 10 2 6" xfId="2563"/>
    <cellStyle name="Normal 2 10 2 6 10" xfId="26088"/>
    <cellStyle name="Normal 2 10 2 6 11" xfId="60492"/>
    <cellStyle name="Normal 2 10 2 6 2" xfId="4389"/>
    <cellStyle name="Normal 2 10 2 6 2 2" xfId="17035"/>
    <cellStyle name="Normal 2 10 2 6 2 2 2" xfId="52251"/>
    <cellStyle name="Normal 2 10 2 6 2 3" xfId="39654"/>
    <cellStyle name="Normal 2 10 2 6 2 4" xfId="29640"/>
    <cellStyle name="Normal 2 10 2 6 3" xfId="5859"/>
    <cellStyle name="Normal 2 10 2 6 3 2" xfId="18489"/>
    <cellStyle name="Normal 2 10 2 6 3 2 2" xfId="53705"/>
    <cellStyle name="Normal 2 10 2 6 3 3" xfId="41108"/>
    <cellStyle name="Normal 2 10 2 6 3 4" xfId="31094"/>
    <cellStyle name="Normal 2 10 2 6 4" xfId="7318"/>
    <cellStyle name="Normal 2 10 2 6 4 2" xfId="19943"/>
    <cellStyle name="Normal 2 10 2 6 4 2 2" xfId="55159"/>
    <cellStyle name="Normal 2 10 2 6 4 3" xfId="42562"/>
    <cellStyle name="Normal 2 10 2 6 4 4" xfId="32548"/>
    <cellStyle name="Normal 2 10 2 6 5" xfId="9099"/>
    <cellStyle name="Normal 2 10 2 6 5 2" xfId="21719"/>
    <cellStyle name="Normal 2 10 2 6 5 2 2" xfId="56935"/>
    <cellStyle name="Normal 2 10 2 6 5 3" xfId="44338"/>
    <cellStyle name="Normal 2 10 2 6 5 4" xfId="34324"/>
    <cellStyle name="Normal 2 10 2 6 6" xfId="10892"/>
    <cellStyle name="Normal 2 10 2 6 6 2" xfId="23495"/>
    <cellStyle name="Normal 2 10 2 6 6 2 2" xfId="58711"/>
    <cellStyle name="Normal 2 10 2 6 6 3" xfId="46114"/>
    <cellStyle name="Normal 2 10 2 6 6 4" xfId="36100"/>
    <cellStyle name="Normal 2 10 2 6 7" xfId="15259"/>
    <cellStyle name="Normal 2 10 2 6 7 2" xfId="50475"/>
    <cellStyle name="Normal 2 10 2 6 7 3" xfId="27864"/>
    <cellStyle name="Normal 2 10 2 6 8" xfId="13481"/>
    <cellStyle name="Normal 2 10 2 6 8 2" xfId="48699"/>
    <cellStyle name="Normal 2 10 2 6 9" xfId="37878"/>
    <cellStyle name="Normal 2 10 2 7" xfId="3726"/>
    <cellStyle name="Normal 2 10 2 7 2" xfId="8450"/>
    <cellStyle name="Normal 2 10 2 7 2 2" xfId="21075"/>
    <cellStyle name="Normal 2 10 2 7 2 2 2" xfId="56291"/>
    <cellStyle name="Normal 2 10 2 7 2 3" xfId="43694"/>
    <cellStyle name="Normal 2 10 2 7 2 4" xfId="33680"/>
    <cellStyle name="Normal 2 10 2 7 3" xfId="10231"/>
    <cellStyle name="Normal 2 10 2 7 3 2" xfId="22851"/>
    <cellStyle name="Normal 2 10 2 7 3 2 2" xfId="58067"/>
    <cellStyle name="Normal 2 10 2 7 3 3" xfId="45470"/>
    <cellStyle name="Normal 2 10 2 7 3 4" xfId="35456"/>
    <cellStyle name="Normal 2 10 2 7 4" xfId="12026"/>
    <cellStyle name="Normal 2 10 2 7 4 2" xfId="24627"/>
    <cellStyle name="Normal 2 10 2 7 4 2 2" xfId="59843"/>
    <cellStyle name="Normal 2 10 2 7 4 3" xfId="47246"/>
    <cellStyle name="Normal 2 10 2 7 4 4" xfId="37232"/>
    <cellStyle name="Normal 2 10 2 7 5" xfId="16391"/>
    <cellStyle name="Normal 2 10 2 7 5 2" xfId="51607"/>
    <cellStyle name="Normal 2 10 2 7 5 3" xfId="28996"/>
    <cellStyle name="Normal 2 10 2 7 6" xfId="14613"/>
    <cellStyle name="Normal 2 10 2 7 6 2" xfId="49831"/>
    <cellStyle name="Normal 2 10 2 7 7" xfId="39010"/>
    <cellStyle name="Normal 2 10 2 7 8" xfId="27220"/>
    <cellStyle name="Normal 2 10 2 8" xfId="4064"/>
    <cellStyle name="Normal 2 10 2 8 2" xfId="16713"/>
    <cellStyle name="Normal 2 10 2 8 2 2" xfId="51929"/>
    <cellStyle name="Normal 2 10 2 8 2 3" xfId="29318"/>
    <cellStyle name="Normal 2 10 2 8 3" xfId="13159"/>
    <cellStyle name="Normal 2 10 2 8 3 2" xfId="48377"/>
    <cellStyle name="Normal 2 10 2 8 4" xfId="39332"/>
    <cellStyle name="Normal 2 10 2 8 5" xfId="25766"/>
    <cellStyle name="Normal 2 10 2 9" xfId="5537"/>
    <cellStyle name="Normal 2 10 2 9 2" xfId="18167"/>
    <cellStyle name="Normal 2 10 2 9 2 2" xfId="53383"/>
    <cellStyle name="Normal 2 10 2 9 3" xfId="40786"/>
    <cellStyle name="Normal 2 10 2 9 4" xfId="30772"/>
    <cellStyle name="Normal 2 10 3" xfId="1090"/>
    <cellStyle name="Normal 2 10 3 10" xfId="10569"/>
    <cellStyle name="Normal 2 10 3 10 2" xfId="23180"/>
    <cellStyle name="Normal 2 10 3 10 2 2" xfId="58396"/>
    <cellStyle name="Normal 2 10 3 10 3" xfId="45799"/>
    <cellStyle name="Normal 2 10 3 10 4" xfId="35785"/>
    <cellStyle name="Normal 2 10 3 11" xfId="15017"/>
    <cellStyle name="Normal 2 10 3 11 2" xfId="50233"/>
    <cellStyle name="Normal 2 10 3 11 3" xfId="27622"/>
    <cellStyle name="Normal 2 10 3 12" xfId="12430"/>
    <cellStyle name="Normal 2 10 3 12 2" xfId="47648"/>
    <cellStyle name="Normal 2 10 3 13" xfId="37636"/>
    <cellStyle name="Normal 2 10 3 14" xfId="25037"/>
    <cellStyle name="Normal 2 10 3 15" xfId="60250"/>
    <cellStyle name="Normal 2 10 3 2" xfId="3153"/>
    <cellStyle name="Normal 2 10 3 2 10" xfId="25521"/>
    <cellStyle name="Normal 2 10 3 2 11" xfId="61056"/>
    <cellStyle name="Normal 2 10 3 2 2" xfId="4953"/>
    <cellStyle name="Normal 2 10 3 2 2 2" xfId="17599"/>
    <cellStyle name="Normal 2 10 3 2 2 2 2" xfId="52815"/>
    <cellStyle name="Normal 2 10 3 2 2 2 3" xfId="30204"/>
    <cellStyle name="Normal 2 10 3 2 2 3" xfId="14045"/>
    <cellStyle name="Normal 2 10 3 2 2 3 2" xfId="49263"/>
    <cellStyle name="Normal 2 10 3 2 2 4" xfId="40218"/>
    <cellStyle name="Normal 2 10 3 2 2 5" xfId="26652"/>
    <cellStyle name="Normal 2 10 3 2 3" xfId="6423"/>
    <cellStyle name="Normal 2 10 3 2 3 2" xfId="19053"/>
    <cellStyle name="Normal 2 10 3 2 3 2 2" xfId="54269"/>
    <cellStyle name="Normal 2 10 3 2 3 3" xfId="41672"/>
    <cellStyle name="Normal 2 10 3 2 3 4" xfId="31658"/>
    <cellStyle name="Normal 2 10 3 2 4" xfId="7882"/>
    <cellStyle name="Normal 2 10 3 2 4 2" xfId="20507"/>
    <cellStyle name="Normal 2 10 3 2 4 2 2" xfId="55723"/>
    <cellStyle name="Normal 2 10 3 2 4 3" xfId="43126"/>
    <cellStyle name="Normal 2 10 3 2 4 4" xfId="33112"/>
    <cellStyle name="Normal 2 10 3 2 5" xfId="9663"/>
    <cellStyle name="Normal 2 10 3 2 5 2" xfId="22283"/>
    <cellStyle name="Normal 2 10 3 2 5 2 2" xfId="57499"/>
    <cellStyle name="Normal 2 10 3 2 5 3" xfId="44902"/>
    <cellStyle name="Normal 2 10 3 2 5 4" xfId="34888"/>
    <cellStyle name="Normal 2 10 3 2 6" xfId="11456"/>
    <cellStyle name="Normal 2 10 3 2 6 2" xfId="24059"/>
    <cellStyle name="Normal 2 10 3 2 6 2 2" xfId="59275"/>
    <cellStyle name="Normal 2 10 3 2 6 3" xfId="46678"/>
    <cellStyle name="Normal 2 10 3 2 6 4" xfId="36664"/>
    <cellStyle name="Normal 2 10 3 2 7" xfId="15823"/>
    <cellStyle name="Normal 2 10 3 2 7 2" xfId="51039"/>
    <cellStyle name="Normal 2 10 3 2 7 3" xfId="28428"/>
    <cellStyle name="Normal 2 10 3 2 8" xfId="12914"/>
    <cellStyle name="Normal 2 10 3 2 8 2" xfId="48132"/>
    <cellStyle name="Normal 2 10 3 2 9" xfId="38442"/>
    <cellStyle name="Normal 2 10 3 3" xfId="3482"/>
    <cellStyle name="Normal 2 10 3 3 10" xfId="26977"/>
    <cellStyle name="Normal 2 10 3 3 11" xfId="61381"/>
    <cellStyle name="Normal 2 10 3 3 2" xfId="5278"/>
    <cellStyle name="Normal 2 10 3 3 2 2" xfId="17924"/>
    <cellStyle name="Normal 2 10 3 3 2 2 2" xfId="53140"/>
    <cellStyle name="Normal 2 10 3 3 2 3" xfId="40543"/>
    <cellStyle name="Normal 2 10 3 3 2 4" xfId="30529"/>
    <cellStyle name="Normal 2 10 3 3 3" xfId="6748"/>
    <cellStyle name="Normal 2 10 3 3 3 2" xfId="19378"/>
    <cellStyle name="Normal 2 10 3 3 3 2 2" xfId="54594"/>
    <cellStyle name="Normal 2 10 3 3 3 3" xfId="41997"/>
    <cellStyle name="Normal 2 10 3 3 3 4" xfId="31983"/>
    <cellStyle name="Normal 2 10 3 3 4" xfId="8207"/>
    <cellStyle name="Normal 2 10 3 3 4 2" xfId="20832"/>
    <cellStyle name="Normal 2 10 3 3 4 2 2" xfId="56048"/>
    <cellStyle name="Normal 2 10 3 3 4 3" xfId="43451"/>
    <cellStyle name="Normal 2 10 3 3 4 4" xfId="33437"/>
    <cellStyle name="Normal 2 10 3 3 5" xfId="9988"/>
    <cellStyle name="Normal 2 10 3 3 5 2" xfId="22608"/>
    <cellStyle name="Normal 2 10 3 3 5 2 2" xfId="57824"/>
    <cellStyle name="Normal 2 10 3 3 5 3" xfId="45227"/>
    <cellStyle name="Normal 2 10 3 3 5 4" xfId="35213"/>
    <cellStyle name="Normal 2 10 3 3 6" xfId="11781"/>
    <cellStyle name="Normal 2 10 3 3 6 2" xfId="24384"/>
    <cellStyle name="Normal 2 10 3 3 6 2 2" xfId="59600"/>
    <cellStyle name="Normal 2 10 3 3 6 3" xfId="47003"/>
    <cellStyle name="Normal 2 10 3 3 6 4" xfId="36989"/>
    <cellStyle name="Normal 2 10 3 3 7" xfId="16148"/>
    <cellStyle name="Normal 2 10 3 3 7 2" xfId="51364"/>
    <cellStyle name="Normal 2 10 3 3 7 3" xfId="28753"/>
    <cellStyle name="Normal 2 10 3 3 8" xfId="14370"/>
    <cellStyle name="Normal 2 10 3 3 8 2" xfId="49588"/>
    <cellStyle name="Normal 2 10 3 3 9" xfId="38767"/>
    <cellStyle name="Normal 2 10 3 4" xfId="2644"/>
    <cellStyle name="Normal 2 10 3 4 10" xfId="26168"/>
    <cellStyle name="Normal 2 10 3 4 11" xfId="60572"/>
    <cellStyle name="Normal 2 10 3 4 2" xfId="4469"/>
    <cellStyle name="Normal 2 10 3 4 2 2" xfId="17115"/>
    <cellStyle name="Normal 2 10 3 4 2 2 2" xfId="52331"/>
    <cellStyle name="Normal 2 10 3 4 2 3" xfId="39734"/>
    <cellStyle name="Normal 2 10 3 4 2 4" xfId="29720"/>
    <cellStyle name="Normal 2 10 3 4 3" xfId="5939"/>
    <cellStyle name="Normal 2 10 3 4 3 2" xfId="18569"/>
    <cellStyle name="Normal 2 10 3 4 3 2 2" xfId="53785"/>
    <cellStyle name="Normal 2 10 3 4 3 3" xfId="41188"/>
    <cellStyle name="Normal 2 10 3 4 3 4" xfId="31174"/>
    <cellStyle name="Normal 2 10 3 4 4" xfId="7398"/>
    <cellStyle name="Normal 2 10 3 4 4 2" xfId="20023"/>
    <cellStyle name="Normal 2 10 3 4 4 2 2" xfId="55239"/>
    <cellStyle name="Normal 2 10 3 4 4 3" xfId="42642"/>
    <cellStyle name="Normal 2 10 3 4 4 4" xfId="32628"/>
    <cellStyle name="Normal 2 10 3 4 5" xfId="9179"/>
    <cellStyle name="Normal 2 10 3 4 5 2" xfId="21799"/>
    <cellStyle name="Normal 2 10 3 4 5 2 2" xfId="57015"/>
    <cellStyle name="Normal 2 10 3 4 5 3" xfId="44418"/>
    <cellStyle name="Normal 2 10 3 4 5 4" xfId="34404"/>
    <cellStyle name="Normal 2 10 3 4 6" xfId="10972"/>
    <cellStyle name="Normal 2 10 3 4 6 2" xfId="23575"/>
    <cellStyle name="Normal 2 10 3 4 6 2 2" xfId="58791"/>
    <cellStyle name="Normal 2 10 3 4 6 3" xfId="46194"/>
    <cellStyle name="Normal 2 10 3 4 6 4" xfId="36180"/>
    <cellStyle name="Normal 2 10 3 4 7" xfId="15339"/>
    <cellStyle name="Normal 2 10 3 4 7 2" xfId="50555"/>
    <cellStyle name="Normal 2 10 3 4 7 3" xfId="27944"/>
    <cellStyle name="Normal 2 10 3 4 8" xfId="13561"/>
    <cellStyle name="Normal 2 10 3 4 8 2" xfId="48779"/>
    <cellStyle name="Normal 2 10 3 4 9" xfId="37958"/>
    <cellStyle name="Normal 2 10 3 5" xfId="3807"/>
    <cellStyle name="Normal 2 10 3 5 2" xfId="8530"/>
    <cellStyle name="Normal 2 10 3 5 2 2" xfId="21155"/>
    <cellStyle name="Normal 2 10 3 5 2 2 2" xfId="56371"/>
    <cellStyle name="Normal 2 10 3 5 2 3" xfId="43774"/>
    <cellStyle name="Normal 2 10 3 5 2 4" xfId="33760"/>
    <cellStyle name="Normal 2 10 3 5 3" xfId="10311"/>
    <cellStyle name="Normal 2 10 3 5 3 2" xfId="22931"/>
    <cellStyle name="Normal 2 10 3 5 3 2 2" xfId="58147"/>
    <cellStyle name="Normal 2 10 3 5 3 3" xfId="45550"/>
    <cellStyle name="Normal 2 10 3 5 3 4" xfId="35536"/>
    <cellStyle name="Normal 2 10 3 5 4" xfId="12106"/>
    <cellStyle name="Normal 2 10 3 5 4 2" xfId="24707"/>
    <cellStyle name="Normal 2 10 3 5 4 2 2" xfId="59923"/>
    <cellStyle name="Normal 2 10 3 5 4 3" xfId="47326"/>
    <cellStyle name="Normal 2 10 3 5 4 4" xfId="37312"/>
    <cellStyle name="Normal 2 10 3 5 5" xfId="16471"/>
    <cellStyle name="Normal 2 10 3 5 5 2" xfId="51687"/>
    <cellStyle name="Normal 2 10 3 5 5 3" xfId="29076"/>
    <cellStyle name="Normal 2 10 3 5 6" xfId="14693"/>
    <cellStyle name="Normal 2 10 3 5 6 2" xfId="49911"/>
    <cellStyle name="Normal 2 10 3 5 7" xfId="39090"/>
    <cellStyle name="Normal 2 10 3 5 8" xfId="27300"/>
    <cellStyle name="Normal 2 10 3 6" xfId="4147"/>
    <cellStyle name="Normal 2 10 3 6 2" xfId="16793"/>
    <cellStyle name="Normal 2 10 3 6 2 2" xfId="52009"/>
    <cellStyle name="Normal 2 10 3 6 2 3" xfId="29398"/>
    <cellStyle name="Normal 2 10 3 6 3" xfId="13239"/>
    <cellStyle name="Normal 2 10 3 6 3 2" xfId="48457"/>
    <cellStyle name="Normal 2 10 3 6 4" xfId="39412"/>
    <cellStyle name="Normal 2 10 3 6 5" xfId="25846"/>
    <cellStyle name="Normal 2 10 3 7" xfId="5617"/>
    <cellStyle name="Normal 2 10 3 7 2" xfId="18247"/>
    <cellStyle name="Normal 2 10 3 7 2 2" xfId="53463"/>
    <cellStyle name="Normal 2 10 3 7 3" xfId="40866"/>
    <cellStyle name="Normal 2 10 3 7 4" xfId="30852"/>
    <cellStyle name="Normal 2 10 3 8" xfId="7076"/>
    <cellStyle name="Normal 2 10 3 8 2" xfId="19701"/>
    <cellStyle name="Normal 2 10 3 8 2 2" xfId="54917"/>
    <cellStyle name="Normal 2 10 3 8 3" xfId="42320"/>
    <cellStyle name="Normal 2 10 3 8 4" xfId="32306"/>
    <cellStyle name="Normal 2 10 3 9" xfId="8857"/>
    <cellStyle name="Normal 2 10 3 9 2" xfId="21477"/>
    <cellStyle name="Normal 2 10 3 9 2 2" xfId="56693"/>
    <cellStyle name="Normal 2 10 3 9 3" xfId="44096"/>
    <cellStyle name="Normal 2 10 3 9 4" xfId="34082"/>
    <cellStyle name="Normal 2 10 4" xfId="2983"/>
    <cellStyle name="Normal 2 10 4 10" xfId="25362"/>
    <cellStyle name="Normal 2 10 4 11" xfId="60897"/>
    <cellStyle name="Normal 2 10 4 2" xfId="4794"/>
    <cellStyle name="Normal 2 10 4 2 2" xfId="17440"/>
    <cellStyle name="Normal 2 10 4 2 2 2" xfId="52656"/>
    <cellStyle name="Normal 2 10 4 2 2 3" xfId="30045"/>
    <cellStyle name="Normal 2 10 4 2 3" xfId="13886"/>
    <cellStyle name="Normal 2 10 4 2 3 2" xfId="49104"/>
    <cellStyle name="Normal 2 10 4 2 4" xfId="40059"/>
    <cellStyle name="Normal 2 10 4 2 5" xfId="26493"/>
    <cellStyle name="Normal 2 10 4 3" xfId="6264"/>
    <cellStyle name="Normal 2 10 4 3 2" xfId="18894"/>
    <cellStyle name="Normal 2 10 4 3 2 2" xfId="54110"/>
    <cellStyle name="Normal 2 10 4 3 3" xfId="41513"/>
    <cellStyle name="Normal 2 10 4 3 4" xfId="31499"/>
    <cellStyle name="Normal 2 10 4 4" xfId="7723"/>
    <cellStyle name="Normal 2 10 4 4 2" xfId="20348"/>
    <cellStyle name="Normal 2 10 4 4 2 2" xfId="55564"/>
    <cellStyle name="Normal 2 10 4 4 3" xfId="42967"/>
    <cellStyle name="Normal 2 10 4 4 4" xfId="32953"/>
    <cellStyle name="Normal 2 10 4 5" xfId="9504"/>
    <cellStyle name="Normal 2 10 4 5 2" xfId="22124"/>
    <cellStyle name="Normal 2 10 4 5 2 2" xfId="57340"/>
    <cellStyle name="Normal 2 10 4 5 3" xfId="44743"/>
    <cellStyle name="Normal 2 10 4 5 4" xfId="34729"/>
    <cellStyle name="Normal 2 10 4 6" xfId="11297"/>
    <cellStyle name="Normal 2 10 4 6 2" xfId="23900"/>
    <cellStyle name="Normal 2 10 4 6 2 2" xfId="59116"/>
    <cellStyle name="Normal 2 10 4 6 3" xfId="46519"/>
    <cellStyle name="Normal 2 10 4 6 4" xfId="36505"/>
    <cellStyle name="Normal 2 10 4 7" xfId="15664"/>
    <cellStyle name="Normal 2 10 4 7 2" xfId="50880"/>
    <cellStyle name="Normal 2 10 4 7 3" xfId="28269"/>
    <cellStyle name="Normal 2 10 4 8" xfId="12755"/>
    <cellStyle name="Normal 2 10 4 8 2" xfId="47973"/>
    <cellStyle name="Normal 2 10 4 9" xfId="38283"/>
    <cellStyle name="Normal 2 10 5" xfId="2817"/>
    <cellStyle name="Normal 2 10 5 10" xfId="25207"/>
    <cellStyle name="Normal 2 10 5 11" xfId="60742"/>
    <cellStyle name="Normal 2 10 5 2" xfId="4639"/>
    <cellStyle name="Normal 2 10 5 2 2" xfId="17285"/>
    <cellStyle name="Normal 2 10 5 2 2 2" xfId="52501"/>
    <cellStyle name="Normal 2 10 5 2 2 3" xfId="29890"/>
    <cellStyle name="Normal 2 10 5 2 3" xfId="13731"/>
    <cellStyle name="Normal 2 10 5 2 3 2" xfId="48949"/>
    <cellStyle name="Normal 2 10 5 2 4" xfId="39904"/>
    <cellStyle name="Normal 2 10 5 2 5" xfId="26338"/>
    <cellStyle name="Normal 2 10 5 3" xfId="6109"/>
    <cellStyle name="Normal 2 10 5 3 2" xfId="18739"/>
    <cellStyle name="Normal 2 10 5 3 2 2" xfId="53955"/>
    <cellStyle name="Normal 2 10 5 3 3" xfId="41358"/>
    <cellStyle name="Normal 2 10 5 3 4" xfId="31344"/>
    <cellStyle name="Normal 2 10 5 4" xfId="7568"/>
    <cellStyle name="Normal 2 10 5 4 2" xfId="20193"/>
    <cellStyle name="Normal 2 10 5 4 2 2" xfId="55409"/>
    <cellStyle name="Normal 2 10 5 4 3" xfId="42812"/>
    <cellStyle name="Normal 2 10 5 4 4" xfId="32798"/>
    <cellStyle name="Normal 2 10 5 5" xfId="9349"/>
    <cellStyle name="Normal 2 10 5 5 2" xfId="21969"/>
    <cellStyle name="Normal 2 10 5 5 2 2" xfId="57185"/>
    <cellStyle name="Normal 2 10 5 5 3" xfId="44588"/>
    <cellStyle name="Normal 2 10 5 5 4" xfId="34574"/>
    <cellStyle name="Normal 2 10 5 6" xfId="11142"/>
    <cellStyle name="Normal 2 10 5 6 2" xfId="23745"/>
    <cellStyle name="Normal 2 10 5 6 2 2" xfId="58961"/>
    <cellStyle name="Normal 2 10 5 6 3" xfId="46364"/>
    <cellStyle name="Normal 2 10 5 6 4" xfId="36350"/>
    <cellStyle name="Normal 2 10 5 7" xfId="15509"/>
    <cellStyle name="Normal 2 10 5 7 2" xfId="50725"/>
    <cellStyle name="Normal 2 10 5 7 3" xfId="28114"/>
    <cellStyle name="Normal 2 10 5 8" xfId="12600"/>
    <cellStyle name="Normal 2 10 5 8 2" xfId="47818"/>
    <cellStyle name="Normal 2 10 5 9" xfId="38128"/>
    <cellStyle name="Normal 2 10 6" xfId="3330"/>
    <cellStyle name="Normal 2 10 6 10" xfId="26825"/>
    <cellStyle name="Normal 2 10 6 11" xfId="61229"/>
    <cellStyle name="Normal 2 10 6 2" xfId="5126"/>
    <cellStyle name="Normal 2 10 6 2 2" xfId="17772"/>
    <cellStyle name="Normal 2 10 6 2 2 2" xfId="52988"/>
    <cellStyle name="Normal 2 10 6 2 3" xfId="40391"/>
    <cellStyle name="Normal 2 10 6 2 4" xfId="30377"/>
    <cellStyle name="Normal 2 10 6 3" xfId="6596"/>
    <cellStyle name="Normal 2 10 6 3 2" xfId="19226"/>
    <cellStyle name="Normal 2 10 6 3 2 2" xfId="54442"/>
    <cellStyle name="Normal 2 10 6 3 3" xfId="41845"/>
    <cellStyle name="Normal 2 10 6 3 4" xfId="31831"/>
    <cellStyle name="Normal 2 10 6 4" xfId="8055"/>
    <cellStyle name="Normal 2 10 6 4 2" xfId="20680"/>
    <cellStyle name="Normal 2 10 6 4 2 2" xfId="55896"/>
    <cellStyle name="Normal 2 10 6 4 3" xfId="43299"/>
    <cellStyle name="Normal 2 10 6 4 4" xfId="33285"/>
    <cellStyle name="Normal 2 10 6 5" xfId="9836"/>
    <cellStyle name="Normal 2 10 6 5 2" xfId="22456"/>
    <cellStyle name="Normal 2 10 6 5 2 2" xfId="57672"/>
    <cellStyle name="Normal 2 10 6 5 3" xfId="45075"/>
    <cellStyle name="Normal 2 10 6 5 4" xfId="35061"/>
    <cellStyle name="Normal 2 10 6 6" xfId="11629"/>
    <cellStyle name="Normal 2 10 6 6 2" xfId="24232"/>
    <cellStyle name="Normal 2 10 6 6 2 2" xfId="59448"/>
    <cellStyle name="Normal 2 10 6 6 3" xfId="46851"/>
    <cellStyle name="Normal 2 10 6 6 4" xfId="36837"/>
    <cellStyle name="Normal 2 10 6 7" xfId="15996"/>
    <cellStyle name="Normal 2 10 6 7 2" xfId="51212"/>
    <cellStyle name="Normal 2 10 6 7 3" xfId="28601"/>
    <cellStyle name="Normal 2 10 6 8" xfId="14218"/>
    <cellStyle name="Normal 2 10 6 8 2" xfId="49436"/>
    <cellStyle name="Normal 2 10 6 9" xfId="38615"/>
    <cellStyle name="Normal 2 10 7" xfId="2487"/>
    <cellStyle name="Normal 2 10 7 10" xfId="26016"/>
    <cellStyle name="Normal 2 10 7 11" xfId="60420"/>
    <cellStyle name="Normal 2 10 7 2" xfId="4317"/>
    <cellStyle name="Normal 2 10 7 2 2" xfId="16963"/>
    <cellStyle name="Normal 2 10 7 2 2 2" xfId="52179"/>
    <cellStyle name="Normal 2 10 7 2 3" xfId="39582"/>
    <cellStyle name="Normal 2 10 7 2 4" xfId="29568"/>
    <cellStyle name="Normal 2 10 7 3" xfId="5787"/>
    <cellStyle name="Normal 2 10 7 3 2" xfId="18417"/>
    <cellStyle name="Normal 2 10 7 3 2 2" xfId="53633"/>
    <cellStyle name="Normal 2 10 7 3 3" xfId="41036"/>
    <cellStyle name="Normal 2 10 7 3 4" xfId="31022"/>
    <cellStyle name="Normal 2 10 7 4" xfId="7246"/>
    <cellStyle name="Normal 2 10 7 4 2" xfId="19871"/>
    <cellStyle name="Normal 2 10 7 4 2 2" xfId="55087"/>
    <cellStyle name="Normal 2 10 7 4 3" xfId="42490"/>
    <cellStyle name="Normal 2 10 7 4 4" xfId="32476"/>
    <cellStyle name="Normal 2 10 7 5" xfId="9027"/>
    <cellStyle name="Normal 2 10 7 5 2" xfId="21647"/>
    <cellStyle name="Normal 2 10 7 5 2 2" xfId="56863"/>
    <cellStyle name="Normal 2 10 7 5 3" xfId="44266"/>
    <cellStyle name="Normal 2 10 7 5 4" xfId="34252"/>
    <cellStyle name="Normal 2 10 7 6" xfId="10820"/>
    <cellStyle name="Normal 2 10 7 6 2" xfId="23423"/>
    <cellStyle name="Normal 2 10 7 6 2 2" xfId="58639"/>
    <cellStyle name="Normal 2 10 7 6 3" xfId="46042"/>
    <cellStyle name="Normal 2 10 7 6 4" xfId="36028"/>
    <cellStyle name="Normal 2 10 7 7" xfId="15187"/>
    <cellStyle name="Normal 2 10 7 7 2" xfId="50403"/>
    <cellStyle name="Normal 2 10 7 7 3" xfId="27792"/>
    <cellStyle name="Normal 2 10 7 8" xfId="13409"/>
    <cellStyle name="Normal 2 10 7 8 2" xfId="48627"/>
    <cellStyle name="Normal 2 10 7 9" xfId="37806"/>
    <cellStyle name="Normal 2 10 8" xfId="3654"/>
    <cellStyle name="Normal 2 10 8 2" xfId="8378"/>
    <cellStyle name="Normal 2 10 8 2 2" xfId="21003"/>
    <cellStyle name="Normal 2 10 8 2 2 2" xfId="56219"/>
    <cellStyle name="Normal 2 10 8 2 3" xfId="43622"/>
    <cellStyle name="Normal 2 10 8 2 4" xfId="33608"/>
    <cellStyle name="Normal 2 10 8 3" xfId="10159"/>
    <cellStyle name="Normal 2 10 8 3 2" xfId="22779"/>
    <cellStyle name="Normal 2 10 8 3 2 2" xfId="57995"/>
    <cellStyle name="Normal 2 10 8 3 3" xfId="45398"/>
    <cellStyle name="Normal 2 10 8 3 4" xfId="35384"/>
    <cellStyle name="Normal 2 10 8 4" xfId="11954"/>
    <cellStyle name="Normal 2 10 8 4 2" xfId="24555"/>
    <cellStyle name="Normal 2 10 8 4 2 2" xfId="59771"/>
    <cellStyle name="Normal 2 10 8 4 3" xfId="47174"/>
    <cellStyle name="Normal 2 10 8 4 4" xfId="37160"/>
    <cellStyle name="Normal 2 10 8 5" xfId="16319"/>
    <cellStyle name="Normal 2 10 8 5 2" xfId="51535"/>
    <cellStyle name="Normal 2 10 8 5 3" xfId="28924"/>
    <cellStyle name="Normal 2 10 8 6" xfId="14541"/>
    <cellStyle name="Normal 2 10 8 6 2" xfId="49759"/>
    <cellStyle name="Normal 2 10 8 7" xfId="38938"/>
    <cellStyle name="Normal 2 10 8 8" xfId="27148"/>
    <cellStyle name="Normal 2 10 9" xfId="3984"/>
    <cellStyle name="Normal 2 10 9 2" xfId="16641"/>
    <cellStyle name="Normal 2 10 9 2 2" xfId="51857"/>
    <cellStyle name="Normal 2 10 9 2 3" xfId="29246"/>
    <cellStyle name="Normal 2 10 9 3" xfId="13087"/>
    <cellStyle name="Normal 2 10 9 3 2" xfId="48305"/>
    <cellStyle name="Normal 2 10 9 4" xfId="39260"/>
    <cellStyle name="Normal 2 10 9 5" xfId="25694"/>
    <cellStyle name="Normal 2 10_District Target Attainment" xfId="1091"/>
    <cellStyle name="Normal 2 11" xfId="1092"/>
    <cellStyle name="Normal 2 12" xfId="1093"/>
    <cellStyle name="Normal 2 13" xfId="1094"/>
    <cellStyle name="Normal 2 14" xfId="1095"/>
    <cellStyle name="Normal 2 15" xfId="1096"/>
    <cellStyle name="Normal 2 16" xfId="2947"/>
    <cellStyle name="Normal 2 17" xfId="3107"/>
    <cellStyle name="Normal 2 18" xfId="2987"/>
    <cellStyle name="Normal 2 19" xfId="3288"/>
    <cellStyle name="Normal 2 2" xfId="14"/>
    <cellStyle name="Normal 2 2 10" xfId="2948"/>
    <cellStyle name="Normal 2 2 11" xfId="2786"/>
    <cellStyle name="Normal 2 2 12" xfId="2456"/>
    <cellStyle name="Normal 2 2 2" xfId="1097"/>
    <cellStyle name="Normal 2 2 2 2" xfId="1098"/>
    <cellStyle name="Normal 2 2 2 2 2" xfId="1099"/>
    <cellStyle name="Normal 2 2 2 2_District Target Attainment" xfId="1100"/>
    <cellStyle name="Normal 2 2 2 3" xfId="1101"/>
    <cellStyle name="Normal 2 2 2 3 10" xfId="2963"/>
    <cellStyle name="Normal 2 2 2 3 10 10" xfId="25342"/>
    <cellStyle name="Normal 2 2 2 3 10 11" xfId="60877"/>
    <cellStyle name="Normal 2 2 2 3 10 2" xfId="4774"/>
    <cellStyle name="Normal 2 2 2 3 10 2 2" xfId="17420"/>
    <cellStyle name="Normal 2 2 2 3 10 2 2 2" xfId="52636"/>
    <cellStyle name="Normal 2 2 2 3 10 2 2 3" xfId="30025"/>
    <cellStyle name="Normal 2 2 2 3 10 2 3" xfId="13866"/>
    <cellStyle name="Normal 2 2 2 3 10 2 3 2" xfId="49084"/>
    <cellStyle name="Normal 2 2 2 3 10 2 4" xfId="40039"/>
    <cellStyle name="Normal 2 2 2 3 10 2 5" xfId="26473"/>
    <cellStyle name="Normal 2 2 2 3 10 3" xfId="6244"/>
    <cellStyle name="Normal 2 2 2 3 10 3 2" xfId="18874"/>
    <cellStyle name="Normal 2 2 2 3 10 3 2 2" xfId="54090"/>
    <cellStyle name="Normal 2 2 2 3 10 3 3" xfId="41493"/>
    <cellStyle name="Normal 2 2 2 3 10 3 4" xfId="31479"/>
    <cellStyle name="Normal 2 2 2 3 10 4" xfId="7703"/>
    <cellStyle name="Normal 2 2 2 3 10 4 2" xfId="20328"/>
    <cellStyle name="Normal 2 2 2 3 10 4 2 2" xfId="55544"/>
    <cellStyle name="Normal 2 2 2 3 10 4 3" xfId="42947"/>
    <cellStyle name="Normal 2 2 2 3 10 4 4" xfId="32933"/>
    <cellStyle name="Normal 2 2 2 3 10 5" xfId="9484"/>
    <cellStyle name="Normal 2 2 2 3 10 5 2" xfId="22104"/>
    <cellStyle name="Normal 2 2 2 3 10 5 2 2" xfId="57320"/>
    <cellStyle name="Normal 2 2 2 3 10 5 3" xfId="44723"/>
    <cellStyle name="Normal 2 2 2 3 10 5 4" xfId="34709"/>
    <cellStyle name="Normal 2 2 2 3 10 6" xfId="11277"/>
    <cellStyle name="Normal 2 2 2 3 10 6 2" xfId="23880"/>
    <cellStyle name="Normal 2 2 2 3 10 6 2 2" xfId="59096"/>
    <cellStyle name="Normal 2 2 2 3 10 6 3" xfId="46499"/>
    <cellStyle name="Normal 2 2 2 3 10 6 4" xfId="36485"/>
    <cellStyle name="Normal 2 2 2 3 10 7" xfId="15644"/>
    <cellStyle name="Normal 2 2 2 3 10 7 2" xfId="50860"/>
    <cellStyle name="Normal 2 2 2 3 10 7 3" xfId="28249"/>
    <cellStyle name="Normal 2 2 2 3 10 8" xfId="12735"/>
    <cellStyle name="Normal 2 2 2 3 10 8 2" xfId="47953"/>
    <cellStyle name="Normal 2 2 2 3 10 9" xfId="38263"/>
    <cellStyle name="Normal 2 2 2 3 11" xfId="2818"/>
    <cellStyle name="Normal 2 2 2 3 11 10" xfId="25208"/>
    <cellStyle name="Normal 2 2 2 3 11 11" xfId="60743"/>
    <cellStyle name="Normal 2 2 2 3 11 2" xfId="4640"/>
    <cellStyle name="Normal 2 2 2 3 11 2 2" xfId="17286"/>
    <cellStyle name="Normal 2 2 2 3 11 2 2 2" xfId="52502"/>
    <cellStyle name="Normal 2 2 2 3 11 2 2 3" xfId="29891"/>
    <cellStyle name="Normal 2 2 2 3 11 2 3" xfId="13732"/>
    <cellStyle name="Normal 2 2 2 3 11 2 3 2" xfId="48950"/>
    <cellStyle name="Normal 2 2 2 3 11 2 4" xfId="39905"/>
    <cellStyle name="Normal 2 2 2 3 11 2 5" xfId="26339"/>
    <cellStyle name="Normal 2 2 2 3 11 3" xfId="6110"/>
    <cellStyle name="Normal 2 2 2 3 11 3 2" xfId="18740"/>
    <cellStyle name="Normal 2 2 2 3 11 3 2 2" xfId="53956"/>
    <cellStyle name="Normal 2 2 2 3 11 3 3" xfId="41359"/>
    <cellStyle name="Normal 2 2 2 3 11 3 4" xfId="31345"/>
    <cellStyle name="Normal 2 2 2 3 11 4" xfId="7569"/>
    <cellStyle name="Normal 2 2 2 3 11 4 2" xfId="20194"/>
    <cellStyle name="Normal 2 2 2 3 11 4 2 2" xfId="55410"/>
    <cellStyle name="Normal 2 2 2 3 11 4 3" xfId="42813"/>
    <cellStyle name="Normal 2 2 2 3 11 4 4" xfId="32799"/>
    <cellStyle name="Normal 2 2 2 3 11 5" xfId="9350"/>
    <cellStyle name="Normal 2 2 2 3 11 5 2" xfId="21970"/>
    <cellStyle name="Normal 2 2 2 3 11 5 2 2" xfId="57186"/>
    <cellStyle name="Normal 2 2 2 3 11 5 3" xfId="44589"/>
    <cellStyle name="Normal 2 2 2 3 11 5 4" xfId="34575"/>
    <cellStyle name="Normal 2 2 2 3 11 6" xfId="11143"/>
    <cellStyle name="Normal 2 2 2 3 11 6 2" xfId="23746"/>
    <cellStyle name="Normal 2 2 2 3 11 6 2 2" xfId="58962"/>
    <cellStyle name="Normal 2 2 2 3 11 6 3" xfId="46365"/>
    <cellStyle name="Normal 2 2 2 3 11 6 4" xfId="36351"/>
    <cellStyle name="Normal 2 2 2 3 11 7" xfId="15510"/>
    <cellStyle name="Normal 2 2 2 3 11 7 2" xfId="50726"/>
    <cellStyle name="Normal 2 2 2 3 11 7 3" xfId="28115"/>
    <cellStyle name="Normal 2 2 2 3 11 8" xfId="12601"/>
    <cellStyle name="Normal 2 2 2 3 11 8 2" xfId="47819"/>
    <cellStyle name="Normal 2 2 2 3 11 9" xfId="38129"/>
    <cellStyle name="Normal 2 2 2 3 12" xfId="3331"/>
    <cellStyle name="Normal 2 2 2 3 12 10" xfId="26826"/>
    <cellStyle name="Normal 2 2 2 3 12 11" xfId="61230"/>
    <cellStyle name="Normal 2 2 2 3 12 2" xfId="5127"/>
    <cellStyle name="Normal 2 2 2 3 12 2 2" xfId="17773"/>
    <cellStyle name="Normal 2 2 2 3 12 2 2 2" xfId="52989"/>
    <cellStyle name="Normal 2 2 2 3 12 2 3" xfId="40392"/>
    <cellStyle name="Normal 2 2 2 3 12 2 4" xfId="30378"/>
    <cellStyle name="Normal 2 2 2 3 12 3" xfId="6597"/>
    <cellStyle name="Normal 2 2 2 3 12 3 2" xfId="19227"/>
    <cellStyle name="Normal 2 2 2 3 12 3 2 2" xfId="54443"/>
    <cellStyle name="Normal 2 2 2 3 12 3 3" xfId="41846"/>
    <cellStyle name="Normal 2 2 2 3 12 3 4" xfId="31832"/>
    <cellStyle name="Normal 2 2 2 3 12 4" xfId="8056"/>
    <cellStyle name="Normal 2 2 2 3 12 4 2" xfId="20681"/>
    <cellStyle name="Normal 2 2 2 3 12 4 2 2" xfId="55897"/>
    <cellStyle name="Normal 2 2 2 3 12 4 3" xfId="43300"/>
    <cellStyle name="Normal 2 2 2 3 12 4 4" xfId="33286"/>
    <cellStyle name="Normal 2 2 2 3 12 5" xfId="9837"/>
    <cellStyle name="Normal 2 2 2 3 12 5 2" xfId="22457"/>
    <cellStyle name="Normal 2 2 2 3 12 5 2 2" xfId="57673"/>
    <cellStyle name="Normal 2 2 2 3 12 5 3" xfId="45076"/>
    <cellStyle name="Normal 2 2 2 3 12 5 4" xfId="35062"/>
    <cellStyle name="Normal 2 2 2 3 12 6" xfId="11630"/>
    <cellStyle name="Normal 2 2 2 3 12 6 2" xfId="24233"/>
    <cellStyle name="Normal 2 2 2 3 12 6 2 2" xfId="59449"/>
    <cellStyle name="Normal 2 2 2 3 12 6 3" xfId="46852"/>
    <cellStyle name="Normal 2 2 2 3 12 6 4" xfId="36838"/>
    <cellStyle name="Normal 2 2 2 3 12 7" xfId="15997"/>
    <cellStyle name="Normal 2 2 2 3 12 7 2" xfId="51213"/>
    <cellStyle name="Normal 2 2 2 3 12 7 3" xfId="28602"/>
    <cellStyle name="Normal 2 2 2 3 12 8" xfId="14219"/>
    <cellStyle name="Normal 2 2 2 3 12 8 2" xfId="49437"/>
    <cellStyle name="Normal 2 2 2 3 12 9" xfId="38616"/>
    <cellStyle name="Normal 2 2 2 3 13" xfId="2488"/>
    <cellStyle name="Normal 2 2 2 3 13 10" xfId="26017"/>
    <cellStyle name="Normal 2 2 2 3 13 11" xfId="60421"/>
    <cellStyle name="Normal 2 2 2 3 13 2" xfId="4318"/>
    <cellStyle name="Normal 2 2 2 3 13 2 2" xfId="16964"/>
    <cellStyle name="Normal 2 2 2 3 13 2 2 2" xfId="52180"/>
    <cellStyle name="Normal 2 2 2 3 13 2 3" xfId="39583"/>
    <cellStyle name="Normal 2 2 2 3 13 2 4" xfId="29569"/>
    <cellStyle name="Normal 2 2 2 3 13 3" xfId="5788"/>
    <cellStyle name="Normal 2 2 2 3 13 3 2" xfId="18418"/>
    <cellStyle name="Normal 2 2 2 3 13 3 2 2" xfId="53634"/>
    <cellStyle name="Normal 2 2 2 3 13 3 3" xfId="41037"/>
    <cellStyle name="Normal 2 2 2 3 13 3 4" xfId="31023"/>
    <cellStyle name="Normal 2 2 2 3 13 4" xfId="7247"/>
    <cellStyle name="Normal 2 2 2 3 13 4 2" xfId="19872"/>
    <cellStyle name="Normal 2 2 2 3 13 4 2 2" xfId="55088"/>
    <cellStyle name="Normal 2 2 2 3 13 4 3" xfId="42491"/>
    <cellStyle name="Normal 2 2 2 3 13 4 4" xfId="32477"/>
    <cellStyle name="Normal 2 2 2 3 13 5" xfId="9028"/>
    <cellStyle name="Normal 2 2 2 3 13 5 2" xfId="21648"/>
    <cellStyle name="Normal 2 2 2 3 13 5 2 2" xfId="56864"/>
    <cellStyle name="Normal 2 2 2 3 13 5 3" xfId="44267"/>
    <cellStyle name="Normal 2 2 2 3 13 5 4" xfId="34253"/>
    <cellStyle name="Normal 2 2 2 3 13 6" xfId="10821"/>
    <cellStyle name="Normal 2 2 2 3 13 6 2" xfId="23424"/>
    <cellStyle name="Normal 2 2 2 3 13 6 2 2" xfId="58640"/>
    <cellStyle name="Normal 2 2 2 3 13 6 3" xfId="46043"/>
    <cellStyle name="Normal 2 2 2 3 13 6 4" xfId="36029"/>
    <cellStyle name="Normal 2 2 2 3 13 7" xfId="15188"/>
    <cellStyle name="Normal 2 2 2 3 13 7 2" xfId="50404"/>
    <cellStyle name="Normal 2 2 2 3 13 7 3" xfId="27793"/>
    <cellStyle name="Normal 2 2 2 3 13 8" xfId="13410"/>
    <cellStyle name="Normal 2 2 2 3 13 8 2" xfId="48628"/>
    <cellStyle name="Normal 2 2 2 3 13 9" xfId="37807"/>
    <cellStyle name="Normal 2 2 2 3 14" xfId="3655"/>
    <cellStyle name="Normal 2 2 2 3 14 2" xfId="8379"/>
    <cellStyle name="Normal 2 2 2 3 14 2 2" xfId="21004"/>
    <cellStyle name="Normal 2 2 2 3 14 2 2 2" xfId="56220"/>
    <cellStyle name="Normal 2 2 2 3 14 2 3" xfId="43623"/>
    <cellStyle name="Normal 2 2 2 3 14 2 4" xfId="33609"/>
    <cellStyle name="Normal 2 2 2 3 14 3" xfId="10160"/>
    <cellStyle name="Normal 2 2 2 3 14 3 2" xfId="22780"/>
    <cellStyle name="Normal 2 2 2 3 14 3 2 2" xfId="57996"/>
    <cellStyle name="Normal 2 2 2 3 14 3 3" xfId="45399"/>
    <cellStyle name="Normal 2 2 2 3 14 3 4" xfId="35385"/>
    <cellStyle name="Normal 2 2 2 3 14 4" xfId="11955"/>
    <cellStyle name="Normal 2 2 2 3 14 4 2" xfId="24556"/>
    <cellStyle name="Normal 2 2 2 3 14 4 2 2" xfId="59772"/>
    <cellStyle name="Normal 2 2 2 3 14 4 3" xfId="47175"/>
    <cellStyle name="Normal 2 2 2 3 14 4 4" xfId="37161"/>
    <cellStyle name="Normal 2 2 2 3 14 5" xfId="16320"/>
    <cellStyle name="Normal 2 2 2 3 14 5 2" xfId="51536"/>
    <cellStyle name="Normal 2 2 2 3 14 5 3" xfId="28925"/>
    <cellStyle name="Normal 2 2 2 3 14 6" xfId="14542"/>
    <cellStyle name="Normal 2 2 2 3 14 6 2" xfId="49760"/>
    <cellStyle name="Normal 2 2 2 3 14 7" xfId="38939"/>
    <cellStyle name="Normal 2 2 2 3 14 8" xfId="27149"/>
    <cellStyle name="Normal 2 2 2 3 15" xfId="3985"/>
    <cellStyle name="Normal 2 2 2 3 15 2" xfId="16642"/>
    <cellStyle name="Normal 2 2 2 3 15 2 2" xfId="51858"/>
    <cellStyle name="Normal 2 2 2 3 15 2 3" xfId="29247"/>
    <cellStyle name="Normal 2 2 2 3 15 3" xfId="13088"/>
    <cellStyle name="Normal 2 2 2 3 15 3 2" xfId="48306"/>
    <cellStyle name="Normal 2 2 2 3 15 4" xfId="39261"/>
    <cellStyle name="Normal 2 2 2 3 15 5" xfId="25695"/>
    <cellStyle name="Normal 2 2 2 3 16" xfId="5466"/>
    <cellStyle name="Normal 2 2 2 3 16 2" xfId="18096"/>
    <cellStyle name="Normal 2 2 2 3 16 2 2" xfId="53312"/>
    <cellStyle name="Normal 2 2 2 3 16 3" xfId="40715"/>
    <cellStyle name="Normal 2 2 2 3 16 4" xfId="30701"/>
    <cellStyle name="Normal 2 2 2 3 17" xfId="6922"/>
    <cellStyle name="Normal 2 2 2 3 17 2" xfId="19550"/>
    <cellStyle name="Normal 2 2 2 3 17 2 2" xfId="54766"/>
    <cellStyle name="Normal 2 2 2 3 17 3" xfId="42169"/>
    <cellStyle name="Normal 2 2 2 3 17 4" xfId="32155"/>
    <cellStyle name="Normal 2 2 2 3 18" xfId="8704"/>
    <cellStyle name="Normal 2 2 2 3 18 2" xfId="21326"/>
    <cellStyle name="Normal 2 2 2 3 18 2 2" xfId="56542"/>
    <cellStyle name="Normal 2 2 2 3 18 3" xfId="43945"/>
    <cellStyle name="Normal 2 2 2 3 18 4" xfId="33931"/>
    <cellStyle name="Normal 2 2 2 3 19" xfId="10570"/>
    <cellStyle name="Normal 2 2 2 3 19 2" xfId="23181"/>
    <cellStyle name="Normal 2 2 2 3 19 2 2" xfId="58397"/>
    <cellStyle name="Normal 2 2 2 3 19 3" xfId="45800"/>
    <cellStyle name="Normal 2 2 2 3 19 4" xfId="35786"/>
    <cellStyle name="Normal 2 2 2 3 2" xfId="1102"/>
    <cellStyle name="Normal 2 2 2 3 2 2" xfId="1103"/>
    <cellStyle name="Normal 2 2 2 3 2_District Target Attainment" xfId="1104"/>
    <cellStyle name="Normal 2 2 2 3 20" xfId="14865"/>
    <cellStyle name="Normal 2 2 2 3 20 2" xfId="50082"/>
    <cellStyle name="Normal 2 2 2 3 20 3" xfId="27471"/>
    <cellStyle name="Normal 2 2 2 3 21" xfId="12279"/>
    <cellStyle name="Normal 2 2 2 3 21 2" xfId="47497"/>
    <cellStyle name="Normal 2 2 2 3 22" xfId="37484"/>
    <cellStyle name="Normal 2 2 2 3 23" xfId="24886"/>
    <cellStyle name="Normal 2 2 2 3 24" xfId="60099"/>
    <cellStyle name="Normal 2 2 2 3 3" xfId="1105"/>
    <cellStyle name="Normal 2 2 2 3 3 10" xfId="6996"/>
    <cellStyle name="Normal 2 2 2 3 3 10 2" xfId="19622"/>
    <cellStyle name="Normal 2 2 2 3 3 10 2 2" xfId="54838"/>
    <cellStyle name="Normal 2 2 2 3 3 10 3" xfId="42241"/>
    <cellStyle name="Normal 2 2 2 3 3 10 4" xfId="32227"/>
    <cellStyle name="Normal 2 2 2 3 3 11" xfId="8777"/>
    <cellStyle name="Normal 2 2 2 3 3 11 2" xfId="21398"/>
    <cellStyle name="Normal 2 2 2 3 3 11 2 2" xfId="56614"/>
    <cellStyle name="Normal 2 2 2 3 3 11 3" xfId="44017"/>
    <cellStyle name="Normal 2 2 2 3 3 11 4" xfId="34003"/>
    <cellStyle name="Normal 2 2 2 3 3 12" xfId="10571"/>
    <cellStyle name="Normal 2 2 2 3 3 12 2" xfId="23182"/>
    <cellStyle name="Normal 2 2 2 3 3 12 2 2" xfId="58398"/>
    <cellStyle name="Normal 2 2 2 3 3 12 3" xfId="45801"/>
    <cellStyle name="Normal 2 2 2 3 3 12 4" xfId="35787"/>
    <cellStyle name="Normal 2 2 2 3 3 13" xfId="14937"/>
    <cellStyle name="Normal 2 2 2 3 3 13 2" xfId="50154"/>
    <cellStyle name="Normal 2 2 2 3 3 13 3" xfId="27543"/>
    <cellStyle name="Normal 2 2 2 3 3 14" xfId="12351"/>
    <cellStyle name="Normal 2 2 2 3 3 14 2" xfId="47569"/>
    <cellStyle name="Normal 2 2 2 3 3 15" xfId="37556"/>
    <cellStyle name="Normal 2 2 2 3 3 16" xfId="24958"/>
    <cellStyle name="Normal 2 2 2 3 3 17" xfId="60171"/>
    <cellStyle name="Normal 2 2 2 3 3 2" xfId="1106"/>
    <cellStyle name="Normal 2 2 2 3 3 2 10" xfId="10572"/>
    <cellStyle name="Normal 2 2 2 3 3 2 10 2" xfId="23183"/>
    <cellStyle name="Normal 2 2 2 3 3 2 10 2 2" xfId="58399"/>
    <cellStyle name="Normal 2 2 2 3 3 2 10 3" xfId="45802"/>
    <cellStyle name="Normal 2 2 2 3 3 2 10 4" xfId="35788"/>
    <cellStyle name="Normal 2 2 2 3 3 2 11" xfId="15092"/>
    <cellStyle name="Normal 2 2 2 3 3 2 11 2" xfId="50308"/>
    <cellStyle name="Normal 2 2 2 3 3 2 11 3" xfId="27697"/>
    <cellStyle name="Normal 2 2 2 3 3 2 12" xfId="12505"/>
    <cellStyle name="Normal 2 2 2 3 3 2 12 2" xfId="47723"/>
    <cellStyle name="Normal 2 2 2 3 3 2 13" xfId="37711"/>
    <cellStyle name="Normal 2 2 2 3 3 2 14" xfId="25112"/>
    <cellStyle name="Normal 2 2 2 3 3 2 15" xfId="60325"/>
    <cellStyle name="Normal 2 2 2 3 3 2 2" xfId="3228"/>
    <cellStyle name="Normal 2 2 2 3 3 2 2 10" xfId="25596"/>
    <cellStyle name="Normal 2 2 2 3 3 2 2 11" xfId="61131"/>
    <cellStyle name="Normal 2 2 2 3 3 2 2 2" xfId="5028"/>
    <cellStyle name="Normal 2 2 2 3 3 2 2 2 2" xfId="17674"/>
    <cellStyle name="Normal 2 2 2 3 3 2 2 2 2 2" xfId="52890"/>
    <cellStyle name="Normal 2 2 2 3 3 2 2 2 2 3" xfId="30279"/>
    <cellStyle name="Normal 2 2 2 3 3 2 2 2 3" xfId="14120"/>
    <cellStyle name="Normal 2 2 2 3 3 2 2 2 3 2" xfId="49338"/>
    <cellStyle name="Normal 2 2 2 3 3 2 2 2 4" xfId="40293"/>
    <cellStyle name="Normal 2 2 2 3 3 2 2 2 5" xfId="26727"/>
    <cellStyle name="Normal 2 2 2 3 3 2 2 3" xfId="6498"/>
    <cellStyle name="Normal 2 2 2 3 3 2 2 3 2" xfId="19128"/>
    <cellStyle name="Normal 2 2 2 3 3 2 2 3 2 2" xfId="54344"/>
    <cellStyle name="Normal 2 2 2 3 3 2 2 3 3" xfId="41747"/>
    <cellStyle name="Normal 2 2 2 3 3 2 2 3 4" xfId="31733"/>
    <cellStyle name="Normal 2 2 2 3 3 2 2 4" xfId="7957"/>
    <cellStyle name="Normal 2 2 2 3 3 2 2 4 2" xfId="20582"/>
    <cellStyle name="Normal 2 2 2 3 3 2 2 4 2 2" xfId="55798"/>
    <cellStyle name="Normal 2 2 2 3 3 2 2 4 3" xfId="43201"/>
    <cellStyle name="Normal 2 2 2 3 3 2 2 4 4" xfId="33187"/>
    <cellStyle name="Normal 2 2 2 3 3 2 2 5" xfId="9738"/>
    <cellStyle name="Normal 2 2 2 3 3 2 2 5 2" xfId="22358"/>
    <cellStyle name="Normal 2 2 2 3 3 2 2 5 2 2" xfId="57574"/>
    <cellStyle name="Normal 2 2 2 3 3 2 2 5 3" xfId="44977"/>
    <cellStyle name="Normal 2 2 2 3 3 2 2 5 4" xfId="34963"/>
    <cellStyle name="Normal 2 2 2 3 3 2 2 6" xfId="11531"/>
    <cellStyle name="Normal 2 2 2 3 3 2 2 6 2" xfId="24134"/>
    <cellStyle name="Normal 2 2 2 3 3 2 2 6 2 2" xfId="59350"/>
    <cellStyle name="Normal 2 2 2 3 3 2 2 6 3" xfId="46753"/>
    <cellStyle name="Normal 2 2 2 3 3 2 2 6 4" xfId="36739"/>
    <cellStyle name="Normal 2 2 2 3 3 2 2 7" xfId="15898"/>
    <cellStyle name="Normal 2 2 2 3 3 2 2 7 2" xfId="51114"/>
    <cellStyle name="Normal 2 2 2 3 3 2 2 7 3" xfId="28503"/>
    <cellStyle name="Normal 2 2 2 3 3 2 2 8" xfId="12989"/>
    <cellStyle name="Normal 2 2 2 3 3 2 2 8 2" xfId="48207"/>
    <cellStyle name="Normal 2 2 2 3 3 2 2 9" xfId="38517"/>
    <cellStyle name="Normal 2 2 2 3 3 2 3" xfId="3557"/>
    <cellStyle name="Normal 2 2 2 3 3 2 3 10" xfId="27052"/>
    <cellStyle name="Normal 2 2 2 3 3 2 3 11" xfId="61456"/>
    <cellStyle name="Normal 2 2 2 3 3 2 3 2" xfId="5353"/>
    <cellStyle name="Normal 2 2 2 3 3 2 3 2 2" xfId="17999"/>
    <cellStyle name="Normal 2 2 2 3 3 2 3 2 2 2" xfId="53215"/>
    <cellStyle name="Normal 2 2 2 3 3 2 3 2 3" xfId="40618"/>
    <cellStyle name="Normal 2 2 2 3 3 2 3 2 4" xfId="30604"/>
    <cellStyle name="Normal 2 2 2 3 3 2 3 3" xfId="6823"/>
    <cellStyle name="Normal 2 2 2 3 3 2 3 3 2" xfId="19453"/>
    <cellStyle name="Normal 2 2 2 3 3 2 3 3 2 2" xfId="54669"/>
    <cellStyle name="Normal 2 2 2 3 3 2 3 3 3" xfId="42072"/>
    <cellStyle name="Normal 2 2 2 3 3 2 3 3 4" xfId="32058"/>
    <cellStyle name="Normal 2 2 2 3 3 2 3 4" xfId="8282"/>
    <cellStyle name="Normal 2 2 2 3 3 2 3 4 2" xfId="20907"/>
    <cellStyle name="Normal 2 2 2 3 3 2 3 4 2 2" xfId="56123"/>
    <cellStyle name="Normal 2 2 2 3 3 2 3 4 3" xfId="43526"/>
    <cellStyle name="Normal 2 2 2 3 3 2 3 4 4" xfId="33512"/>
    <cellStyle name="Normal 2 2 2 3 3 2 3 5" xfId="10063"/>
    <cellStyle name="Normal 2 2 2 3 3 2 3 5 2" xfId="22683"/>
    <cellStyle name="Normal 2 2 2 3 3 2 3 5 2 2" xfId="57899"/>
    <cellStyle name="Normal 2 2 2 3 3 2 3 5 3" xfId="45302"/>
    <cellStyle name="Normal 2 2 2 3 3 2 3 5 4" xfId="35288"/>
    <cellStyle name="Normal 2 2 2 3 3 2 3 6" xfId="11856"/>
    <cellStyle name="Normal 2 2 2 3 3 2 3 6 2" xfId="24459"/>
    <cellStyle name="Normal 2 2 2 3 3 2 3 6 2 2" xfId="59675"/>
    <cellStyle name="Normal 2 2 2 3 3 2 3 6 3" xfId="47078"/>
    <cellStyle name="Normal 2 2 2 3 3 2 3 6 4" xfId="37064"/>
    <cellStyle name="Normal 2 2 2 3 3 2 3 7" xfId="16223"/>
    <cellStyle name="Normal 2 2 2 3 3 2 3 7 2" xfId="51439"/>
    <cellStyle name="Normal 2 2 2 3 3 2 3 7 3" xfId="28828"/>
    <cellStyle name="Normal 2 2 2 3 3 2 3 8" xfId="14445"/>
    <cellStyle name="Normal 2 2 2 3 3 2 3 8 2" xfId="49663"/>
    <cellStyle name="Normal 2 2 2 3 3 2 3 9" xfId="38842"/>
    <cellStyle name="Normal 2 2 2 3 3 2 4" xfId="2719"/>
    <cellStyle name="Normal 2 2 2 3 3 2 4 10" xfId="26243"/>
    <cellStyle name="Normal 2 2 2 3 3 2 4 11" xfId="60647"/>
    <cellStyle name="Normal 2 2 2 3 3 2 4 2" xfId="4544"/>
    <cellStyle name="Normal 2 2 2 3 3 2 4 2 2" xfId="17190"/>
    <cellStyle name="Normal 2 2 2 3 3 2 4 2 2 2" xfId="52406"/>
    <cellStyle name="Normal 2 2 2 3 3 2 4 2 3" xfId="39809"/>
    <cellStyle name="Normal 2 2 2 3 3 2 4 2 4" xfId="29795"/>
    <cellStyle name="Normal 2 2 2 3 3 2 4 3" xfId="6014"/>
    <cellStyle name="Normal 2 2 2 3 3 2 4 3 2" xfId="18644"/>
    <cellStyle name="Normal 2 2 2 3 3 2 4 3 2 2" xfId="53860"/>
    <cellStyle name="Normal 2 2 2 3 3 2 4 3 3" xfId="41263"/>
    <cellStyle name="Normal 2 2 2 3 3 2 4 3 4" xfId="31249"/>
    <cellStyle name="Normal 2 2 2 3 3 2 4 4" xfId="7473"/>
    <cellStyle name="Normal 2 2 2 3 3 2 4 4 2" xfId="20098"/>
    <cellStyle name="Normal 2 2 2 3 3 2 4 4 2 2" xfId="55314"/>
    <cellStyle name="Normal 2 2 2 3 3 2 4 4 3" xfId="42717"/>
    <cellStyle name="Normal 2 2 2 3 3 2 4 4 4" xfId="32703"/>
    <cellStyle name="Normal 2 2 2 3 3 2 4 5" xfId="9254"/>
    <cellStyle name="Normal 2 2 2 3 3 2 4 5 2" xfId="21874"/>
    <cellStyle name="Normal 2 2 2 3 3 2 4 5 2 2" xfId="57090"/>
    <cellStyle name="Normal 2 2 2 3 3 2 4 5 3" xfId="44493"/>
    <cellStyle name="Normal 2 2 2 3 3 2 4 5 4" xfId="34479"/>
    <cellStyle name="Normal 2 2 2 3 3 2 4 6" xfId="11047"/>
    <cellStyle name="Normal 2 2 2 3 3 2 4 6 2" xfId="23650"/>
    <cellStyle name="Normal 2 2 2 3 3 2 4 6 2 2" xfId="58866"/>
    <cellStyle name="Normal 2 2 2 3 3 2 4 6 3" xfId="46269"/>
    <cellStyle name="Normal 2 2 2 3 3 2 4 6 4" xfId="36255"/>
    <cellStyle name="Normal 2 2 2 3 3 2 4 7" xfId="15414"/>
    <cellStyle name="Normal 2 2 2 3 3 2 4 7 2" xfId="50630"/>
    <cellStyle name="Normal 2 2 2 3 3 2 4 7 3" xfId="28019"/>
    <cellStyle name="Normal 2 2 2 3 3 2 4 8" xfId="13636"/>
    <cellStyle name="Normal 2 2 2 3 3 2 4 8 2" xfId="48854"/>
    <cellStyle name="Normal 2 2 2 3 3 2 4 9" xfId="38033"/>
    <cellStyle name="Normal 2 2 2 3 3 2 5" xfId="3882"/>
    <cellStyle name="Normal 2 2 2 3 3 2 5 2" xfId="8605"/>
    <cellStyle name="Normal 2 2 2 3 3 2 5 2 2" xfId="21230"/>
    <cellStyle name="Normal 2 2 2 3 3 2 5 2 2 2" xfId="56446"/>
    <cellStyle name="Normal 2 2 2 3 3 2 5 2 3" xfId="43849"/>
    <cellStyle name="Normal 2 2 2 3 3 2 5 2 4" xfId="33835"/>
    <cellStyle name="Normal 2 2 2 3 3 2 5 3" xfId="10386"/>
    <cellStyle name="Normal 2 2 2 3 3 2 5 3 2" xfId="23006"/>
    <cellStyle name="Normal 2 2 2 3 3 2 5 3 2 2" xfId="58222"/>
    <cellStyle name="Normal 2 2 2 3 3 2 5 3 3" xfId="45625"/>
    <cellStyle name="Normal 2 2 2 3 3 2 5 3 4" xfId="35611"/>
    <cellStyle name="Normal 2 2 2 3 3 2 5 4" xfId="12181"/>
    <cellStyle name="Normal 2 2 2 3 3 2 5 4 2" xfId="24782"/>
    <cellStyle name="Normal 2 2 2 3 3 2 5 4 2 2" xfId="59998"/>
    <cellStyle name="Normal 2 2 2 3 3 2 5 4 3" xfId="47401"/>
    <cellStyle name="Normal 2 2 2 3 3 2 5 4 4" xfId="37387"/>
    <cellStyle name="Normal 2 2 2 3 3 2 5 5" xfId="16546"/>
    <cellStyle name="Normal 2 2 2 3 3 2 5 5 2" xfId="51762"/>
    <cellStyle name="Normal 2 2 2 3 3 2 5 5 3" xfId="29151"/>
    <cellStyle name="Normal 2 2 2 3 3 2 5 6" xfId="14768"/>
    <cellStyle name="Normal 2 2 2 3 3 2 5 6 2" xfId="49986"/>
    <cellStyle name="Normal 2 2 2 3 3 2 5 7" xfId="39165"/>
    <cellStyle name="Normal 2 2 2 3 3 2 5 8" xfId="27375"/>
    <cellStyle name="Normal 2 2 2 3 3 2 6" xfId="4222"/>
    <cellStyle name="Normal 2 2 2 3 3 2 6 2" xfId="16868"/>
    <cellStyle name="Normal 2 2 2 3 3 2 6 2 2" xfId="52084"/>
    <cellStyle name="Normal 2 2 2 3 3 2 6 2 3" xfId="29473"/>
    <cellStyle name="Normal 2 2 2 3 3 2 6 3" xfId="13314"/>
    <cellStyle name="Normal 2 2 2 3 3 2 6 3 2" xfId="48532"/>
    <cellStyle name="Normal 2 2 2 3 3 2 6 4" xfId="39487"/>
    <cellStyle name="Normal 2 2 2 3 3 2 6 5" xfId="25921"/>
    <cellStyle name="Normal 2 2 2 3 3 2 7" xfId="5692"/>
    <cellStyle name="Normal 2 2 2 3 3 2 7 2" xfId="18322"/>
    <cellStyle name="Normal 2 2 2 3 3 2 7 2 2" xfId="53538"/>
    <cellStyle name="Normal 2 2 2 3 3 2 7 3" xfId="40941"/>
    <cellStyle name="Normal 2 2 2 3 3 2 7 4" xfId="30927"/>
    <cellStyle name="Normal 2 2 2 3 3 2 8" xfId="7151"/>
    <cellStyle name="Normal 2 2 2 3 3 2 8 2" xfId="19776"/>
    <cellStyle name="Normal 2 2 2 3 3 2 8 2 2" xfId="54992"/>
    <cellStyle name="Normal 2 2 2 3 3 2 8 3" xfId="42395"/>
    <cellStyle name="Normal 2 2 2 3 3 2 8 4" xfId="32381"/>
    <cellStyle name="Normal 2 2 2 3 3 2 9" xfId="8932"/>
    <cellStyle name="Normal 2 2 2 3 3 2 9 2" xfId="21552"/>
    <cellStyle name="Normal 2 2 2 3 3 2 9 2 2" xfId="56768"/>
    <cellStyle name="Normal 2 2 2 3 3 2 9 3" xfId="44171"/>
    <cellStyle name="Normal 2 2 2 3 3 2 9 4" xfId="34157"/>
    <cellStyle name="Normal 2 2 2 3 3 3" xfId="3068"/>
    <cellStyle name="Normal 2 2 2 3 3 3 10" xfId="25439"/>
    <cellStyle name="Normal 2 2 2 3 3 3 11" xfId="60974"/>
    <cellStyle name="Normal 2 2 2 3 3 3 2" xfId="4871"/>
    <cellStyle name="Normal 2 2 2 3 3 3 2 2" xfId="17517"/>
    <cellStyle name="Normal 2 2 2 3 3 3 2 2 2" xfId="52733"/>
    <cellStyle name="Normal 2 2 2 3 3 3 2 2 3" xfId="30122"/>
    <cellStyle name="Normal 2 2 2 3 3 3 2 3" xfId="13963"/>
    <cellStyle name="Normal 2 2 2 3 3 3 2 3 2" xfId="49181"/>
    <cellStyle name="Normal 2 2 2 3 3 3 2 4" xfId="40136"/>
    <cellStyle name="Normal 2 2 2 3 3 3 2 5" xfId="26570"/>
    <cellStyle name="Normal 2 2 2 3 3 3 3" xfId="6341"/>
    <cellStyle name="Normal 2 2 2 3 3 3 3 2" xfId="18971"/>
    <cellStyle name="Normal 2 2 2 3 3 3 3 2 2" xfId="54187"/>
    <cellStyle name="Normal 2 2 2 3 3 3 3 3" xfId="41590"/>
    <cellStyle name="Normal 2 2 2 3 3 3 3 4" xfId="31576"/>
    <cellStyle name="Normal 2 2 2 3 3 3 4" xfId="7800"/>
    <cellStyle name="Normal 2 2 2 3 3 3 4 2" xfId="20425"/>
    <cellStyle name="Normal 2 2 2 3 3 3 4 2 2" xfId="55641"/>
    <cellStyle name="Normal 2 2 2 3 3 3 4 3" xfId="43044"/>
    <cellStyle name="Normal 2 2 2 3 3 3 4 4" xfId="33030"/>
    <cellStyle name="Normal 2 2 2 3 3 3 5" xfId="9581"/>
    <cellStyle name="Normal 2 2 2 3 3 3 5 2" xfId="22201"/>
    <cellStyle name="Normal 2 2 2 3 3 3 5 2 2" xfId="57417"/>
    <cellStyle name="Normal 2 2 2 3 3 3 5 3" xfId="44820"/>
    <cellStyle name="Normal 2 2 2 3 3 3 5 4" xfId="34806"/>
    <cellStyle name="Normal 2 2 2 3 3 3 6" xfId="11374"/>
    <cellStyle name="Normal 2 2 2 3 3 3 6 2" xfId="23977"/>
    <cellStyle name="Normal 2 2 2 3 3 3 6 2 2" xfId="59193"/>
    <cellStyle name="Normal 2 2 2 3 3 3 6 3" xfId="46596"/>
    <cellStyle name="Normal 2 2 2 3 3 3 6 4" xfId="36582"/>
    <cellStyle name="Normal 2 2 2 3 3 3 7" xfId="15741"/>
    <cellStyle name="Normal 2 2 2 3 3 3 7 2" xfId="50957"/>
    <cellStyle name="Normal 2 2 2 3 3 3 7 3" xfId="28346"/>
    <cellStyle name="Normal 2 2 2 3 3 3 8" xfId="12832"/>
    <cellStyle name="Normal 2 2 2 3 3 3 8 2" xfId="48050"/>
    <cellStyle name="Normal 2 2 2 3 3 3 9" xfId="38360"/>
    <cellStyle name="Normal 2 2 2 3 3 4" xfId="2895"/>
    <cellStyle name="Normal 2 2 2 3 3 4 10" xfId="25280"/>
    <cellStyle name="Normal 2 2 2 3 3 4 11" xfId="60815"/>
    <cellStyle name="Normal 2 2 2 3 3 4 2" xfId="4712"/>
    <cellStyle name="Normal 2 2 2 3 3 4 2 2" xfId="17358"/>
    <cellStyle name="Normal 2 2 2 3 3 4 2 2 2" xfId="52574"/>
    <cellStyle name="Normal 2 2 2 3 3 4 2 2 3" xfId="29963"/>
    <cellStyle name="Normal 2 2 2 3 3 4 2 3" xfId="13804"/>
    <cellStyle name="Normal 2 2 2 3 3 4 2 3 2" xfId="49022"/>
    <cellStyle name="Normal 2 2 2 3 3 4 2 4" xfId="39977"/>
    <cellStyle name="Normal 2 2 2 3 3 4 2 5" xfId="26411"/>
    <cellStyle name="Normal 2 2 2 3 3 4 3" xfId="6182"/>
    <cellStyle name="Normal 2 2 2 3 3 4 3 2" xfId="18812"/>
    <cellStyle name="Normal 2 2 2 3 3 4 3 2 2" xfId="54028"/>
    <cellStyle name="Normal 2 2 2 3 3 4 3 3" xfId="41431"/>
    <cellStyle name="Normal 2 2 2 3 3 4 3 4" xfId="31417"/>
    <cellStyle name="Normal 2 2 2 3 3 4 4" xfId="7641"/>
    <cellStyle name="Normal 2 2 2 3 3 4 4 2" xfId="20266"/>
    <cellStyle name="Normal 2 2 2 3 3 4 4 2 2" xfId="55482"/>
    <cellStyle name="Normal 2 2 2 3 3 4 4 3" xfId="42885"/>
    <cellStyle name="Normal 2 2 2 3 3 4 4 4" xfId="32871"/>
    <cellStyle name="Normal 2 2 2 3 3 4 5" xfId="9422"/>
    <cellStyle name="Normal 2 2 2 3 3 4 5 2" xfId="22042"/>
    <cellStyle name="Normal 2 2 2 3 3 4 5 2 2" xfId="57258"/>
    <cellStyle name="Normal 2 2 2 3 3 4 5 3" xfId="44661"/>
    <cellStyle name="Normal 2 2 2 3 3 4 5 4" xfId="34647"/>
    <cellStyle name="Normal 2 2 2 3 3 4 6" xfId="11215"/>
    <cellStyle name="Normal 2 2 2 3 3 4 6 2" xfId="23818"/>
    <cellStyle name="Normal 2 2 2 3 3 4 6 2 2" xfId="59034"/>
    <cellStyle name="Normal 2 2 2 3 3 4 6 3" xfId="46437"/>
    <cellStyle name="Normal 2 2 2 3 3 4 6 4" xfId="36423"/>
    <cellStyle name="Normal 2 2 2 3 3 4 7" xfId="15582"/>
    <cellStyle name="Normal 2 2 2 3 3 4 7 2" xfId="50798"/>
    <cellStyle name="Normal 2 2 2 3 3 4 7 3" xfId="28187"/>
    <cellStyle name="Normal 2 2 2 3 3 4 8" xfId="12673"/>
    <cellStyle name="Normal 2 2 2 3 3 4 8 2" xfId="47891"/>
    <cellStyle name="Normal 2 2 2 3 3 4 9" xfId="38201"/>
    <cellStyle name="Normal 2 2 2 3 3 5" xfId="3403"/>
    <cellStyle name="Normal 2 2 2 3 3 5 10" xfId="26898"/>
    <cellStyle name="Normal 2 2 2 3 3 5 11" xfId="61302"/>
    <cellStyle name="Normal 2 2 2 3 3 5 2" xfId="5199"/>
    <cellStyle name="Normal 2 2 2 3 3 5 2 2" xfId="17845"/>
    <cellStyle name="Normal 2 2 2 3 3 5 2 2 2" xfId="53061"/>
    <cellStyle name="Normal 2 2 2 3 3 5 2 3" xfId="40464"/>
    <cellStyle name="Normal 2 2 2 3 3 5 2 4" xfId="30450"/>
    <cellStyle name="Normal 2 2 2 3 3 5 3" xfId="6669"/>
    <cellStyle name="Normal 2 2 2 3 3 5 3 2" xfId="19299"/>
    <cellStyle name="Normal 2 2 2 3 3 5 3 2 2" xfId="54515"/>
    <cellStyle name="Normal 2 2 2 3 3 5 3 3" xfId="41918"/>
    <cellStyle name="Normal 2 2 2 3 3 5 3 4" xfId="31904"/>
    <cellStyle name="Normal 2 2 2 3 3 5 4" xfId="8128"/>
    <cellStyle name="Normal 2 2 2 3 3 5 4 2" xfId="20753"/>
    <cellStyle name="Normal 2 2 2 3 3 5 4 2 2" xfId="55969"/>
    <cellStyle name="Normal 2 2 2 3 3 5 4 3" xfId="43372"/>
    <cellStyle name="Normal 2 2 2 3 3 5 4 4" xfId="33358"/>
    <cellStyle name="Normal 2 2 2 3 3 5 5" xfId="9909"/>
    <cellStyle name="Normal 2 2 2 3 3 5 5 2" xfId="22529"/>
    <cellStyle name="Normal 2 2 2 3 3 5 5 2 2" xfId="57745"/>
    <cellStyle name="Normal 2 2 2 3 3 5 5 3" xfId="45148"/>
    <cellStyle name="Normal 2 2 2 3 3 5 5 4" xfId="35134"/>
    <cellStyle name="Normal 2 2 2 3 3 5 6" xfId="11702"/>
    <cellStyle name="Normal 2 2 2 3 3 5 6 2" xfId="24305"/>
    <cellStyle name="Normal 2 2 2 3 3 5 6 2 2" xfId="59521"/>
    <cellStyle name="Normal 2 2 2 3 3 5 6 3" xfId="46924"/>
    <cellStyle name="Normal 2 2 2 3 3 5 6 4" xfId="36910"/>
    <cellStyle name="Normal 2 2 2 3 3 5 7" xfId="16069"/>
    <cellStyle name="Normal 2 2 2 3 3 5 7 2" xfId="51285"/>
    <cellStyle name="Normal 2 2 2 3 3 5 7 3" xfId="28674"/>
    <cellStyle name="Normal 2 2 2 3 3 5 8" xfId="14291"/>
    <cellStyle name="Normal 2 2 2 3 3 5 8 2" xfId="49509"/>
    <cellStyle name="Normal 2 2 2 3 3 5 9" xfId="38688"/>
    <cellStyle name="Normal 2 2 2 3 3 6" xfId="2564"/>
    <cellStyle name="Normal 2 2 2 3 3 6 10" xfId="26089"/>
    <cellStyle name="Normal 2 2 2 3 3 6 11" xfId="60493"/>
    <cellStyle name="Normal 2 2 2 3 3 6 2" xfId="4390"/>
    <cellStyle name="Normal 2 2 2 3 3 6 2 2" xfId="17036"/>
    <cellStyle name="Normal 2 2 2 3 3 6 2 2 2" xfId="52252"/>
    <cellStyle name="Normal 2 2 2 3 3 6 2 3" xfId="39655"/>
    <cellStyle name="Normal 2 2 2 3 3 6 2 4" xfId="29641"/>
    <cellStyle name="Normal 2 2 2 3 3 6 3" xfId="5860"/>
    <cellStyle name="Normal 2 2 2 3 3 6 3 2" xfId="18490"/>
    <cellStyle name="Normal 2 2 2 3 3 6 3 2 2" xfId="53706"/>
    <cellStyle name="Normal 2 2 2 3 3 6 3 3" xfId="41109"/>
    <cellStyle name="Normal 2 2 2 3 3 6 3 4" xfId="31095"/>
    <cellStyle name="Normal 2 2 2 3 3 6 4" xfId="7319"/>
    <cellStyle name="Normal 2 2 2 3 3 6 4 2" xfId="19944"/>
    <cellStyle name="Normal 2 2 2 3 3 6 4 2 2" xfId="55160"/>
    <cellStyle name="Normal 2 2 2 3 3 6 4 3" xfId="42563"/>
    <cellStyle name="Normal 2 2 2 3 3 6 4 4" xfId="32549"/>
    <cellStyle name="Normal 2 2 2 3 3 6 5" xfId="9100"/>
    <cellStyle name="Normal 2 2 2 3 3 6 5 2" xfId="21720"/>
    <cellStyle name="Normal 2 2 2 3 3 6 5 2 2" xfId="56936"/>
    <cellStyle name="Normal 2 2 2 3 3 6 5 3" xfId="44339"/>
    <cellStyle name="Normal 2 2 2 3 3 6 5 4" xfId="34325"/>
    <cellStyle name="Normal 2 2 2 3 3 6 6" xfId="10893"/>
    <cellStyle name="Normal 2 2 2 3 3 6 6 2" xfId="23496"/>
    <cellStyle name="Normal 2 2 2 3 3 6 6 2 2" xfId="58712"/>
    <cellStyle name="Normal 2 2 2 3 3 6 6 3" xfId="46115"/>
    <cellStyle name="Normal 2 2 2 3 3 6 6 4" xfId="36101"/>
    <cellStyle name="Normal 2 2 2 3 3 6 7" xfId="15260"/>
    <cellStyle name="Normal 2 2 2 3 3 6 7 2" xfId="50476"/>
    <cellStyle name="Normal 2 2 2 3 3 6 7 3" xfId="27865"/>
    <cellStyle name="Normal 2 2 2 3 3 6 8" xfId="13482"/>
    <cellStyle name="Normal 2 2 2 3 3 6 8 2" xfId="48700"/>
    <cellStyle name="Normal 2 2 2 3 3 6 9" xfId="37879"/>
    <cellStyle name="Normal 2 2 2 3 3 7" xfId="3727"/>
    <cellStyle name="Normal 2 2 2 3 3 7 2" xfId="8451"/>
    <cellStyle name="Normal 2 2 2 3 3 7 2 2" xfId="21076"/>
    <cellStyle name="Normal 2 2 2 3 3 7 2 2 2" xfId="56292"/>
    <cellStyle name="Normal 2 2 2 3 3 7 2 3" xfId="43695"/>
    <cellStyle name="Normal 2 2 2 3 3 7 2 4" xfId="33681"/>
    <cellStyle name="Normal 2 2 2 3 3 7 3" xfId="10232"/>
    <cellStyle name="Normal 2 2 2 3 3 7 3 2" xfId="22852"/>
    <cellStyle name="Normal 2 2 2 3 3 7 3 2 2" xfId="58068"/>
    <cellStyle name="Normal 2 2 2 3 3 7 3 3" xfId="45471"/>
    <cellStyle name="Normal 2 2 2 3 3 7 3 4" xfId="35457"/>
    <cellStyle name="Normal 2 2 2 3 3 7 4" xfId="12027"/>
    <cellStyle name="Normal 2 2 2 3 3 7 4 2" xfId="24628"/>
    <cellStyle name="Normal 2 2 2 3 3 7 4 2 2" xfId="59844"/>
    <cellStyle name="Normal 2 2 2 3 3 7 4 3" xfId="47247"/>
    <cellStyle name="Normal 2 2 2 3 3 7 4 4" xfId="37233"/>
    <cellStyle name="Normal 2 2 2 3 3 7 5" xfId="16392"/>
    <cellStyle name="Normal 2 2 2 3 3 7 5 2" xfId="51608"/>
    <cellStyle name="Normal 2 2 2 3 3 7 5 3" xfId="28997"/>
    <cellStyle name="Normal 2 2 2 3 3 7 6" xfId="14614"/>
    <cellStyle name="Normal 2 2 2 3 3 7 6 2" xfId="49832"/>
    <cellStyle name="Normal 2 2 2 3 3 7 7" xfId="39011"/>
    <cellStyle name="Normal 2 2 2 3 3 7 8" xfId="27221"/>
    <cellStyle name="Normal 2 2 2 3 3 8" xfId="4065"/>
    <cellStyle name="Normal 2 2 2 3 3 8 2" xfId="16714"/>
    <cellStyle name="Normal 2 2 2 3 3 8 2 2" xfId="51930"/>
    <cellStyle name="Normal 2 2 2 3 3 8 2 3" xfId="29319"/>
    <cellStyle name="Normal 2 2 2 3 3 8 3" xfId="13160"/>
    <cellStyle name="Normal 2 2 2 3 3 8 3 2" xfId="48378"/>
    <cellStyle name="Normal 2 2 2 3 3 8 4" xfId="39333"/>
    <cellStyle name="Normal 2 2 2 3 3 8 5" xfId="25767"/>
    <cellStyle name="Normal 2 2 2 3 3 9" xfId="5538"/>
    <cellStyle name="Normal 2 2 2 3 3 9 2" xfId="18168"/>
    <cellStyle name="Normal 2 2 2 3 3 9 2 2" xfId="53384"/>
    <cellStyle name="Normal 2 2 2 3 3 9 3" xfId="40787"/>
    <cellStyle name="Normal 2 2 2 3 3 9 4" xfId="30773"/>
    <cellStyle name="Normal 2 2 2 3 4" xfId="1107"/>
    <cellStyle name="Normal 2 2 2 3 4 10" xfId="7031"/>
    <cellStyle name="Normal 2 2 2 3 4 10 2" xfId="19656"/>
    <cellStyle name="Normal 2 2 2 3 4 10 2 2" xfId="54872"/>
    <cellStyle name="Normal 2 2 2 3 4 10 3" xfId="42275"/>
    <cellStyle name="Normal 2 2 2 3 4 10 4" xfId="32261"/>
    <cellStyle name="Normal 2 2 2 3 4 11" xfId="8812"/>
    <cellStyle name="Normal 2 2 2 3 4 11 2" xfId="21432"/>
    <cellStyle name="Normal 2 2 2 3 4 11 2 2" xfId="56648"/>
    <cellStyle name="Normal 2 2 2 3 4 11 3" xfId="44051"/>
    <cellStyle name="Normal 2 2 2 3 4 11 4" xfId="34037"/>
    <cellStyle name="Normal 2 2 2 3 4 12" xfId="10573"/>
    <cellStyle name="Normal 2 2 2 3 4 12 2" xfId="23184"/>
    <cellStyle name="Normal 2 2 2 3 4 12 2 2" xfId="58400"/>
    <cellStyle name="Normal 2 2 2 3 4 12 3" xfId="45803"/>
    <cellStyle name="Normal 2 2 2 3 4 12 4" xfId="35789"/>
    <cellStyle name="Normal 2 2 2 3 4 13" xfId="14972"/>
    <cellStyle name="Normal 2 2 2 3 4 13 2" xfId="50188"/>
    <cellStyle name="Normal 2 2 2 3 4 13 3" xfId="27577"/>
    <cellStyle name="Normal 2 2 2 3 4 14" xfId="12385"/>
    <cellStyle name="Normal 2 2 2 3 4 14 2" xfId="47603"/>
    <cellStyle name="Normal 2 2 2 3 4 15" xfId="37591"/>
    <cellStyle name="Normal 2 2 2 3 4 16" xfId="24992"/>
    <cellStyle name="Normal 2 2 2 3 4 17" xfId="60205"/>
    <cellStyle name="Normal 2 2 2 3 4 2" xfId="1108"/>
    <cellStyle name="Normal 2 2 2 3 4 2 10" xfId="10574"/>
    <cellStyle name="Normal 2 2 2 3 4 2 10 2" xfId="23185"/>
    <cellStyle name="Normal 2 2 2 3 4 2 10 2 2" xfId="58401"/>
    <cellStyle name="Normal 2 2 2 3 4 2 10 3" xfId="45804"/>
    <cellStyle name="Normal 2 2 2 3 4 2 10 4" xfId="35790"/>
    <cellStyle name="Normal 2 2 2 3 4 2 11" xfId="15129"/>
    <cellStyle name="Normal 2 2 2 3 4 2 11 2" xfId="50345"/>
    <cellStyle name="Normal 2 2 2 3 4 2 11 3" xfId="27734"/>
    <cellStyle name="Normal 2 2 2 3 4 2 12" xfId="12542"/>
    <cellStyle name="Normal 2 2 2 3 4 2 12 2" xfId="47760"/>
    <cellStyle name="Normal 2 2 2 3 4 2 13" xfId="37748"/>
    <cellStyle name="Normal 2 2 2 3 4 2 14" xfId="25149"/>
    <cellStyle name="Normal 2 2 2 3 4 2 15" xfId="60362"/>
    <cellStyle name="Normal 2 2 2 3 4 2 2" xfId="3265"/>
    <cellStyle name="Normal 2 2 2 3 4 2 2 10" xfId="25633"/>
    <cellStyle name="Normal 2 2 2 3 4 2 2 11" xfId="61168"/>
    <cellStyle name="Normal 2 2 2 3 4 2 2 2" xfId="5065"/>
    <cellStyle name="Normal 2 2 2 3 4 2 2 2 2" xfId="17711"/>
    <cellStyle name="Normal 2 2 2 3 4 2 2 2 2 2" xfId="52927"/>
    <cellStyle name="Normal 2 2 2 3 4 2 2 2 2 3" xfId="30316"/>
    <cellStyle name="Normal 2 2 2 3 4 2 2 2 3" xfId="14157"/>
    <cellStyle name="Normal 2 2 2 3 4 2 2 2 3 2" xfId="49375"/>
    <cellStyle name="Normal 2 2 2 3 4 2 2 2 4" xfId="40330"/>
    <cellStyle name="Normal 2 2 2 3 4 2 2 2 5" xfId="26764"/>
    <cellStyle name="Normal 2 2 2 3 4 2 2 3" xfId="6535"/>
    <cellStyle name="Normal 2 2 2 3 4 2 2 3 2" xfId="19165"/>
    <cellStyle name="Normal 2 2 2 3 4 2 2 3 2 2" xfId="54381"/>
    <cellStyle name="Normal 2 2 2 3 4 2 2 3 3" xfId="41784"/>
    <cellStyle name="Normal 2 2 2 3 4 2 2 3 4" xfId="31770"/>
    <cellStyle name="Normal 2 2 2 3 4 2 2 4" xfId="7994"/>
    <cellStyle name="Normal 2 2 2 3 4 2 2 4 2" xfId="20619"/>
    <cellStyle name="Normal 2 2 2 3 4 2 2 4 2 2" xfId="55835"/>
    <cellStyle name="Normal 2 2 2 3 4 2 2 4 3" xfId="43238"/>
    <cellStyle name="Normal 2 2 2 3 4 2 2 4 4" xfId="33224"/>
    <cellStyle name="Normal 2 2 2 3 4 2 2 5" xfId="9775"/>
    <cellStyle name="Normal 2 2 2 3 4 2 2 5 2" xfId="22395"/>
    <cellStyle name="Normal 2 2 2 3 4 2 2 5 2 2" xfId="57611"/>
    <cellStyle name="Normal 2 2 2 3 4 2 2 5 3" xfId="45014"/>
    <cellStyle name="Normal 2 2 2 3 4 2 2 5 4" xfId="35000"/>
    <cellStyle name="Normal 2 2 2 3 4 2 2 6" xfId="11568"/>
    <cellStyle name="Normal 2 2 2 3 4 2 2 6 2" xfId="24171"/>
    <cellStyle name="Normal 2 2 2 3 4 2 2 6 2 2" xfId="59387"/>
    <cellStyle name="Normal 2 2 2 3 4 2 2 6 3" xfId="46790"/>
    <cellStyle name="Normal 2 2 2 3 4 2 2 6 4" xfId="36776"/>
    <cellStyle name="Normal 2 2 2 3 4 2 2 7" xfId="15935"/>
    <cellStyle name="Normal 2 2 2 3 4 2 2 7 2" xfId="51151"/>
    <cellStyle name="Normal 2 2 2 3 4 2 2 7 3" xfId="28540"/>
    <cellStyle name="Normal 2 2 2 3 4 2 2 8" xfId="13026"/>
    <cellStyle name="Normal 2 2 2 3 4 2 2 8 2" xfId="48244"/>
    <cellStyle name="Normal 2 2 2 3 4 2 2 9" xfId="38554"/>
    <cellStyle name="Normal 2 2 2 3 4 2 3" xfId="3594"/>
    <cellStyle name="Normal 2 2 2 3 4 2 3 10" xfId="27089"/>
    <cellStyle name="Normal 2 2 2 3 4 2 3 11" xfId="61493"/>
    <cellStyle name="Normal 2 2 2 3 4 2 3 2" xfId="5390"/>
    <cellStyle name="Normal 2 2 2 3 4 2 3 2 2" xfId="18036"/>
    <cellStyle name="Normal 2 2 2 3 4 2 3 2 2 2" xfId="53252"/>
    <cellStyle name="Normal 2 2 2 3 4 2 3 2 3" xfId="40655"/>
    <cellStyle name="Normal 2 2 2 3 4 2 3 2 4" xfId="30641"/>
    <cellStyle name="Normal 2 2 2 3 4 2 3 3" xfId="6860"/>
    <cellStyle name="Normal 2 2 2 3 4 2 3 3 2" xfId="19490"/>
    <cellStyle name="Normal 2 2 2 3 4 2 3 3 2 2" xfId="54706"/>
    <cellStyle name="Normal 2 2 2 3 4 2 3 3 3" xfId="42109"/>
    <cellStyle name="Normal 2 2 2 3 4 2 3 3 4" xfId="32095"/>
    <cellStyle name="Normal 2 2 2 3 4 2 3 4" xfId="8319"/>
    <cellStyle name="Normal 2 2 2 3 4 2 3 4 2" xfId="20944"/>
    <cellStyle name="Normal 2 2 2 3 4 2 3 4 2 2" xfId="56160"/>
    <cellStyle name="Normal 2 2 2 3 4 2 3 4 3" xfId="43563"/>
    <cellStyle name="Normal 2 2 2 3 4 2 3 4 4" xfId="33549"/>
    <cellStyle name="Normal 2 2 2 3 4 2 3 5" xfId="10100"/>
    <cellStyle name="Normal 2 2 2 3 4 2 3 5 2" xfId="22720"/>
    <cellStyle name="Normal 2 2 2 3 4 2 3 5 2 2" xfId="57936"/>
    <cellStyle name="Normal 2 2 2 3 4 2 3 5 3" xfId="45339"/>
    <cellStyle name="Normal 2 2 2 3 4 2 3 5 4" xfId="35325"/>
    <cellStyle name="Normal 2 2 2 3 4 2 3 6" xfId="11893"/>
    <cellStyle name="Normal 2 2 2 3 4 2 3 6 2" xfId="24496"/>
    <cellStyle name="Normal 2 2 2 3 4 2 3 6 2 2" xfId="59712"/>
    <cellStyle name="Normal 2 2 2 3 4 2 3 6 3" xfId="47115"/>
    <cellStyle name="Normal 2 2 2 3 4 2 3 6 4" xfId="37101"/>
    <cellStyle name="Normal 2 2 2 3 4 2 3 7" xfId="16260"/>
    <cellStyle name="Normal 2 2 2 3 4 2 3 7 2" xfId="51476"/>
    <cellStyle name="Normal 2 2 2 3 4 2 3 7 3" xfId="28865"/>
    <cellStyle name="Normal 2 2 2 3 4 2 3 8" xfId="14482"/>
    <cellStyle name="Normal 2 2 2 3 4 2 3 8 2" xfId="49700"/>
    <cellStyle name="Normal 2 2 2 3 4 2 3 9" xfId="38879"/>
    <cellStyle name="Normal 2 2 2 3 4 2 4" xfId="2756"/>
    <cellStyle name="Normal 2 2 2 3 4 2 4 10" xfId="26280"/>
    <cellStyle name="Normal 2 2 2 3 4 2 4 11" xfId="60684"/>
    <cellStyle name="Normal 2 2 2 3 4 2 4 2" xfId="4581"/>
    <cellStyle name="Normal 2 2 2 3 4 2 4 2 2" xfId="17227"/>
    <cellStyle name="Normal 2 2 2 3 4 2 4 2 2 2" xfId="52443"/>
    <cellStyle name="Normal 2 2 2 3 4 2 4 2 3" xfId="39846"/>
    <cellStyle name="Normal 2 2 2 3 4 2 4 2 4" xfId="29832"/>
    <cellStyle name="Normal 2 2 2 3 4 2 4 3" xfId="6051"/>
    <cellStyle name="Normal 2 2 2 3 4 2 4 3 2" xfId="18681"/>
    <cellStyle name="Normal 2 2 2 3 4 2 4 3 2 2" xfId="53897"/>
    <cellStyle name="Normal 2 2 2 3 4 2 4 3 3" xfId="41300"/>
    <cellStyle name="Normal 2 2 2 3 4 2 4 3 4" xfId="31286"/>
    <cellStyle name="Normal 2 2 2 3 4 2 4 4" xfId="7510"/>
    <cellStyle name="Normal 2 2 2 3 4 2 4 4 2" xfId="20135"/>
    <cellStyle name="Normal 2 2 2 3 4 2 4 4 2 2" xfId="55351"/>
    <cellStyle name="Normal 2 2 2 3 4 2 4 4 3" xfId="42754"/>
    <cellStyle name="Normal 2 2 2 3 4 2 4 4 4" xfId="32740"/>
    <cellStyle name="Normal 2 2 2 3 4 2 4 5" xfId="9291"/>
    <cellStyle name="Normal 2 2 2 3 4 2 4 5 2" xfId="21911"/>
    <cellStyle name="Normal 2 2 2 3 4 2 4 5 2 2" xfId="57127"/>
    <cellStyle name="Normal 2 2 2 3 4 2 4 5 3" xfId="44530"/>
    <cellStyle name="Normal 2 2 2 3 4 2 4 5 4" xfId="34516"/>
    <cellStyle name="Normal 2 2 2 3 4 2 4 6" xfId="11084"/>
    <cellStyle name="Normal 2 2 2 3 4 2 4 6 2" xfId="23687"/>
    <cellStyle name="Normal 2 2 2 3 4 2 4 6 2 2" xfId="58903"/>
    <cellStyle name="Normal 2 2 2 3 4 2 4 6 3" xfId="46306"/>
    <cellStyle name="Normal 2 2 2 3 4 2 4 6 4" xfId="36292"/>
    <cellStyle name="Normal 2 2 2 3 4 2 4 7" xfId="15451"/>
    <cellStyle name="Normal 2 2 2 3 4 2 4 7 2" xfId="50667"/>
    <cellStyle name="Normal 2 2 2 3 4 2 4 7 3" xfId="28056"/>
    <cellStyle name="Normal 2 2 2 3 4 2 4 8" xfId="13673"/>
    <cellStyle name="Normal 2 2 2 3 4 2 4 8 2" xfId="48891"/>
    <cellStyle name="Normal 2 2 2 3 4 2 4 9" xfId="38070"/>
    <cellStyle name="Normal 2 2 2 3 4 2 5" xfId="3919"/>
    <cellStyle name="Normal 2 2 2 3 4 2 5 2" xfId="8642"/>
    <cellStyle name="Normal 2 2 2 3 4 2 5 2 2" xfId="21267"/>
    <cellStyle name="Normal 2 2 2 3 4 2 5 2 2 2" xfId="56483"/>
    <cellStyle name="Normal 2 2 2 3 4 2 5 2 3" xfId="43886"/>
    <cellStyle name="Normal 2 2 2 3 4 2 5 2 4" xfId="33872"/>
    <cellStyle name="Normal 2 2 2 3 4 2 5 3" xfId="10423"/>
    <cellStyle name="Normal 2 2 2 3 4 2 5 3 2" xfId="23043"/>
    <cellStyle name="Normal 2 2 2 3 4 2 5 3 2 2" xfId="58259"/>
    <cellStyle name="Normal 2 2 2 3 4 2 5 3 3" xfId="45662"/>
    <cellStyle name="Normal 2 2 2 3 4 2 5 3 4" xfId="35648"/>
    <cellStyle name="Normal 2 2 2 3 4 2 5 4" xfId="12218"/>
    <cellStyle name="Normal 2 2 2 3 4 2 5 4 2" xfId="24819"/>
    <cellStyle name="Normal 2 2 2 3 4 2 5 4 2 2" xfId="60035"/>
    <cellStyle name="Normal 2 2 2 3 4 2 5 4 3" xfId="47438"/>
    <cellStyle name="Normal 2 2 2 3 4 2 5 4 4" xfId="37424"/>
    <cellStyle name="Normal 2 2 2 3 4 2 5 5" xfId="16583"/>
    <cellStyle name="Normal 2 2 2 3 4 2 5 5 2" xfId="51799"/>
    <cellStyle name="Normal 2 2 2 3 4 2 5 5 3" xfId="29188"/>
    <cellStyle name="Normal 2 2 2 3 4 2 5 6" xfId="14805"/>
    <cellStyle name="Normal 2 2 2 3 4 2 5 6 2" xfId="50023"/>
    <cellStyle name="Normal 2 2 2 3 4 2 5 7" xfId="39202"/>
    <cellStyle name="Normal 2 2 2 3 4 2 5 8" xfId="27412"/>
    <cellStyle name="Normal 2 2 2 3 4 2 6" xfId="4259"/>
    <cellStyle name="Normal 2 2 2 3 4 2 6 2" xfId="16905"/>
    <cellStyle name="Normal 2 2 2 3 4 2 6 2 2" xfId="52121"/>
    <cellStyle name="Normal 2 2 2 3 4 2 6 2 3" xfId="29510"/>
    <cellStyle name="Normal 2 2 2 3 4 2 6 3" xfId="13351"/>
    <cellStyle name="Normal 2 2 2 3 4 2 6 3 2" xfId="48569"/>
    <cellStyle name="Normal 2 2 2 3 4 2 6 4" xfId="39524"/>
    <cellStyle name="Normal 2 2 2 3 4 2 6 5" xfId="25958"/>
    <cellStyle name="Normal 2 2 2 3 4 2 7" xfId="5729"/>
    <cellStyle name="Normal 2 2 2 3 4 2 7 2" xfId="18359"/>
    <cellStyle name="Normal 2 2 2 3 4 2 7 2 2" xfId="53575"/>
    <cellStyle name="Normal 2 2 2 3 4 2 7 3" xfId="40978"/>
    <cellStyle name="Normal 2 2 2 3 4 2 7 4" xfId="30964"/>
    <cellStyle name="Normal 2 2 2 3 4 2 8" xfId="7188"/>
    <cellStyle name="Normal 2 2 2 3 4 2 8 2" xfId="19813"/>
    <cellStyle name="Normal 2 2 2 3 4 2 8 2 2" xfId="55029"/>
    <cellStyle name="Normal 2 2 2 3 4 2 8 3" xfId="42432"/>
    <cellStyle name="Normal 2 2 2 3 4 2 8 4" xfId="32418"/>
    <cellStyle name="Normal 2 2 2 3 4 2 9" xfId="8969"/>
    <cellStyle name="Normal 2 2 2 3 4 2 9 2" xfId="21589"/>
    <cellStyle name="Normal 2 2 2 3 4 2 9 2 2" xfId="56805"/>
    <cellStyle name="Normal 2 2 2 3 4 2 9 3" xfId="44208"/>
    <cellStyle name="Normal 2 2 2 3 4 2 9 4" xfId="34194"/>
    <cellStyle name="Normal 2 2 2 3 4 3" xfId="3108"/>
    <cellStyle name="Normal 2 2 2 3 4 3 10" xfId="25476"/>
    <cellStyle name="Normal 2 2 2 3 4 3 11" xfId="61011"/>
    <cellStyle name="Normal 2 2 2 3 4 3 2" xfId="4908"/>
    <cellStyle name="Normal 2 2 2 3 4 3 2 2" xfId="17554"/>
    <cellStyle name="Normal 2 2 2 3 4 3 2 2 2" xfId="52770"/>
    <cellStyle name="Normal 2 2 2 3 4 3 2 2 3" xfId="30159"/>
    <cellStyle name="Normal 2 2 2 3 4 3 2 3" xfId="14000"/>
    <cellStyle name="Normal 2 2 2 3 4 3 2 3 2" xfId="49218"/>
    <cellStyle name="Normal 2 2 2 3 4 3 2 4" xfId="40173"/>
    <cellStyle name="Normal 2 2 2 3 4 3 2 5" xfId="26607"/>
    <cellStyle name="Normal 2 2 2 3 4 3 3" xfId="6378"/>
    <cellStyle name="Normal 2 2 2 3 4 3 3 2" xfId="19008"/>
    <cellStyle name="Normal 2 2 2 3 4 3 3 2 2" xfId="54224"/>
    <cellStyle name="Normal 2 2 2 3 4 3 3 3" xfId="41627"/>
    <cellStyle name="Normal 2 2 2 3 4 3 3 4" xfId="31613"/>
    <cellStyle name="Normal 2 2 2 3 4 3 4" xfId="7837"/>
    <cellStyle name="Normal 2 2 2 3 4 3 4 2" xfId="20462"/>
    <cellStyle name="Normal 2 2 2 3 4 3 4 2 2" xfId="55678"/>
    <cellStyle name="Normal 2 2 2 3 4 3 4 3" xfId="43081"/>
    <cellStyle name="Normal 2 2 2 3 4 3 4 4" xfId="33067"/>
    <cellStyle name="Normal 2 2 2 3 4 3 5" xfId="9618"/>
    <cellStyle name="Normal 2 2 2 3 4 3 5 2" xfId="22238"/>
    <cellStyle name="Normal 2 2 2 3 4 3 5 2 2" xfId="57454"/>
    <cellStyle name="Normal 2 2 2 3 4 3 5 3" xfId="44857"/>
    <cellStyle name="Normal 2 2 2 3 4 3 5 4" xfId="34843"/>
    <cellStyle name="Normal 2 2 2 3 4 3 6" xfId="11411"/>
    <cellStyle name="Normal 2 2 2 3 4 3 6 2" xfId="24014"/>
    <cellStyle name="Normal 2 2 2 3 4 3 6 2 2" xfId="59230"/>
    <cellStyle name="Normal 2 2 2 3 4 3 6 3" xfId="46633"/>
    <cellStyle name="Normal 2 2 2 3 4 3 6 4" xfId="36619"/>
    <cellStyle name="Normal 2 2 2 3 4 3 7" xfId="15778"/>
    <cellStyle name="Normal 2 2 2 3 4 3 7 2" xfId="50994"/>
    <cellStyle name="Normal 2 2 2 3 4 3 7 3" xfId="28383"/>
    <cellStyle name="Normal 2 2 2 3 4 3 8" xfId="12869"/>
    <cellStyle name="Normal 2 2 2 3 4 3 8 2" xfId="48087"/>
    <cellStyle name="Normal 2 2 2 3 4 3 9" xfId="38397"/>
    <cellStyle name="Normal 2 2 2 3 4 4" xfId="2930"/>
    <cellStyle name="Normal 2 2 2 3 4 4 10" xfId="25314"/>
    <cellStyle name="Normal 2 2 2 3 4 4 11" xfId="60849"/>
    <cellStyle name="Normal 2 2 2 3 4 4 2" xfId="4746"/>
    <cellStyle name="Normal 2 2 2 3 4 4 2 2" xfId="17392"/>
    <cellStyle name="Normal 2 2 2 3 4 4 2 2 2" xfId="52608"/>
    <cellStyle name="Normal 2 2 2 3 4 4 2 2 3" xfId="29997"/>
    <cellStyle name="Normal 2 2 2 3 4 4 2 3" xfId="13838"/>
    <cellStyle name="Normal 2 2 2 3 4 4 2 3 2" xfId="49056"/>
    <cellStyle name="Normal 2 2 2 3 4 4 2 4" xfId="40011"/>
    <cellStyle name="Normal 2 2 2 3 4 4 2 5" xfId="26445"/>
    <cellStyle name="Normal 2 2 2 3 4 4 3" xfId="6216"/>
    <cellStyle name="Normal 2 2 2 3 4 4 3 2" xfId="18846"/>
    <cellStyle name="Normal 2 2 2 3 4 4 3 2 2" xfId="54062"/>
    <cellStyle name="Normal 2 2 2 3 4 4 3 3" xfId="41465"/>
    <cellStyle name="Normal 2 2 2 3 4 4 3 4" xfId="31451"/>
    <cellStyle name="Normal 2 2 2 3 4 4 4" xfId="7675"/>
    <cellStyle name="Normal 2 2 2 3 4 4 4 2" xfId="20300"/>
    <cellStyle name="Normal 2 2 2 3 4 4 4 2 2" xfId="55516"/>
    <cellStyle name="Normal 2 2 2 3 4 4 4 3" xfId="42919"/>
    <cellStyle name="Normal 2 2 2 3 4 4 4 4" xfId="32905"/>
    <cellStyle name="Normal 2 2 2 3 4 4 5" xfId="9456"/>
    <cellStyle name="Normal 2 2 2 3 4 4 5 2" xfId="22076"/>
    <cellStyle name="Normal 2 2 2 3 4 4 5 2 2" xfId="57292"/>
    <cellStyle name="Normal 2 2 2 3 4 4 5 3" xfId="44695"/>
    <cellStyle name="Normal 2 2 2 3 4 4 5 4" xfId="34681"/>
    <cellStyle name="Normal 2 2 2 3 4 4 6" xfId="11249"/>
    <cellStyle name="Normal 2 2 2 3 4 4 6 2" xfId="23852"/>
    <cellStyle name="Normal 2 2 2 3 4 4 6 2 2" xfId="59068"/>
    <cellStyle name="Normal 2 2 2 3 4 4 6 3" xfId="46471"/>
    <cellStyle name="Normal 2 2 2 3 4 4 6 4" xfId="36457"/>
    <cellStyle name="Normal 2 2 2 3 4 4 7" xfId="15616"/>
    <cellStyle name="Normal 2 2 2 3 4 4 7 2" xfId="50832"/>
    <cellStyle name="Normal 2 2 2 3 4 4 7 3" xfId="28221"/>
    <cellStyle name="Normal 2 2 2 3 4 4 8" xfId="12707"/>
    <cellStyle name="Normal 2 2 2 3 4 4 8 2" xfId="47925"/>
    <cellStyle name="Normal 2 2 2 3 4 4 9" xfId="38235"/>
    <cellStyle name="Normal 2 2 2 3 4 5" xfId="3437"/>
    <cellStyle name="Normal 2 2 2 3 4 5 10" xfId="26932"/>
    <cellStyle name="Normal 2 2 2 3 4 5 11" xfId="61336"/>
    <cellStyle name="Normal 2 2 2 3 4 5 2" xfId="5233"/>
    <cellStyle name="Normal 2 2 2 3 4 5 2 2" xfId="17879"/>
    <cellStyle name="Normal 2 2 2 3 4 5 2 2 2" xfId="53095"/>
    <cellStyle name="Normal 2 2 2 3 4 5 2 3" xfId="40498"/>
    <cellStyle name="Normal 2 2 2 3 4 5 2 4" xfId="30484"/>
    <cellStyle name="Normal 2 2 2 3 4 5 3" xfId="6703"/>
    <cellStyle name="Normal 2 2 2 3 4 5 3 2" xfId="19333"/>
    <cellStyle name="Normal 2 2 2 3 4 5 3 2 2" xfId="54549"/>
    <cellStyle name="Normal 2 2 2 3 4 5 3 3" xfId="41952"/>
    <cellStyle name="Normal 2 2 2 3 4 5 3 4" xfId="31938"/>
    <cellStyle name="Normal 2 2 2 3 4 5 4" xfId="8162"/>
    <cellStyle name="Normal 2 2 2 3 4 5 4 2" xfId="20787"/>
    <cellStyle name="Normal 2 2 2 3 4 5 4 2 2" xfId="56003"/>
    <cellStyle name="Normal 2 2 2 3 4 5 4 3" xfId="43406"/>
    <cellStyle name="Normal 2 2 2 3 4 5 4 4" xfId="33392"/>
    <cellStyle name="Normal 2 2 2 3 4 5 5" xfId="9943"/>
    <cellStyle name="Normal 2 2 2 3 4 5 5 2" xfId="22563"/>
    <cellStyle name="Normal 2 2 2 3 4 5 5 2 2" xfId="57779"/>
    <cellStyle name="Normal 2 2 2 3 4 5 5 3" xfId="45182"/>
    <cellStyle name="Normal 2 2 2 3 4 5 5 4" xfId="35168"/>
    <cellStyle name="Normal 2 2 2 3 4 5 6" xfId="11736"/>
    <cellStyle name="Normal 2 2 2 3 4 5 6 2" xfId="24339"/>
    <cellStyle name="Normal 2 2 2 3 4 5 6 2 2" xfId="59555"/>
    <cellStyle name="Normal 2 2 2 3 4 5 6 3" xfId="46958"/>
    <cellStyle name="Normal 2 2 2 3 4 5 6 4" xfId="36944"/>
    <cellStyle name="Normal 2 2 2 3 4 5 7" xfId="16103"/>
    <cellStyle name="Normal 2 2 2 3 4 5 7 2" xfId="51319"/>
    <cellStyle name="Normal 2 2 2 3 4 5 7 3" xfId="28708"/>
    <cellStyle name="Normal 2 2 2 3 4 5 8" xfId="14325"/>
    <cellStyle name="Normal 2 2 2 3 4 5 8 2" xfId="49543"/>
    <cellStyle name="Normal 2 2 2 3 4 5 9" xfId="38722"/>
    <cellStyle name="Normal 2 2 2 3 4 6" xfId="2599"/>
    <cellStyle name="Normal 2 2 2 3 4 6 10" xfId="26123"/>
    <cellStyle name="Normal 2 2 2 3 4 6 11" xfId="60527"/>
    <cellStyle name="Normal 2 2 2 3 4 6 2" xfId="4424"/>
    <cellStyle name="Normal 2 2 2 3 4 6 2 2" xfId="17070"/>
    <cellStyle name="Normal 2 2 2 3 4 6 2 2 2" xfId="52286"/>
    <cellStyle name="Normal 2 2 2 3 4 6 2 3" xfId="39689"/>
    <cellStyle name="Normal 2 2 2 3 4 6 2 4" xfId="29675"/>
    <cellStyle name="Normal 2 2 2 3 4 6 3" xfId="5894"/>
    <cellStyle name="Normal 2 2 2 3 4 6 3 2" xfId="18524"/>
    <cellStyle name="Normal 2 2 2 3 4 6 3 2 2" xfId="53740"/>
    <cellStyle name="Normal 2 2 2 3 4 6 3 3" xfId="41143"/>
    <cellStyle name="Normal 2 2 2 3 4 6 3 4" xfId="31129"/>
    <cellStyle name="Normal 2 2 2 3 4 6 4" xfId="7353"/>
    <cellStyle name="Normal 2 2 2 3 4 6 4 2" xfId="19978"/>
    <cellStyle name="Normal 2 2 2 3 4 6 4 2 2" xfId="55194"/>
    <cellStyle name="Normal 2 2 2 3 4 6 4 3" xfId="42597"/>
    <cellStyle name="Normal 2 2 2 3 4 6 4 4" xfId="32583"/>
    <cellStyle name="Normal 2 2 2 3 4 6 5" xfId="9134"/>
    <cellStyle name="Normal 2 2 2 3 4 6 5 2" xfId="21754"/>
    <cellStyle name="Normal 2 2 2 3 4 6 5 2 2" xfId="56970"/>
    <cellStyle name="Normal 2 2 2 3 4 6 5 3" xfId="44373"/>
    <cellStyle name="Normal 2 2 2 3 4 6 5 4" xfId="34359"/>
    <cellStyle name="Normal 2 2 2 3 4 6 6" xfId="10927"/>
    <cellStyle name="Normal 2 2 2 3 4 6 6 2" xfId="23530"/>
    <cellStyle name="Normal 2 2 2 3 4 6 6 2 2" xfId="58746"/>
    <cellStyle name="Normal 2 2 2 3 4 6 6 3" xfId="46149"/>
    <cellStyle name="Normal 2 2 2 3 4 6 6 4" xfId="36135"/>
    <cellStyle name="Normal 2 2 2 3 4 6 7" xfId="15294"/>
    <cellStyle name="Normal 2 2 2 3 4 6 7 2" xfId="50510"/>
    <cellStyle name="Normal 2 2 2 3 4 6 7 3" xfId="27899"/>
    <cellStyle name="Normal 2 2 2 3 4 6 8" xfId="13516"/>
    <cellStyle name="Normal 2 2 2 3 4 6 8 2" xfId="48734"/>
    <cellStyle name="Normal 2 2 2 3 4 6 9" xfId="37913"/>
    <cellStyle name="Normal 2 2 2 3 4 7" xfId="3762"/>
    <cellStyle name="Normal 2 2 2 3 4 7 2" xfId="8485"/>
    <cellStyle name="Normal 2 2 2 3 4 7 2 2" xfId="21110"/>
    <cellStyle name="Normal 2 2 2 3 4 7 2 2 2" xfId="56326"/>
    <cellStyle name="Normal 2 2 2 3 4 7 2 3" xfId="43729"/>
    <cellStyle name="Normal 2 2 2 3 4 7 2 4" xfId="33715"/>
    <cellStyle name="Normal 2 2 2 3 4 7 3" xfId="10266"/>
    <cellStyle name="Normal 2 2 2 3 4 7 3 2" xfId="22886"/>
    <cellStyle name="Normal 2 2 2 3 4 7 3 2 2" xfId="58102"/>
    <cellStyle name="Normal 2 2 2 3 4 7 3 3" xfId="45505"/>
    <cellStyle name="Normal 2 2 2 3 4 7 3 4" xfId="35491"/>
    <cellStyle name="Normal 2 2 2 3 4 7 4" xfId="12061"/>
    <cellStyle name="Normal 2 2 2 3 4 7 4 2" xfId="24662"/>
    <cellStyle name="Normal 2 2 2 3 4 7 4 2 2" xfId="59878"/>
    <cellStyle name="Normal 2 2 2 3 4 7 4 3" xfId="47281"/>
    <cellStyle name="Normal 2 2 2 3 4 7 4 4" xfId="37267"/>
    <cellStyle name="Normal 2 2 2 3 4 7 5" xfId="16426"/>
    <cellStyle name="Normal 2 2 2 3 4 7 5 2" xfId="51642"/>
    <cellStyle name="Normal 2 2 2 3 4 7 5 3" xfId="29031"/>
    <cellStyle name="Normal 2 2 2 3 4 7 6" xfId="14648"/>
    <cellStyle name="Normal 2 2 2 3 4 7 6 2" xfId="49866"/>
    <cellStyle name="Normal 2 2 2 3 4 7 7" xfId="39045"/>
    <cellStyle name="Normal 2 2 2 3 4 7 8" xfId="27255"/>
    <cellStyle name="Normal 2 2 2 3 4 8" xfId="4102"/>
    <cellStyle name="Normal 2 2 2 3 4 8 2" xfId="16748"/>
    <cellStyle name="Normal 2 2 2 3 4 8 2 2" xfId="51964"/>
    <cellStyle name="Normal 2 2 2 3 4 8 2 3" xfId="29353"/>
    <cellStyle name="Normal 2 2 2 3 4 8 3" xfId="13194"/>
    <cellStyle name="Normal 2 2 2 3 4 8 3 2" xfId="48412"/>
    <cellStyle name="Normal 2 2 2 3 4 8 4" xfId="39367"/>
    <cellStyle name="Normal 2 2 2 3 4 8 5" xfId="25801"/>
    <cellStyle name="Normal 2 2 2 3 4 9" xfId="5572"/>
    <cellStyle name="Normal 2 2 2 3 4 9 2" xfId="18202"/>
    <cellStyle name="Normal 2 2 2 3 4 9 2 2" xfId="53418"/>
    <cellStyle name="Normal 2 2 2 3 4 9 3" xfId="40821"/>
    <cellStyle name="Normal 2 2 2 3 4 9 4" xfId="30807"/>
    <cellStyle name="Normal 2 2 2 3 5" xfId="1109"/>
    <cellStyle name="Normal 2 2 2 3 5 10" xfId="10575"/>
    <cellStyle name="Normal 2 2 2 3 5 10 2" xfId="23186"/>
    <cellStyle name="Normal 2 2 2 3 5 10 2 2" xfId="58402"/>
    <cellStyle name="Normal 2 2 2 3 5 10 3" xfId="45805"/>
    <cellStyle name="Normal 2 2 2 3 5 10 4" xfId="35791"/>
    <cellStyle name="Normal 2 2 2 3 5 11" xfId="15018"/>
    <cellStyle name="Normal 2 2 2 3 5 11 2" xfId="50234"/>
    <cellStyle name="Normal 2 2 2 3 5 11 3" xfId="27623"/>
    <cellStyle name="Normal 2 2 2 3 5 12" xfId="12431"/>
    <cellStyle name="Normal 2 2 2 3 5 12 2" xfId="47649"/>
    <cellStyle name="Normal 2 2 2 3 5 13" xfId="37637"/>
    <cellStyle name="Normal 2 2 2 3 5 14" xfId="25038"/>
    <cellStyle name="Normal 2 2 2 3 5 15" xfId="60251"/>
    <cellStyle name="Normal 2 2 2 3 5 2" xfId="3154"/>
    <cellStyle name="Normal 2 2 2 3 5 2 10" xfId="25522"/>
    <cellStyle name="Normal 2 2 2 3 5 2 11" xfId="61057"/>
    <cellStyle name="Normal 2 2 2 3 5 2 2" xfId="4954"/>
    <cellStyle name="Normal 2 2 2 3 5 2 2 2" xfId="17600"/>
    <cellStyle name="Normal 2 2 2 3 5 2 2 2 2" xfId="52816"/>
    <cellStyle name="Normal 2 2 2 3 5 2 2 2 3" xfId="30205"/>
    <cellStyle name="Normal 2 2 2 3 5 2 2 3" xfId="14046"/>
    <cellStyle name="Normal 2 2 2 3 5 2 2 3 2" xfId="49264"/>
    <cellStyle name="Normal 2 2 2 3 5 2 2 4" xfId="40219"/>
    <cellStyle name="Normal 2 2 2 3 5 2 2 5" xfId="26653"/>
    <cellStyle name="Normal 2 2 2 3 5 2 3" xfId="6424"/>
    <cellStyle name="Normal 2 2 2 3 5 2 3 2" xfId="19054"/>
    <cellStyle name="Normal 2 2 2 3 5 2 3 2 2" xfId="54270"/>
    <cellStyle name="Normal 2 2 2 3 5 2 3 3" xfId="41673"/>
    <cellStyle name="Normal 2 2 2 3 5 2 3 4" xfId="31659"/>
    <cellStyle name="Normal 2 2 2 3 5 2 4" xfId="7883"/>
    <cellStyle name="Normal 2 2 2 3 5 2 4 2" xfId="20508"/>
    <cellStyle name="Normal 2 2 2 3 5 2 4 2 2" xfId="55724"/>
    <cellStyle name="Normal 2 2 2 3 5 2 4 3" xfId="43127"/>
    <cellStyle name="Normal 2 2 2 3 5 2 4 4" xfId="33113"/>
    <cellStyle name="Normal 2 2 2 3 5 2 5" xfId="9664"/>
    <cellStyle name="Normal 2 2 2 3 5 2 5 2" xfId="22284"/>
    <cellStyle name="Normal 2 2 2 3 5 2 5 2 2" xfId="57500"/>
    <cellStyle name="Normal 2 2 2 3 5 2 5 3" xfId="44903"/>
    <cellStyle name="Normal 2 2 2 3 5 2 5 4" xfId="34889"/>
    <cellStyle name="Normal 2 2 2 3 5 2 6" xfId="11457"/>
    <cellStyle name="Normal 2 2 2 3 5 2 6 2" xfId="24060"/>
    <cellStyle name="Normal 2 2 2 3 5 2 6 2 2" xfId="59276"/>
    <cellStyle name="Normal 2 2 2 3 5 2 6 3" xfId="46679"/>
    <cellStyle name="Normal 2 2 2 3 5 2 6 4" xfId="36665"/>
    <cellStyle name="Normal 2 2 2 3 5 2 7" xfId="15824"/>
    <cellStyle name="Normal 2 2 2 3 5 2 7 2" xfId="51040"/>
    <cellStyle name="Normal 2 2 2 3 5 2 7 3" xfId="28429"/>
    <cellStyle name="Normal 2 2 2 3 5 2 8" xfId="12915"/>
    <cellStyle name="Normal 2 2 2 3 5 2 8 2" xfId="48133"/>
    <cellStyle name="Normal 2 2 2 3 5 2 9" xfId="38443"/>
    <cellStyle name="Normal 2 2 2 3 5 3" xfId="3483"/>
    <cellStyle name="Normal 2 2 2 3 5 3 10" xfId="26978"/>
    <cellStyle name="Normal 2 2 2 3 5 3 11" xfId="61382"/>
    <cellStyle name="Normal 2 2 2 3 5 3 2" xfId="5279"/>
    <cellStyle name="Normal 2 2 2 3 5 3 2 2" xfId="17925"/>
    <cellStyle name="Normal 2 2 2 3 5 3 2 2 2" xfId="53141"/>
    <cellStyle name="Normal 2 2 2 3 5 3 2 3" xfId="40544"/>
    <cellStyle name="Normal 2 2 2 3 5 3 2 4" xfId="30530"/>
    <cellStyle name="Normal 2 2 2 3 5 3 3" xfId="6749"/>
    <cellStyle name="Normal 2 2 2 3 5 3 3 2" xfId="19379"/>
    <cellStyle name="Normal 2 2 2 3 5 3 3 2 2" xfId="54595"/>
    <cellStyle name="Normal 2 2 2 3 5 3 3 3" xfId="41998"/>
    <cellStyle name="Normal 2 2 2 3 5 3 3 4" xfId="31984"/>
    <cellStyle name="Normal 2 2 2 3 5 3 4" xfId="8208"/>
    <cellStyle name="Normal 2 2 2 3 5 3 4 2" xfId="20833"/>
    <cellStyle name="Normal 2 2 2 3 5 3 4 2 2" xfId="56049"/>
    <cellStyle name="Normal 2 2 2 3 5 3 4 3" xfId="43452"/>
    <cellStyle name="Normal 2 2 2 3 5 3 4 4" xfId="33438"/>
    <cellStyle name="Normal 2 2 2 3 5 3 5" xfId="9989"/>
    <cellStyle name="Normal 2 2 2 3 5 3 5 2" xfId="22609"/>
    <cellStyle name="Normal 2 2 2 3 5 3 5 2 2" xfId="57825"/>
    <cellStyle name="Normal 2 2 2 3 5 3 5 3" xfId="45228"/>
    <cellStyle name="Normal 2 2 2 3 5 3 5 4" xfId="35214"/>
    <cellStyle name="Normal 2 2 2 3 5 3 6" xfId="11782"/>
    <cellStyle name="Normal 2 2 2 3 5 3 6 2" xfId="24385"/>
    <cellStyle name="Normal 2 2 2 3 5 3 6 2 2" xfId="59601"/>
    <cellStyle name="Normal 2 2 2 3 5 3 6 3" xfId="47004"/>
    <cellStyle name="Normal 2 2 2 3 5 3 6 4" xfId="36990"/>
    <cellStyle name="Normal 2 2 2 3 5 3 7" xfId="16149"/>
    <cellStyle name="Normal 2 2 2 3 5 3 7 2" xfId="51365"/>
    <cellStyle name="Normal 2 2 2 3 5 3 7 3" xfId="28754"/>
    <cellStyle name="Normal 2 2 2 3 5 3 8" xfId="14371"/>
    <cellStyle name="Normal 2 2 2 3 5 3 8 2" xfId="49589"/>
    <cellStyle name="Normal 2 2 2 3 5 3 9" xfId="38768"/>
    <cellStyle name="Normal 2 2 2 3 5 4" xfId="2645"/>
    <cellStyle name="Normal 2 2 2 3 5 4 10" xfId="26169"/>
    <cellStyle name="Normal 2 2 2 3 5 4 11" xfId="60573"/>
    <cellStyle name="Normal 2 2 2 3 5 4 2" xfId="4470"/>
    <cellStyle name="Normal 2 2 2 3 5 4 2 2" xfId="17116"/>
    <cellStyle name="Normal 2 2 2 3 5 4 2 2 2" xfId="52332"/>
    <cellStyle name="Normal 2 2 2 3 5 4 2 3" xfId="39735"/>
    <cellStyle name="Normal 2 2 2 3 5 4 2 4" xfId="29721"/>
    <cellStyle name="Normal 2 2 2 3 5 4 3" xfId="5940"/>
    <cellStyle name="Normal 2 2 2 3 5 4 3 2" xfId="18570"/>
    <cellStyle name="Normal 2 2 2 3 5 4 3 2 2" xfId="53786"/>
    <cellStyle name="Normal 2 2 2 3 5 4 3 3" xfId="41189"/>
    <cellStyle name="Normal 2 2 2 3 5 4 3 4" xfId="31175"/>
    <cellStyle name="Normal 2 2 2 3 5 4 4" xfId="7399"/>
    <cellStyle name="Normal 2 2 2 3 5 4 4 2" xfId="20024"/>
    <cellStyle name="Normal 2 2 2 3 5 4 4 2 2" xfId="55240"/>
    <cellStyle name="Normal 2 2 2 3 5 4 4 3" xfId="42643"/>
    <cellStyle name="Normal 2 2 2 3 5 4 4 4" xfId="32629"/>
    <cellStyle name="Normal 2 2 2 3 5 4 5" xfId="9180"/>
    <cellStyle name="Normal 2 2 2 3 5 4 5 2" xfId="21800"/>
    <cellStyle name="Normal 2 2 2 3 5 4 5 2 2" xfId="57016"/>
    <cellStyle name="Normal 2 2 2 3 5 4 5 3" xfId="44419"/>
    <cellStyle name="Normal 2 2 2 3 5 4 5 4" xfId="34405"/>
    <cellStyle name="Normal 2 2 2 3 5 4 6" xfId="10973"/>
    <cellStyle name="Normal 2 2 2 3 5 4 6 2" xfId="23576"/>
    <cellStyle name="Normal 2 2 2 3 5 4 6 2 2" xfId="58792"/>
    <cellStyle name="Normal 2 2 2 3 5 4 6 3" xfId="46195"/>
    <cellStyle name="Normal 2 2 2 3 5 4 6 4" xfId="36181"/>
    <cellStyle name="Normal 2 2 2 3 5 4 7" xfId="15340"/>
    <cellStyle name="Normal 2 2 2 3 5 4 7 2" xfId="50556"/>
    <cellStyle name="Normal 2 2 2 3 5 4 7 3" xfId="27945"/>
    <cellStyle name="Normal 2 2 2 3 5 4 8" xfId="13562"/>
    <cellStyle name="Normal 2 2 2 3 5 4 8 2" xfId="48780"/>
    <cellStyle name="Normal 2 2 2 3 5 4 9" xfId="37959"/>
    <cellStyle name="Normal 2 2 2 3 5 5" xfId="3808"/>
    <cellStyle name="Normal 2 2 2 3 5 5 2" xfId="8531"/>
    <cellStyle name="Normal 2 2 2 3 5 5 2 2" xfId="21156"/>
    <cellStyle name="Normal 2 2 2 3 5 5 2 2 2" xfId="56372"/>
    <cellStyle name="Normal 2 2 2 3 5 5 2 3" xfId="43775"/>
    <cellStyle name="Normal 2 2 2 3 5 5 2 4" xfId="33761"/>
    <cellStyle name="Normal 2 2 2 3 5 5 3" xfId="10312"/>
    <cellStyle name="Normal 2 2 2 3 5 5 3 2" xfId="22932"/>
    <cellStyle name="Normal 2 2 2 3 5 5 3 2 2" xfId="58148"/>
    <cellStyle name="Normal 2 2 2 3 5 5 3 3" xfId="45551"/>
    <cellStyle name="Normal 2 2 2 3 5 5 3 4" xfId="35537"/>
    <cellStyle name="Normal 2 2 2 3 5 5 4" xfId="12107"/>
    <cellStyle name="Normal 2 2 2 3 5 5 4 2" xfId="24708"/>
    <cellStyle name="Normal 2 2 2 3 5 5 4 2 2" xfId="59924"/>
    <cellStyle name="Normal 2 2 2 3 5 5 4 3" xfId="47327"/>
    <cellStyle name="Normal 2 2 2 3 5 5 4 4" xfId="37313"/>
    <cellStyle name="Normal 2 2 2 3 5 5 5" xfId="16472"/>
    <cellStyle name="Normal 2 2 2 3 5 5 5 2" xfId="51688"/>
    <cellStyle name="Normal 2 2 2 3 5 5 5 3" xfId="29077"/>
    <cellStyle name="Normal 2 2 2 3 5 5 6" xfId="14694"/>
    <cellStyle name="Normal 2 2 2 3 5 5 6 2" xfId="49912"/>
    <cellStyle name="Normal 2 2 2 3 5 5 7" xfId="39091"/>
    <cellStyle name="Normal 2 2 2 3 5 5 8" xfId="27301"/>
    <cellStyle name="Normal 2 2 2 3 5 6" xfId="4148"/>
    <cellStyle name="Normal 2 2 2 3 5 6 2" xfId="16794"/>
    <cellStyle name="Normal 2 2 2 3 5 6 2 2" xfId="52010"/>
    <cellStyle name="Normal 2 2 2 3 5 6 2 3" xfId="29399"/>
    <cellStyle name="Normal 2 2 2 3 5 6 3" xfId="13240"/>
    <cellStyle name="Normal 2 2 2 3 5 6 3 2" xfId="48458"/>
    <cellStyle name="Normal 2 2 2 3 5 6 4" xfId="39413"/>
    <cellStyle name="Normal 2 2 2 3 5 6 5" xfId="25847"/>
    <cellStyle name="Normal 2 2 2 3 5 7" xfId="5618"/>
    <cellStyle name="Normal 2 2 2 3 5 7 2" xfId="18248"/>
    <cellStyle name="Normal 2 2 2 3 5 7 2 2" xfId="53464"/>
    <cellStyle name="Normal 2 2 2 3 5 7 3" xfId="40867"/>
    <cellStyle name="Normal 2 2 2 3 5 7 4" xfId="30853"/>
    <cellStyle name="Normal 2 2 2 3 5 8" xfId="7077"/>
    <cellStyle name="Normal 2 2 2 3 5 8 2" xfId="19702"/>
    <cellStyle name="Normal 2 2 2 3 5 8 2 2" xfId="54918"/>
    <cellStyle name="Normal 2 2 2 3 5 8 3" xfId="42321"/>
    <cellStyle name="Normal 2 2 2 3 5 8 4" xfId="32307"/>
    <cellStyle name="Normal 2 2 2 3 5 9" xfId="8858"/>
    <cellStyle name="Normal 2 2 2 3 5 9 2" xfId="21478"/>
    <cellStyle name="Normal 2 2 2 3 5 9 2 2" xfId="56694"/>
    <cellStyle name="Normal 2 2 2 3 5 9 3" xfId="44097"/>
    <cellStyle name="Normal 2 2 2 3 5 9 4" xfId="34083"/>
    <cellStyle name="Normal 2 2 2 3 6" xfId="1110"/>
    <cellStyle name="Normal 2 2 2 3 6 10" xfId="10576"/>
    <cellStyle name="Normal 2 2 2 3 6 10 2" xfId="23187"/>
    <cellStyle name="Normal 2 2 2 3 6 10 2 2" xfId="58403"/>
    <cellStyle name="Normal 2 2 2 3 6 10 3" xfId="45806"/>
    <cellStyle name="Normal 2 2 2 3 6 10 4" xfId="35792"/>
    <cellStyle name="Normal 2 2 2 3 6 11" xfId="15127"/>
    <cellStyle name="Normal 2 2 2 3 6 11 2" xfId="50343"/>
    <cellStyle name="Normal 2 2 2 3 6 11 3" xfId="27732"/>
    <cellStyle name="Normal 2 2 2 3 6 12" xfId="12540"/>
    <cellStyle name="Normal 2 2 2 3 6 12 2" xfId="47758"/>
    <cellStyle name="Normal 2 2 2 3 6 13" xfId="37746"/>
    <cellStyle name="Normal 2 2 2 3 6 14" xfId="25147"/>
    <cellStyle name="Normal 2 2 2 3 6 15" xfId="60360"/>
    <cellStyle name="Normal 2 2 2 3 6 2" xfId="3263"/>
    <cellStyle name="Normal 2 2 2 3 6 2 10" xfId="25631"/>
    <cellStyle name="Normal 2 2 2 3 6 2 11" xfId="61166"/>
    <cellStyle name="Normal 2 2 2 3 6 2 2" xfId="5063"/>
    <cellStyle name="Normal 2 2 2 3 6 2 2 2" xfId="17709"/>
    <cellStyle name="Normal 2 2 2 3 6 2 2 2 2" xfId="52925"/>
    <cellStyle name="Normal 2 2 2 3 6 2 2 2 3" xfId="30314"/>
    <cellStyle name="Normal 2 2 2 3 6 2 2 3" xfId="14155"/>
    <cellStyle name="Normal 2 2 2 3 6 2 2 3 2" xfId="49373"/>
    <cellStyle name="Normal 2 2 2 3 6 2 2 4" xfId="40328"/>
    <cellStyle name="Normal 2 2 2 3 6 2 2 5" xfId="26762"/>
    <cellStyle name="Normal 2 2 2 3 6 2 3" xfId="6533"/>
    <cellStyle name="Normal 2 2 2 3 6 2 3 2" xfId="19163"/>
    <cellStyle name="Normal 2 2 2 3 6 2 3 2 2" xfId="54379"/>
    <cellStyle name="Normal 2 2 2 3 6 2 3 3" xfId="41782"/>
    <cellStyle name="Normal 2 2 2 3 6 2 3 4" xfId="31768"/>
    <cellStyle name="Normal 2 2 2 3 6 2 4" xfId="7992"/>
    <cellStyle name="Normal 2 2 2 3 6 2 4 2" xfId="20617"/>
    <cellStyle name="Normal 2 2 2 3 6 2 4 2 2" xfId="55833"/>
    <cellStyle name="Normal 2 2 2 3 6 2 4 3" xfId="43236"/>
    <cellStyle name="Normal 2 2 2 3 6 2 4 4" xfId="33222"/>
    <cellStyle name="Normal 2 2 2 3 6 2 5" xfId="9773"/>
    <cellStyle name="Normal 2 2 2 3 6 2 5 2" xfId="22393"/>
    <cellStyle name="Normal 2 2 2 3 6 2 5 2 2" xfId="57609"/>
    <cellStyle name="Normal 2 2 2 3 6 2 5 3" xfId="45012"/>
    <cellStyle name="Normal 2 2 2 3 6 2 5 4" xfId="34998"/>
    <cellStyle name="Normal 2 2 2 3 6 2 6" xfId="11566"/>
    <cellStyle name="Normal 2 2 2 3 6 2 6 2" xfId="24169"/>
    <cellStyle name="Normal 2 2 2 3 6 2 6 2 2" xfId="59385"/>
    <cellStyle name="Normal 2 2 2 3 6 2 6 3" xfId="46788"/>
    <cellStyle name="Normal 2 2 2 3 6 2 6 4" xfId="36774"/>
    <cellStyle name="Normal 2 2 2 3 6 2 7" xfId="15933"/>
    <cellStyle name="Normal 2 2 2 3 6 2 7 2" xfId="51149"/>
    <cellStyle name="Normal 2 2 2 3 6 2 7 3" xfId="28538"/>
    <cellStyle name="Normal 2 2 2 3 6 2 8" xfId="13024"/>
    <cellStyle name="Normal 2 2 2 3 6 2 8 2" xfId="48242"/>
    <cellStyle name="Normal 2 2 2 3 6 2 9" xfId="38552"/>
    <cellStyle name="Normal 2 2 2 3 6 3" xfId="3592"/>
    <cellStyle name="Normal 2 2 2 3 6 3 10" xfId="27087"/>
    <cellStyle name="Normal 2 2 2 3 6 3 11" xfId="61491"/>
    <cellStyle name="Normal 2 2 2 3 6 3 2" xfId="5388"/>
    <cellStyle name="Normal 2 2 2 3 6 3 2 2" xfId="18034"/>
    <cellStyle name="Normal 2 2 2 3 6 3 2 2 2" xfId="53250"/>
    <cellStyle name="Normal 2 2 2 3 6 3 2 3" xfId="40653"/>
    <cellStyle name="Normal 2 2 2 3 6 3 2 4" xfId="30639"/>
    <cellStyle name="Normal 2 2 2 3 6 3 3" xfId="6858"/>
    <cellStyle name="Normal 2 2 2 3 6 3 3 2" xfId="19488"/>
    <cellStyle name="Normal 2 2 2 3 6 3 3 2 2" xfId="54704"/>
    <cellStyle name="Normal 2 2 2 3 6 3 3 3" xfId="42107"/>
    <cellStyle name="Normal 2 2 2 3 6 3 3 4" xfId="32093"/>
    <cellStyle name="Normal 2 2 2 3 6 3 4" xfId="8317"/>
    <cellStyle name="Normal 2 2 2 3 6 3 4 2" xfId="20942"/>
    <cellStyle name="Normal 2 2 2 3 6 3 4 2 2" xfId="56158"/>
    <cellStyle name="Normal 2 2 2 3 6 3 4 3" xfId="43561"/>
    <cellStyle name="Normal 2 2 2 3 6 3 4 4" xfId="33547"/>
    <cellStyle name="Normal 2 2 2 3 6 3 5" xfId="10098"/>
    <cellStyle name="Normal 2 2 2 3 6 3 5 2" xfId="22718"/>
    <cellStyle name="Normal 2 2 2 3 6 3 5 2 2" xfId="57934"/>
    <cellStyle name="Normal 2 2 2 3 6 3 5 3" xfId="45337"/>
    <cellStyle name="Normal 2 2 2 3 6 3 5 4" xfId="35323"/>
    <cellStyle name="Normal 2 2 2 3 6 3 6" xfId="11891"/>
    <cellStyle name="Normal 2 2 2 3 6 3 6 2" xfId="24494"/>
    <cellStyle name="Normal 2 2 2 3 6 3 6 2 2" xfId="59710"/>
    <cellStyle name="Normal 2 2 2 3 6 3 6 3" xfId="47113"/>
    <cellStyle name="Normal 2 2 2 3 6 3 6 4" xfId="37099"/>
    <cellStyle name="Normal 2 2 2 3 6 3 7" xfId="16258"/>
    <cellStyle name="Normal 2 2 2 3 6 3 7 2" xfId="51474"/>
    <cellStyle name="Normal 2 2 2 3 6 3 7 3" xfId="28863"/>
    <cellStyle name="Normal 2 2 2 3 6 3 8" xfId="14480"/>
    <cellStyle name="Normal 2 2 2 3 6 3 8 2" xfId="49698"/>
    <cellStyle name="Normal 2 2 2 3 6 3 9" xfId="38877"/>
    <cellStyle name="Normal 2 2 2 3 6 4" xfId="2754"/>
    <cellStyle name="Normal 2 2 2 3 6 4 10" xfId="26278"/>
    <cellStyle name="Normal 2 2 2 3 6 4 11" xfId="60682"/>
    <cellStyle name="Normal 2 2 2 3 6 4 2" xfId="4579"/>
    <cellStyle name="Normal 2 2 2 3 6 4 2 2" xfId="17225"/>
    <cellStyle name="Normal 2 2 2 3 6 4 2 2 2" xfId="52441"/>
    <cellStyle name="Normal 2 2 2 3 6 4 2 3" xfId="39844"/>
    <cellStyle name="Normal 2 2 2 3 6 4 2 4" xfId="29830"/>
    <cellStyle name="Normal 2 2 2 3 6 4 3" xfId="6049"/>
    <cellStyle name="Normal 2 2 2 3 6 4 3 2" xfId="18679"/>
    <cellStyle name="Normal 2 2 2 3 6 4 3 2 2" xfId="53895"/>
    <cellStyle name="Normal 2 2 2 3 6 4 3 3" xfId="41298"/>
    <cellStyle name="Normal 2 2 2 3 6 4 3 4" xfId="31284"/>
    <cellStyle name="Normal 2 2 2 3 6 4 4" xfId="7508"/>
    <cellStyle name="Normal 2 2 2 3 6 4 4 2" xfId="20133"/>
    <cellStyle name="Normal 2 2 2 3 6 4 4 2 2" xfId="55349"/>
    <cellStyle name="Normal 2 2 2 3 6 4 4 3" xfId="42752"/>
    <cellStyle name="Normal 2 2 2 3 6 4 4 4" xfId="32738"/>
    <cellStyle name="Normal 2 2 2 3 6 4 5" xfId="9289"/>
    <cellStyle name="Normal 2 2 2 3 6 4 5 2" xfId="21909"/>
    <cellStyle name="Normal 2 2 2 3 6 4 5 2 2" xfId="57125"/>
    <cellStyle name="Normal 2 2 2 3 6 4 5 3" xfId="44528"/>
    <cellStyle name="Normal 2 2 2 3 6 4 5 4" xfId="34514"/>
    <cellStyle name="Normal 2 2 2 3 6 4 6" xfId="11082"/>
    <cellStyle name="Normal 2 2 2 3 6 4 6 2" xfId="23685"/>
    <cellStyle name="Normal 2 2 2 3 6 4 6 2 2" xfId="58901"/>
    <cellStyle name="Normal 2 2 2 3 6 4 6 3" xfId="46304"/>
    <cellStyle name="Normal 2 2 2 3 6 4 6 4" xfId="36290"/>
    <cellStyle name="Normal 2 2 2 3 6 4 7" xfId="15449"/>
    <cellStyle name="Normal 2 2 2 3 6 4 7 2" xfId="50665"/>
    <cellStyle name="Normal 2 2 2 3 6 4 7 3" xfId="28054"/>
    <cellStyle name="Normal 2 2 2 3 6 4 8" xfId="13671"/>
    <cellStyle name="Normal 2 2 2 3 6 4 8 2" xfId="48889"/>
    <cellStyle name="Normal 2 2 2 3 6 4 9" xfId="38068"/>
    <cellStyle name="Normal 2 2 2 3 6 5" xfId="3917"/>
    <cellStyle name="Normal 2 2 2 3 6 5 2" xfId="8640"/>
    <cellStyle name="Normal 2 2 2 3 6 5 2 2" xfId="21265"/>
    <cellStyle name="Normal 2 2 2 3 6 5 2 2 2" xfId="56481"/>
    <cellStyle name="Normal 2 2 2 3 6 5 2 3" xfId="43884"/>
    <cellStyle name="Normal 2 2 2 3 6 5 2 4" xfId="33870"/>
    <cellStyle name="Normal 2 2 2 3 6 5 3" xfId="10421"/>
    <cellStyle name="Normal 2 2 2 3 6 5 3 2" xfId="23041"/>
    <cellStyle name="Normal 2 2 2 3 6 5 3 2 2" xfId="58257"/>
    <cellStyle name="Normal 2 2 2 3 6 5 3 3" xfId="45660"/>
    <cellStyle name="Normal 2 2 2 3 6 5 3 4" xfId="35646"/>
    <cellStyle name="Normal 2 2 2 3 6 5 4" xfId="12216"/>
    <cellStyle name="Normal 2 2 2 3 6 5 4 2" xfId="24817"/>
    <cellStyle name="Normal 2 2 2 3 6 5 4 2 2" xfId="60033"/>
    <cellStyle name="Normal 2 2 2 3 6 5 4 3" xfId="47436"/>
    <cellStyle name="Normal 2 2 2 3 6 5 4 4" xfId="37422"/>
    <cellStyle name="Normal 2 2 2 3 6 5 5" xfId="16581"/>
    <cellStyle name="Normal 2 2 2 3 6 5 5 2" xfId="51797"/>
    <cellStyle name="Normal 2 2 2 3 6 5 5 3" xfId="29186"/>
    <cellStyle name="Normal 2 2 2 3 6 5 6" xfId="14803"/>
    <cellStyle name="Normal 2 2 2 3 6 5 6 2" xfId="50021"/>
    <cellStyle name="Normal 2 2 2 3 6 5 7" xfId="39200"/>
    <cellStyle name="Normal 2 2 2 3 6 5 8" xfId="27410"/>
    <cellStyle name="Normal 2 2 2 3 6 6" xfId="4257"/>
    <cellStyle name="Normal 2 2 2 3 6 6 2" xfId="16903"/>
    <cellStyle name="Normal 2 2 2 3 6 6 2 2" xfId="52119"/>
    <cellStyle name="Normal 2 2 2 3 6 6 2 3" xfId="29508"/>
    <cellStyle name="Normal 2 2 2 3 6 6 3" xfId="13349"/>
    <cellStyle name="Normal 2 2 2 3 6 6 3 2" xfId="48567"/>
    <cellStyle name="Normal 2 2 2 3 6 6 4" xfId="39522"/>
    <cellStyle name="Normal 2 2 2 3 6 6 5" xfId="25956"/>
    <cellStyle name="Normal 2 2 2 3 6 7" xfId="5727"/>
    <cellStyle name="Normal 2 2 2 3 6 7 2" xfId="18357"/>
    <cellStyle name="Normal 2 2 2 3 6 7 2 2" xfId="53573"/>
    <cellStyle name="Normal 2 2 2 3 6 7 3" xfId="40976"/>
    <cellStyle name="Normal 2 2 2 3 6 7 4" xfId="30962"/>
    <cellStyle name="Normal 2 2 2 3 6 8" xfId="7186"/>
    <cellStyle name="Normal 2 2 2 3 6 8 2" xfId="19811"/>
    <cellStyle name="Normal 2 2 2 3 6 8 2 2" xfId="55027"/>
    <cellStyle name="Normal 2 2 2 3 6 8 3" xfId="42430"/>
    <cellStyle name="Normal 2 2 2 3 6 8 4" xfId="32416"/>
    <cellStyle name="Normal 2 2 2 3 6 9" xfId="8967"/>
    <cellStyle name="Normal 2 2 2 3 6 9 2" xfId="21587"/>
    <cellStyle name="Normal 2 2 2 3 6 9 2 2" xfId="56803"/>
    <cellStyle name="Normal 2 2 2 3 6 9 3" xfId="44206"/>
    <cellStyle name="Normal 2 2 2 3 6 9 4" xfId="34192"/>
    <cellStyle name="Normal 2 2 2 3 7" xfId="2984"/>
    <cellStyle name="Normal 2 2 2 3 7 10" xfId="25363"/>
    <cellStyle name="Normal 2 2 2 3 7 11" xfId="60898"/>
    <cellStyle name="Normal 2 2 2 3 7 2" xfId="4795"/>
    <cellStyle name="Normal 2 2 2 3 7 2 2" xfId="17441"/>
    <cellStyle name="Normal 2 2 2 3 7 2 2 2" xfId="52657"/>
    <cellStyle name="Normal 2 2 2 3 7 2 2 3" xfId="30046"/>
    <cellStyle name="Normal 2 2 2 3 7 2 3" xfId="13887"/>
    <cellStyle name="Normal 2 2 2 3 7 2 3 2" xfId="49105"/>
    <cellStyle name="Normal 2 2 2 3 7 2 4" xfId="40060"/>
    <cellStyle name="Normal 2 2 2 3 7 2 5" xfId="26494"/>
    <cellStyle name="Normal 2 2 2 3 7 3" xfId="6265"/>
    <cellStyle name="Normal 2 2 2 3 7 3 2" xfId="18895"/>
    <cellStyle name="Normal 2 2 2 3 7 3 2 2" xfId="54111"/>
    <cellStyle name="Normal 2 2 2 3 7 3 3" xfId="41514"/>
    <cellStyle name="Normal 2 2 2 3 7 3 4" xfId="31500"/>
    <cellStyle name="Normal 2 2 2 3 7 4" xfId="7724"/>
    <cellStyle name="Normal 2 2 2 3 7 4 2" xfId="20349"/>
    <cellStyle name="Normal 2 2 2 3 7 4 2 2" xfId="55565"/>
    <cellStyle name="Normal 2 2 2 3 7 4 3" xfId="42968"/>
    <cellStyle name="Normal 2 2 2 3 7 4 4" xfId="32954"/>
    <cellStyle name="Normal 2 2 2 3 7 5" xfId="9505"/>
    <cellStyle name="Normal 2 2 2 3 7 5 2" xfId="22125"/>
    <cellStyle name="Normal 2 2 2 3 7 5 2 2" xfId="57341"/>
    <cellStyle name="Normal 2 2 2 3 7 5 3" xfId="44744"/>
    <cellStyle name="Normal 2 2 2 3 7 5 4" xfId="34730"/>
    <cellStyle name="Normal 2 2 2 3 7 6" xfId="11298"/>
    <cellStyle name="Normal 2 2 2 3 7 6 2" xfId="23901"/>
    <cellStyle name="Normal 2 2 2 3 7 6 2 2" xfId="59117"/>
    <cellStyle name="Normal 2 2 2 3 7 6 3" xfId="46520"/>
    <cellStyle name="Normal 2 2 2 3 7 6 4" xfId="36506"/>
    <cellStyle name="Normal 2 2 2 3 7 7" xfId="15665"/>
    <cellStyle name="Normal 2 2 2 3 7 7 2" xfId="50881"/>
    <cellStyle name="Normal 2 2 2 3 7 7 3" xfId="28270"/>
    <cellStyle name="Normal 2 2 2 3 7 8" xfId="12756"/>
    <cellStyle name="Normal 2 2 2 3 7 8 2" xfId="47974"/>
    <cellStyle name="Normal 2 2 2 3 7 9" xfId="38284"/>
    <cellStyle name="Normal 2 2 2 3 8" xfId="3026"/>
    <cellStyle name="Normal 2 2 2 3 8 10" xfId="25399"/>
    <cellStyle name="Normal 2 2 2 3 8 11" xfId="60934"/>
    <cellStyle name="Normal 2 2 2 3 8 2" xfId="4831"/>
    <cellStyle name="Normal 2 2 2 3 8 2 2" xfId="17477"/>
    <cellStyle name="Normal 2 2 2 3 8 2 2 2" xfId="52693"/>
    <cellStyle name="Normal 2 2 2 3 8 2 2 3" xfId="30082"/>
    <cellStyle name="Normal 2 2 2 3 8 2 3" xfId="13923"/>
    <cellStyle name="Normal 2 2 2 3 8 2 3 2" xfId="49141"/>
    <cellStyle name="Normal 2 2 2 3 8 2 4" xfId="40096"/>
    <cellStyle name="Normal 2 2 2 3 8 2 5" xfId="26530"/>
    <cellStyle name="Normal 2 2 2 3 8 3" xfId="6301"/>
    <cellStyle name="Normal 2 2 2 3 8 3 2" xfId="18931"/>
    <cellStyle name="Normal 2 2 2 3 8 3 2 2" xfId="54147"/>
    <cellStyle name="Normal 2 2 2 3 8 3 3" xfId="41550"/>
    <cellStyle name="Normal 2 2 2 3 8 3 4" xfId="31536"/>
    <cellStyle name="Normal 2 2 2 3 8 4" xfId="7760"/>
    <cellStyle name="Normal 2 2 2 3 8 4 2" xfId="20385"/>
    <cellStyle name="Normal 2 2 2 3 8 4 2 2" xfId="55601"/>
    <cellStyle name="Normal 2 2 2 3 8 4 3" xfId="43004"/>
    <cellStyle name="Normal 2 2 2 3 8 4 4" xfId="32990"/>
    <cellStyle name="Normal 2 2 2 3 8 5" xfId="9541"/>
    <cellStyle name="Normal 2 2 2 3 8 5 2" xfId="22161"/>
    <cellStyle name="Normal 2 2 2 3 8 5 2 2" xfId="57377"/>
    <cellStyle name="Normal 2 2 2 3 8 5 3" xfId="44780"/>
    <cellStyle name="Normal 2 2 2 3 8 5 4" xfId="34766"/>
    <cellStyle name="Normal 2 2 2 3 8 6" xfId="11334"/>
    <cellStyle name="Normal 2 2 2 3 8 6 2" xfId="23937"/>
    <cellStyle name="Normal 2 2 2 3 8 6 2 2" xfId="59153"/>
    <cellStyle name="Normal 2 2 2 3 8 6 3" xfId="46556"/>
    <cellStyle name="Normal 2 2 2 3 8 6 4" xfId="36542"/>
    <cellStyle name="Normal 2 2 2 3 8 7" xfId="15701"/>
    <cellStyle name="Normal 2 2 2 3 8 7 2" xfId="50917"/>
    <cellStyle name="Normal 2 2 2 3 8 7 3" xfId="28306"/>
    <cellStyle name="Normal 2 2 2 3 8 8" xfId="12792"/>
    <cellStyle name="Normal 2 2 2 3 8 8 2" xfId="48010"/>
    <cellStyle name="Normal 2 2 2 3 8 9" xfId="38320"/>
    <cellStyle name="Normal 2 2 2 3 9" xfId="3018"/>
    <cellStyle name="Normal 2 2 2 3 9 10" xfId="25392"/>
    <cellStyle name="Normal 2 2 2 3 9 11" xfId="60927"/>
    <cellStyle name="Normal 2 2 2 3 9 2" xfId="4824"/>
    <cellStyle name="Normal 2 2 2 3 9 2 2" xfId="17470"/>
    <cellStyle name="Normal 2 2 2 3 9 2 2 2" xfId="52686"/>
    <cellStyle name="Normal 2 2 2 3 9 2 2 3" xfId="30075"/>
    <cellStyle name="Normal 2 2 2 3 9 2 3" xfId="13916"/>
    <cellStyle name="Normal 2 2 2 3 9 2 3 2" xfId="49134"/>
    <cellStyle name="Normal 2 2 2 3 9 2 4" xfId="40089"/>
    <cellStyle name="Normal 2 2 2 3 9 2 5" xfId="26523"/>
    <cellStyle name="Normal 2 2 2 3 9 3" xfId="6294"/>
    <cellStyle name="Normal 2 2 2 3 9 3 2" xfId="18924"/>
    <cellStyle name="Normal 2 2 2 3 9 3 2 2" xfId="54140"/>
    <cellStyle name="Normal 2 2 2 3 9 3 3" xfId="41543"/>
    <cellStyle name="Normal 2 2 2 3 9 3 4" xfId="31529"/>
    <cellStyle name="Normal 2 2 2 3 9 4" xfId="7753"/>
    <cellStyle name="Normal 2 2 2 3 9 4 2" xfId="20378"/>
    <cellStyle name="Normal 2 2 2 3 9 4 2 2" xfId="55594"/>
    <cellStyle name="Normal 2 2 2 3 9 4 3" xfId="42997"/>
    <cellStyle name="Normal 2 2 2 3 9 4 4" xfId="32983"/>
    <cellStyle name="Normal 2 2 2 3 9 5" xfId="9534"/>
    <cellStyle name="Normal 2 2 2 3 9 5 2" xfId="22154"/>
    <cellStyle name="Normal 2 2 2 3 9 5 2 2" xfId="57370"/>
    <cellStyle name="Normal 2 2 2 3 9 5 3" xfId="44773"/>
    <cellStyle name="Normal 2 2 2 3 9 5 4" xfId="34759"/>
    <cellStyle name="Normal 2 2 2 3 9 6" xfId="11327"/>
    <cellStyle name="Normal 2 2 2 3 9 6 2" xfId="23930"/>
    <cellStyle name="Normal 2 2 2 3 9 6 2 2" xfId="59146"/>
    <cellStyle name="Normal 2 2 2 3 9 6 3" xfId="46549"/>
    <cellStyle name="Normal 2 2 2 3 9 6 4" xfId="36535"/>
    <cellStyle name="Normal 2 2 2 3 9 7" xfId="15694"/>
    <cellStyle name="Normal 2 2 2 3 9 7 2" xfId="50910"/>
    <cellStyle name="Normal 2 2 2 3 9 7 3" xfId="28299"/>
    <cellStyle name="Normal 2 2 2 3 9 8" xfId="12785"/>
    <cellStyle name="Normal 2 2 2 3 9 8 2" xfId="48003"/>
    <cellStyle name="Normal 2 2 2 3 9 9" xfId="38313"/>
    <cellStyle name="Normal 2 2 2 3_District Target Attainment" xfId="1111"/>
    <cellStyle name="Normal 2 2 2 4" xfId="1112"/>
    <cellStyle name="Normal 2 2 2_District Target Attainment" xfId="1113"/>
    <cellStyle name="Normal 2 2 3" xfId="1114"/>
    <cellStyle name="Normal 2 2 3 10" xfId="2959"/>
    <cellStyle name="Normal 2 2 3 11" xfId="2819"/>
    <cellStyle name="Normal 2 2 3 12" xfId="2489"/>
    <cellStyle name="Normal 2 2 3 2" xfId="1115"/>
    <cellStyle name="Normal 2 2 3 2 10" xfId="5467"/>
    <cellStyle name="Normal 2 2 3 2 10 2" xfId="18097"/>
    <cellStyle name="Normal 2 2 3 2 10 2 2" xfId="53313"/>
    <cellStyle name="Normal 2 2 3 2 10 3" xfId="40716"/>
    <cellStyle name="Normal 2 2 3 2 10 4" xfId="30702"/>
    <cellStyle name="Normal 2 2 3 2 11" xfId="6923"/>
    <cellStyle name="Normal 2 2 3 2 11 2" xfId="19551"/>
    <cellStyle name="Normal 2 2 3 2 11 2 2" xfId="54767"/>
    <cellStyle name="Normal 2 2 3 2 11 3" xfId="42170"/>
    <cellStyle name="Normal 2 2 3 2 11 4" xfId="32156"/>
    <cellStyle name="Normal 2 2 3 2 12" xfId="8705"/>
    <cellStyle name="Normal 2 2 3 2 12 2" xfId="21327"/>
    <cellStyle name="Normal 2 2 3 2 12 2 2" xfId="56543"/>
    <cellStyle name="Normal 2 2 3 2 12 3" xfId="43946"/>
    <cellStyle name="Normal 2 2 3 2 12 4" xfId="33932"/>
    <cellStyle name="Normal 2 2 3 2 13" xfId="10577"/>
    <cellStyle name="Normal 2 2 3 2 13 2" xfId="23188"/>
    <cellStyle name="Normal 2 2 3 2 13 2 2" xfId="58404"/>
    <cellStyle name="Normal 2 2 3 2 13 3" xfId="45807"/>
    <cellStyle name="Normal 2 2 3 2 13 4" xfId="35793"/>
    <cellStyle name="Normal 2 2 3 2 14" xfId="14866"/>
    <cellStyle name="Normal 2 2 3 2 14 2" xfId="50083"/>
    <cellStyle name="Normal 2 2 3 2 14 3" xfId="27472"/>
    <cellStyle name="Normal 2 2 3 2 15" xfId="12280"/>
    <cellStyle name="Normal 2 2 3 2 15 2" xfId="47498"/>
    <cellStyle name="Normal 2 2 3 2 16" xfId="37485"/>
    <cellStyle name="Normal 2 2 3 2 17" xfId="24887"/>
    <cellStyle name="Normal 2 2 3 2 18" xfId="60100"/>
    <cellStyle name="Normal 2 2 3 2 2" xfId="1116"/>
    <cellStyle name="Normal 2 2 3 2 2 10" xfId="6997"/>
    <cellStyle name="Normal 2 2 3 2 2 10 2" xfId="19623"/>
    <cellStyle name="Normal 2 2 3 2 2 10 2 2" xfId="54839"/>
    <cellStyle name="Normal 2 2 3 2 2 10 3" xfId="42242"/>
    <cellStyle name="Normal 2 2 3 2 2 10 4" xfId="32228"/>
    <cellStyle name="Normal 2 2 3 2 2 11" xfId="8778"/>
    <cellStyle name="Normal 2 2 3 2 2 11 2" xfId="21399"/>
    <cellStyle name="Normal 2 2 3 2 2 11 2 2" xfId="56615"/>
    <cellStyle name="Normal 2 2 3 2 2 11 3" xfId="44018"/>
    <cellStyle name="Normal 2 2 3 2 2 11 4" xfId="34004"/>
    <cellStyle name="Normal 2 2 3 2 2 12" xfId="10578"/>
    <cellStyle name="Normal 2 2 3 2 2 12 2" xfId="23189"/>
    <cellStyle name="Normal 2 2 3 2 2 12 2 2" xfId="58405"/>
    <cellStyle name="Normal 2 2 3 2 2 12 3" xfId="45808"/>
    <cellStyle name="Normal 2 2 3 2 2 12 4" xfId="35794"/>
    <cellStyle name="Normal 2 2 3 2 2 13" xfId="14938"/>
    <cellStyle name="Normal 2 2 3 2 2 13 2" xfId="50155"/>
    <cellStyle name="Normal 2 2 3 2 2 13 3" xfId="27544"/>
    <cellStyle name="Normal 2 2 3 2 2 14" xfId="12352"/>
    <cellStyle name="Normal 2 2 3 2 2 14 2" xfId="47570"/>
    <cellStyle name="Normal 2 2 3 2 2 15" xfId="37557"/>
    <cellStyle name="Normal 2 2 3 2 2 16" xfId="24959"/>
    <cellStyle name="Normal 2 2 3 2 2 17" xfId="60172"/>
    <cellStyle name="Normal 2 2 3 2 2 2" xfId="1117"/>
    <cellStyle name="Normal 2 2 3 2 2 2 10" xfId="10579"/>
    <cellStyle name="Normal 2 2 3 2 2 2 10 2" xfId="23190"/>
    <cellStyle name="Normal 2 2 3 2 2 2 10 2 2" xfId="58406"/>
    <cellStyle name="Normal 2 2 3 2 2 2 10 3" xfId="45809"/>
    <cellStyle name="Normal 2 2 3 2 2 2 10 4" xfId="35795"/>
    <cellStyle name="Normal 2 2 3 2 2 2 11" xfId="15093"/>
    <cellStyle name="Normal 2 2 3 2 2 2 11 2" xfId="50309"/>
    <cellStyle name="Normal 2 2 3 2 2 2 11 3" xfId="27698"/>
    <cellStyle name="Normal 2 2 3 2 2 2 12" xfId="12506"/>
    <cellStyle name="Normal 2 2 3 2 2 2 12 2" xfId="47724"/>
    <cellStyle name="Normal 2 2 3 2 2 2 13" xfId="37712"/>
    <cellStyle name="Normal 2 2 3 2 2 2 14" xfId="25113"/>
    <cellStyle name="Normal 2 2 3 2 2 2 15" xfId="60326"/>
    <cellStyle name="Normal 2 2 3 2 2 2 2" xfId="3229"/>
    <cellStyle name="Normal 2 2 3 2 2 2 2 10" xfId="25597"/>
    <cellStyle name="Normal 2 2 3 2 2 2 2 11" xfId="61132"/>
    <cellStyle name="Normal 2 2 3 2 2 2 2 2" xfId="5029"/>
    <cellStyle name="Normal 2 2 3 2 2 2 2 2 2" xfId="17675"/>
    <cellStyle name="Normal 2 2 3 2 2 2 2 2 2 2" xfId="52891"/>
    <cellStyle name="Normal 2 2 3 2 2 2 2 2 2 3" xfId="30280"/>
    <cellStyle name="Normal 2 2 3 2 2 2 2 2 3" xfId="14121"/>
    <cellStyle name="Normal 2 2 3 2 2 2 2 2 3 2" xfId="49339"/>
    <cellStyle name="Normal 2 2 3 2 2 2 2 2 4" xfId="40294"/>
    <cellStyle name="Normal 2 2 3 2 2 2 2 2 5" xfId="26728"/>
    <cellStyle name="Normal 2 2 3 2 2 2 2 3" xfId="6499"/>
    <cellStyle name="Normal 2 2 3 2 2 2 2 3 2" xfId="19129"/>
    <cellStyle name="Normal 2 2 3 2 2 2 2 3 2 2" xfId="54345"/>
    <cellStyle name="Normal 2 2 3 2 2 2 2 3 3" xfId="41748"/>
    <cellStyle name="Normal 2 2 3 2 2 2 2 3 4" xfId="31734"/>
    <cellStyle name="Normal 2 2 3 2 2 2 2 4" xfId="7958"/>
    <cellStyle name="Normal 2 2 3 2 2 2 2 4 2" xfId="20583"/>
    <cellStyle name="Normal 2 2 3 2 2 2 2 4 2 2" xfId="55799"/>
    <cellStyle name="Normal 2 2 3 2 2 2 2 4 3" xfId="43202"/>
    <cellStyle name="Normal 2 2 3 2 2 2 2 4 4" xfId="33188"/>
    <cellStyle name="Normal 2 2 3 2 2 2 2 5" xfId="9739"/>
    <cellStyle name="Normal 2 2 3 2 2 2 2 5 2" xfId="22359"/>
    <cellStyle name="Normal 2 2 3 2 2 2 2 5 2 2" xfId="57575"/>
    <cellStyle name="Normal 2 2 3 2 2 2 2 5 3" xfId="44978"/>
    <cellStyle name="Normal 2 2 3 2 2 2 2 5 4" xfId="34964"/>
    <cellStyle name="Normal 2 2 3 2 2 2 2 6" xfId="11532"/>
    <cellStyle name="Normal 2 2 3 2 2 2 2 6 2" xfId="24135"/>
    <cellStyle name="Normal 2 2 3 2 2 2 2 6 2 2" xfId="59351"/>
    <cellStyle name="Normal 2 2 3 2 2 2 2 6 3" xfId="46754"/>
    <cellStyle name="Normal 2 2 3 2 2 2 2 6 4" xfId="36740"/>
    <cellStyle name="Normal 2 2 3 2 2 2 2 7" xfId="15899"/>
    <cellStyle name="Normal 2 2 3 2 2 2 2 7 2" xfId="51115"/>
    <cellStyle name="Normal 2 2 3 2 2 2 2 7 3" xfId="28504"/>
    <cellStyle name="Normal 2 2 3 2 2 2 2 8" xfId="12990"/>
    <cellStyle name="Normal 2 2 3 2 2 2 2 8 2" xfId="48208"/>
    <cellStyle name="Normal 2 2 3 2 2 2 2 9" xfId="38518"/>
    <cellStyle name="Normal 2 2 3 2 2 2 3" xfId="3558"/>
    <cellStyle name="Normal 2 2 3 2 2 2 3 10" xfId="27053"/>
    <cellStyle name="Normal 2 2 3 2 2 2 3 11" xfId="61457"/>
    <cellStyle name="Normal 2 2 3 2 2 2 3 2" xfId="5354"/>
    <cellStyle name="Normal 2 2 3 2 2 2 3 2 2" xfId="18000"/>
    <cellStyle name="Normal 2 2 3 2 2 2 3 2 2 2" xfId="53216"/>
    <cellStyle name="Normal 2 2 3 2 2 2 3 2 3" xfId="40619"/>
    <cellStyle name="Normal 2 2 3 2 2 2 3 2 4" xfId="30605"/>
    <cellStyle name="Normal 2 2 3 2 2 2 3 3" xfId="6824"/>
    <cellStyle name="Normal 2 2 3 2 2 2 3 3 2" xfId="19454"/>
    <cellStyle name="Normal 2 2 3 2 2 2 3 3 2 2" xfId="54670"/>
    <cellStyle name="Normal 2 2 3 2 2 2 3 3 3" xfId="42073"/>
    <cellStyle name="Normal 2 2 3 2 2 2 3 3 4" xfId="32059"/>
    <cellStyle name="Normal 2 2 3 2 2 2 3 4" xfId="8283"/>
    <cellStyle name="Normal 2 2 3 2 2 2 3 4 2" xfId="20908"/>
    <cellStyle name="Normal 2 2 3 2 2 2 3 4 2 2" xfId="56124"/>
    <cellStyle name="Normal 2 2 3 2 2 2 3 4 3" xfId="43527"/>
    <cellStyle name="Normal 2 2 3 2 2 2 3 4 4" xfId="33513"/>
    <cellStyle name="Normal 2 2 3 2 2 2 3 5" xfId="10064"/>
    <cellStyle name="Normal 2 2 3 2 2 2 3 5 2" xfId="22684"/>
    <cellStyle name="Normal 2 2 3 2 2 2 3 5 2 2" xfId="57900"/>
    <cellStyle name="Normal 2 2 3 2 2 2 3 5 3" xfId="45303"/>
    <cellStyle name="Normal 2 2 3 2 2 2 3 5 4" xfId="35289"/>
    <cellStyle name="Normal 2 2 3 2 2 2 3 6" xfId="11857"/>
    <cellStyle name="Normal 2 2 3 2 2 2 3 6 2" xfId="24460"/>
    <cellStyle name="Normal 2 2 3 2 2 2 3 6 2 2" xfId="59676"/>
    <cellStyle name="Normal 2 2 3 2 2 2 3 6 3" xfId="47079"/>
    <cellStyle name="Normal 2 2 3 2 2 2 3 6 4" xfId="37065"/>
    <cellStyle name="Normal 2 2 3 2 2 2 3 7" xfId="16224"/>
    <cellStyle name="Normal 2 2 3 2 2 2 3 7 2" xfId="51440"/>
    <cellStyle name="Normal 2 2 3 2 2 2 3 7 3" xfId="28829"/>
    <cellStyle name="Normal 2 2 3 2 2 2 3 8" xfId="14446"/>
    <cellStyle name="Normal 2 2 3 2 2 2 3 8 2" xfId="49664"/>
    <cellStyle name="Normal 2 2 3 2 2 2 3 9" xfId="38843"/>
    <cellStyle name="Normal 2 2 3 2 2 2 4" xfId="2720"/>
    <cellStyle name="Normal 2 2 3 2 2 2 4 10" xfId="26244"/>
    <cellStyle name="Normal 2 2 3 2 2 2 4 11" xfId="60648"/>
    <cellStyle name="Normal 2 2 3 2 2 2 4 2" xfId="4545"/>
    <cellStyle name="Normal 2 2 3 2 2 2 4 2 2" xfId="17191"/>
    <cellStyle name="Normal 2 2 3 2 2 2 4 2 2 2" xfId="52407"/>
    <cellStyle name="Normal 2 2 3 2 2 2 4 2 3" xfId="39810"/>
    <cellStyle name="Normal 2 2 3 2 2 2 4 2 4" xfId="29796"/>
    <cellStyle name="Normal 2 2 3 2 2 2 4 3" xfId="6015"/>
    <cellStyle name="Normal 2 2 3 2 2 2 4 3 2" xfId="18645"/>
    <cellStyle name="Normal 2 2 3 2 2 2 4 3 2 2" xfId="53861"/>
    <cellStyle name="Normal 2 2 3 2 2 2 4 3 3" xfId="41264"/>
    <cellStyle name="Normal 2 2 3 2 2 2 4 3 4" xfId="31250"/>
    <cellStyle name="Normal 2 2 3 2 2 2 4 4" xfId="7474"/>
    <cellStyle name="Normal 2 2 3 2 2 2 4 4 2" xfId="20099"/>
    <cellStyle name="Normal 2 2 3 2 2 2 4 4 2 2" xfId="55315"/>
    <cellStyle name="Normal 2 2 3 2 2 2 4 4 3" xfId="42718"/>
    <cellStyle name="Normal 2 2 3 2 2 2 4 4 4" xfId="32704"/>
    <cellStyle name="Normal 2 2 3 2 2 2 4 5" xfId="9255"/>
    <cellStyle name="Normal 2 2 3 2 2 2 4 5 2" xfId="21875"/>
    <cellStyle name="Normal 2 2 3 2 2 2 4 5 2 2" xfId="57091"/>
    <cellStyle name="Normal 2 2 3 2 2 2 4 5 3" xfId="44494"/>
    <cellStyle name="Normal 2 2 3 2 2 2 4 5 4" xfId="34480"/>
    <cellStyle name="Normal 2 2 3 2 2 2 4 6" xfId="11048"/>
    <cellStyle name="Normal 2 2 3 2 2 2 4 6 2" xfId="23651"/>
    <cellStyle name="Normal 2 2 3 2 2 2 4 6 2 2" xfId="58867"/>
    <cellStyle name="Normal 2 2 3 2 2 2 4 6 3" xfId="46270"/>
    <cellStyle name="Normal 2 2 3 2 2 2 4 6 4" xfId="36256"/>
    <cellStyle name="Normal 2 2 3 2 2 2 4 7" xfId="15415"/>
    <cellStyle name="Normal 2 2 3 2 2 2 4 7 2" xfId="50631"/>
    <cellStyle name="Normal 2 2 3 2 2 2 4 7 3" xfId="28020"/>
    <cellStyle name="Normal 2 2 3 2 2 2 4 8" xfId="13637"/>
    <cellStyle name="Normal 2 2 3 2 2 2 4 8 2" xfId="48855"/>
    <cellStyle name="Normal 2 2 3 2 2 2 4 9" xfId="38034"/>
    <cellStyle name="Normal 2 2 3 2 2 2 5" xfId="3883"/>
    <cellStyle name="Normal 2 2 3 2 2 2 5 2" xfId="8606"/>
    <cellStyle name="Normal 2 2 3 2 2 2 5 2 2" xfId="21231"/>
    <cellStyle name="Normal 2 2 3 2 2 2 5 2 2 2" xfId="56447"/>
    <cellStyle name="Normal 2 2 3 2 2 2 5 2 3" xfId="43850"/>
    <cellStyle name="Normal 2 2 3 2 2 2 5 2 4" xfId="33836"/>
    <cellStyle name="Normal 2 2 3 2 2 2 5 3" xfId="10387"/>
    <cellStyle name="Normal 2 2 3 2 2 2 5 3 2" xfId="23007"/>
    <cellStyle name="Normal 2 2 3 2 2 2 5 3 2 2" xfId="58223"/>
    <cellStyle name="Normal 2 2 3 2 2 2 5 3 3" xfId="45626"/>
    <cellStyle name="Normal 2 2 3 2 2 2 5 3 4" xfId="35612"/>
    <cellStyle name="Normal 2 2 3 2 2 2 5 4" xfId="12182"/>
    <cellStyle name="Normal 2 2 3 2 2 2 5 4 2" xfId="24783"/>
    <cellStyle name="Normal 2 2 3 2 2 2 5 4 2 2" xfId="59999"/>
    <cellStyle name="Normal 2 2 3 2 2 2 5 4 3" xfId="47402"/>
    <cellStyle name="Normal 2 2 3 2 2 2 5 4 4" xfId="37388"/>
    <cellStyle name="Normal 2 2 3 2 2 2 5 5" xfId="16547"/>
    <cellStyle name="Normal 2 2 3 2 2 2 5 5 2" xfId="51763"/>
    <cellStyle name="Normal 2 2 3 2 2 2 5 5 3" xfId="29152"/>
    <cellStyle name="Normal 2 2 3 2 2 2 5 6" xfId="14769"/>
    <cellStyle name="Normal 2 2 3 2 2 2 5 6 2" xfId="49987"/>
    <cellStyle name="Normal 2 2 3 2 2 2 5 7" xfId="39166"/>
    <cellStyle name="Normal 2 2 3 2 2 2 5 8" xfId="27376"/>
    <cellStyle name="Normal 2 2 3 2 2 2 6" xfId="4223"/>
    <cellStyle name="Normal 2 2 3 2 2 2 6 2" xfId="16869"/>
    <cellStyle name="Normal 2 2 3 2 2 2 6 2 2" xfId="52085"/>
    <cellStyle name="Normal 2 2 3 2 2 2 6 2 3" xfId="29474"/>
    <cellStyle name="Normal 2 2 3 2 2 2 6 3" xfId="13315"/>
    <cellStyle name="Normal 2 2 3 2 2 2 6 3 2" xfId="48533"/>
    <cellStyle name="Normal 2 2 3 2 2 2 6 4" xfId="39488"/>
    <cellStyle name="Normal 2 2 3 2 2 2 6 5" xfId="25922"/>
    <cellStyle name="Normal 2 2 3 2 2 2 7" xfId="5693"/>
    <cellStyle name="Normal 2 2 3 2 2 2 7 2" xfId="18323"/>
    <cellStyle name="Normal 2 2 3 2 2 2 7 2 2" xfId="53539"/>
    <cellStyle name="Normal 2 2 3 2 2 2 7 3" xfId="40942"/>
    <cellStyle name="Normal 2 2 3 2 2 2 7 4" xfId="30928"/>
    <cellStyle name="Normal 2 2 3 2 2 2 8" xfId="7152"/>
    <cellStyle name="Normal 2 2 3 2 2 2 8 2" xfId="19777"/>
    <cellStyle name="Normal 2 2 3 2 2 2 8 2 2" xfId="54993"/>
    <cellStyle name="Normal 2 2 3 2 2 2 8 3" xfId="42396"/>
    <cellStyle name="Normal 2 2 3 2 2 2 8 4" xfId="32382"/>
    <cellStyle name="Normal 2 2 3 2 2 2 9" xfId="8933"/>
    <cellStyle name="Normal 2 2 3 2 2 2 9 2" xfId="21553"/>
    <cellStyle name="Normal 2 2 3 2 2 2 9 2 2" xfId="56769"/>
    <cellStyle name="Normal 2 2 3 2 2 2 9 3" xfId="44172"/>
    <cellStyle name="Normal 2 2 3 2 2 2 9 4" xfId="34158"/>
    <cellStyle name="Normal 2 2 3 2 2 3" xfId="3069"/>
    <cellStyle name="Normal 2 2 3 2 2 3 10" xfId="25440"/>
    <cellStyle name="Normal 2 2 3 2 2 3 11" xfId="60975"/>
    <cellStyle name="Normal 2 2 3 2 2 3 2" xfId="4872"/>
    <cellStyle name="Normal 2 2 3 2 2 3 2 2" xfId="17518"/>
    <cellStyle name="Normal 2 2 3 2 2 3 2 2 2" xfId="52734"/>
    <cellStyle name="Normal 2 2 3 2 2 3 2 2 3" xfId="30123"/>
    <cellStyle name="Normal 2 2 3 2 2 3 2 3" xfId="13964"/>
    <cellStyle name="Normal 2 2 3 2 2 3 2 3 2" xfId="49182"/>
    <cellStyle name="Normal 2 2 3 2 2 3 2 4" xfId="40137"/>
    <cellStyle name="Normal 2 2 3 2 2 3 2 5" xfId="26571"/>
    <cellStyle name="Normal 2 2 3 2 2 3 3" xfId="6342"/>
    <cellStyle name="Normal 2 2 3 2 2 3 3 2" xfId="18972"/>
    <cellStyle name="Normal 2 2 3 2 2 3 3 2 2" xfId="54188"/>
    <cellStyle name="Normal 2 2 3 2 2 3 3 3" xfId="41591"/>
    <cellStyle name="Normal 2 2 3 2 2 3 3 4" xfId="31577"/>
    <cellStyle name="Normal 2 2 3 2 2 3 4" xfId="7801"/>
    <cellStyle name="Normal 2 2 3 2 2 3 4 2" xfId="20426"/>
    <cellStyle name="Normal 2 2 3 2 2 3 4 2 2" xfId="55642"/>
    <cellStyle name="Normal 2 2 3 2 2 3 4 3" xfId="43045"/>
    <cellStyle name="Normal 2 2 3 2 2 3 4 4" xfId="33031"/>
    <cellStyle name="Normal 2 2 3 2 2 3 5" xfId="9582"/>
    <cellStyle name="Normal 2 2 3 2 2 3 5 2" xfId="22202"/>
    <cellStyle name="Normal 2 2 3 2 2 3 5 2 2" xfId="57418"/>
    <cellStyle name="Normal 2 2 3 2 2 3 5 3" xfId="44821"/>
    <cellStyle name="Normal 2 2 3 2 2 3 5 4" xfId="34807"/>
    <cellStyle name="Normal 2 2 3 2 2 3 6" xfId="11375"/>
    <cellStyle name="Normal 2 2 3 2 2 3 6 2" xfId="23978"/>
    <cellStyle name="Normal 2 2 3 2 2 3 6 2 2" xfId="59194"/>
    <cellStyle name="Normal 2 2 3 2 2 3 6 3" xfId="46597"/>
    <cellStyle name="Normal 2 2 3 2 2 3 6 4" xfId="36583"/>
    <cellStyle name="Normal 2 2 3 2 2 3 7" xfId="15742"/>
    <cellStyle name="Normal 2 2 3 2 2 3 7 2" xfId="50958"/>
    <cellStyle name="Normal 2 2 3 2 2 3 7 3" xfId="28347"/>
    <cellStyle name="Normal 2 2 3 2 2 3 8" xfId="12833"/>
    <cellStyle name="Normal 2 2 3 2 2 3 8 2" xfId="48051"/>
    <cellStyle name="Normal 2 2 3 2 2 3 9" xfId="38361"/>
    <cellStyle name="Normal 2 2 3 2 2 4" xfId="2896"/>
    <cellStyle name="Normal 2 2 3 2 2 4 10" xfId="25281"/>
    <cellStyle name="Normal 2 2 3 2 2 4 11" xfId="60816"/>
    <cellStyle name="Normal 2 2 3 2 2 4 2" xfId="4713"/>
    <cellStyle name="Normal 2 2 3 2 2 4 2 2" xfId="17359"/>
    <cellStyle name="Normal 2 2 3 2 2 4 2 2 2" xfId="52575"/>
    <cellStyle name="Normal 2 2 3 2 2 4 2 2 3" xfId="29964"/>
    <cellStyle name="Normal 2 2 3 2 2 4 2 3" xfId="13805"/>
    <cellStyle name="Normal 2 2 3 2 2 4 2 3 2" xfId="49023"/>
    <cellStyle name="Normal 2 2 3 2 2 4 2 4" xfId="39978"/>
    <cellStyle name="Normal 2 2 3 2 2 4 2 5" xfId="26412"/>
    <cellStyle name="Normal 2 2 3 2 2 4 3" xfId="6183"/>
    <cellStyle name="Normal 2 2 3 2 2 4 3 2" xfId="18813"/>
    <cellStyle name="Normal 2 2 3 2 2 4 3 2 2" xfId="54029"/>
    <cellStyle name="Normal 2 2 3 2 2 4 3 3" xfId="41432"/>
    <cellStyle name="Normal 2 2 3 2 2 4 3 4" xfId="31418"/>
    <cellStyle name="Normal 2 2 3 2 2 4 4" xfId="7642"/>
    <cellStyle name="Normal 2 2 3 2 2 4 4 2" xfId="20267"/>
    <cellStyle name="Normal 2 2 3 2 2 4 4 2 2" xfId="55483"/>
    <cellStyle name="Normal 2 2 3 2 2 4 4 3" xfId="42886"/>
    <cellStyle name="Normal 2 2 3 2 2 4 4 4" xfId="32872"/>
    <cellStyle name="Normal 2 2 3 2 2 4 5" xfId="9423"/>
    <cellStyle name="Normal 2 2 3 2 2 4 5 2" xfId="22043"/>
    <cellStyle name="Normal 2 2 3 2 2 4 5 2 2" xfId="57259"/>
    <cellStyle name="Normal 2 2 3 2 2 4 5 3" xfId="44662"/>
    <cellStyle name="Normal 2 2 3 2 2 4 5 4" xfId="34648"/>
    <cellStyle name="Normal 2 2 3 2 2 4 6" xfId="11216"/>
    <cellStyle name="Normal 2 2 3 2 2 4 6 2" xfId="23819"/>
    <cellStyle name="Normal 2 2 3 2 2 4 6 2 2" xfId="59035"/>
    <cellStyle name="Normal 2 2 3 2 2 4 6 3" xfId="46438"/>
    <cellStyle name="Normal 2 2 3 2 2 4 6 4" xfId="36424"/>
    <cellStyle name="Normal 2 2 3 2 2 4 7" xfId="15583"/>
    <cellStyle name="Normal 2 2 3 2 2 4 7 2" xfId="50799"/>
    <cellStyle name="Normal 2 2 3 2 2 4 7 3" xfId="28188"/>
    <cellStyle name="Normal 2 2 3 2 2 4 8" xfId="12674"/>
    <cellStyle name="Normal 2 2 3 2 2 4 8 2" xfId="47892"/>
    <cellStyle name="Normal 2 2 3 2 2 4 9" xfId="38202"/>
    <cellStyle name="Normal 2 2 3 2 2 5" xfId="3404"/>
    <cellStyle name="Normal 2 2 3 2 2 5 10" xfId="26899"/>
    <cellStyle name="Normal 2 2 3 2 2 5 11" xfId="61303"/>
    <cellStyle name="Normal 2 2 3 2 2 5 2" xfId="5200"/>
    <cellStyle name="Normal 2 2 3 2 2 5 2 2" xfId="17846"/>
    <cellStyle name="Normal 2 2 3 2 2 5 2 2 2" xfId="53062"/>
    <cellStyle name="Normal 2 2 3 2 2 5 2 3" xfId="40465"/>
    <cellStyle name="Normal 2 2 3 2 2 5 2 4" xfId="30451"/>
    <cellStyle name="Normal 2 2 3 2 2 5 3" xfId="6670"/>
    <cellStyle name="Normal 2 2 3 2 2 5 3 2" xfId="19300"/>
    <cellStyle name="Normal 2 2 3 2 2 5 3 2 2" xfId="54516"/>
    <cellStyle name="Normal 2 2 3 2 2 5 3 3" xfId="41919"/>
    <cellStyle name="Normal 2 2 3 2 2 5 3 4" xfId="31905"/>
    <cellStyle name="Normal 2 2 3 2 2 5 4" xfId="8129"/>
    <cellStyle name="Normal 2 2 3 2 2 5 4 2" xfId="20754"/>
    <cellStyle name="Normal 2 2 3 2 2 5 4 2 2" xfId="55970"/>
    <cellStyle name="Normal 2 2 3 2 2 5 4 3" xfId="43373"/>
    <cellStyle name="Normal 2 2 3 2 2 5 4 4" xfId="33359"/>
    <cellStyle name="Normal 2 2 3 2 2 5 5" xfId="9910"/>
    <cellStyle name="Normal 2 2 3 2 2 5 5 2" xfId="22530"/>
    <cellStyle name="Normal 2 2 3 2 2 5 5 2 2" xfId="57746"/>
    <cellStyle name="Normal 2 2 3 2 2 5 5 3" xfId="45149"/>
    <cellStyle name="Normal 2 2 3 2 2 5 5 4" xfId="35135"/>
    <cellStyle name="Normal 2 2 3 2 2 5 6" xfId="11703"/>
    <cellStyle name="Normal 2 2 3 2 2 5 6 2" xfId="24306"/>
    <cellStyle name="Normal 2 2 3 2 2 5 6 2 2" xfId="59522"/>
    <cellStyle name="Normal 2 2 3 2 2 5 6 3" xfId="46925"/>
    <cellStyle name="Normal 2 2 3 2 2 5 6 4" xfId="36911"/>
    <cellStyle name="Normal 2 2 3 2 2 5 7" xfId="16070"/>
    <cellStyle name="Normal 2 2 3 2 2 5 7 2" xfId="51286"/>
    <cellStyle name="Normal 2 2 3 2 2 5 7 3" xfId="28675"/>
    <cellStyle name="Normal 2 2 3 2 2 5 8" xfId="14292"/>
    <cellStyle name="Normal 2 2 3 2 2 5 8 2" xfId="49510"/>
    <cellStyle name="Normal 2 2 3 2 2 5 9" xfId="38689"/>
    <cellStyle name="Normal 2 2 3 2 2 6" xfId="2565"/>
    <cellStyle name="Normal 2 2 3 2 2 6 10" xfId="26090"/>
    <cellStyle name="Normal 2 2 3 2 2 6 11" xfId="60494"/>
    <cellStyle name="Normal 2 2 3 2 2 6 2" xfId="4391"/>
    <cellStyle name="Normal 2 2 3 2 2 6 2 2" xfId="17037"/>
    <cellStyle name="Normal 2 2 3 2 2 6 2 2 2" xfId="52253"/>
    <cellStyle name="Normal 2 2 3 2 2 6 2 3" xfId="39656"/>
    <cellStyle name="Normal 2 2 3 2 2 6 2 4" xfId="29642"/>
    <cellStyle name="Normal 2 2 3 2 2 6 3" xfId="5861"/>
    <cellStyle name="Normal 2 2 3 2 2 6 3 2" xfId="18491"/>
    <cellStyle name="Normal 2 2 3 2 2 6 3 2 2" xfId="53707"/>
    <cellStyle name="Normal 2 2 3 2 2 6 3 3" xfId="41110"/>
    <cellStyle name="Normal 2 2 3 2 2 6 3 4" xfId="31096"/>
    <cellStyle name="Normal 2 2 3 2 2 6 4" xfId="7320"/>
    <cellStyle name="Normal 2 2 3 2 2 6 4 2" xfId="19945"/>
    <cellStyle name="Normal 2 2 3 2 2 6 4 2 2" xfId="55161"/>
    <cellStyle name="Normal 2 2 3 2 2 6 4 3" xfId="42564"/>
    <cellStyle name="Normal 2 2 3 2 2 6 4 4" xfId="32550"/>
    <cellStyle name="Normal 2 2 3 2 2 6 5" xfId="9101"/>
    <cellStyle name="Normal 2 2 3 2 2 6 5 2" xfId="21721"/>
    <cellStyle name="Normal 2 2 3 2 2 6 5 2 2" xfId="56937"/>
    <cellStyle name="Normal 2 2 3 2 2 6 5 3" xfId="44340"/>
    <cellStyle name="Normal 2 2 3 2 2 6 5 4" xfId="34326"/>
    <cellStyle name="Normal 2 2 3 2 2 6 6" xfId="10894"/>
    <cellStyle name="Normal 2 2 3 2 2 6 6 2" xfId="23497"/>
    <cellStyle name="Normal 2 2 3 2 2 6 6 2 2" xfId="58713"/>
    <cellStyle name="Normal 2 2 3 2 2 6 6 3" xfId="46116"/>
    <cellStyle name="Normal 2 2 3 2 2 6 6 4" xfId="36102"/>
    <cellStyle name="Normal 2 2 3 2 2 6 7" xfId="15261"/>
    <cellStyle name="Normal 2 2 3 2 2 6 7 2" xfId="50477"/>
    <cellStyle name="Normal 2 2 3 2 2 6 7 3" xfId="27866"/>
    <cellStyle name="Normal 2 2 3 2 2 6 8" xfId="13483"/>
    <cellStyle name="Normal 2 2 3 2 2 6 8 2" xfId="48701"/>
    <cellStyle name="Normal 2 2 3 2 2 6 9" xfId="37880"/>
    <cellStyle name="Normal 2 2 3 2 2 7" xfId="3728"/>
    <cellStyle name="Normal 2 2 3 2 2 7 2" xfId="8452"/>
    <cellStyle name="Normal 2 2 3 2 2 7 2 2" xfId="21077"/>
    <cellStyle name="Normal 2 2 3 2 2 7 2 2 2" xfId="56293"/>
    <cellStyle name="Normal 2 2 3 2 2 7 2 3" xfId="43696"/>
    <cellStyle name="Normal 2 2 3 2 2 7 2 4" xfId="33682"/>
    <cellStyle name="Normal 2 2 3 2 2 7 3" xfId="10233"/>
    <cellStyle name="Normal 2 2 3 2 2 7 3 2" xfId="22853"/>
    <cellStyle name="Normal 2 2 3 2 2 7 3 2 2" xfId="58069"/>
    <cellStyle name="Normal 2 2 3 2 2 7 3 3" xfId="45472"/>
    <cellStyle name="Normal 2 2 3 2 2 7 3 4" xfId="35458"/>
    <cellStyle name="Normal 2 2 3 2 2 7 4" xfId="12028"/>
    <cellStyle name="Normal 2 2 3 2 2 7 4 2" xfId="24629"/>
    <cellStyle name="Normal 2 2 3 2 2 7 4 2 2" xfId="59845"/>
    <cellStyle name="Normal 2 2 3 2 2 7 4 3" xfId="47248"/>
    <cellStyle name="Normal 2 2 3 2 2 7 4 4" xfId="37234"/>
    <cellStyle name="Normal 2 2 3 2 2 7 5" xfId="16393"/>
    <cellStyle name="Normal 2 2 3 2 2 7 5 2" xfId="51609"/>
    <cellStyle name="Normal 2 2 3 2 2 7 5 3" xfId="28998"/>
    <cellStyle name="Normal 2 2 3 2 2 7 6" xfId="14615"/>
    <cellStyle name="Normal 2 2 3 2 2 7 6 2" xfId="49833"/>
    <cellStyle name="Normal 2 2 3 2 2 7 7" xfId="39012"/>
    <cellStyle name="Normal 2 2 3 2 2 7 8" xfId="27222"/>
    <cellStyle name="Normal 2 2 3 2 2 8" xfId="4066"/>
    <cellStyle name="Normal 2 2 3 2 2 8 2" xfId="16715"/>
    <cellStyle name="Normal 2 2 3 2 2 8 2 2" xfId="51931"/>
    <cellStyle name="Normal 2 2 3 2 2 8 2 3" xfId="29320"/>
    <cellStyle name="Normal 2 2 3 2 2 8 3" xfId="13161"/>
    <cellStyle name="Normal 2 2 3 2 2 8 3 2" xfId="48379"/>
    <cellStyle name="Normal 2 2 3 2 2 8 4" xfId="39334"/>
    <cellStyle name="Normal 2 2 3 2 2 8 5" xfId="25768"/>
    <cellStyle name="Normal 2 2 3 2 2 9" xfId="5539"/>
    <cellStyle name="Normal 2 2 3 2 2 9 2" xfId="18169"/>
    <cellStyle name="Normal 2 2 3 2 2 9 2 2" xfId="53385"/>
    <cellStyle name="Normal 2 2 3 2 2 9 3" xfId="40788"/>
    <cellStyle name="Normal 2 2 3 2 2 9 4" xfId="30774"/>
    <cellStyle name="Normal 2 2 3 2 3" xfId="1118"/>
    <cellStyle name="Normal 2 2 3 2 3 10" xfId="10580"/>
    <cellStyle name="Normal 2 2 3 2 3 10 2" xfId="23191"/>
    <cellStyle name="Normal 2 2 3 2 3 10 2 2" xfId="58407"/>
    <cellStyle name="Normal 2 2 3 2 3 10 3" xfId="45810"/>
    <cellStyle name="Normal 2 2 3 2 3 10 4" xfId="35796"/>
    <cellStyle name="Normal 2 2 3 2 3 11" xfId="15019"/>
    <cellStyle name="Normal 2 2 3 2 3 11 2" xfId="50235"/>
    <cellStyle name="Normal 2 2 3 2 3 11 3" xfId="27624"/>
    <cellStyle name="Normal 2 2 3 2 3 12" xfId="12432"/>
    <cellStyle name="Normal 2 2 3 2 3 12 2" xfId="47650"/>
    <cellStyle name="Normal 2 2 3 2 3 13" xfId="37638"/>
    <cellStyle name="Normal 2 2 3 2 3 14" xfId="25039"/>
    <cellStyle name="Normal 2 2 3 2 3 15" xfId="60252"/>
    <cellStyle name="Normal 2 2 3 2 3 2" xfId="3155"/>
    <cellStyle name="Normal 2 2 3 2 3 2 10" xfId="25523"/>
    <cellStyle name="Normal 2 2 3 2 3 2 11" xfId="61058"/>
    <cellStyle name="Normal 2 2 3 2 3 2 2" xfId="4955"/>
    <cellStyle name="Normal 2 2 3 2 3 2 2 2" xfId="17601"/>
    <cellStyle name="Normal 2 2 3 2 3 2 2 2 2" xfId="52817"/>
    <cellStyle name="Normal 2 2 3 2 3 2 2 2 3" xfId="30206"/>
    <cellStyle name="Normal 2 2 3 2 3 2 2 3" xfId="14047"/>
    <cellStyle name="Normal 2 2 3 2 3 2 2 3 2" xfId="49265"/>
    <cellStyle name="Normal 2 2 3 2 3 2 2 4" xfId="40220"/>
    <cellStyle name="Normal 2 2 3 2 3 2 2 5" xfId="26654"/>
    <cellStyle name="Normal 2 2 3 2 3 2 3" xfId="6425"/>
    <cellStyle name="Normal 2 2 3 2 3 2 3 2" xfId="19055"/>
    <cellStyle name="Normal 2 2 3 2 3 2 3 2 2" xfId="54271"/>
    <cellStyle name="Normal 2 2 3 2 3 2 3 3" xfId="41674"/>
    <cellStyle name="Normal 2 2 3 2 3 2 3 4" xfId="31660"/>
    <cellStyle name="Normal 2 2 3 2 3 2 4" xfId="7884"/>
    <cellStyle name="Normal 2 2 3 2 3 2 4 2" xfId="20509"/>
    <cellStyle name="Normal 2 2 3 2 3 2 4 2 2" xfId="55725"/>
    <cellStyle name="Normal 2 2 3 2 3 2 4 3" xfId="43128"/>
    <cellStyle name="Normal 2 2 3 2 3 2 4 4" xfId="33114"/>
    <cellStyle name="Normal 2 2 3 2 3 2 5" xfId="9665"/>
    <cellStyle name="Normal 2 2 3 2 3 2 5 2" xfId="22285"/>
    <cellStyle name="Normal 2 2 3 2 3 2 5 2 2" xfId="57501"/>
    <cellStyle name="Normal 2 2 3 2 3 2 5 3" xfId="44904"/>
    <cellStyle name="Normal 2 2 3 2 3 2 5 4" xfId="34890"/>
    <cellStyle name="Normal 2 2 3 2 3 2 6" xfId="11458"/>
    <cellStyle name="Normal 2 2 3 2 3 2 6 2" xfId="24061"/>
    <cellStyle name="Normal 2 2 3 2 3 2 6 2 2" xfId="59277"/>
    <cellStyle name="Normal 2 2 3 2 3 2 6 3" xfId="46680"/>
    <cellStyle name="Normal 2 2 3 2 3 2 6 4" xfId="36666"/>
    <cellStyle name="Normal 2 2 3 2 3 2 7" xfId="15825"/>
    <cellStyle name="Normal 2 2 3 2 3 2 7 2" xfId="51041"/>
    <cellStyle name="Normal 2 2 3 2 3 2 7 3" xfId="28430"/>
    <cellStyle name="Normal 2 2 3 2 3 2 8" xfId="12916"/>
    <cellStyle name="Normal 2 2 3 2 3 2 8 2" xfId="48134"/>
    <cellStyle name="Normal 2 2 3 2 3 2 9" xfId="38444"/>
    <cellStyle name="Normal 2 2 3 2 3 3" xfId="3484"/>
    <cellStyle name="Normal 2 2 3 2 3 3 10" xfId="26979"/>
    <cellStyle name="Normal 2 2 3 2 3 3 11" xfId="61383"/>
    <cellStyle name="Normal 2 2 3 2 3 3 2" xfId="5280"/>
    <cellStyle name="Normal 2 2 3 2 3 3 2 2" xfId="17926"/>
    <cellStyle name="Normal 2 2 3 2 3 3 2 2 2" xfId="53142"/>
    <cellStyle name="Normal 2 2 3 2 3 3 2 3" xfId="40545"/>
    <cellStyle name="Normal 2 2 3 2 3 3 2 4" xfId="30531"/>
    <cellStyle name="Normal 2 2 3 2 3 3 3" xfId="6750"/>
    <cellStyle name="Normal 2 2 3 2 3 3 3 2" xfId="19380"/>
    <cellStyle name="Normal 2 2 3 2 3 3 3 2 2" xfId="54596"/>
    <cellStyle name="Normal 2 2 3 2 3 3 3 3" xfId="41999"/>
    <cellStyle name="Normal 2 2 3 2 3 3 3 4" xfId="31985"/>
    <cellStyle name="Normal 2 2 3 2 3 3 4" xfId="8209"/>
    <cellStyle name="Normal 2 2 3 2 3 3 4 2" xfId="20834"/>
    <cellStyle name="Normal 2 2 3 2 3 3 4 2 2" xfId="56050"/>
    <cellStyle name="Normal 2 2 3 2 3 3 4 3" xfId="43453"/>
    <cellStyle name="Normal 2 2 3 2 3 3 4 4" xfId="33439"/>
    <cellStyle name="Normal 2 2 3 2 3 3 5" xfId="9990"/>
    <cellStyle name="Normal 2 2 3 2 3 3 5 2" xfId="22610"/>
    <cellStyle name="Normal 2 2 3 2 3 3 5 2 2" xfId="57826"/>
    <cellStyle name="Normal 2 2 3 2 3 3 5 3" xfId="45229"/>
    <cellStyle name="Normal 2 2 3 2 3 3 5 4" xfId="35215"/>
    <cellStyle name="Normal 2 2 3 2 3 3 6" xfId="11783"/>
    <cellStyle name="Normal 2 2 3 2 3 3 6 2" xfId="24386"/>
    <cellStyle name="Normal 2 2 3 2 3 3 6 2 2" xfId="59602"/>
    <cellStyle name="Normal 2 2 3 2 3 3 6 3" xfId="47005"/>
    <cellStyle name="Normal 2 2 3 2 3 3 6 4" xfId="36991"/>
    <cellStyle name="Normal 2 2 3 2 3 3 7" xfId="16150"/>
    <cellStyle name="Normal 2 2 3 2 3 3 7 2" xfId="51366"/>
    <cellStyle name="Normal 2 2 3 2 3 3 7 3" xfId="28755"/>
    <cellStyle name="Normal 2 2 3 2 3 3 8" xfId="14372"/>
    <cellStyle name="Normal 2 2 3 2 3 3 8 2" xfId="49590"/>
    <cellStyle name="Normal 2 2 3 2 3 3 9" xfId="38769"/>
    <cellStyle name="Normal 2 2 3 2 3 4" xfId="2646"/>
    <cellStyle name="Normal 2 2 3 2 3 4 10" xfId="26170"/>
    <cellStyle name="Normal 2 2 3 2 3 4 11" xfId="60574"/>
    <cellStyle name="Normal 2 2 3 2 3 4 2" xfId="4471"/>
    <cellStyle name="Normal 2 2 3 2 3 4 2 2" xfId="17117"/>
    <cellStyle name="Normal 2 2 3 2 3 4 2 2 2" xfId="52333"/>
    <cellStyle name="Normal 2 2 3 2 3 4 2 3" xfId="39736"/>
    <cellStyle name="Normal 2 2 3 2 3 4 2 4" xfId="29722"/>
    <cellStyle name="Normal 2 2 3 2 3 4 3" xfId="5941"/>
    <cellStyle name="Normal 2 2 3 2 3 4 3 2" xfId="18571"/>
    <cellStyle name="Normal 2 2 3 2 3 4 3 2 2" xfId="53787"/>
    <cellStyle name="Normal 2 2 3 2 3 4 3 3" xfId="41190"/>
    <cellStyle name="Normal 2 2 3 2 3 4 3 4" xfId="31176"/>
    <cellStyle name="Normal 2 2 3 2 3 4 4" xfId="7400"/>
    <cellStyle name="Normal 2 2 3 2 3 4 4 2" xfId="20025"/>
    <cellStyle name="Normal 2 2 3 2 3 4 4 2 2" xfId="55241"/>
    <cellStyle name="Normal 2 2 3 2 3 4 4 3" xfId="42644"/>
    <cellStyle name="Normal 2 2 3 2 3 4 4 4" xfId="32630"/>
    <cellStyle name="Normal 2 2 3 2 3 4 5" xfId="9181"/>
    <cellStyle name="Normal 2 2 3 2 3 4 5 2" xfId="21801"/>
    <cellStyle name="Normal 2 2 3 2 3 4 5 2 2" xfId="57017"/>
    <cellStyle name="Normal 2 2 3 2 3 4 5 3" xfId="44420"/>
    <cellStyle name="Normal 2 2 3 2 3 4 5 4" xfId="34406"/>
    <cellStyle name="Normal 2 2 3 2 3 4 6" xfId="10974"/>
    <cellStyle name="Normal 2 2 3 2 3 4 6 2" xfId="23577"/>
    <cellStyle name="Normal 2 2 3 2 3 4 6 2 2" xfId="58793"/>
    <cellStyle name="Normal 2 2 3 2 3 4 6 3" xfId="46196"/>
    <cellStyle name="Normal 2 2 3 2 3 4 6 4" xfId="36182"/>
    <cellStyle name="Normal 2 2 3 2 3 4 7" xfId="15341"/>
    <cellStyle name="Normal 2 2 3 2 3 4 7 2" xfId="50557"/>
    <cellStyle name="Normal 2 2 3 2 3 4 7 3" xfId="27946"/>
    <cellStyle name="Normal 2 2 3 2 3 4 8" xfId="13563"/>
    <cellStyle name="Normal 2 2 3 2 3 4 8 2" xfId="48781"/>
    <cellStyle name="Normal 2 2 3 2 3 4 9" xfId="37960"/>
    <cellStyle name="Normal 2 2 3 2 3 5" xfId="3809"/>
    <cellStyle name="Normal 2 2 3 2 3 5 2" xfId="8532"/>
    <cellStyle name="Normal 2 2 3 2 3 5 2 2" xfId="21157"/>
    <cellStyle name="Normal 2 2 3 2 3 5 2 2 2" xfId="56373"/>
    <cellStyle name="Normal 2 2 3 2 3 5 2 3" xfId="43776"/>
    <cellStyle name="Normal 2 2 3 2 3 5 2 4" xfId="33762"/>
    <cellStyle name="Normal 2 2 3 2 3 5 3" xfId="10313"/>
    <cellStyle name="Normal 2 2 3 2 3 5 3 2" xfId="22933"/>
    <cellStyle name="Normal 2 2 3 2 3 5 3 2 2" xfId="58149"/>
    <cellStyle name="Normal 2 2 3 2 3 5 3 3" xfId="45552"/>
    <cellStyle name="Normal 2 2 3 2 3 5 3 4" xfId="35538"/>
    <cellStyle name="Normal 2 2 3 2 3 5 4" xfId="12108"/>
    <cellStyle name="Normal 2 2 3 2 3 5 4 2" xfId="24709"/>
    <cellStyle name="Normal 2 2 3 2 3 5 4 2 2" xfId="59925"/>
    <cellStyle name="Normal 2 2 3 2 3 5 4 3" xfId="47328"/>
    <cellStyle name="Normal 2 2 3 2 3 5 4 4" xfId="37314"/>
    <cellStyle name="Normal 2 2 3 2 3 5 5" xfId="16473"/>
    <cellStyle name="Normal 2 2 3 2 3 5 5 2" xfId="51689"/>
    <cellStyle name="Normal 2 2 3 2 3 5 5 3" xfId="29078"/>
    <cellStyle name="Normal 2 2 3 2 3 5 6" xfId="14695"/>
    <cellStyle name="Normal 2 2 3 2 3 5 6 2" xfId="49913"/>
    <cellStyle name="Normal 2 2 3 2 3 5 7" xfId="39092"/>
    <cellStyle name="Normal 2 2 3 2 3 5 8" xfId="27302"/>
    <cellStyle name="Normal 2 2 3 2 3 6" xfId="4149"/>
    <cellStyle name="Normal 2 2 3 2 3 6 2" xfId="16795"/>
    <cellStyle name="Normal 2 2 3 2 3 6 2 2" xfId="52011"/>
    <cellStyle name="Normal 2 2 3 2 3 6 2 3" xfId="29400"/>
    <cellStyle name="Normal 2 2 3 2 3 6 3" xfId="13241"/>
    <cellStyle name="Normal 2 2 3 2 3 6 3 2" xfId="48459"/>
    <cellStyle name="Normal 2 2 3 2 3 6 4" xfId="39414"/>
    <cellStyle name="Normal 2 2 3 2 3 6 5" xfId="25848"/>
    <cellStyle name="Normal 2 2 3 2 3 7" xfId="5619"/>
    <cellStyle name="Normal 2 2 3 2 3 7 2" xfId="18249"/>
    <cellStyle name="Normal 2 2 3 2 3 7 2 2" xfId="53465"/>
    <cellStyle name="Normal 2 2 3 2 3 7 3" xfId="40868"/>
    <cellStyle name="Normal 2 2 3 2 3 7 4" xfId="30854"/>
    <cellStyle name="Normal 2 2 3 2 3 8" xfId="7078"/>
    <cellStyle name="Normal 2 2 3 2 3 8 2" xfId="19703"/>
    <cellStyle name="Normal 2 2 3 2 3 8 2 2" xfId="54919"/>
    <cellStyle name="Normal 2 2 3 2 3 8 3" xfId="42322"/>
    <cellStyle name="Normal 2 2 3 2 3 8 4" xfId="32308"/>
    <cellStyle name="Normal 2 2 3 2 3 9" xfId="8859"/>
    <cellStyle name="Normal 2 2 3 2 3 9 2" xfId="21479"/>
    <cellStyle name="Normal 2 2 3 2 3 9 2 2" xfId="56695"/>
    <cellStyle name="Normal 2 2 3 2 3 9 3" xfId="44098"/>
    <cellStyle name="Normal 2 2 3 2 3 9 4" xfId="34084"/>
    <cellStyle name="Normal 2 2 3 2 4" xfId="2986"/>
    <cellStyle name="Normal 2 2 3 2 4 10" xfId="25364"/>
    <cellStyle name="Normal 2 2 3 2 4 11" xfId="60899"/>
    <cellStyle name="Normal 2 2 3 2 4 2" xfId="4796"/>
    <cellStyle name="Normal 2 2 3 2 4 2 2" xfId="17442"/>
    <cellStyle name="Normal 2 2 3 2 4 2 2 2" xfId="52658"/>
    <cellStyle name="Normal 2 2 3 2 4 2 2 3" xfId="30047"/>
    <cellStyle name="Normal 2 2 3 2 4 2 3" xfId="13888"/>
    <cellStyle name="Normal 2 2 3 2 4 2 3 2" xfId="49106"/>
    <cellStyle name="Normal 2 2 3 2 4 2 4" xfId="40061"/>
    <cellStyle name="Normal 2 2 3 2 4 2 5" xfId="26495"/>
    <cellStyle name="Normal 2 2 3 2 4 3" xfId="6266"/>
    <cellStyle name="Normal 2 2 3 2 4 3 2" xfId="18896"/>
    <cellStyle name="Normal 2 2 3 2 4 3 2 2" xfId="54112"/>
    <cellStyle name="Normal 2 2 3 2 4 3 3" xfId="41515"/>
    <cellStyle name="Normal 2 2 3 2 4 3 4" xfId="31501"/>
    <cellStyle name="Normal 2 2 3 2 4 4" xfId="7725"/>
    <cellStyle name="Normal 2 2 3 2 4 4 2" xfId="20350"/>
    <cellStyle name="Normal 2 2 3 2 4 4 2 2" xfId="55566"/>
    <cellStyle name="Normal 2 2 3 2 4 4 3" xfId="42969"/>
    <cellStyle name="Normal 2 2 3 2 4 4 4" xfId="32955"/>
    <cellStyle name="Normal 2 2 3 2 4 5" xfId="9506"/>
    <cellStyle name="Normal 2 2 3 2 4 5 2" xfId="22126"/>
    <cellStyle name="Normal 2 2 3 2 4 5 2 2" xfId="57342"/>
    <cellStyle name="Normal 2 2 3 2 4 5 3" xfId="44745"/>
    <cellStyle name="Normal 2 2 3 2 4 5 4" xfId="34731"/>
    <cellStyle name="Normal 2 2 3 2 4 6" xfId="11299"/>
    <cellStyle name="Normal 2 2 3 2 4 6 2" xfId="23902"/>
    <cellStyle name="Normal 2 2 3 2 4 6 2 2" xfId="59118"/>
    <cellStyle name="Normal 2 2 3 2 4 6 3" xfId="46521"/>
    <cellStyle name="Normal 2 2 3 2 4 6 4" xfId="36507"/>
    <cellStyle name="Normal 2 2 3 2 4 7" xfId="15666"/>
    <cellStyle name="Normal 2 2 3 2 4 7 2" xfId="50882"/>
    <cellStyle name="Normal 2 2 3 2 4 7 3" xfId="28271"/>
    <cellStyle name="Normal 2 2 3 2 4 8" xfId="12757"/>
    <cellStyle name="Normal 2 2 3 2 4 8 2" xfId="47975"/>
    <cellStyle name="Normal 2 2 3 2 4 9" xfId="38285"/>
    <cellStyle name="Normal 2 2 3 2 5" xfId="2820"/>
    <cellStyle name="Normal 2 2 3 2 5 10" xfId="25209"/>
    <cellStyle name="Normal 2 2 3 2 5 11" xfId="60744"/>
    <cellStyle name="Normal 2 2 3 2 5 2" xfId="4641"/>
    <cellStyle name="Normal 2 2 3 2 5 2 2" xfId="17287"/>
    <cellStyle name="Normal 2 2 3 2 5 2 2 2" xfId="52503"/>
    <cellStyle name="Normal 2 2 3 2 5 2 2 3" xfId="29892"/>
    <cellStyle name="Normal 2 2 3 2 5 2 3" xfId="13733"/>
    <cellStyle name="Normal 2 2 3 2 5 2 3 2" xfId="48951"/>
    <cellStyle name="Normal 2 2 3 2 5 2 4" xfId="39906"/>
    <cellStyle name="Normal 2 2 3 2 5 2 5" xfId="26340"/>
    <cellStyle name="Normal 2 2 3 2 5 3" xfId="6111"/>
    <cellStyle name="Normal 2 2 3 2 5 3 2" xfId="18741"/>
    <cellStyle name="Normal 2 2 3 2 5 3 2 2" xfId="53957"/>
    <cellStyle name="Normal 2 2 3 2 5 3 3" xfId="41360"/>
    <cellStyle name="Normal 2 2 3 2 5 3 4" xfId="31346"/>
    <cellStyle name="Normal 2 2 3 2 5 4" xfId="7570"/>
    <cellStyle name="Normal 2 2 3 2 5 4 2" xfId="20195"/>
    <cellStyle name="Normal 2 2 3 2 5 4 2 2" xfId="55411"/>
    <cellStyle name="Normal 2 2 3 2 5 4 3" xfId="42814"/>
    <cellStyle name="Normal 2 2 3 2 5 4 4" xfId="32800"/>
    <cellStyle name="Normal 2 2 3 2 5 5" xfId="9351"/>
    <cellStyle name="Normal 2 2 3 2 5 5 2" xfId="21971"/>
    <cellStyle name="Normal 2 2 3 2 5 5 2 2" xfId="57187"/>
    <cellStyle name="Normal 2 2 3 2 5 5 3" xfId="44590"/>
    <cellStyle name="Normal 2 2 3 2 5 5 4" xfId="34576"/>
    <cellStyle name="Normal 2 2 3 2 5 6" xfId="11144"/>
    <cellStyle name="Normal 2 2 3 2 5 6 2" xfId="23747"/>
    <cellStyle name="Normal 2 2 3 2 5 6 2 2" xfId="58963"/>
    <cellStyle name="Normal 2 2 3 2 5 6 3" xfId="46366"/>
    <cellStyle name="Normal 2 2 3 2 5 6 4" xfId="36352"/>
    <cellStyle name="Normal 2 2 3 2 5 7" xfId="15511"/>
    <cellStyle name="Normal 2 2 3 2 5 7 2" xfId="50727"/>
    <cellStyle name="Normal 2 2 3 2 5 7 3" xfId="28116"/>
    <cellStyle name="Normal 2 2 3 2 5 8" xfId="12602"/>
    <cellStyle name="Normal 2 2 3 2 5 8 2" xfId="47820"/>
    <cellStyle name="Normal 2 2 3 2 5 9" xfId="38130"/>
    <cellStyle name="Normal 2 2 3 2 6" xfId="3332"/>
    <cellStyle name="Normal 2 2 3 2 6 10" xfId="26827"/>
    <cellStyle name="Normal 2 2 3 2 6 11" xfId="61231"/>
    <cellStyle name="Normal 2 2 3 2 6 2" xfId="5128"/>
    <cellStyle name="Normal 2 2 3 2 6 2 2" xfId="17774"/>
    <cellStyle name="Normal 2 2 3 2 6 2 2 2" xfId="52990"/>
    <cellStyle name="Normal 2 2 3 2 6 2 3" xfId="40393"/>
    <cellStyle name="Normal 2 2 3 2 6 2 4" xfId="30379"/>
    <cellStyle name="Normal 2 2 3 2 6 3" xfId="6598"/>
    <cellStyle name="Normal 2 2 3 2 6 3 2" xfId="19228"/>
    <cellStyle name="Normal 2 2 3 2 6 3 2 2" xfId="54444"/>
    <cellStyle name="Normal 2 2 3 2 6 3 3" xfId="41847"/>
    <cellStyle name="Normal 2 2 3 2 6 3 4" xfId="31833"/>
    <cellStyle name="Normal 2 2 3 2 6 4" xfId="8057"/>
    <cellStyle name="Normal 2 2 3 2 6 4 2" xfId="20682"/>
    <cellStyle name="Normal 2 2 3 2 6 4 2 2" xfId="55898"/>
    <cellStyle name="Normal 2 2 3 2 6 4 3" xfId="43301"/>
    <cellStyle name="Normal 2 2 3 2 6 4 4" xfId="33287"/>
    <cellStyle name="Normal 2 2 3 2 6 5" xfId="9838"/>
    <cellStyle name="Normal 2 2 3 2 6 5 2" xfId="22458"/>
    <cellStyle name="Normal 2 2 3 2 6 5 2 2" xfId="57674"/>
    <cellStyle name="Normal 2 2 3 2 6 5 3" xfId="45077"/>
    <cellStyle name="Normal 2 2 3 2 6 5 4" xfId="35063"/>
    <cellStyle name="Normal 2 2 3 2 6 6" xfId="11631"/>
    <cellStyle name="Normal 2 2 3 2 6 6 2" xfId="24234"/>
    <cellStyle name="Normal 2 2 3 2 6 6 2 2" xfId="59450"/>
    <cellStyle name="Normal 2 2 3 2 6 6 3" xfId="46853"/>
    <cellStyle name="Normal 2 2 3 2 6 6 4" xfId="36839"/>
    <cellStyle name="Normal 2 2 3 2 6 7" xfId="15998"/>
    <cellStyle name="Normal 2 2 3 2 6 7 2" xfId="51214"/>
    <cellStyle name="Normal 2 2 3 2 6 7 3" xfId="28603"/>
    <cellStyle name="Normal 2 2 3 2 6 8" xfId="14220"/>
    <cellStyle name="Normal 2 2 3 2 6 8 2" xfId="49438"/>
    <cellStyle name="Normal 2 2 3 2 6 9" xfId="38617"/>
    <cellStyle name="Normal 2 2 3 2 7" xfId="2490"/>
    <cellStyle name="Normal 2 2 3 2 7 10" xfId="26018"/>
    <cellStyle name="Normal 2 2 3 2 7 11" xfId="60422"/>
    <cellStyle name="Normal 2 2 3 2 7 2" xfId="4319"/>
    <cellStyle name="Normal 2 2 3 2 7 2 2" xfId="16965"/>
    <cellStyle name="Normal 2 2 3 2 7 2 2 2" xfId="52181"/>
    <cellStyle name="Normal 2 2 3 2 7 2 3" xfId="39584"/>
    <cellStyle name="Normal 2 2 3 2 7 2 4" xfId="29570"/>
    <cellStyle name="Normal 2 2 3 2 7 3" xfId="5789"/>
    <cellStyle name="Normal 2 2 3 2 7 3 2" xfId="18419"/>
    <cellStyle name="Normal 2 2 3 2 7 3 2 2" xfId="53635"/>
    <cellStyle name="Normal 2 2 3 2 7 3 3" xfId="41038"/>
    <cellStyle name="Normal 2 2 3 2 7 3 4" xfId="31024"/>
    <cellStyle name="Normal 2 2 3 2 7 4" xfId="7248"/>
    <cellStyle name="Normal 2 2 3 2 7 4 2" xfId="19873"/>
    <cellStyle name="Normal 2 2 3 2 7 4 2 2" xfId="55089"/>
    <cellStyle name="Normal 2 2 3 2 7 4 3" xfId="42492"/>
    <cellStyle name="Normal 2 2 3 2 7 4 4" xfId="32478"/>
    <cellStyle name="Normal 2 2 3 2 7 5" xfId="9029"/>
    <cellStyle name="Normal 2 2 3 2 7 5 2" xfId="21649"/>
    <cellStyle name="Normal 2 2 3 2 7 5 2 2" xfId="56865"/>
    <cellStyle name="Normal 2 2 3 2 7 5 3" xfId="44268"/>
    <cellStyle name="Normal 2 2 3 2 7 5 4" xfId="34254"/>
    <cellStyle name="Normal 2 2 3 2 7 6" xfId="10822"/>
    <cellStyle name="Normal 2 2 3 2 7 6 2" xfId="23425"/>
    <cellStyle name="Normal 2 2 3 2 7 6 2 2" xfId="58641"/>
    <cellStyle name="Normal 2 2 3 2 7 6 3" xfId="46044"/>
    <cellStyle name="Normal 2 2 3 2 7 6 4" xfId="36030"/>
    <cellStyle name="Normal 2 2 3 2 7 7" xfId="15189"/>
    <cellStyle name="Normal 2 2 3 2 7 7 2" xfId="50405"/>
    <cellStyle name="Normal 2 2 3 2 7 7 3" xfId="27794"/>
    <cellStyle name="Normal 2 2 3 2 7 8" xfId="13411"/>
    <cellStyle name="Normal 2 2 3 2 7 8 2" xfId="48629"/>
    <cellStyle name="Normal 2 2 3 2 7 9" xfId="37808"/>
    <cellStyle name="Normal 2 2 3 2 8" xfId="3656"/>
    <cellStyle name="Normal 2 2 3 2 8 2" xfId="8380"/>
    <cellStyle name="Normal 2 2 3 2 8 2 2" xfId="21005"/>
    <cellStyle name="Normal 2 2 3 2 8 2 2 2" xfId="56221"/>
    <cellStyle name="Normal 2 2 3 2 8 2 3" xfId="43624"/>
    <cellStyle name="Normal 2 2 3 2 8 2 4" xfId="33610"/>
    <cellStyle name="Normal 2 2 3 2 8 3" xfId="10161"/>
    <cellStyle name="Normal 2 2 3 2 8 3 2" xfId="22781"/>
    <cellStyle name="Normal 2 2 3 2 8 3 2 2" xfId="57997"/>
    <cellStyle name="Normal 2 2 3 2 8 3 3" xfId="45400"/>
    <cellStyle name="Normal 2 2 3 2 8 3 4" xfId="35386"/>
    <cellStyle name="Normal 2 2 3 2 8 4" xfId="11956"/>
    <cellStyle name="Normal 2 2 3 2 8 4 2" xfId="24557"/>
    <cellStyle name="Normal 2 2 3 2 8 4 2 2" xfId="59773"/>
    <cellStyle name="Normal 2 2 3 2 8 4 3" xfId="47176"/>
    <cellStyle name="Normal 2 2 3 2 8 4 4" xfId="37162"/>
    <cellStyle name="Normal 2 2 3 2 8 5" xfId="16321"/>
    <cellStyle name="Normal 2 2 3 2 8 5 2" xfId="51537"/>
    <cellStyle name="Normal 2 2 3 2 8 5 3" xfId="28926"/>
    <cellStyle name="Normal 2 2 3 2 8 6" xfId="14543"/>
    <cellStyle name="Normal 2 2 3 2 8 6 2" xfId="49761"/>
    <cellStyle name="Normal 2 2 3 2 8 7" xfId="38940"/>
    <cellStyle name="Normal 2 2 3 2 8 8" xfId="27150"/>
    <cellStyle name="Normal 2 2 3 2 9" xfId="3986"/>
    <cellStyle name="Normal 2 2 3 2 9 2" xfId="16643"/>
    <cellStyle name="Normal 2 2 3 2 9 2 2" xfId="51859"/>
    <cellStyle name="Normal 2 2 3 2 9 2 3" xfId="29248"/>
    <cellStyle name="Normal 2 2 3 2 9 3" xfId="13089"/>
    <cellStyle name="Normal 2 2 3 2 9 3 2" xfId="48307"/>
    <cellStyle name="Normal 2 2 3 2 9 4" xfId="39262"/>
    <cellStyle name="Normal 2 2 3 2 9 5" xfId="25696"/>
    <cellStyle name="Normal 2 2 3 2_District Target Attainment" xfId="1119"/>
    <cellStyle name="Normal 2 2 3 3" xfId="1120"/>
    <cellStyle name="Normal 2 2 3 3 2" xfId="1121"/>
    <cellStyle name="Normal 2 2 3 3_District Target Attainment" xfId="1122"/>
    <cellStyle name="Normal 2 2 3 4" xfId="1123"/>
    <cellStyle name="Normal 2 2 3 5" xfId="1124"/>
    <cellStyle name="Normal 2 2 3 6" xfId="1125"/>
    <cellStyle name="Normal 2 2 3 7" xfId="1126"/>
    <cellStyle name="Normal 2 2 3 8" xfId="2985"/>
    <cellStyle name="Normal 2 2 3 9" xfId="3104"/>
    <cellStyle name="Normal 2 2 3_District Target Attainment" xfId="1127"/>
    <cellStyle name="Normal 2 2 4" xfId="1128"/>
    <cellStyle name="Normal 2 2 4 2" xfId="1129"/>
    <cellStyle name="Normal 2 2 4_District Target Attainment" xfId="1130"/>
    <cellStyle name="Normal 2 2 5" xfId="1131"/>
    <cellStyle name="Normal 2 2 5 10" xfId="5468"/>
    <cellStyle name="Normal 2 2 5 10 2" xfId="18098"/>
    <cellStyle name="Normal 2 2 5 10 2 2" xfId="53314"/>
    <cellStyle name="Normal 2 2 5 10 3" xfId="40717"/>
    <cellStyle name="Normal 2 2 5 10 4" xfId="30703"/>
    <cellStyle name="Normal 2 2 5 11" xfId="6924"/>
    <cellStyle name="Normal 2 2 5 11 2" xfId="19552"/>
    <cellStyle name="Normal 2 2 5 11 2 2" xfId="54768"/>
    <cellStyle name="Normal 2 2 5 11 3" xfId="42171"/>
    <cellStyle name="Normal 2 2 5 11 4" xfId="32157"/>
    <cellStyle name="Normal 2 2 5 12" xfId="8706"/>
    <cellStyle name="Normal 2 2 5 12 2" xfId="21328"/>
    <cellStyle name="Normal 2 2 5 12 2 2" xfId="56544"/>
    <cellStyle name="Normal 2 2 5 12 3" xfId="43947"/>
    <cellStyle name="Normal 2 2 5 12 4" xfId="33933"/>
    <cellStyle name="Normal 2 2 5 13" xfId="10581"/>
    <cellStyle name="Normal 2 2 5 13 2" xfId="23192"/>
    <cellStyle name="Normal 2 2 5 13 2 2" xfId="58408"/>
    <cellStyle name="Normal 2 2 5 13 3" xfId="45811"/>
    <cellStyle name="Normal 2 2 5 13 4" xfId="35797"/>
    <cellStyle name="Normal 2 2 5 14" xfId="14867"/>
    <cellStyle name="Normal 2 2 5 14 2" xfId="50084"/>
    <cellStyle name="Normal 2 2 5 14 3" xfId="27473"/>
    <cellStyle name="Normal 2 2 5 15" xfId="12281"/>
    <cellStyle name="Normal 2 2 5 15 2" xfId="47499"/>
    <cellStyle name="Normal 2 2 5 16" xfId="37486"/>
    <cellStyle name="Normal 2 2 5 17" xfId="24888"/>
    <cellStyle name="Normal 2 2 5 18" xfId="60101"/>
    <cellStyle name="Normal 2 2 5 2" xfId="1132"/>
    <cellStyle name="Normal 2 2 5 2 10" xfId="6998"/>
    <cellStyle name="Normal 2 2 5 2 10 2" xfId="19624"/>
    <cellStyle name="Normal 2 2 5 2 10 2 2" xfId="54840"/>
    <cellStyle name="Normal 2 2 5 2 10 3" xfId="42243"/>
    <cellStyle name="Normal 2 2 5 2 10 4" xfId="32229"/>
    <cellStyle name="Normal 2 2 5 2 11" xfId="8779"/>
    <cellStyle name="Normal 2 2 5 2 11 2" xfId="21400"/>
    <cellStyle name="Normal 2 2 5 2 11 2 2" xfId="56616"/>
    <cellStyle name="Normal 2 2 5 2 11 3" xfId="44019"/>
    <cellStyle name="Normal 2 2 5 2 11 4" xfId="34005"/>
    <cellStyle name="Normal 2 2 5 2 12" xfId="10582"/>
    <cellStyle name="Normal 2 2 5 2 12 2" xfId="23193"/>
    <cellStyle name="Normal 2 2 5 2 12 2 2" xfId="58409"/>
    <cellStyle name="Normal 2 2 5 2 12 3" xfId="45812"/>
    <cellStyle name="Normal 2 2 5 2 12 4" xfId="35798"/>
    <cellStyle name="Normal 2 2 5 2 13" xfId="14939"/>
    <cellStyle name="Normal 2 2 5 2 13 2" xfId="50156"/>
    <cellStyle name="Normal 2 2 5 2 13 3" xfId="27545"/>
    <cellStyle name="Normal 2 2 5 2 14" xfId="12353"/>
    <cellStyle name="Normal 2 2 5 2 14 2" xfId="47571"/>
    <cellStyle name="Normal 2 2 5 2 15" xfId="37558"/>
    <cellStyle name="Normal 2 2 5 2 16" xfId="24960"/>
    <cellStyle name="Normal 2 2 5 2 17" xfId="60173"/>
    <cellStyle name="Normal 2 2 5 2 2" xfId="1133"/>
    <cellStyle name="Normal 2 2 5 2 2 10" xfId="10583"/>
    <cellStyle name="Normal 2 2 5 2 2 10 2" xfId="23194"/>
    <cellStyle name="Normal 2 2 5 2 2 10 2 2" xfId="58410"/>
    <cellStyle name="Normal 2 2 5 2 2 10 3" xfId="45813"/>
    <cellStyle name="Normal 2 2 5 2 2 10 4" xfId="35799"/>
    <cellStyle name="Normal 2 2 5 2 2 11" xfId="15094"/>
    <cellStyle name="Normal 2 2 5 2 2 11 2" xfId="50310"/>
    <cellStyle name="Normal 2 2 5 2 2 11 3" xfId="27699"/>
    <cellStyle name="Normal 2 2 5 2 2 12" xfId="12507"/>
    <cellStyle name="Normal 2 2 5 2 2 12 2" xfId="47725"/>
    <cellStyle name="Normal 2 2 5 2 2 13" xfId="37713"/>
    <cellStyle name="Normal 2 2 5 2 2 14" xfId="25114"/>
    <cellStyle name="Normal 2 2 5 2 2 15" xfId="60327"/>
    <cellStyle name="Normal 2 2 5 2 2 2" xfId="3230"/>
    <cellStyle name="Normal 2 2 5 2 2 2 10" xfId="25598"/>
    <cellStyle name="Normal 2 2 5 2 2 2 11" xfId="61133"/>
    <cellStyle name="Normal 2 2 5 2 2 2 2" xfId="5030"/>
    <cellStyle name="Normal 2 2 5 2 2 2 2 2" xfId="17676"/>
    <cellStyle name="Normal 2 2 5 2 2 2 2 2 2" xfId="52892"/>
    <cellStyle name="Normal 2 2 5 2 2 2 2 2 3" xfId="30281"/>
    <cellStyle name="Normal 2 2 5 2 2 2 2 3" xfId="14122"/>
    <cellStyle name="Normal 2 2 5 2 2 2 2 3 2" xfId="49340"/>
    <cellStyle name="Normal 2 2 5 2 2 2 2 4" xfId="40295"/>
    <cellStyle name="Normal 2 2 5 2 2 2 2 5" xfId="26729"/>
    <cellStyle name="Normal 2 2 5 2 2 2 3" xfId="6500"/>
    <cellStyle name="Normal 2 2 5 2 2 2 3 2" xfId="19130"/>
    <cellStyle name="Normal 2 2 5 2 2 2 3 2 2" xfId="54346"/>
    <cellStyle name="Normal 2 2 5 2 2 2 3 3" xfId="41749"/>
    <cellStyle name="Normal 2 2 5 2 2 2 3 4" xfId="31735"/>
    <cellStyle name="Normal 2 2 5 2 2 2 4" xfId="7959"/>
    <cellStyle name="Normal 2 2 5 2 2 2 4 2" xfId="20584"/>
    <cellStyle name="Normal 2 2 5 2 2 2 4 2 2" xfId="55800"/>
    <cellStyle name="Normal 2 2 5 2 2 2 4 3" xfId="43203"/>
    <cellStyle name="Normal 2 2 5 2 2 2 4 4" xfId="33189"/>
    <cellStyle name="Normal 2 2 5 2 2 2 5" xfId="9740"/>
    <cellStyle name="Normal 2 2 5 2 2 2 5 2" xfId="22360"/>
    <cellStyle name="Normal 2 2 5 2 2 2 5 2 2" xfId="57576"/>
    <cellStyle name="Normal 2 2 5 2 2 2 5 3" xfId="44979"/>
    <cellStyle name="Normal 2 2 5 2 2 2 5 4" xfId="34965"/>
    <cellStyle name="Normal 2 2 5 2 2 2 6" xfId="11533"/>
    <cellStyle name="Normal 2 2 5 2 2 2 6 2" xfId="24136"/>
    <cellStyle name="Normal 2 2 5 2 2 2 6 2 2" xfId="59352"/>
    <cellStyle name="Normal 2 2 5 2 2 2 6 3" xfId="46755"/>
    <cellStyle name="Normal 2 2 5 2 2 2 6 4" xfId="36741"/>
    <cellStyle name="Normal 2 2 5 2 2 2 7" xfId="15900"/>
    <cellStyle name="Normal 2 2 5 2 2 2 7 2" xfId="51116"/>
    <cellStyle name="Normal 2 2 5 2 2 2 7 3" xfId="28505"/>
    <cellStyle name="Normal 2 2 5 2 2 2 8" xfId="12991"/>
    <cellStyle name="Normal 2 2 5 2 2 2 8 2" xfId="48209"/>
    <cellStyle name="Normal 2 2 5 2 2 2 9" xfId="38519"/>
    <cellStyle name="Normal 2 2 5 2 2 3" xfId="3559"/>
    <cellStyle name="Normal 2 2 5 2 2 3 10" xfId="27054"/>
    <cellStyle name="Normal 2 2 5 2 2 3 11" xfId="61458"/>
    <cellStyle name="Normal 2 2 5 2 2 3 2" xfId="5355"/>
    <cellStyle name="Normal 2 2 5 2 2 3 2 2" xfId="18001"/>
    <cellStyle name="Normal 2 2 5 2 2 3 2 2 2" xfId="53217"/>
    <cellStyle name="Normal 2 2 5 2 2 3 2 3" xfId="40620"/>
    <cellStyle name="Normal 2 2 5 2 2 3 2 4" xfId="30606"/>
    <cellStyle name="Normal 2 2 5 2 2 3 3" xfId="6825"/>
    <cellStyle name="Normal 2 2 5 2 2 3 3 2" xfId="19455"/>
    <cellStyle name="Normal 2 2 5 2 2 3 3 2 2" xfId="54671"/>
    <cellStyle name="Normal 2 2 5 2 2 3 3 3" xfId="42074"/>
    <cellStyle name="Normal 2 2 5 2 2 3 3 4" xfId="32060"/>
    <cellStyle name="Normal 2 2 5 2 2 3 4" xfId="8284"/>
    <cellStyle name="Normal 2 2 5 2 2 3 4 2" xfId="20909"/>
    <cellStyle name="Normal 2 2 5 2 2 3 4 2 2" xfId="56125"/>
    <cellStyle name="Normal 2 2 5 2 2 3 4 3" xfId="43528"/>
    <cellStyle name="Normal 2 2 5 2 2 3 4 4" xfId="33514"/>
    <cellStyle name="Normal 2 2 5 2 2 3 5" xfId="10065"/>
    <cellStyle name="Normal 2 2 5 2 2 3 5 2" xfId="22685"/>
    <cellStyle name="Normal 2 2 5 2 2 3 5 2 2" xfId="57901"/>
    <cellStyle name="Normal 2 2 5 2 2 3 5 3" xfId="45304"/>
    <cellStyle name="Normal 2 2 5 2 2 3 5 4" xfId="35290"/>
    <cellStyle name="Normal 2 2 5 2 2 3 6" xfId="11858"/>
    <cellStyle name="Normal 2 2 5 2 2 3 6 2" xfId="24461"/>
    <cellStyle name="Normal 2 2 5 2 2 3 6 2 2" xfId="59677"/>
    <cellStyle name="Normal 2 2 5 2 2 3 6 3" xfId="47080"/>
    <cellStyle name="Normal 2 2 5 2 2 3 6 4" xfId="37066"/>
    <cellStyle name="Normal 2 2 5 2 2 3 7" xfId="16225"/>
    <cellStyle name="Normal 2 2 5 2 2 3 7 2" xfId="51441"/>
    <cellStyle name="Normal 2 2 5 2 2 3 7 3" xfId="28830"/>
    <cellStyle name="Normal 2 2 5 2 2 3 8" xfId="14447"/>
    <cellStyle name="Normal 2 2 5 2 2 3 8 2" xfId="49665"/>
    <cellStyle name="Normal 2 2 5 2 2 3 9" xfId="38844"/>
    <cellStyle name="Normal 2 2 5 2 2 4" xfId="2721"/>
    <cellStyle name="Normal 2 2 5 2 2 4 10" xfId="26245"/>
    <cellStyle name="Normal 2 2 5 2 2 4 11" xfId="60649"/>
    <cellStyle name="Normal 2 2 5 2 2 4 2" xfId="4546"/>
    <cellStyle name="Normal 2 2 5 2 2 4 2 2" xfId="17192"/>
    <cellStyle name="Normal 2 2 5 2 2 4 2 2 2" xfId="52408"/>
    <cellStyle name="Normal 2 2 5 2 2 4 2 3" xfId="39811"/>
    <cellStyle name="Normal 2 2 5 2 2 4 2 4" xfId="29797"/>
    <cellStyle name="Normal 2 2 5 2 2 4 3" xfId="6016"/>
    <cellStyle name="Normal 2 2 5 2 2 4 3 2" xfId="18646"/>
    <cellStyle name="Normal 2 2 5 2 2 4 3 2 2" xfId="53862"/>
    <cellStyle name="Normal 2 2 5 2 2 4 3 3" xfId="41265"/>
    <cellStyle name="Normal 2 2 5 2 2 4 3 4" xfId="31251"/>
    <cellStyle name="Normal 2 2 5 2 2 4 4" xfId="7475"/>
    <cellStyle name="Normal 2 2 5 2 2 4 4 2" xfId="20100"/>
    <cellStyle name="Normal 2 2 5 2 2 4 4 2 2" xfId="55316"/>
    <cellStyle name="Normal 2 2 5 2 2 4 4 3" xfId="42719"/>
    <cellStyle name="Normal 2 2 5 2 2 4 4 4" xfId="32705"/>
    <cellStyle name="Normal 2 2 5 2 2 4 5" xfId="9256"/>
    <cellStyle name="Normal 2 2 5 2 2 4 5 2" xfId="21876"/>
    <cellStyle name="Normal 2 2 5 2 2 4 5 2 2" xfId="57092"/>
    <cellStyle name="Normal 2 2 5 2 2 4 5 3" xfId="44495"/>
    <cellStyle name="Normal 2 2 5 2 2 4 5 4" xfId="34481"/>
    <cellStyle name="Normal 2 2 5 2 2 4 6" xfId="11049"/>
    <cellStyle name="Normal 2 2 5 2 2 4 6 2" xfId="23652"/>
    <cellStyle name="Normal 2 2 5 2 2 4 6 2 2" xfId="58868"/>
    <cellStyle name="Normal 2 2 5 2 2 4 6 3" xfId="46271"/>
    <cellStyle name="Normal 2 2 5 2 2 4 6 4" xfId="36257"/>
    <cellStyle name="Normal 2 2 5 2 2 4 7" xfId="15416"/>
    <cellStyle name="Normal 2 2 5 2 2 4 7 2" xfId="50632"/>
    <cellStyle name="Normal 2 2 5 2 2 4 7 3" xfId="28021"/>
    <cellStyle name="Normal 2 2 5 2 2 4 8" xfId="13638"/>
    <cellStyle name="Normal 2 2 5 2 2 4 8 2" xfId="48856"/>
    <cellStyle name="Normal 2 2 5 2 2 4 9" xfId="38035"/>
    <cellStyle name="Normal 2 2 5 2 2 5" xfId="3884"/>
    <cellStyle name="Normal 2 2 5 2 2 5 2" xfId="8607"/>
    <cellStyle name="Normal 2 2 5 2 2 5 2 2" xfId="21232"/>
    <cellStyle name="Normal 2 2 5 2 2 5 2 2 2" xfId="56448"/>
    <cellStyle name="Normal 2 2 5 2 2 5 2 3" xfId="43851"/>
    <cellStyle name="Normal 2 2 5 2 2 5 2 4" xfId="33837"/>
    <cellStyle name="Normal 2 2 5 2 2 5 3" xfId="10388"/>
    <cellStyle name="Normal 2 2 5 2 2 5 3 2" xfId="23008"/>
    <cellStyle name="Normal 2 2 5 2 2 5 3 2 2" xfId="58224"/>
    <cellStyle name="Normal 2 2 5 2 2 5 3 3" xfId="45627"/>
    <cellStyle name="Normal 2 2 5 2 2 5 3 4" xfId="35613"/>
    <cellStyle name="Normal 2 2 5 2 2 5 4" xfId="12183"/>
    <cellStyle name="Normal 2 2 5 2 2 5 4 2" xfId="24784"/>
    <cellStyle name="Normal 2 2 5 2 2 5 4 2 2" xfId="60000"/>
    <cellStyle name="Normal 2 2 5 2 2 5 4 3" xfId="47403"/>
    <cellStyle name="Normal 2 2 5 2 2 5 4 4" xfId="37389"/>
    <cellStyle name="Normal 2 2 5 2 2 5 5" xfId="16548"/>
    <cellStyle name="Normal 2 2 5 2 2 5 5 2" xfId="51764"/>
    <cellStyle name="Normal 2 2 5 2 2 5 5 3" xfId="29153"/>
    <cellStyle name="Normal 2 2 5 2 2 5 6" xfId="14770"/>
    <cellStyle name="Normal 2 2 5 2 2 5 6 2" xfId="49988"/>
    <cellStyle name="Normal 2 2 5 2 2 5 7" xfId="39167"/>
    <cellStyle name="Normal 2 2 5 2 2 5 8" xfId="27377"/>
    <cellStyle name="Normal 2 2 5 2 2 6" xfId="4224"/>
    <cellStyle name="Normal 2 2 5 2 2 6 2" xfId="16870"/>
    <cellStyle name="Normal 2 2 5 2 2 6 2 2" xfId="52086"/>
    <cellStyle name="Normal 2 2 5 2 2 6 2 3" xfId="29475"/>
    <cellStyle name="Normal 2 2 5 2 2 6 3" xfId="13316"/>
    <cellStyle name="Normal 2 2 5 2 2 6 3 2" xfId="48534"/>
    <cellStyle name="Normal 2 2 5 2 2 6 4" xfId="39489"/>
    <cellStyle name="Normal 2 2 5 2 2 6 5" xfId="25923"/>
    <cellStyle name="Normal 2 2 5 2 2 7" xfId="5694"/>
    <cellStyle name="Normal 2 2 5 2 2 7 2" xfId="18324"/>
    <cellStyle name="Normal 2 2 5 2 2 7 2 2" xfId="53540"/>
    <cellStyle name="Normal 2 2 5 2 2 7 3" xfId="40943"/>
    <cellStyle name="Normal 2 2 5 2 2 7 4" xfId="30929"/>
    <cellStyle name="Normal 2 2 5 2 2 8" xfId="7153"/>
    <cellStyle name="Normal 2 2 5 2 2 8 2" xfId="19778"/>
    <cellStyle name="Normal 2 2 5 2 2 8 2 2" xfId="54994"/>
    <cellStyle name="Normal 2 2 5 2 2 8 3" xfId="42397"/>
    <cellStyle name="Normal 2 2 5 2 2 8 4" xfId="32383"/>
    <cellStyle name="Normal 2 2 5 2 2 9" xfId="8934"/>
    <cellStyle name="Normal 2 2 5 2 2 9 2" xfId="21554"/>
    <cellStyle name="Normal 2 2 5 2 2 9 2 2" xfId="56770"/>
    <cellStyle name="Normal 2 2 5 2 2 9 3" xfId="44173"/>
    <cellStyle name="Normal 2 2 5 2 2 9 4" xfId="34159"/>
    <cellStyle name="Normal 2 2 5 2 3" xfId="3070"/>
    <cellStyle name="Normal 2 2 5 2 3 10" xfId="25441"/>
    <cellStyle name="Normal 2 2 5 2 3 11" xfId="60976"/>
    <cellStyle name="Normal 2 2 5 2 3 2" xfId="4873"/>
    <cellStyle name="Normal 2 2 5 2 3 2 2" xfId="17519"/>
    <cellStyle name="Normal 2 2 5 2 3 2 2 2" xfId="52735"/>
    <cellStyle name="Normal 2 2 5 2 3 2 2 3" xfId="30124"/>
    <cellStyle name="Normal 2 2 5 2 3 2 3" xfId="13965"/>
    <cellStyle name="Normal 2 2 5 2 3 2 3 2" xfId="49183"/>
    <cellStyle name="Normal 2 2 5 2 3 2 4" xfId="40138"/>
    <cellStyle name="Normal 2 2 5 2 3 2 5" xfId="26572"/>
    <cellStyle name="Normal 2 2 5 2 3 3" xfId="6343"/>
    <cellStyle name="Normal 2 2 5 2 3 3 2" xfId="18973"/>
    <cellStyle name="Normal 2 2 5 2 3 3 2 2" xfId="54189"/>
    <cellStyle name="Normal 2 2 5 2 3 3 3" xfId="41592"/>
    <cellStyle name="Normal 2 2 5 2 3 3 4" xfId="31578"/>
    <cellStyle name="Normal 2 2 5 2 3 4" xfId="7802"/>
    <cellStyle name="Normal 2 2 5 2 3 4 2" xfId="20427"/>
    <cellStyle name="Normal 2 2 5 2 3 4 2 2" xfId="55643"/>
    <cellStyle name="Normal 2 2 5 2 3 4 3" xfId="43046"/>
    <cellStyle name="Normal 2 2 5 2 3 4 4" xfId="33032"/>
    <cellStyle name="Normal 2 2 5 2 3 5" xfId="9583"/>
    <cellStyle name="Normal 2 2 5 2 3 5 2" xfId="22203"/>
    <cellStyle name="Normal 2 2 5 2 3 5 2 2" xfId="57419"/>
    <cellStyle name="Normal 2 2 5 2 3 5 3" xfId="44822"/>
    <cellStyle name="Normal 2 2 5 2 3 5 4" xfId="34808"/>
    <cellStyle name="Normal 2 2 5 2 3 6" xfId="11376"/>
    <cellStyle name="Normal 2 2 5 2 3 6 2" xfId="23979"/>
    <cellStyle name="Normal 2 2 5 2 3 6 2 2" xfId="59195"/>
    <cellStyle name="Normal 2 2 5 2 3 6 3" xfId="46598"/>
    <cellStyle name="Normal 2 2 5 2 3 6 4" xfId="36584"/>
    <cellStyle name="Normal 2 2 5 2 3 7" xfId="15743"/>
    <cellStyle name="Normal 2 2 5 2 3 7 2" xfId="50959"/>
    <cellStyle name="Normal 2 2 5 2 3 7 3" xfId="28348"/>
    <cellStyle name="Normal 2 2 5 2 3 8" xfId="12834"/>
    <cellStyle name="Normal 2 2 5 2 3 8 2" xfId="48052"/>
    <cellStyle name="Normal 2 2 5 2 3 9" xfId="38362"/>
    <cellStyle name="Normal 2 2 5 2 4" xfId="2897"/>
    <cellStyle name="Normal 2 2 5 2 4 10" xfId="25282"/>
    <cellStyle name="Normal 2 2 5 2 4 11" xfId="60817"/>
    <cellStyle name="Normal 2 2 5 2 4 2" xfId="4714"/>
    <cellStyle name="Normal 2 2 5 2 4 2 2" xfId="17360"/>
    <cellStyle name="Normal 2 2 5 2 4 2 2 2" xfId="52576"/>
    <cellStyle name="Normal 2 2 5 2 4 2 2 3" xfId="29965"/>
    <cellStyle name="Normal 2 2 5 2 4 2 3" xfId="13806"/>
    <cellStyle name="Normal 2 2 5 2 4 2 3 2" xfId="49024"/>
    <cellStyle name="Normal 2 2 5 2 4 2 4" xfId="39979"/>
    <cellStyle name="Normal 2 2 5 2 4 2 5" xfId="26413"/>
    <cellStyle name="Normal 2 2 5 2 4 3" xfId="6184"/>
    <cellStyle name="Normal 2 2 5 2 4 3 2" xfId="18814"/>
    <cellStyle name="Normal 2 2 5 2 4 3 2 2" xfId="54030"/>
    <cellStyle name="Normal 2 2 5 2 4 3 3" xfId="41433"/>
    <cellStyle name="Normal 2 2 5 2 4 3 4" xfId="31419"/>
    <cellStyle name="Normal 2 2 5 2 4 4" xfId="7643"/>
    <cellStyle name="Normal 2 2 5 2 4 4 2" xfId="20268"/>
    <cellStyle name="Normal 2 2 5 2 4 4 2 2" xfId="55484"/>
    <cellStyle name="Normal 2 2 5 2 4 4 3" xfId="42887"/>
    <cellStyle name="Normal 2 2 5 2 4 4 4" xfId="32873"/>
    <cellStyle name="Normal 2 2 5 2 4 5" xfId="9424"/>
    <cellStyle name="Normal 2 2 5 2 4 5 2" xfId="22044"/>
    <cellStyle name="Normal 2 2 5 2 4 5 2 2" xfId="57260"/>
    <cellStyle name="Normal 2 2 5 2 4 5 3" xfId="44663"/>
    <cellStyle name="Normal 2 2 5 2 4 5 4" xfId="34649"/>
    <cellStyle name="Normal 2 2 5 2 4 6" xfId="11217"/>
    <cellStyle name="Normal 2 2 5 2 4 6 2" xfId="23820"/>
    <cellStyle name="Normal 2 2 5 2 4 6 2 2" xfId="59036"/>
    <cellStyle name="Normal 2 2 5 2 4 6 3" xfId="46439"/>
    <cellStyle name="Normal 2 2 5 2 4 6 4" xfId="36425"/>
    <cellStyle name="Normal 2 2 5 2 4 7" xfId="15584"/>
    <cellStyle name="Normal 2 2 5 2 4 7 2" xfId="50800"/>
    <cellStyle name="Normal 2 2 5 2 4 7 3" xfId="28189"/>
    <cellStyle name="Normal 2 2 5 2 4 8" xfId="12675"/>
    <cellStyle name="Normal 2 2 5 2 4 8 2" xfId="47893"/>
    <cellStyle name="Normal 2 2 5 2 4 9" xfId="38203"/>
    <cellStyle name="Normal 2 2 5 2 5" xfId="3405"/>
    <cellStyle name="Normal 2 2 5 2 5 10" xfId="26900"/>
    <cellStyle name="Normal 2 2 5 2 5 11" xfId="61304"/>
    <cellStyle name="Normal 2 2 5 2 5 2" xfId="5201"/>
    <cellStyle name="Normal 2 2 5 2 5 2 2" xfId="17847"/>
    <cellStyle name="Normal 2 2 5 2 5 2 2 2" xfId="53063"/>
    <cellStyle name="Normal 2 2 5 2 5 2 3" xfId="40466"/>
    <cellStyle name="Normal 2 2 5 2 5 2 4" xfId="30452"/>
    <cellStyle name="Normal 2 2 5 2 5 3" xfId="6671"/>
    <cellStyle name="Normal 2 2 5 2 5 3 2" xfId="19301"/>
    <cellStyle name="Normal 2 2 5 2 5 3 2 2" xfId="54517"/>
    <cellStyle name="Normal 2 2 5 2 5 3 3" xfId="41920"/>
    <cellStyle name="Normal 2 2 5 2 5 3 4" xfId="31906"/>
    <cellStyle name="Normal 2 2 5 2 5 4" xfId="8130"/>
    <cellStyle name="Normal 2 2 5 2 5 4 2" xfId="20755"/>
    <cellStyle name="Normal 2 2 5 2 5 4 2 2" xfId="55971"/>
    <cellStyle name="Normal 2 2 5 2 5 4 3" xfId="43374"/>
    <cellStyle name="Normal 2 2 5 2 5 4 4" xfId="33360"/>
    <cellStyle name="Normal 2 2 5 2 5 5" xfId="9911"/>
    <cellStyle name="Normal 2 2 5 2 5 5 2" xfId="22531"/>
    <cellStyle name="Normal 2 2 5 2 5 5 2 2" xfId="57747"/>
    <cellStyle name="Normal 2 2 5 2 5 5 3" xfId="45150"/>
    <cellStyle name="Normal 2 2 5 2 5 5 4" xfId="35136"/>
    <cellStyle name="Normal 2 2 5 2 5 6" xfId="11704"/>
    <cellStyle name="Normal 2 2 5 2 5 6 2" xfId="24307"/>
    <cellStyle name="Normal 2 2 5 2 5 6 2 2" xfId="59523"/>
    <cellStyle name="Normal 2 2 5 2 5 6 3" xfId="46926"/>
    <cellStyle name="Normal 2 2 5 2 5 6 4" xfId="36912"/>
    <cellStyle name="Normal 2 2 5 2 5 7" xfId="16071"/>
    <cellStyle name="Normal 2 2 5 2 5 7 2" xfId="51287"/>
    <cellStyle name="Normal 2 2 5 2 5 7 3" xfId="28676"/>
    <cellStyle name="Normal 2 2 5 2 5 8" xfId="14293"/>
    <cellStyle name="Normal 2 2 5 2 5 8 2" xfId="49511"/>
    <cellStyle name="Normal 2 2 5 2 5 9" xfId="38690"/>
    <cellStyle name="Normal 2 2 5 2 6" xfId="2566"/>
    <cellStyle name="Normal 2 2 5 2 6 10" xfId="26091"/>
    <cellStyle name="Normal 2 2 5 2 6 11" xfId="60495"/>
    <cellStyle name="Normal 2 2 5 2 6 2" xfId="4392"/>
    <cellStyle name="Normal 2 2 5 2 6 2 2" xfId="17038"/>
    <cellStyle name="Normal 2 2 5 2 6 2 2 2" xfId="52254"/>
    <cellStyle name="Normal 2 2 5 2 6 2 3" xfId="39657"/>
    <cellStyle name="Normal 2 2 5 2 6 2 4" xfId="29643"/>
    <cellStyle name="Normal 2 2 5 2 6 3" xfId="5862"/>
    <cellStyle name="Normal 2 2 5 2 6 3 2" xfId="18492"/>
    <cellStyle name="Normal 2 2 5 2 6 3 2 2" xfId="53708"/>
    <cellStyle name="Normal 2 2 5 2 6 3 3" xfId="41111"/>
    <cellStyle name="Normal 2 2 5 2 6 3 4" xfId="31097"/>
    <cellStyle name="Normal 2 2 5 2 6 4" xfId="7321"/>
    <cellStyle name="Normal 2 2 5 2 6 4 2" xfId="19946"/>
    <cellStyle name="Normal 2 2 5 2 6 4 2 2" xfId="55162"/>
    <cellStyle name="Normal 2 2 5 2 6 4 3" xfId="42565"/>
    <cellStyle name="Normal 2 2 5 2 6 4 4" xfId="32551"/>
    <cellStyle name="Normal 2 2 5 2 6 5" xfId="9102"/>
    <cellStyle name="Normal 2 2 5 2 6 5 2" xfId="21722"/>
    <cellStyle name="Normal 2 2 5 2 6 5 2 2" xfId="56938"/>
    <cellStyle name="Normal 2 2 5 2 6 5 3" xfId="44341"/>
    <cellStyle name="Normal 2 2 5 2 6 5 4" xfId="34327"/>
    <cellStyle name="Normal 2 2 5 2 6 6" xfId="10895"/>
    <cellStyle name="Normal 2 2 5 2 6 6 2" xfId="23498"/>
    <cellStyle name="Normal 2 2 5 2 6 6 2 2" xfId="58714"/>
    <cellStyle name="Normal 2 2 5 2 6 6 3" xfId="46117"/>
    <cellStyle name="Normal 2 2 5 2 6 6 4" xfId="36103"/>
    <cellStyle name="Normal 2 2 5 2 6 7" xfId="15262"/>
    <cellStyle name="Normal 2 2 5 2 6 7 2" xfId="50478"/>
    <cellStyle name="Normal 2 2 5 2 6 7 3" xfId="27867"/>
    <cellStyle name="Normal 2 2 5 2 6 8" xfId="13484"/>
    <cellStyle name="Normal 2 2 5 2 6 8 2" xfId="48702"/>
    <cellStyle name="Normal 2 2 5 2 6 9" xfId="37881"/>
    <cellStyle name="Normal 2 2 5 2 7" xfId="3729"/>
    <cellStyle name="Normal 2 2 5 2 7 2" xfId="8453"/>
    <cellStyle name="Normal 2 2 5 2 7 2 2" xfId="21078"/>
    <cellStyle name="Normal 2 2 5 2 7 2 2 2" xfId="56294"/>
    <cellStyle name="Normal 2 2 5 2 7 2 3" xfId="43697"/>
    <cellStyle name="Normal 2 2 5 2 7 2 4" xfId="33683"/>
    <cellStyle name="Normal 2 2 5 2 7 3" xfId="10234"/>
    <cellStyle name="Normal 2 2 5 2 7 3 2" xfId="22854"/>
    <cellStyle name="Normal 2 2 5 2 7 3 2 2" xfId="58070"/>
    <cellStyle name="Normal 2 2 5 2 7 3 3" xfId="45473"/>
    <cellStyle name="Normal 2 2 5 2 7 3 4" xfId="35459"/>
    <cellStyle name="Normal 2 2 5 2 7 4" xfId="12029"/>
    <cellStyle name="Normal 2 2 5 2 7 4 2" xfId="24630"/>
    <cellStyle name="Normal 2 2 5 2 7 4 2 2" xfId="59846"/>
    <cellStyle name="Normal 2 2 5 2 7 4 3" xfId="47249"/>
    <cellStyle name="Normal 2 2 5 2 7 4 4" xfId="37235"/>
    <cellStyle name="Normal 2 2 5 2 7 5" xfId="16394"/>
    <cellStyle name="Normal 2 2 5 2 7 5 2" xfId="51610"/>
    <cellStyle name="Normal 2 2 5 2 7 5 3" xfId="28999"/>
    <cellStyle name="Normal 2 2 5 2 7 6" xfId="14616"/>
    <cellStyle name="Normal 2 2 5 2 7 6 2" xfId="49834"/>
    <cellStyle name="Normal 2 2 5 2 7 7" xfId="39013"/>
    <cellStyle name="Normal 2 2 5 2 7 8" xfId="27223"/>
    <cellStyle name="Normal 2 2 5 2 8" xfId="4067"/>
    <cellStyle name="Normal 2 2 5 2 8 2" xfId="16716"/>
    <cellStyle name="Normal 2 2 5 2 8 2 2" xfId="51932"/>
    <cellStyle name="Normal 2 2 5 2 8 2 3" xfId="29321"/>
    <cellStyle name="Normal 2 2 5 2 8 3" xfId="13162"/>
    <cellStyle name="Normal 2 2 5 2 8 3 2" xfId="48380"/>
    <cellStyle name="Normal 2 2 5 2 8 4" xfId="39335"/>
    <cellStyle name="Normal 2 2 5 2 8 5" xfId="25769"/>
    <cellStyle name="Normal 2 2 5 2 9" xfId="5540"/>
    <cellStyle name="Normal 2 2 5 2 9 2" xfId="18170"/>
    <cellStyle name="Normal 2 2 5 2 9 2 2" xfId="53386"/>
    <cellStyle name="Normal 2 2 5 2 9 3" xfId="40789"/>
    <cellStyle name="Normal 2 2 5 2 9 4" xfId="30775"/>
    <cellStyle name="Normal 2 2 5 3" xfId="1134"/>
    <cellStyle name="Normal 2 2 5 3 10" xfId="10584"/>
    <cellStyle name="Normal 2 2 5 3 10 2" xfId="23195"/>
    <cellStyle name="Normal 2 2 5 3 10 2 2" xfId="58411"/>
    <cellStyle name="Normal 2 2 5 3 10 3" xfId="45814"/>
    <cellStyle name="Normal 2 2 5 3 10 4" xfId="35800"/>
    <cellStyle name="Normal 2 2 5 3 11" xfId="15020"/>
    <cellStyle name="Normal 2 2 5 3 11 2" xfId="50236"/>
    <cellStyle name="Normal 2 2 5 3 11 3" xfId="27625"/>
    <cellStyle name="Normal 2 2 5 3 12" xfId="12433"/>
    <cellStyle name="Normal 2 2 5 3 12 2" xfId="47651"/>
    <cellStyle name="Normal 2 2 5 3 13" xfId="37639"/>
    <cellStyle name="Normal 2 2 5 3 14" xfId="25040"/>
    <cellStyle name="Normal 2 2 5 3 15" xfId="60253"/>
    <cellStyle name="Normal 2 2 5 3 2" xfId="3156"/>
    <cellStyle name="Normal 2 2 5 3 2 10" xfId="25524"/>
    <cellStyle name="Normal 2 2 5 3 2 11" xfId="61059"/>
    <cellStyle name="Normal 2 2 5 3 2 2" xfId="4956"/>
    <cellStyle name="Normal 2 2 5 3 2 2 2" xfId="17602"/>
    <cellStyle name="Normal 2 2 5 3 2 2 2 2" xfId="52818"/>
    <cellStyle name="Normal 2 2 5 3 2 2 2 3" xfId="30207"/>
    <cellStyle name="Normal 2 2 5 3 2 2 3" xfId="14048"/>
    <cellStyle name="Normal 2 2 5 3 2 2 3 2" xfId="49266"/>
    <cellStyle name="Normal 2 2 5 3 2 2 4" xfId="40221"/>
    <cellStyle name="Normal 2 2 5 3 2 2 5" xfId="26655"/>
    <cellStyle name="Normal 2 2 5 3 2 3" xfId="6426"/>
    <cellStyle name="Normal 2 2 5 3 2 3 2" xfId="19056"/>
    <cellStyle name="Normal 2 2 5 3 2 3 2 2" xfId="54272"/>
    <cellStyle name="Normal 2 2 5 3 2 3 3" xfId="41675"/>
    <cellStyle name="Normal 2 2 5 3 2 3 4" xfId="31661"/>
    <cellStyle name="Normal 2 2 5 3 2 4" xfId="7885"/>
    <cellStyle name="Normal 2 2 5 3 2 4 2" xfId="20510"/>
    <cellStyle name="Normal 2 2 5 3 2 4 2 2" xfId="55726"/>
    <cellStyle name="Normal 2 2 5 3 2 4 3" xfId="43129"/>
    <cellStyle name="Normal 2 2 5 3 2 4 4" xfId="33115"/>
    <cellStyle name="Normal 2 2 5 3 2 5" xfId="9666"/>
    <cellStyle name="Normal 2 2 5 3 2 5 2" xfId="22286"/>
    <cellStyle name="Normal 2 2 5 3 2 5 2 2" xfId="57502"/>
    <cellStyle name="Normal 2 2 5 3 2 5 3" xfId="44905"/>
    <cellStyle name="Normal 2 2 5 3 2 5 4" xfId="34891"/>
    <cellStyle name="Normal 2 2 5 3 2 6" xfId="11459"/>
    <cellStyle name="Normal 2 2 5 3 2 6 2" xfId="24062"/>
    <cellStyle name="Normal 2 2 5 3 2 6 2 2" xfId="59278"/>
    <cellStyle name="Normal 2 2 5 3 2 6 3" xfId="46681"/>
    <cellStyle name="Normal 2 2 5 3 2 6 4" xfId="36667"/>
    <cellStyle name="Normal 2 2 5 3 2 7" xfId="15826"/>
    <cellStyle name="Normal 2 2 5 3 2 7 2" xfId="51042"/>
    <cellStyle name="Normal 2 2 5 3 2 7 3" xfId="28431"/>
    <cellStyle name="Normal 2 2 5 3 2 8" xfId="12917"/>
    <cellStyle name="Normal 2 2 5 3 2 8 2" xfId="48135"/>
    <cellStyle name="Normal 2 2 5 3 2 9" xfId="38445"/>
    <cellStyle name="Normal 2 2 5 3 3" xfId="3485"/>
    <cellStyle name="Normal 2 2 5 3 3 10" xfId="26980"/>
    <cellStyle name="Normal 2 2 5 3 3 11" xfId="61384"/>
    <cellStyle name="Normal 2 2 5 3 3 2" xfId="5281"/>
    <cellStyle name="Normal 2 2 5 3 3 2 2" xfId="17927"/>
    <cellStyle name="Normal 2 2 5 3 3 2 2 2" xfId="53143"/>
    <cellStyle name="Normal 2 2 5 3 3 2 3" xfId="40546"/>
    <cellStyle name="Normal 2 2 5 3 3 2 4" xfId="30532"/>
    <cellStyle name="Normal 2 2 5 3 3 3" xfId="6751"/>
    <cellStyle name="Normal 2 2 5 3 3 3 2" xfId="19381"/>
    <cellStyle name="Normal 2 2 5 3 3 3 2 2" xfId="54597"/>
    <cellStyle name="Normal 2 2 5 3 3 3 3" xfId="42000"/>
    <cellStyle name="Normal 2 2 5 3 3 3 4" xfId="31986"/>
    <cellStyle name="Normal 2 2 5 3 3 4" xfId="8210"/>
    <cellStyle name="Normal 2 2 5 3 3 4 2" xfId="20835"/>
    <cellStyle name="Normal 2 2 5 3 3 4 2 2" xfId="56051"/>
    <cellStyle name="Normal 2 2 5 3 3 4 3" xfId="43454"/>
    <cellStyle name="Normal 2 2 5 3 3 4 4" xfId="33440"/>
    <cellStyle name="Normal 2 2 5 3 3 5" xfId="9991"/>
    <cellStyle name="Normal 2 2 5 3 3 5 2" xfId="22611"/>
    <cellStyle name="Normal 2 2 5 3 3 5 2 2" xfId="57827"/>
    <cellStyle name="Normal 2 2 5 3 3 5 3" xfId="45230"/>
    <cellStyle name="Normal 2 2 5 3 3 5 4" xfId="35216"/>
    <cellStyle name="Normal 2 2 5 3 3 6" xfId="11784"/>
    <cellStyle name="Normal 2 2 5 3 3 6 2" xfId="24387"/>
    <cellStyle name="Normal 2 2 5 3 3 6 2 2" xfId="59603"/>
    <cellStyle name="Normal 2 2 5 3 3 6 3" xfId="47006"/>
    <cellStyle name="Normal 2 2 5 3 3 6 4" xfId="36992"/>
    <cellStyle name="Normal 2 2 5 3 3 7" xfId="16151"/>
    <cellStyle name="Normal 2 2 5 3 3 7 2" xfId="51367"/>
    <cellStyle name="Normal 2 2 5 3 3 7 3" xfId="28756"/>
    <cellStyle name="Normal 2 2 5 3 3 8" xfId="14373"/>
    <cellStyle name="Normal 2 2 5 3 3 8 2" xfId="49591"/>
    <cellStyle name="Normal 2 2 5 3 3 9" xfId="38770"/>
    <cellStyle name="Normal 2 2 5 3 4" xfId="2647"/>
    <cellStyle name="Normal 2 2 5 3 4 10" xfId="26171"/>
    <cellStyle name="Normal 2 2 5 3 4 11" xfId="60575"/>
    <cellStyle name="Normal 2 2 5 3 4 2" xfId="4472"/>
    <cellStyle name="Normal 2 2 5 3 4 2 2" xfId="17118"/>
    <cellStyle name="Normal 2 2 5 3 4 2 2 2" xfId="52334"/>
    <cellStyle name="Normal 2 2 5 3 4 2 3" xfId="39737"/>
    <cellStyle name="Normal 2 2 5 3 4 2 4" xfId="29723"/>
    <cellStyle name="Normal 2 2 5 3 4 3" xfId="5942"/>
    <cellStyle name="Normal 2 2 5 3 4 3 2" xfId="18572"/>
    <cellStyle name="Normal 2 2 5 3 4 3 2 2" xfId="53788"/>
    <cellStyle name="Normal 2 2 5 3 4 3 3" xfId="41191"/>
    <cellStyle name="Normal 2 2 5 3 4 3 4" xfId="31177"/>
    <cellStyle name="Normal 2 2 5 3 4 4" xfId="7401"/>
    <cellStyle name="Normal 2 2 5 3 4 4 2" xfId="20026"/>
    <cellStyle name="Normal 2 2 5 3 4 4 2 2" xfId="55242"/>
    <cellStyle name="Normal 2 2 5 3 4 4 3" xfId="42645"/>
    <cellStyle name="Normal 2 2 5 3 4 4 4" xfId="32631"/>
    <cellStyle name="Normal 2 2 5 3 4 5" xfId="9182"/>
    <cellStyle name="Normal 2 2 5 3 4 5 2" xfId="21802"/>
    <cellStyle name="Normal 2 2 5 3 4 5 2 2" xfId="57018"/>
    <cellStyle name="Normal 2 2 5 3 4 5 3" xfId="44421"/>
    <cellStyle name="Normal 2 2 5 3 4 5 4" xfId="34407"/>
    <cellStyle name="Normal 2 2 5 3 4 6" xfId="10975"/>
    <cellStyle name="Normal 2 2 5 3 4 6 2" xfId="23578"/>
    <cellStyle name="Normal 2 2 5 3 4 6 2 2" xfId="58794"/>
    <cellStyle name="Normal 2 2 5 3 4 6 3" xfId="46197"/>
    <cellStyle name="Normal 2 2 5 3 4 6 4" xfId="36183"/>
    <cellStyle name="Normal 2 2 5 3 4 7" xfId="15342"/>
    <cellStyle name="Normal 2 2 5 3 4 7 2" xfId="50558"/>
    <cellStyle name="Normal 2 2 5 3 4 7 3" xfId="27947"/>
    <cellStyle name="Normal 2 2 5 3 4 8" xfId="13564"/>
    <cellStyle name="Normal 2 2 5 3 4 8 2" xfId="48782"/>
    <cellStyle name="Normal 2 2 5 3 4 9" xfId="37961"/>
    <cellStyle name="Normal 2 2 5 3 5" xfId="3810"/>
    <cellStyle name="Normal 2 2 5 3 5 2" xfId="8533"/>
    <cellStyle name="Normal 2 2 5 3 5 2 2" xfId="21158"/>
    <cellStyle name="Normal 2 2 5 3 5 2 2 2" xfId="56374"/>
    <cellStyle name="Normal 2 2 5 3 5 2 3" xfId="43777"/>
    <cellStyle name="Normal 2 2 5 3 5 2 4" xfId="33763"/>
    <cellStyle name="Normal 2 2 5 3 5 3" xfId="10314"/>
    <cellStyle name="Normal 2 2 5 3 5 3 2" xfId="22934"/>
    <cellStyle name="Normal 2 2 5 3 5 3 2 2" xfId="58150"/>
    <cellStyle name="Normal 2 2 5 3 5 3 3" xfId="45553"/>
    <cellStyle name="Normal 2 2 5 3 5 3 4" xfId="35539"/>
    <cellStyle name="Normal 2 2 5 3 5 4" xfId="12109"/>
    <cellStyle name="Normal 2 2 5 3 5 4 2" xfId="24710"/>
    <cellStyle name="Normal 2 2 5 3 5 4 2 2" xfId="59926"/>
    <cellStyle name="Normal 2 2 5 3 5 4 3" xfId="47329"/>
    <cellStyle name="Normal 2 2 5 3 5 4 4" xfId="37315"/>
    <cellStyle name="Normal 2 2 5 3 5 5" xfId="16474"/>
    <cellStyle name="Normal 2 2 5 3 5 5 2" xfId="51690"/>
    <cellStyle name="Normal 2 2 5 3 5 5 3" xfId="29079"/>
    <cellStyle name="Normal 2 2 5 3 5 6" xfId="14696"/>
    <cellStyle name="Normal 2 2 5 3 5 6 2" xfId="49914"/>
    <cellStyle name="Normal 2 2 5 3 5 7" xfId="39093"/>
    <cellStyle name="Normal 2 2 5 3 5 8" xfId="27303"/>
    <cellStyle name="Normal 2 2 5 3 6" xfId="4150"/>
    <cellStyle name="Normal 2 2 5 3 6 2" xfId="16796"/>
    <cellStyle name="Normal 2 2 5 3 6 2 2" xfId="52012"/>
    <cellStyle name="Normal 2 2 5 3 6 2 3" xfId="29401"/>
    <cellStyle name="Normal 2 2 5 3 6 3" xfId="13242"/>
    <cellStyle name="Normal 2 2 5 3 6 3 2" xfId="48460"/>
    <cellStyle name="Normal 2 2 5 3 6 4" xfId="39415"/>
    <cellStyle name="Normal 2 2 5 3 6 5" xfId="25849"/>
    <cellStyle name="Normal 2 2 5 3 7" xfId="5620"/>
    <cellStyle name="Normal 2 2 5 3 7 2" xfId="18250"/>
    <cellStyle name="Normal 2 2 5 3 7 2 2" xfId="53466"/>
    <cellStyle name="Normal 2 2 5 3 7 3" xfId="40869"/>
    <cellStyle name="Normal 2 2 5 3 7 4" xfId="30855"/>
    <cellStyle name="Normal 2 2 5 3 8" xfId="7079"/>
    <cellStyle name="Normal 2 2 5 3 8 2" xfId="19704"/>
    <cellStyle name="Normal 2 2 5 3 8 2 2" xfId="54920"/>
    <cellStyle name="Normal 2 2 5 3 8 3" xfId="42323"/>
    <cellStyle name="Normal 2 2 5 3 8 4" xfId="32309"/>
    <cellStyle name="Normal 2 2 5 3 9" xfId="8860"/>
    <cellStyle name="Normal 2 2 5 3 9 2" xfId="21480"/>
    <cellStyle name="Normal 2 2 5 3 9 2 2" xfId="56696"/>
    <cellStyle name="Normal 2 2 5 3 9 3" xfId="44099"/>
    <cellStyle name="Normal 2 2 5 3 9 4" xfId="34085"/>
    <cellStyle name="Normal 2 2 5 4" xfId="2988"/>
    <cellStyle name="Normal 2 2 5 4 10" xfId="25365"/>
    <cellStyle name="Normal 2 2 5 4 11" xfId="60900"/>
    <cellStyle name="Normal 2 2 5 4 2" xfId="4797"/>
    <cellStyle name="Normal 2 2 5 4 2 2" xfId="17443"/>
    <cellStyle name="Normal 2 2 5 4 2 2 2" xfId="52659"/>
    <cellStyle name="Normal 2 2 5 4 2 2 3" xfId="30048"/>
    <cellStyle name="Normal 2 2 5 4 2 3" xfId="13889"/>
    <cellStyle name="Normal 2 2 5 4 2 3 2" xfId="49107"/>
    <cellStyle name="Normal 2 2 5 4 2 4" xfId="40062"/>
    <cellStyle name="Normal 2 2 5 4 2 5" xfId="26496"/>
    <cellStyle name="Normal 2 2 5 4 3" xfId="6267"/>
    <cellStyle name="Normal 2 2 5 4 3 2" xfId="18897"/>
    <cellStyle name="Normal 2 2 5 4 3 2 2" xfId="54113"/>
    <cellStyle name="Normal 2 2 5 4 3 3" xfId="41516"/>
    <cellStyle name="Normal 2 2 5 4 3 4" xfId="31502"/>
    <cellStyle name="Normal 2 2 5 4 4" xfId="7726"/>
    <cellStyle name="Normal 2 2 5 4 4 2" xfId="20351"/>
    <cellStyle name="Normal 2 2 5 4 4 2 2" xfId="55567"/>
    <cellStyle name="Normal 2 2 5 4 4 3" xfId="42970"/>
    <cellStyle name="Normal 2 2 5 4 4 4" xfId="32956"/>
    <cellStyle name="Normal 2 2 5 4 5" xfId="9507"/>
    <cellStyle name="Normal 2 2 5 4 5 2" xfId="22127"/>
    <cellStyle name="Normal 2 2 5 4 5 2 2" xfId="57343"/>
    <cellStyle name="Normal 2 2 5 4 5 3" xfId="44746"/>
    <cellStyle name="Normal 2 2 5 4 5 4" xfId="34732"/>
    <cellStyle name="Normal 2 2 5 4 6" xfId="11300"/>
    <cellStyle name="Normal 2 2 5 4 6 2" xfId="23903"/>
    <cellStyle name="Normal 2 2 5 4 6 2 2" xfId="59119"/>
    <cellStyle name="Normal 2 2 5 4 6 3" xfId="46522"/>
    <cellStyle name="Normal 2 2 5 4 6 4" xfId="36508"/>
    <cellStyle name="Normal 2 2 5 4 7" xfId="15667"/>
    <cellStyle name="Normal 2 2 5 4 7 2" xfId="50883"/>
    <cellStyle name="Normal 2 2 5 4 7 3" xfId="28272"/>
    <cellStyle name="Normal 2 2 5 4 8" xfId="12758"/>
    <cellStyle name="Normal 2 2 5 4 8 2" xfId="47976"/>
    <cellStyle name="Normal 2 2 5 4 9" xfId="38286"/>
    <cellStyle name="Normal 2 2 5 5" xfId="2821"/>
    <cellStyle name="Normal 2 2 5 5 10" xfId="25210"/>
    <cellStyle name="Normal 2 2 5 5 11" xfId="60745"/>
    <cellStyle name="Normal 2 2 5 5 2" xfId="4642"/>
    <cellStyle name="Normal 2 2 5 5 2 2" xfId="17288"/>
    <cellStyle name="Normal 2 2 5 5 2 2 2" xfId="52504"/>
    <cellStyle name="Normal 2 2 5 5 2 2 3" xfId="29893"/>
    <cellStyle name="Normal 2 2 5 5 2 3" xfId="13734"/>
    <cellStyle name="Normal 2 2 5 5 2 3 2" xfId="48952"/>
    <cellStyle name="Normal 2 2 5 5 2 4" xfId="39907"/>
    <cellStyle name="Normal 2 2 5 5 2 5" xfId="26341"/>
    <cellStyle name="Normal 2 2 5 5 3" xfId="6112"/>
    <cellStyle name="Normal 2 2 5 5 3 2" xfId="18742"/>
    <cellStyle name="Normal 2 2 5 5 3 2 2" xfId="53958"/>
    <cellStyle name="Normal 2 2 5 5 3 3" xfId="41361"/>
    <cellStyle name="Normal 2 2 5 5 3 4" xfId="31347"/>
    <cellStyle name="Normal 2 2 5 5 4" xfId="7571"/>
    <cellStyle name="Normal 2 2 5 5 4 2" xfId="20196"/>
    <cellStyle name="Normal 2 2 5 5 4 2 2" xfId="55412"/>
    <cellStyle name="Normal 2 2 5 5 4 3" xfId="42815"/>
    <cellStyle name="Normal 2 2 5 5 4 4" xfId="32801"/>
    <cellStyle name="Normal 2 2 5 5 5" xfId="9352"/>
    <cellStyle name="Normal 2 2 5 5 5 2" xfId="21972"/>
    <cellStyle name="Normal 2 2 5 5 5 2 2" xfId="57188"/>
    <cellStyle name="Normal 2 2 5 5 5 3" xfId="44591"/>
    <cellStyle name="Normal 2 2 5 5 5 4" xfId="34577"/>
    <cellStyle name="Normal 2 2 5 5 6" xfId="11145"/>
    <cellStyle name="Normal 2 2 5 5 6 2" xfId="23748"/>
    <cellStyle name="Normal 2 2 5 5 6 2 2" xfId="58964"/>
    <cellStyle name="Normal 2 2 5 5 6 3" xfId="46367"/>
    <cellStyle name="Normal 2 2 5 5 6 4" xfId="36353"/>
    <cellStyle name="Normal 2 2 5 5 7" xfId="15512"/>
    <cellStyle name="Normal 2 2 5 5 7 2" xfId="50728"/>
    <cellStyle name="Normal 2 2 5 5 7 3" xfId="28117"/>
    <cellStyle name="Normal 2 2 5 5 8" xfId="12603"/>
    <cellStyle name="Normal 2 2 5 5 8 2" xfId="47821"/>
    <cellStyle name="Normal 2 2 5 5 9" xfId="38131"/>
    <cellStyle name="Normal 2 2 5 6" xfId="3333"/>
    <cellStyle name="Normal 2 2 5 6 10" xfId="26828"/>
    <cellStyle name="Normal 2 2 5 6 11" xfId="61232"/>
    <cellStyle name="Normal 2 2 5 6 2" xfId="5129"/>
    <cellStyle name="Normal 2 2 5 6 2 2" xfId="17775"/>
    <cellStyle name="Normal 2 2 5 6 2 2 2" xfId="52991"/>
    <cellStyle name="Normal 2 2 5 6 2 3" xfId="40394"/>
    <cellStyle name="Normal 2 2 5 6 2 4" xfId="30380"/>
    <cellStyle name="Normal 2 2 5 6 3" xfId="6599"/>
    <cellStyle name="Normal 2 2 5 6 3 2" xfId="19229"/>
    <cellStyle name="Normal 2 2 5 6 3 2 2" xfId="54445"/>
    <cellStyle name="Normal 2 2 5 6 3 3" xfId="41848"/>
    <cellStyle name="Normal 2 2 5 6 3 4" xfId="31834"/>
    <cellStyle name="Normal 2 2 5 6 4" xfId="8058"/>
    <cellStyle name="Normal 2 2 5 6 4 2" xfId="20683"/>
    <cellStyle name="Normal 2 2 5 6 4 2 2" xfId="55899"/>
    <cellStyle name="Normal 2 2 5 6 4 3" xfId="43302"/>
    <cellStyle name="Normal 2 2 5 6 4 4" xfId="33288"/>
    <cellStyle name="Normal 2 2 5 6 5" xfId="9839"/>
    <cellStyle name="Normal 2 2 5 6 5 2" xfId="22459"/>
    <cellStyle name="Normal 2 2 5 6 5 2 2" xfId="57675"/>
    <cellStyle name="Normal 2 2 5 6 5 3" xfId="45078"/>
    <cellStyle name="Normal 2 2 5 6 5 4" xfId="35064"/>
    <cellStyle name="Normal 2 2 5 6 6" xfId="11632"/>
    <cellStyle name="Normal 2 2 5 6 6 2" xfId="24235"/>
    <cellStyle name="Normal 2 2 5 6 6 2 2" xfId="59451"/>
    <cellStyle name="Normal 2 2 5 6 6 3" xfId="46854"/>
    <cellStyle name="Normal 2 2 5 6 6 4" xfId="36840"/>
    <cellStyle name="Normal 2 2 5 6 7" xfId="15999"/>
    <cellStyle name="Normal 2 2 5 6 7 2" xfId="51215"/>
    <cellStyle name="Normal 2 2 5 6 7 3" xfId="28604"/>
    <cellStyle name="Normal 2 2 5 6 8" xfId="14221"/>
    <cellStyle name="Normal 2 2 5 6 8 2" xfId="49439"/>
    <cellStyle name="Normal 2 2 5 6 9" xfId="38618"/>
    <cellStyle name="Normal 2 2 5 7" xfId="2491"/>
    <cellStyle name="Normal 2 2 5 7 10" xfId="26019"/>
    <cellStyle name="Normal 2 2 5 7 11" xfId="60423"/>
    <cellStyle name="Normal 2 2 5 7 2" xfId="4320"/>
    <cellStyle name="Normal 2 2 5 7 2 2" xfId="16966"/>
    <cellStyle name="Normal 2 2 5 7 2 2 2" xfId="52182"/>
    <cellStyle name="Normal 2 2 5 7 2 3" xfId="39585"/>
    <cellStyle name="Normal 2 2 5 7 2 4" xfId="29571"/>
    <cellStyle name="Normal 2 2 5 7 3" xfId="5790"/>
    <cellStyle name="Normal 2 2 5 7 3 2" xfId="18420"/>
    <cellStyle name="Normal 2 2 5 7 3 2 2" xfId="53636"/>
    <cellStyle name="Normal 2 2 5 7 3 3" xfId="41039"/>
    <cellStyle name="Normal 2 2 5 7 3 4" xfId="31025"/>
    <cellStyle name="Normal 2 2 5 7 4" xfId="7249"/>
    <cellStyle name="Normal 2 2 5 7 4 2" xfId="19874"/>
    <cellStyle name="Normal 2 2 5 7 4 2 2" xfId="55090"/>
    <cellStyle name="Normal 2 2 5 7 4 3" xfId="42493"/>
    <cellStyle name="Normal 2 2 5 7 4 4" xfId="32479"/>
    <cellStyle name="Normal 2 2 5 7 5" xfId="9030"/>
    <cellStyle name="Normal 2 2 5 7 5 2" xfId="21650"/>
    <cellStyle name="Normal 2 2 5 7 5 2 2" xfId="56866"/>
    <cellStyle name="Normal 2 2 5 7 5 3" xfId="44269"/>
    <cellStyle name="Normal 2 2 5 7 5 4" xfId="34255"/>
    <cellStyle name="Normal 2 2 5 7 6" xfId="10823"/>
    <cellStyle name="Normal 2 2 5 7 6 2" xfId="23426"/>
    <cellStyle name="Normal 2 2 5 7 6 2 2" xfId="58642"/>
    <cellStyle name="Normal 2 2 5 7 6 3" xfId="46045"/>
    <cellStyle name="Normal 2 2 5 7 6 4" xfId="36031"/>
    <cellStyle name="Normal 2 2 5 7 7" xfId="15190"/>
    <cellStyle name="Normal 2 2 5 7 7 2" xfId="50406"/>
    <cellStyle name="Normal 2 2 5 7 7 3" xfId="27795"/>
    <cellStyle name="Normal 2 2 5 7 8" xfId="13412"/>
    <cellStyle name="Normal 2 2 5 7 8 2" xfId="48630"/>
    <cellStyle name="Normal 2 2 5 7 9" xfId="37809"/>
    <cellStyle name="Normal 2 2 5 8" xfId="3657"/>
    <cellStyle name="Normal 2 2 5 8 2" xfId="8381"/>
    <cellStyle name="Normal 2 2 5 8 2 2" xfId="21006"/>
    <cellStyle name="Normal 2 2 5 8 2 2 2" xfId="56222"/>
    <cellStyle name="Normal 2 2 5 8 2 3" xfId="43625"/>
    <cellStyle name="Normal 2 2 5 8 2 4" xfId="33611"/>
    <cellStyle name="Normal 2 2 5 8 3" xfId="10162"/>
    <cellStyle name="Normal 2 2 5 8 3 2" xfId="22782"/>
    <cellStyle name="Normal 2 2 5 8 3 2 2" xfId="57998"/>
    <cellStyle name="Normal 2 2 5 8 3 3" xfId="45401"/>
    <cellStyle name="Normal 2 2 5 8 3 4" xfId="35387"/>
    <cellStyle name="Normal 2 2 5 8 4" xfId="11957"/>
    <cellStyle name="Normal 2 2 5 8 4 2" xfId="24558"/>
    <cellStyle name="Normal 2 2 5 8 4 2 2" xfId="59774"/>
    <cellStyle name="Normal 2 2 5 8 4 3" xfId="47177"/>
    <cellStyle name="Normal 2 2 5 8 4 4" xfId="37163"/>
    <cellStyle name="Normal 2 2 5 8 5" xfId="16322"/>
    <cellStyle name="Normal 2 2 5 8 5 2" xfId="51538"/>
    <cellStyle name="Normal 2 2 5 8 5 3" xfId="28927"/>
    <cellStyle name="Normal 2 2 5 8 6" xfId="14544"/>
    <cellStyle name="Normal 2 2 5 8 6 2" xfId="49762"/>
    <cellStyle name="Normal 2 2 5 8 7" xfId="38941"/>
    <cellStyle name="Normal 2 2 5 8 8" xfId="27151"/>
    <cellStyle name="Normal 2 2 5 9" xfId="3987"/>
    <cellStyle name="Normal 2 2 5 9 2" xfId="16644"/>
    <cellStyle name="Normal 2 2 5 9 2 2" xfId="51860"/>
    <cellStyle name="Normal 2 2 5 9 2 3" xfId="29249"/>
    <cellStyle name="Normal 2 2 5 9 3" xfId="13090"/>
    <cellStyle name="Normal 2 2 5 9 3 2" xfId="48308"/>
    <cellStyle name="Normal 2 2 5 9 4" xfId="39263"/>
    <cellStyle name="Normal 2 2 5 9 5" xfId="25697"/>
    <cellStyle name="Normal 2 2 5_District Target Attainment" xfId="1135"/>
    <cellStyle name="Normal 2 2 6" xfId="1136"/>
    <cellStyle name="Normal 2 2 7" xfId="1137"/>
    <cellStyle name="Normal 2 2 8" xfId="1138"/>
    <cellStyle name="Normal 2 2 9" xfId="1139"/>
    <cellStyle name="Normal 2 2_District Target Attainment" xfId="1140"/>
    <cellStyle name="Normal 2 20" xfId="3051"/>
    <cellStyle name="Normal 2 21" xfId="2785"/>
    <cellStyle name="Normal 2 22" xfId="2929"/>
    <cellStyle name="Normal 2 23" xfId="3290"/>
    <cellStyle name="Normal 2 24" xfId="3300"/>
    <cellStyle name="Normal 2 25" xfId="2455"/>
    <cellStyle name="Normal 2 26" xfId="2598"/>
    <cellStyle name="Normal 2 27" xfId="3624"/>
    <cellStyle name="Normal 2 28" xfId="3761"/>
    <cellStyle name="Normal 2 29" xfId="3949"/>
    <cellStyle name="Normal 2 3" xfId="1141"/>
    <cellStyle name="Normal 2 3 10" xfId="2989"/>
    <cellStyle name="Normal 2 3 11" xfId="2822"/>
    <cellStyle name="Normal 2 3 12" xfId="2492"/>
    <cellStyle name="Normal 2 3 2" xfId="1142"/>
    <cellStyle name="Normal 2 3 2 10" xfId="2990"/>
    <cellStyle name="Normal 2 3 2 11" xfId="2823"/>
    <cellStyle name="Normal 2 3 2 12" xfId="2493"/>
    <cellStyle name="Normal 2 3 2 2" xfId="1143"/>
    <cellStyle name="Normal 2 3 2 2 10" xfId="5469"/>
    <cellStyle name="Normal 2 3 2 2 10 2" xfId="18099"/>
    <cellStyle name="Normal 2 3 2 2 10 2 2" xfId="53315"/>
    <cellStyle name="Normal 2 3 2 2 10 3" xfId="40718"/>
    <cellStyle name="Normal 2 3 2 2 10 4" xfId="30704"/>
    <cellStyle name="Normal 2 3 2 2 11" xfId="6925"/>
    <cellStyle name="Normal 2 3 2 2 11 2" xfId="19553"/>
    <cellStyle name="Normal 2 3 2 2 11 2 2" xfId="54769"/>
    <cellStyle name="Normal 2 3 2 2 11 3" xfId="42172"/>
    <cellStyle name="Normal 2 3 2 2 11 4" xfId="32158"/>
    <cellStyle name="Normal 2 3 2 2 12" xfId="8707"/>
    <cellStyle name="Normal 2 3 2 2 12 2" xfId="21329"/>
    <cellStyle name="Normal 2 3 2 2 12 2 2" xfId="56545"/>
    <cellStyle name="Normal 2 3 2 2 12 3" xfId="43948"/>
    <cellStyle name="Normal 2 3 2 2 12 4" xfId="33934"/>
    <cellStyle name="Normal 2 3 2 2 13" xfId="10585"/>
    <cellStyle name="Normal 2 3 2 2 13 2" xfId="23196"/>
    <cellStyle name="Normal 2 3 2 2 13 2 2" xfId="58412"/>
    <cellStyle name="Normal 2 3 2 2 13 3" xfId="45815"/>
    <cellStyle name="Normal 2 3 2 2 13 4" xfId="35801"/>
    <cellStyle name="Normal 2 3 2 2 14" xfId="14868"/>
    <cellStyle name="Normal 2 3 2 2 14 2" xfId="50085"/>
    <cellStyle name="Normal 2 3 2 2 14 3" xfId="27474"/>
    <cellStyle name="Normal 2 3 2 2 15" xfId="12282"/>
    <cellStyle name="Normal 2 3 2 2 15 2" xfId="47500"/>
    <cellStyle name="Normal 2 3 2 2 16" xfId="37487"/>
    <cellStyle name="Normal 2 3 2 2 17" xfId="24889"/>
    <cellStyle name="Normal 2 3 2 2 18" xfId="60102"/>
    <cellStyle name="Normal 2 3 2 2 2" xfId="1144"/>
    <cellStyle name="Normal 2 3 2 2 2 10" xfId="6999"/>
    <cellStyle name="Normal 2 3 2 2 2 10 2" xfId="19625"/>
    <cellStyle name="Normal 2 3 2 2 2 10 2 2" xfId="54841"/>
    <cellStyle name="Normal 2 3 2 2 2 10 3" xfId="42244"/>
    <cellStyle name="Normal 2 3 2 2 2 10 4" xfId="32230"/>
    <cellStyle name="Normal 2 3 2 2 2 11" xfId="8780"/>
    <cellStyle name="Normal 2 3 2 2 2 11 2" xfId="21401"/>
    <cellStyle name="Normal 2 3 2 2 2 11 2 2" xfId="56617"/>
    <cellStyle name="Normal 2 3 2 2 2 11 3" xfId="44020"/>
    <cellStyle name="Normal 2 3 2 2 2 11 4" xfId="34006"/>
    <cellStyle name="Normal 2 3 2 2 2 12" xfId="10586"/>
    <cellStyle name="Normal 2 3 2 2 2 12 2" xfId="23197"/>
    <cellStyle name="Normal 2 3 2 2 2 12 2 2" xfId="58413"/>
    <cellStyle name="Normal 2 3 2 2 2 12 3" xfId="45816"/>
    <cellStyle name="Normal 2 3 2 2 2 12 4" xfId="35802"/>
    <cellStyle name="Normal 2 3 2 2 2 13" xfId="14940"/>
    <cellStyle name="Normal 2 3 2 2 2 13 2" xfId="50157"/>
    <cellStyle name="Normal 2 3 2 2 2 13 3" xfId="27546"/>
    <cellStyle name="Normal 2 3 2 2 2 14" xfId="12354"/>
    <cellStyle name="Normal 2 3 2 2 2 14 2" xfId="47572"/>
    <cellStyle name="Normal 2 3 2 2 2 15" xfId="37559"/>
    <cellStyle name="Normal 2 3 2 2 2 16" xfId="24961"/>
    <cellStyle name="Normal 2 3 2 2 2 17" xfId="60174"/>
    <cellStyle name="Normal 2 3 2 2 2 2" xfId="1145"/>
    <cellStyle name="Normal 2 3 2 2 2 2 10" xfId="10587"/>
    <cellStyle name="Normal 2 3 2 2 2 2 10 2" xfId="23198"/>
    <cellStyle name="Normal 2 3 2 2 2 2 10 2 2" xfId="58414"/>
    <cellStyle name="Normal 2 3 2 2 2 2 10 3" xfId="45817"/>
    <cellStyle name="Normal 2 3 2 2 2 2 10 4" xfId="35803"/>
    <cellStyle name="Normal 2 3 2 2 2 2 11" xfId="15095"/>
    <cellStyle name="Normal 2 3 2 2 2 2 11 2" xfId="50311"/>
    <cellStyle name="Normal 2 3 2 2 2 2 11 3" xfId="27700"/>
    <cellStyle name="Normal 2 3 2 2 2 2 12" xfId="12508"/>
    <cellStyle name="Normal 2 3 2 2 2 2 12 2" xfId="47726"/>
    <cellStyle name="Normal 2 3 2 2 2 2 13" xfId="37714"/>
    <cellStyle name="Normal 2 3 2 2 2 2 14" xfId="25115"/>
    <cellStyle name="Normal 2 3 2 2 2 2 15" xfId="60328"/>
    <cellStyle name="Normal 2 3 2 2 2 2 2" xfId="3231"/>
    <cellStyle name="Normal 2 3 2 2 2 2 2 10" xfId="25599"/>
    <cellStyle name="Normal 2 3 2 2 2 2 2 11" xfId="61134"/>
    <cellStyle name="Normal 2 3 2 2 2 2 2 2" xfId="5031"/>
    <cellStyle name="Normal 2 3 2 2 2 2 2 2 2" xfId="17677"/>
    <cellStyle name="Normal 2 3 2 2 2 2 2 2 2 2" xfId="52893"/>
    <cellStyle name="Normal 2 3 2 2 2 2 2 2 2 3" xfId="30282"/>
    <cellStyle name="Normal 2 3 2 2 2 2 2 2 3" xfId="14123"/>
    <cellStyle name="Normal 2 3 2 2 2 2 2 2 3 2" xfId="49341"/>
    <cellStyle name="Normal 2 3 2 2 2 2 2 2 4" xfId="40296"/>
    <cellStyle name="Normal 2 3 2 2 2 2 2 2 5" xfId="26730"/>
    <cellStyle name="Normal 2 3 2 2 2 2 2 3" xfId="6501"/>
    <cellStyle name="Normal 2 3 2 2 2 2 2 3 2" xfId="19131"/>
    <cellStyle name="Normal 2 3 2 2 2 2 2 3 2 2" xfId="54347"/>
    <cellStyle name="Normal 2 3 2 2 2 2 2 3 3" xfId="41750"/>
    <cellStyle name="Normal 2 3 2 2 2 2 2 3 4" xfId="31736"/>
    <cellStyle name="Normal 2 3 2 2 2 2 2 4" xfId="7960"/>
    <cellStyle name="Normal 2 3 2 2 2 2 2 4 2" xfId="20585"/>
    <cellStyle name="Normal 2 3 2 2 2 2 2 4 2 2" xfId="55801"/>
    <cellStyle name="Normal 2 3 2 2 2 2 2 4 3" xfId="43204"/>
    <cellStyle name="Normal 2 3 2 2 2 2 2 4 4" xfId="33190"/>
    <cellStyle name="Normal 2 3 2 2 2 2 2 5" xfId="9741"/>
    <cellStyle name="Normal 2 3 2 2 2 2 2 5 2" xfId="22361"/>
    <cellStyle name="Normal 2 3 2 2 2 2 2 5 2 2" xfId="57577"/>
    <cellStyle name="Normal 2 3 2 2 2 2 2 5 3" xfId="44980"/>
    <cellStyle name="Normal 2 3 2 2 2 2 2 5 4" xfId="34966"/>
    <cellStyle name="Normal 2 3 2 2 2 2 2 6" xfId="11534"/>
    <cellStyle name="Normal 2 3 2 2 2 2 2 6 2" xfId="24137"/>
    <cellStyle name="Normal 2 3 2 2 2 2 2 6 2 2" xfId="59353"/>
    <cellStyle name="Normal 2 3 2 2 2 2 2 6 3" xfId="46756"/>
    <cellStyle name="Normal 2 3 2 2 2 2 2 6 4" xfId="36742"/>
    <cellStyle name="Normal 2 3 2 2 2 2 2 7" xfId="15901"/>
    <cellStyle name="Normal 2 3 2 2 2 2 2 7 2" xfId="51117"/>
    <cellStyle name="Normal 2 3 2 2 2 2 2 7 3" xfId="28506"/>
    <cellStyle name="Normal 2 3 2 2 2 2 2 8" xfId="12992"/>
    <cellStyle name="Normal 2 3 2 2 2 2 2 8 2" xfId="48210"/>
    <cellStyle name="Normal 2 3 2 2 2 2 2 9" xfId="38520"/>
    <cellStyle name="Normal 2 3 2 2 2 2 3" xfId="3560"/>
    <cellStyle name="Normal 2 3 2 2 2 2 3 10" xfId="27055"/>
    <cellStyle name="Normal 2 3 2 2 2 2 3 11" xfId="61459"/>
    <cellStyle name="Normal 2 3 2 2 2 2 3 2" xfId="5356"/>
    <cellStyle name="Normal 2 3 2 2 2 2 3 2 2" xfId="18002"/>
    <cellStyle name="Normal 2 3 2 2 2 2 3 2 2 2" xfId="53218"/>
    <cellStyle name="Normal 2 3 2 2 2 2 3 2 3" xfId="40621"/>
    <cellStyle name="Normal 2 3 2 2 2 2 3 2 4" xfId="30607"/>
    <cellStyle name="Normal 2 3 2 2 2 2 3 3" xfId="6826"/>
    <cellStyle name="Normal 2 3 2 2 2 2 3 3 2" xfId="19456"/>
    <cellStyle name="Normal 2 3 2 2 2 2 3 3 2 2" xfId="54672"/>
    <cellStyle name="Normal 2 3 2 2 2 2 3 3 3" xfId="42075"/>
    <cellStyle name="Normal 2 3 2 2 2 2 3 3 4" xfId="32061"/>
    <cellStyle name="Normal 2 3 2 2 2 2 3 4" xfId="8285"/>
    <cellStyle name="Normal 2 3 2 2 2 2 3 4 2" xfId="20910"/>
    <cellStyle name="Normal 2 3 2 2 2 2 3 4 2 2" xfId="56126"/>
    <cellStyle name="Normal 2 3 2 2 2 2 3 4 3" xfId="43529"/>
    <cellStyle name="Normal 2 3 2 2 2 2 3 4 4" xfId="33515"/>
    <cellStyle name="Normal 2 3 2 2 2 2 3 5" xfId="10066"/>
    <cellStyle name="Normal 2 3 2 2 2 2 3 5 2" xfId="22686"/>
    <cellStyle name="Normal 2 3 2 2 2 2 3 5 2 2" xfId="57902"/>
    <cellStyle name="Normal 2 3 2 2 2 2 3 5 3" xfId="45305"/>
    <cellStyle name="Normal 2 3 2 2 2 2 3 5 4" xfId="35291"/>
    <cellStyle name="Normal 2 3 2 2 2 2 3 6" xfId="11859"/>
    <cellStyle name="Normal 2 3 2 2 2 2 3 6 2" xfId="24462"/>
    <cellStyle name="Normal 2 3 2 2 2 2 3 6 2 2" xfId="59678"/>
    <cellStyle name="Normal 2 3 2 2 2 2 3 6 3" xfId="47081"/>
    <cellStyle name="Normal 2 3 2 2 2 2 3 6 4" xfId="37067"/>
    <cellStyle name="Normal 2 3 2 2 2 2 3 7" xfId="16226"/>
    <cellStyle name="Normal 2 3 2 2 2 2 3 7 2" xfId="51442"/>
    <cellStyle name="Normal 2 3 2 2 2 2 3 7 3" xfId="28831"/>
    <cellStyle name="Normal 2 3 2 2 2 2 3 8" xfId="14448"/>
    <cellStyle name="Normal 2 3 2 2 2 2 3 8 2" xfId="49666"/>
    <cellStyle name="Normal 2 3 2 2 2 2 3 9" xfId="38845"/>
    <cellStyle name="Normal 2 3 2 2 2 2 4" xfId="2722"/>
    <cellStyle name="Normal 2 3 2 2 2 2 4 10" xfId="26246"/>
    <cellStyle name="Normal 2 3 2 2 2 2 4 11" xfId="60650"/>
    <cellStyle name="Normal 2 3 2 2 2 2 4 2" xfId="4547"/>
    <cellStyle name="Normal 2 3 2 2 2 2 4 2 2" xfId="17193"/>
    <cellStyle name="Normal 2 3 2 2 2 2 4 2 2 2" xfId="52409"/>
    <cellStyle name="Normal 2 3 2 2 2 2 4 2 3" xfId="39812"/>
    <cellStyle name="Normal 2 3 2 2 2 2 4 2 4" xfId="29798"/>
    <cellStyle name="Normal 2 3 2 2 2 2 4 3" xfId="6017"/>
    <cellStyle name="Normal 2 3 2 2 2 2 4 3 2" xfId="18647"/>
    <cellStyle name="Normal 2 3 2 2 2 2 4 3 2 2" xfId="53863"/>
    <cellStyle name="Normal 2 3 2 2 2 2 4 3 3" xfId="41266"/>
    <cellStyle name="Normal 2 3 2 2 2 2 4 3 4" xfId="31252"/>
    <cellStyle name="Normal 2 3 2 2 2 2 4 4" xfId="7476"/>
    <cellStyle name="Normal 2 3 2 2 2 2 4 4 2" xfId="20101"/>
    <cellStyle name="Normal 2 3 2 2 2 2 4 4 2 2" xfId="55317"/>
    <cellStyle name="Normal 2 3 2 2 2 2 4 4 3" xfId="42720"/>
    <cellStyle name="Normal 2 3 2 2 2 2 4 4 4" xfId="32706"/>
    <cellStyle name="Normal 2 3 2 2 2 2 4 5" xfId="9257"/>
    <cellStyle name="Normal 2 3 2 2 2 2 4 5 2" xfId="21877"/>
    <cellStyle name="Normal 2 3 2 2 2 2 4 5 2 2" xfId="57093"/>
    <cellStyle name="Normal 2 3 2 2 2 2 4 5 3" xfId="44496"/>
    <cellStyle name="Normal 2 3 2 2 2 2 4 5 4" xfId="34482"/>
    <cellStyle name="Normal 2 3 2 2 2 2 4 6" xfId="11050"/>
    <cellStyle name="Normal 2 3 2 2 2 2 4 6 2" xfId="23653"/>
    <cellStyle name="Normal 2 3 2 2 2 2 4 6 2 2" xfId="58869"/>
    <cellStyle name="Normal 2 3 2 2 2 2 4 6 3" xfId="46272"/>
    <cellStyle name="Normal 2 3 2 2 2 2 4 6 4" xfId="36258"/>
    <cellStyle name="Normal 2 3 2 2 2 2 4 7" xfId="15417"/>
    <cellStyle name="Normal 2 3 2 2 2 2 4 7 2" xfId="50633"/>
    <cellStyle name="Normal 2 3 2 2 2 2 4 7 3" xfId="28022"/>
    <cellStyle name="Normal 2 3 2 2 2 2 4 8" xfId="13639"/>
    <cellStyle name="Normal 2 3 2 2 2 2 4 8 2" xfId="48857"/>
    <cellStyle name="Normal 2 3 2 2 2 2 4 9" xfId="38036"/>
    <cellStyle name="Normal 2 3 2 2 2 2 5" xfId="3885"/>
    <cellStyle name="Normal 2 3 2 2 2 2 5 2" xfId="8608"/>
    <cellStyle name="Normal 2 3 2 2 2 2 5 2 2" xfId="21233"/>
    <cellStyle name="Normal 2 3 2 2 2 2 5 2 2 2" xfId="56449"/>
    <cellStyle name="Normal 2 3 2 2 2 2 5 2 3" xfId="43852"/>
    <cellStyle name="Normal 2 3 2 2 2 2 5 2 4" xfId="33838"/>
    <cellStyle name="Normal 2 3 2 2 2 2 5 3" xfId="10389"/>
    <cellStyle name="Normal 2 3 2 2 2 2 5 3 2" xfId="23009"/>
    <cellStyle name="Normal 2 3 2 2 2 2 5 3 2 2" xfId="58225"/>
    <cellStyle name="Normal 2 3 2 2 2 2 5 3 3" xfId="45628"/>
    <cellStyle name="Normal 2 3 2 2 2 2 5 3 4" xfId="35614"/>
    <cellStyle name="Normal 2 3 2 2 2 2 5 4" xfId="12184"/>
    <cellStyle name="Normal 2 3 2 2 2 2 5 4 2" xfId="24785"/>
    <cellStyle name="Normal 2 3 2 2 2 2 5 4 2 2" xfId="60001"/>
    <cellStyle name="Normal 2 3 2 2 2 2 5 4 3" xfId="47404"/>
    <cellStyle name="Normal 2 3 2 2 2 2 5 4 4" xfId="37390"/>
    <cellStyle name="Normal 2 3 2 2 2 2 5 5" xfId="16549"/>
    <cellStyle name="Normal 2 3 2 2 2 2 5 5 2" xfId="51765"/>
    <cellStyle name="Normal 2 3 2 2 2 2 5 5 3" xfId="29154"/>
    <cellStyle name="Normal 2 3 2 2 2 2 5 6" xfId="14771"/>
    <cellStyle name="Normal 2 3 2 2 2 2 5 6 2" xfId="49989"/>
    <cellStyle name="Normal 2 3 2 2 2 2 5 7" xfId="39168"/>
    <cellStyle name="Normal 2 3 2 2 2 2 5 8" xfId="27378"/>
    <cellStyle name="Normal 2 3 2 2 2 2 6" xfId="4225"/>
    <cellStyle name="Normal 2 3 2 2 2 2 6 2" xfId="16871"/>
    <cellStyle name="Normal 2 3 2 2 2 2 6 2 2" xfId="52087"/>
    <cellStyle name="Normal 2 3 2 2 2 2 6 2 3" xfId="29476"/>
    <cellStyle name="Normal 2 3 2 2 2 2 6 3" xfId="13317"/>
    <cellStyle name="Normal 2 3 2 2 2 2 6 3 2" xfId="48535"/>
    <cellStyle name="Normal 2 3 2 2 2 2 6 4" xfId="39490"/>
    <cellStyle name="Normal 2 3 2 2 2 2 6 5" xfId="25924"/>
    <cellStyle name="Normal 2 3 2 2 2 2 7" xfId="5695"/>
    <cellStyle name="Normal 2 3 2 2 2 2 7 2" xfId="18325"/>
    <cellStyle name="Normal 2 3 2 2 2 2 7 2 2" xfId="53541"/>
    <cellStyle name="Normal 2 3 2 2 2 2 7 3" xfId="40944"/>
    <cellStyle name="Normal 2 3 2 2 2 2 7 4" xfId="30930"/>
    <cellStyle name="Normal 2 3 2 2 2 2 8" xfId="7154"/>
    <cellStyle name="Normal 2 3 2 2 2 2 8 2" xfId="19779"/>
    <cellStyle name="Normal 2 3 2 2 2 2 8 2 2" xfId="54995"/>
    <cellStyle name="Normal 2 3 2 2 2 2 8 3" xfId="42398"/>
    <cellStyle name="Normal 2 3 2 2 2 2 8 4" xfId="32384"/>
    <cellStyle name="Normal 2 3 2 2 2 2 9" xfId="8935"/>
    <cellStyle name="Normal 2 3 2 2 2 2 9 2" xfId="21555"/>
    <cellStyle name="Normal 2 3 2 2 2 2 9 2 2" xfId="56771"/>
    <cellStyle name="Normal 2 3 2 2 2 2 9 3" xfId="44174"/>
    <cellStyle name="Normal 2 3 2 2 2 2 9 4" xfId="34160"/>
    <cellStyle name="Normal 2 3 2 2 2 3" xfId="3071"/>
    <cellStyle name="Normal 2 3 2 2 2 3 10" xfId="25442"/>
    <cellStyle name="Normal 2 3 2 2 2 3 11" xfId="60977"/>
    <cellStyle name="Normal 2 3 2 2 2 3 2" xfId="4874"/>
    <cellStyle name="Normal 2 3 2 2 2 3 2 2" xfId="17520"/>
    <cellStyle name="Normal 2 3 2 2 2 3 2 2 2" xfId="52736"/>
    <cellStyle name="Normal 2 3 2 2 2 3 2 2 3" xfId="30125"/>
    <cellStyle name="Normal 2 3 2 2 2 3 2 3" xfId="13966"/>
    <cellStyle name="Normal 2 3 2 2 2 3 2 3 2" xfId="49184"/>
    <cellStyle name="Normal 2 3 2 2 2 3 2 4" xfId="40139"/>
    <cellStyle name="Normal 2 3 2 2 2 3 2 5" xfId="26573"/>
    <cellStyle name="Normal 2 3 2 2 2 3 3" xfId="6344"/>
    <cellStyle name="Normal 2 3 2 2 2 3 3 2" xfId="18974"/>
    <cellStyle name="Normal 2 3 2 2 2 3 3 2 2" xfId="54190"/>
    <cellStyle name="Normal 2 3 2 2 2 3 3 3" xfId="41593"/>
    <cellStyle name="Normal 2 3 2 2 2 3 3 4" xfId="31579"/>
    <cellStyle name="Normal 2 3 2 2 2 3 4" xfId="7803"/>
    <cellStyle name="Normal 2 3 2 2 2 3 4 2" xfId="20428"/>
    <cellStyle name="Normal 2 3 2 2 2 3 4 2 2" xfId="55644"/>
    <cellStyle name="Normal 2 3 2 2 2 3 4 3" xfId="43047"/>
    <cellStyle name="Normal 2 3 2 2 2 3 4 4" xfId="33033"/>
    <cellStyle name="Normal 2 3 2 2 2 3 5" xfId="9584"/>
    <cellStyle name="Normal 2 3 2 2 2 3 5 2" xfId="22204"/>
    <cellStyle name="Normal 2 3 2 2 2 3 5 2 2" xfId="57420"/>
    <cellStyle name="Normal 2 3 2 2 2 3 5 3" xfId="44823"/>
    <cellStyle name="Normal 2 3 2 2 2 3 5 4" xfId="34809"/>
    <cellStyle name="Normal 2 3 2 2 2 3 6" xfId="11377"/>
    <cellStyle name="Normal 2 3 2 2 2 3 6 2" xfId="23980"/>
    <cellStyle name="Normal 2 3 2 2 2 3 6 2 2" xfId="59196"/>
    <cellStyle name="Normal 2 3 2 2 2 3 6 3" xfId="46599"/>
    <cellStyle name="Normal 2 3 2 2 2 3 6 4" xfId="36585"/>
    <cellStyle name="Normal 2 3 2 2 2 3 7" xfId="15744"/>
    <cellStyle name="Normal 2 3 2 2 2 3 7 2" xfId="50960"/>
    <cellStyle name="Normal 2 3 2 2 2 3 7 3" xfId="28349"/>
    <cellStyle name="Normal 2 3 2 2 2 3 8" xfId="12835"/>
    <cellStyle name="Normal 2 3 2 2 2 3 8 2" xfId="48053"/>
    <cellStyle name="Normal 2 3 2 2 2 3 9" xfId="38363"/>
    <cellStyle name="Normal 2 3 2 2 2 4" xfId="2898"/>
    <cellStyle name="Normal 2 3 2 2 2 4 10" xfId="25283"/>
    <cellStyle name="Normal 2 3 2 2 2 4 11" xfId="60818"/>
    <cellStyle name="Normal 2 3 2 2 2 4 2" xfId="4715"/>
    <cellStyle name="Normal 2 3 2 2 2 4 2 2" xfId="17361"/>
    <cellStyle name="Normal 2 3 2 2 2 4 2 2 2" xfId="52577"/>
    <cellStyle name="Normal 2 3 2 2 2 4 2 2 3" xfId="29966"/>
    <cellStyle name="Normal 2 3 2 2 2 4 2 3" xfId="13807"/>
    <cellStyle name="Normal 2 3 2 2 2 4 2 3 2" xfId="49025"/>
    <cellStyle name="Normal 2 3 2 2 2 4 2 4" xfId="39980"/>
    <cellStyle name="Normal 2 3 2 2 2 4 2 5" xfId="26414"/>
    <cellStyle name="Normal 2 3 2 2 2 4 3" xfId="6185"/>
    <cellStyle name="Normal 2 3 2 2 2 4 3 2" xfId="18815"/>
    <cellStyle name="Normal 2 3 2 2 2 4 3 2 2" xfId="54031"/>
    <cellStyle name="Normal 2 3 2 2 2 4 3 3" xfId="41434"/>
    <cellStyle name="Normal 2 3 2 2 2 4 3 4" xfId="31420"/>
    <cellStyle name="Normal 2 3 2 2 2 4 4" xfId="7644"/>
    <cellStyle name="Normal 2 3 2 2 2 4 4 2" xfId="20269"/>
    <cellStyle name="Normal 2 3 2 2 2 4 4 2 2" xfId="55485"/>
    <cellStyle name="Normal 2 3 2 2 2 4 4 3" xfId="42888"/>
    <cellStyle name="Normal 2 3 2 2 2 4 4 4" xfId="32874"/>
    <cellStyle name="Normal 2 3 2 2 2 4 5" xfId="9425"/>
    <cellStyle name="Normal 2 3 2 2 2 4 5 2" xfId="22045"/>
    <cellStyle name="Normal 2 3 2 2 2 4 5 2 2" xfId="57261"/>
    <cellStyle name="Normal 2 3 2 2 2 4 5 3" xfId="44664"/>
    <cellStyle name="Normal 2 3 2 2 2 4 5 4" xfId="34650"/>
    <cellStyle name="Normal 2 3 2 2 2 4 6" xfId="11218"/>
    <cellStyle name="Normal 2 3 2 2 2 4 6 2" xfId="23821"/>
    <cellStyle name="Normal 2 3 2 2 2 4 6 2 2" xfId="59037"/>
    <cellStyle name="Normal 2 3 2 2 2 4 6 3" xfId="46440"/>
    <cellStyle name="Normal 2 3 2 2 2 4 6 4" xfId="36426"/>
    <cellStyle name="Normal 2 3 2 2 2 4 7" xfId="15585"/>
    <cellStyle name="Normal 2 3 2 2 2 4 7 2" xfId="50801"/>
    <cellStyle name="Normal 2 3 2 2 2 4 7 3" xfId="28190"/>
    <cellStyle name="Normal 2 3 2 2 2 4 8" xfId="12676"/>
    <cellStyle name="Normal 2 3 2 2 2 4 8 2" xfId="47894"/>
    <cellStyle name="Normal 2 3 2 2 2 4 9" xfId="38204"/>
    <cellStyle name="Normal 2 3 2 2 2 5" xfId="3406"/>
    <cellStyle name="Normal 2 3 2 2 2 5 10" xfId="26901"/>
    <cellStyle name="Normal 2 3 2 2 2 5 11" xfId="61305"/>
    <cellStyle name="Normal 2 3 2 2 2 5 2" xfId="5202"/>
    <cellStyle name="Normal 2 3 2 2 2 5 2 2" xfId="17848"/>
    <cellStyle name="Normal 2 3 2 2 2 5 2 2 2" xfId="53064"/>
    <cellStyle name="Normal 2 3 2 2 2 5 2 3" xfId="40467"/>
    <cellStyle name="Normal 2 3 2 2 2 5 2 4" xfId="30453"/>
    <cellStyle name="Normal 2 3 2 2 2 5 3" xfId="6672"/>
    <cellStyle name="Normal 2 3 2 2 2 5 3 2" xfId="19302"/>
    <cellStyle name="Normal 2 3 2 2 2 5 3 2 2" xfId="54518"/>
    <cellStyle name="Normal 2 3 2 2 2 5 3 3" xfId="41921"/>
    <cellStyle name="Normal 2 3 2 2 2 5 3 4" xfId="31907"/>
    <cellStyle name="Normal 2 3 2 2 2 5 4" xfId="8131"/>
    <cellStyle name="Normal 2 3 2 2 2 5 4 2" xfId="20756"/>
    <cellStyle name="Normal 2 3 2 2 2 5 4 2 2" xfId="55972"/>
    <cellStyle name="Normal 2 3 2 2 2 5 4 3" xfId="43375"/>
    <cellStyle name="Normal 2 3 2 2 2 5 4 4" xfId="33361"/>
    <cellStyle name="Normal 2 3 2 2 2 5 5" xfId="9912"/>
    <cellStyle name="Normal 2 3 2 2 2 5 5 2" xfId="22532"/>
    <cellStyle name="Normal 2 3 2 2 2 5 5 2 2" xfId="57748"/>
    <cellStyle name="Normal 2 3 2 2 2 5 5 3" xfId="45151"/>
    <cellStyle name="Normal 2 3 2 2 2 5 5 4" xfId="35137"/>
    <cellStyle name="Normal 2 3 2 2 2 5 6" xfId="11705"/>
    <cellStyle name="Normal 2 3 2 2 2 5 6 2" xfId="24308"/>
    <cellStyle name="Normal 2 3 2 2 2 5 6 2 2" xfId="59524"/>
    <cellStyle name="Normal 2 3 2 2 2 5 6 3" xfId="46927"/>
    <cellStyle name="Normal 2 3 2 2 2 5 6 4" xfId="36913"/>
    <cellStyle name="Normal 2 3 2 2 2 5 7" xfId="16072"/>
    <cellStyle name="Normal 2 3 2 2 2 5 7 2" xfId="51288"/>
    <cellStyle name="Normal 2 3 2 2 2 5 7 3" xfId="28677"/>
    <cellStyle name="Normal 2 3 2 2 2 5 8" xfId="14294"/>
    <cellStyle name="Normal 2 3 2 2 2 5 8 2" xfId="49512"/>
    <cellStyle name="Normal 2 3 2 2 2 5 9" xfId="38691"/>
    <cellStyle name="Normal 2 3 2 2 2 6" xfId="2567"/>
    <cellStyle name="Normal 2 3 2 2 2 6 10" xfId="26092"/>
    <cellStyle name="Normal 2 3 2 2 2 6 11" xfId="60496"/>
    <cellStyle name="Normal 2 3 2 2 2 6 2" xfId="4393"/>
    <cellStyle name="Normal 2 3 2 2 2 6 2 2" xfId="17039"/>
    <cellStyle name="Normal 2 3 2 2 2 6 2 2 2" xfId="52255"/>
    <cellStyle name="Normal 2 3 2 2 2 6 2 3" xfId="39658"/>
    <cellStyle name="Normal 2 3 2 2 2 6 2 4" xfId="29644"/>
    <cellStyle name="Normal 2 3 2 2 2 6 3" xfId="5863"/>
    <cellStyle name="Normal 2 3 2 2 2 6 3 2" xfId="18493"/>
    <cellStyle name="Normal 2 3 2 2 2 6 3 2 2" xfId="53709"/>
    <cellStyle name="Normal 2 3 2 2 2 6 3 3" xfId="41112"/>
    <cellStyle name="Normal 2 3 2 2 2 6 3 4" xfId="31098"/>
    <cellStyle name="Normal 2 3 2 2 2 6 4" xfId="7322"/>
    <cellStyle name="Normal 2 3 2 2 2 6 4 2" xfId="19947"/>
    <cellStyle name="Normal 2 3 2 2 2 6 4 2 2" xfId="55163"/>
    <cellStyle name="Normal 2 3 2 2 2 6 4 3" xfId="42566"/>
    <cellStyle name="Normal 2 3 2 2 2 6 4 4" xfId="32552"/>
    <cellStyle name="Normal 2 3 2 2 2 6 5" xfId="9103"/>
    <cellStyle name="Normal 2 3 2 2 2 6 5 2" xfId="21723"/>
    <cellStyle name="Normal 2 3 2 2 2 6 5 2 2" xfId="56939"/>
    <cellStyle name="Normal 2 3 2 2 2 6 5 3" xfId="44342"/>
    <cellStyle name="Normal 2 3 2 2 2 6 5 4" xfId="34328"/>
    <cellStyle name="Normal 2 3 2 2 2 6 6" xfId="10896"/>
    <cellStyle name="Normal 2 3 2 2 2 6 6 2" xfId="23499"/>
    <cellStyle name="Normal 2 3 2 2 2 6 6 2 2" xfId="58715"/>
    <cellStyle name="Normal 2 3 2 2 2 6 6 3" xfId="46118"/>
    <cellStyle name="Normal 2 3 2 2 2 6 6 4" xfId="36104"/>
    <cellStyle name="Normal 2 3 2 2 2 6 7" xfId="15263"/>
    <cellStyle name="Normal 2 3 2 2 2 6 7 2" xfId="50479"/>
    <cellStyle name="Normal 2 3 2 2 2 6 7 3" xfId="27868"/>
    <cellStyle name="Normal 2 3 2 2 2 6 8" xfId="13485"/>
    <cellStyle name="Normal 2 3 2 2 2 6 8 2" xfId="48703"/>
    <cellStyle name="Normal 2 3 2 2 2 6 9" xfId="37882"/>
    <cellStyle name="Normal 2 3 2 2 2 7" xfId="3730"/>
    <cellStyle name="Normal 2 3 2 2 2 7 2" xfId="8454"/>
    <cellStyle name="Normal 2 3 2 2 2 7 2 2" xfId="21079"/>
    <cellStyle name="Normal 2 3 2 2 2 7 2 2 2" xfId="56295"/>
    <cellStyle name="Normal 2 3 2 2 2 7 2 3" xfId="43698"/>
    <cellStyle name="Normal 2 3 2 2 2 7 2 4" xfId="33684"/>
    <cellStyle name="Normal 2 3 2 2 2 7 3" xfId="10235"/>
    <cellStyle name="Normal 2 3 2 2 2 7 3 2" xfId="22855"/>
    <cellStyle name="Normal 2 3 2 2 2 7 3 2 2" xfId="58071"/>
    <cellStyle name="Normal 2 3 2 2 2 7 3 3" xfId="45474"/>
    <cellStyle name="Normal 2 3 2 2 2 7 3 4" xfId="35460"/>
    <cellStyle name="Normal 2 3 2 2 2 7 4" xfId="12030"/>
    <cellStyle name="Normal 2 3 2 2 2 7 4 2" xfId="24631"/>
    <cellStyle name="Normal 2 3 2 2 2 7 4 2 2" xfId="59847"/>
    <cellStyle name="Normal 2 3 2 2 2 7 4 3" xfId="47250"/>
    <cellStyle name="Normal 2 3 2 2 2 7 4 4" xfId="37236"/>
    <cellStyle name="Normal 2 3 2 2 2 7 5" xfId="16395"/>
    <cellStyle name="Normal 2 3 2 2 2 7 5 2" xfId="51611"/>
    <cellStyle name="Normal 2 3 2 2 2 7 5 3" xfId="29000"/>
    <cellStyle name="Normal 2 3 2 2 2 7 6" xfId="14617"/>
    <cellStyle name="Normal 2 3 2 2 2 7 6 2" xfId="49835"/>
    <cellStyle name="Normal 2 3 2 2 2 7 7" xfId="39014"/>
    <cellStyle name="Normal 2 3 2 2 2 7 8" xfId="27224"/>
    <cellStyle name="Normal 2 3 2 2 2 8" xfId="4068"/>
    <cellStyle name="Normal 2 3 2 2 2 8 2" xfId="16717"/>
    <cellStyle name="Normal 2 3 2 2 2 8 2 2" xfId="51933"/>
    <cellStyle name="Normal 2 3 2 2 2 8 2 3" xfId="29322"/>
    <cellStyle name="Normal 2 3 2 2 2 8 3" xfId="13163"/>
    <cellStyle name="Normal 2 3 2 2 2 8 3 2" xfId="48381"/>
    <cellStyle name="Normal 2 3 2 2 2 8 4" xfId="39336"/>
    <cellStyle name="Normal 2 3 2 2 2 8 5" xfId="25770"/>
    <cellStyle name="Normal 2 3 2 2 2 9" xfId="5541"/>
    <cellStyle name="Normal 2 3 2 2 2 9 2" xfId="18171"/>
    <cellStyle name="Normal 2 3 2 2 2 9 2 2" xfId="53387"/>
    <cellStyle name="Normal 2 3 2 2 2 9 3" xfId="40790"/>
    <cellStyle name="Normal 2 3 2 2 2 9 4" xfId="30776"/>
    <cellStyle name="Normal 2 3 2 2 3" xfId="1146"/>
    <cellStyle name="Normal 2 3 2 2 3 10" xfId="10588"/>
    <cellStyle name="Normal 2 3 2 2 3 10 2" xfId="23199"/>
    <cellStyle name="Normal 2 3 2 2 3 10 2 2" xfId="58415"/>
    <cellStyle name="Normal 2 3 2 2 3 10 3" xfId="45818"/>
    <cellStyle name="Normal 2 3 2 2 3 10 4" xfId="35804"/>
    <cellStyle name="Normal 2 3 2 2 3 11" xfId="15021"/>
    <cellStyle name="Normal 2 3 2 2 3 11 2" xfId="50237"/>
    <cellStyle name="Normal 2 3 2 2 3 11 3" xfId="27626"/>
    <cellStyle name="Normal 2 3 2 2 3 12" xfId="12434"/>
    <cellStyle name="Normal 2 3 2 2 3 12 2" xfId="47652"/>
    <cellStyle name="Normal 2 3 2 2 3 13" xfId="37640"/>
    <cellStyle name="Normal 2 3 2 2 3 14" xfId="25041"/>
    <cellStyle name="Normal 2 3 2 2 3 15" xfId="60254"/>
    <cellStyle name="Normal 2 3 2 2 3 2" xfId="3157"/>
    <cellStyle name="Normal 2 3 2 2 3 2 10" xfId="25525"/>
    <cellStyle name="Normal 2 3 2 2 3 2 11" xfId="61060"/>
    <cellStyle name="Normal 2 3 2 2 3 2 2" xfId="4957"/>
    <cellStyle name="Normal 2 3 2 2 3 2 2 2" xfId="17603"/>
    <cellStyle name="Normal 2 3 2 2 3 2 2 2 2" xfId="52819"/>
    <cellStyle name="Normal 2 3 2 2 3 2 2 2 3" xfId="30208"/>
    <cellStyle name="Normal 2 3 2 2 3 2 2 3" xfId="14049"/>
    <cellStyle name="Normal 2 3 2 2 3 2 2 3 2" xfId="49267"/>
    <cellStyle name="Normal 2 3 2 2 3 2 2 4" xfId="40222"/>
    <cellStyle name="Normal 2 3 2 2 3 2 2 5" xfId="26656"/>
    <cellStyle name="Normal 2 3 2 2 3 2 3" xfId="6427"/>
    <cellStyle name="Normal 2 3 2 2 3 2 3 2" xfId="19057"/>
    <cellStyle name="Normal 2 3 2 2 3 2 3 2 2" xfId="54273"/>
    <cellStyle name="Normal 2 3 2 2 3 2 3 3" xfId="41676"/>
    <cellStyle name="Normal 2 3 2 2 3 2 3 4" xfId="31662"/>
    <cellStyle name="Normal 2 3 2 2 3 2 4" xfId="7886"/>
    <cellStyle name="Normal 2 3 2 2 3 2 4 2" xfId="20511"/>
    <cellStyle name="Normal 2 3 2 2 3 2 4 2 2" xfId="55727"/>
    <cellStyle name="Normal 2 3 2 2 3 2 4 3" xfId="43130"/>
    <cellStyle name="Normal 2 3 2 2 3 2 4 4" xfId="33116"/>
    <cellStyle name="Normal 2 3 2 2 3 2 5" xfId="9667"/>
    <cellStyle name="Normal 2 3 2 2 3 2 5 2" xfId="22287"/>
    <cellStyle name="Normal 2 3 2 2 3 2 5 2 2" xfId="57503"/>
    <cellStyle name="Normal 2 3 2 2 3 2 5 3" xfId="44906"/>
    <cellStyle name="Normal 2 3 2 2 3 2 5 4" xfId="34892"/>
    <cellStyle name="Normal 2 3 2 2 3 2 6" xfId="11460"/>
    <cellStyle name="Normal 2 3 2 2 3 2 6 2" xfId="24063"/>
    <cellStyle name="Normal 2 3 2 2 3 2 6 2 2" xfId="59279"/>
    <cellStyle name="Normal 2 3 2 2 3 2 6 3" xfId="46682"/>
    <cellStyle name="Normal 2 3 2 2 3 2 6 4" xfId="36668"/>
    <cellStyle name="Normal 2 3 2 2 3 2 7" xfId="15827"/>
    <cellStyle name="Normal 2 3 2 2 3 2 7 2" xfId="51043"/>
    <cellStyle name="Normal 2 3 2 2 3 2 7 3" xfId="28432"/>
    <cellStyle name="Normal 2 3 2 2 3 2 8" xfId="12918"/>
    <cellStyle name="Normal 2 3 2 2 3 2 8 2" xfId="48136"/>
    <cellStyle name="Normal 2 3 2 2 3 2 9" xfId="38446"/>
    <cellStyle name="Normal 2 3 2 2 3 3" xfId="3486"/>
    <cellStyle name="Normal 2 3 2 2 3 3 10" xfId="26981"/>
    <cellStyle name="Normal 2 3 2 2 3 3 11" xfId="61385"/>
    <cellStyle name="Normal 2 3 2 2 3 3 2" xfId="5282"/>
    <cellStyle name="Normal 2 3 2 2 3 3 2 2" xfId="17928"/>
    <cellStyle name="Normal 2 3 2 2 3 3 2 2 2" xfId="53144"/>
    <cellStyle name="Normal 2 3 2 2 3 3 2 3" xfId="40547"/>
    <cellStyle name="Normal 2 3 2 2 3 3 2 4" xfId="30533"/>
    <cellStyle name="Normal 2 3 2 2 3 3 3" xfId="6752"/>
    <cellStyle name="Normal 2 3 2 2 3 3 3 2" xfId="19382"/>
    <cellStyle name="Normal 2 3 2 2 3 3 3 2 2" xfId="54598"/>
    <cellStyle name="Normal 2 3 2 2 3 3 3 3" xfId="42001"/>
    <cellStyle name="Normal 2 3 2 2 3 3 3 4" xfId="31987"/>
    <cellStyle name="Normal 2 3 2 2 3 3 4" xfId="8211"/>
    <cellStyle name="Normal 2 3 2 2 3 3 4 2" xfId="20836"/>
    <cellStyle name="Normal 2 3 2 2 3 3 4 2 2" xfId="56052"/>
    <cellStyle name="Normal 2 3 2 2 3 3 4 3" xfId="43455"/>
    <cellStyle name="Normal 2 3 2 2 3 3 4 4" xfId="33441"/>
    <cellStyle name="Normal 2 3 2 2 3 3 5" xfId="9992"/>
    <cellStyle name="Normal 2 3 2 2 3 3 5 2" xfId="22612"/>
    <cellStyle name="Normal 2 3 2 2 3 3 5 2 2" xfId="57828"/>
    <cellStyle name="Normal 2 3 2 2 3 3 5 3" xfId="45231"/>
    <cellStyle name="Normal 2 3 2 2 3 3 5 4" xfId="35217"/>
    <cellStyle name="Normal 2 3 2 2 3 3 6" xfId="11785"/>
    <cellStyle name="Normal 2 3 2 2 3 3 6 2" xfId="24388"/>
    <cellStyle name="Normal 2 3 2 2 3 3 6 2 2" xfId="59604"/>
    <cellStyle name="Normal 2 3 2 2 3 3 6 3" xfId="47007"/>
    <cellStyle name="Normal 2 3 2 2 3 3 6 4" xfId="36993"/>
    <cellStyle name="Normal 2 3 2 2 3 3 7" xfId="16152"/>
    <cellStyle name="Normal 2 3 2 2 3 3 7 2" xfId="51368"/>
    <cellStyle name="Normal 2 3 2 2 3 3 7 3" xfId="28757"/>
    <cellStyle name="Normal 2 3 2 2 3 3 8" xfId="14374"/>
    <cellStyle name="Normal 2 3 2 2 3 3 8 2" xfId="49592"/>
    <cellStyle name="Normal 2 3 2 2 3 3 9" xfId="38771"/>
    <cellStyle name="Normal 2 3 2 2 3 4" xfId="2648"/>
    <cellStyle name="Normal 2 3 2 2 3 4 10" xfId="26172"/>
    <cellStyle name="Normal 2 3 2 2 3 4 11" xfId="60576"/>
    <cellStyle name="Normal 2 3 2 2 3 4 2" xfId="4473"/>
    <cellStyle name="Normal 2 3 2 2 3 4 2 2" xfId="17119"/>
    <cellStyle name="Normal 2 3 2 2 3 4 2 2 2" xfId="52335"/>
    <cellStyle name="Normal 2 3 2 2 3 4 2 3" xfId="39738"/>
    <cellStyle name="Normal 2 3 2 2 3 4 2 4" xfId="29724"/>
    <cellStyle name="Normal 2 3 2 2 3 4 3" xfId="5943"/>
    <cellStyle name="Normal 2 3 2 2 3 4 3 2" xfId="18573"/>
    <cellStyle name="Normal 2 3 2 2 3 4 3 2 2" xfId="53789"/>
    <cellStyle name="Normal 2 3 2 2 3 4 3 3" xfId="41192"/>
    <cellStyle name="Normal 2 3 2 2 3 4 3 4" xfId="31178"/>
    <cellStyle name="Normal 2 3 2 2 3 4 4" xfId="7402"/>
    <cellStyle name="Normal 2 3 2 2 3 4 4 2" xfId="20027"/>
    <cellStyle name="Normal 2 3 2 2 3 4 4 2 2" xfId="55243"/>
    <cellStyle name="Normal 2 3 2 2 3 4 4 3" xfId="42646"/>
    <cellStyle name="Normal 2 3 2 2 3 4 4 4" xfId="32632"/>
    <cellStyle name="Normal 2 3 2 2 3 4 5" xfId="9183"/>
    <cellStyle name="Normal 2 3 2 2 3 4 5 2" xfId="21803"/>
    <cellStyle name="Normal 2 3 2 2 3 4 5 2 2" xfId="57019"/>
    <cellStyle name="Normal 2 3 2 2 3 4 5 3" xfId="44422"/>
    <cellStyle name="Normal 2 3 2 2 3 4 5 4" xfId="34408"/>
    <cellStyle name="Normal 2 3 2 2 3 4 6" xfId="10976"/>
    <cellStyle name="Normal 2 3 2 2 3 4 6 2" xfId="23579"/>
    <cellStyle name="Normal 2 3 2 2 3 4 6 2 2" xfId="58795"/>
    <cellStyle name="Normal 2 3 2 2 3 4 6 3" xfId="46198"/>
    <cellStyle name="Normal 2 3 2 2 3 4 6 4" xfId="36184"/>
    <cellStyle name="Normal 2 3 2 2 3 4 7" xfId="15343"/>
    <cellStyle name="Normal 2 3 2 2 3 4 7 2" xfId="50559"/>
    <cellStyle name="Normal 2 3 2 2 3 4 7 3" xfId="27948"/>
    <cellStyle name="Normal 2 3 2 2 3 4 8" xfId="13565"/>
    <cellStyle name="Normal 2 3 2 2 3 4 8 2" xfId="48783"/>
    <cellStyle name="Normal 2 3 2 2 3 4 9" xfId="37962"/>
    <cellStyle name="Normal 2 3 2 2 3 5" xfId="3811"/>
    <cellStyle name="Normal 2 3 2 2 3 5 2" xfId="8534"/>
    <cellStyle name="Normal 2 3 2 2 3 5 2 2" xfId="21159"/>
    <cellStyle name="Normal 2 3 2 2 3 5 2 2 2" xfId="56375"/>
    <cellStyle name="Normal 2 3 2 2 3 5 2 3" xfId="43778"/>
    <cellStyle name="Normal 2 3 2 2 3 5 2 4" xfId="33764"/>
    <cellStyle name="Normal 2 3 2 2 3 5 3" xfId="10315"/>
    <cellStyle name="Normal 2 3 2 2 3 5 3 2" xfId="22935"/>
    <cellStyle name="Normal 2 3 2 2 3 5 3 2 2" xfId="58151"/>
    <cellStyle name="Normal 2 3 2 2 3 5 3 3" xfId="45554"/>
    <cellStyle name="Normal 2 3 2 2 3 5 3 4" xfId="35540"/>
    <cellStyle name="Normal 2 3 2 2 3 5 4" xfId="12110"/>
    <cellStyle name="Normal 2 3 2 2 3 5 4 2" xfId="24711"/>
    <cellStyle name="Normal 2 3 2 2 3 5 4 2 2" xfId="59927"/>
    <cellStyle name="Normal 2 3 2 2 3 5 4 3" xfId="47330"/>
    <cellStyle name="Normal 2 3 2 2 3 5 4 4" xfId="37316"/>
    <cellStyle name="Normal 2 3 2 2 3 5 5" xfId="16475"/>
    <cellStyle name="Normal 2 3 2 2 3 5 5 2" xfId="51691"/>
    <cellStyle name="Normal 2 3 2 2 3 5 5 3" xfId="29080"/>
    <cellStyle name="Normal 2 3 2 2 3 5 6" xfId="14697"/>
    <cellStyle name="Normal 2 3 2 2 3 5 6 2" xfId="49915"/>
    <cellStyle name="Normal 2 3 2 2 3 5 7" xfId="39094"/>
    <cellStyle name="Normal 2 3 2 2 3 5 8" xfId="27304"/>
    <cellStyle name="Normal 2 3 2 2 3 6" xfId="4151"/>
    <cellStyle name="Normal 2 3 2 2 3 6 2" xfId="16797"/>
    <cellStyle name="Normal 2 3 2 2 3 6 2 2" xfId="52013"/>
    <cellStyle name="Normal 2 3 2 2 3 6 2 3" xfId="29402"/>
    <cellStyle name="Normal 2 3 2 2 3 6 3" xfId="13243"/>
    <cellStyle name="Normal 2 3 2 2 3 6 3 2" xfId="48461"/>
    <cellStyle name="Normal 2 3 2 2 3 6 4" xfId="39416"/>
    <cellStyle name="Normal 2 3 2 2 3 6 5" xfId="25850"/>
    <cellStyle name="Normal 2 3 2 2 3 7" xfId="5621"/>
    <cellStyle name="Normal 2 3 2 2 3 7 2" xfId="18251"/>
    <cellStyle name="Normal 2 3 2 2 3 7 2 2" xfId="53467"/>
    <cellStyle name="Normal 2 3 2 2 3 7 3" xfId="40870"/>
    <cellStyle name="Normal 2 3 2 2 3 7 4" xfId="30856"/>
    <cellStyle name="Normal 2 3 2 2 3 8" xfId="7080"/>
    <cellStyle name="Normal 2 3 2 2 3 8 2" xfId="19705"/>
    <cellStyle name="Normal 2 3 2 2 3 8 2 2" xfId="54921"/>
    <cellStyle name="Normal 2 3 2 2 3 8 3" xfId="42324"/>
    <cellStyle name="Normal 2 3 2 2 3 8 4" xfId="32310"/>
    <cellStyle name="Normal 2 3 2 2 3 9" xfId="8861"/>
    <cellStyle name="Normal 2 3 2 2 3 9 2" xfId="21481"/>
    <cellStyle name="Normal 2 3 2 2 3 9 2 2" xfId="56697"/>
    <cellStyle name="Normal 2 3 2 2 3 9 3" xfId="44100"/>
    <cellStyle name="Normal 2 3 2 2 3 9 4" xfId="34086"/>
    <cellStyle name="Normal 2 3 2 2 4" xfId="2991"/>
    <cellStyle name="Normal 2 3 2 2 4 10" xfId="25366"/>
    <cellStyle name="Normal 2 3 2 2 4 11" xfId="60901"/>
    <cellStyle name="Normal 2 3 2 2 4 2" xfId="4798"/>
    <cellStyle name="Normal 2 3 2 2 4 2 2" xfId="17444"/>
    <cellStyle name="Normal 2 3 2 2 4 2 2 2" xfId="52660"/>
    <cellStyle name="Normal 2 3 2 2 4 2 2 3" xfId="30049"/>
    <cellStyle name="Normal 2 3 2 2 4 2 3" xfId="13890"/>
    <cellStyle name="Normal 2 3 2 2 4 2 3 2" xfId="49108"/>
    <cellStyle name="Normal 2 3 2 2 4 2 4" xfId="40063"/>
    <cellStyle name="Normal 2 3 2 2 4 2 5" xfId="26497"/>
    <cellStyle name="Normal 2 3 2 2 4 3" xfId="6268"/>
    <cellStyle name="Normal 2 3 2 2 4 3 2" xfId="18898"/>
    <cellStyle name="Normal 2 3 2 2 4 3 2 2" xfId="54114"/>
    <cellStyle name="Normal 2 3 2 2 4 3 3" xfId="41517"/>
    <cellStyle name="Normal 2 3 2 2 4 3 4" xfId="31503"/>
    <cellStyle name="Normal 2 3 2 2 4 4" xfId="7727"/>
    <cellStyle name="Normal 2 3 2 2 4 4 2" xfId="20352"/>
    <cellStyle name="Normal 2 3 2 2 4 4 2 2" xfId="55568"/>
    <cellStyle name="Normal 2 3 2 2 4 4 3" xfId="42971"/>
    <cellStyle name="Normal 2 3 2 2 4 4 4" xfId="32957"/>
    <cellStyle name="Normal 2 3 2 2 4 5" xfId="9508"/>
    <cellStyle name="Normal 2 3 2 2 4 5 2" xfId="22128"/>
    <cellStyle name="Normal 2 3 2 2 4 5 2 2" xfId="57344"/>
    <cellStyle name="Normal 2 3 2 2 4 5 3" xfId="44747"/>
    <cellStyle name="Normal 2 3 2 2 4 5 4" xfId="34733"/>
    <cellStyle name="Normal 2 3 2 2 4 6" xfId="11301"/>
    <cellStyle name="Normal 2 3 2 2 4 6 2" xfId="23904"/>
    <cellStyle name="Normal 2 3 2 2 4 6 2 2" xfId="59120"/>
    <cellStyle name="Normal 2 3 2 2 4 6 3" xfId="46523"/>
    <cellStyle name="Normal 2 3 2 2 4 6 4" xfId="36509"/>
    <cellStyle name="Normal 2 3 2 2 4 7" xfId="15668"/>
    <cellStyle name="Normal 2 3 2 2 4 7 2" xfId="50884"/>
    <cellStyle name="Normal 2 3 2 2 4 7 3" xfId="28273"/>
    <cellStyle name="Normal 2 3 2 2 4 8" xfId="12759"/>
    <cellStyle name="Normal 2 3 2 2 4 8 2" xfId="47977"/>
    <cellStyle name="Normal 2 3 2 2 4 9" xfId="38287"/>
    <cellStyle name="Normal 2 3 2 2 5" xfId="2824"/>
    <cellStyle name="Normal 2 3 2 2 5 10" xfId="25211"/>
    <cellStyle name="Normal 2 3 2 2 5 11" xfId="60746"/>
    <cellStyle name="Normal 2 3 2 2 5 2" xfId="4643"/>
    <cellStyle name="Normal 2 3 2 2 5 2 2" xfId="17289"/>
    <cellStyle name="Normal 2 3 2 2 5 2 2 2" xfId="52505"/>
    <cellStyle name="Normal 2 3 2 2 5 2 2 3" xfId="29894"/>
    <cellStyle name="Normal 2 3 2 2 5 2 3" xfId="13735"/>
    <cellStyle name="Normal 2 3 2 2 5 2 3 2" xfId="48953"/>
    <cellStyle name="Normal 2 3 2 2 5 2 4" xfId="39908"/>
    <cellStyle name="Normal 2 3 2 2 5 2 5" xfId="26342"/>
    <cellStyle name="Normal 2 3 2 2 5 3" xfId="6113"/>
    <cellStyle name="Normal 2 3 2 2 5 3 2" xfId="18743"/>
    <cellStyle name="Normal 2 3 2 2 5 3 2 2" xfId="53959"/>
    <cellStyle name="Normal 2 3 2 2 5 3 3" xfId="41362"/>
    <cellStyle name="Normal 2 3 2 2 5 3 4" xfId="31348"/>
    <cellStyle name="Normal 2 3 2 2 5 4" xfId="7572"/>
    <cellStyle name="Normal 2 3 2 2 5 4 2" xfId="20197"/>
    <cellStyle name="Normal 2 3 2 2 5 4 2 2" xfId="55413"/>
    <cellStyle name="Normal 2 3 2 2 5 4 3" xfId="42816"/>
    <cellStyle name="Normal 2 3 2 2 5 4 4" xfId="32802"/>
    <cellStyle name="Normal 2 3 2 2 5 5" xfId="9353"/>
    <cellStyle name="Normal 2 3 2 2 5 5 2" xfId="21973"/>
    <cellStyle name="Normal 2 3 2 2 5 5 2 2" xfId="57189"/>
    <cellStyle name="Normal 2 3 2 2 5 5 3" xfId="44592"/>
    <cellStyle name="Normal 2 3 2 2 5 5 4" xfId="34578"/>
    <cellStyle name="Normal 2 3 2 2 5 6" xfId="11146"/>
    <cellStyle name="Normal 2 3 2 2 5 6 2" xfId="23749"/>
    <cellStyle name="Normal 2 3 2 2 5 6 2 2" xfId="58965"/>
    <cellStyle name="Normal 2 3 2 2 5 6 3" xfId="46368"/>
    <cellStyle name="Normal 2 3 2 2 5 6 4" xfId="36354"/>
    <cellStyle name="Normal 2 3 2 2 5 7" xfId="15513"/>
    <cellStyle name="Normal 2 3 2 2 5 7 2" xfId="50729"/>
    <cellStyle name="Normal 2 3 2 2 5 7 3" xfId="28118"/>
    <cellStyle name="Normal 2 3 2 2 5 8" xfId="12604"/>
    <cellStyle name="Normal 2 3 2 2 5 8 2" xfId="47822"/>
    <cellStyle name="Normal 2 3 2 2 5 9" xfId="38132"/>
    <cellStyle name="Normal 2 3 2 2 6" xfId="3334"/>
    <cellStyle name="Normal 2 3 2 2 6 10" xfId="26829"/>
    <cellStyle name="Normal 2 3 2 2 6 11" xfId="61233"/>
    <cellStyle name="Normal 2 3 2 2 6 2" xfId="5130"/>
    <cellStyle name="Normal 2 3 2 2 6 2 2" xfId="17776"/>
    <cellStyle name="Normal 2 3 2 2 6 2 2 2" xfId="52992"/>
    <cellStyle name="Normal 2 3 2 2 6 2 3" xfId="40395"/>
    <cellStyle name="Normal 2 3 2 2 6 2 4" xfId="30381"/>
    <cellStyle name="Normal 2 3 2 2 6 3" xfId="6600"/>
    <cellStyle name="Normal 2 3 2 2 6 3 2" xfId="19230"/>
    <cellStyle name="Normal 2 3 2 2 6 3 2 2" xfId="54446"/>
    <cellStyle name="Normal 2 3 2 2 6 3 3" xfId="41849"/>
    <cellStyle name="Normal 2 3 2 2 6 3 4" xfId="31835"/>
    <cellStyle name="Normal 2 3 2 2 6 4" xfId="8059"/>
    <cellStyle name="Normal 2 3 2 2 6 4 2" xfId="20684"/>
    <cellStyle name="Normal 2 3 2 2 6 4 2 2" xfId="55900"/>
    <cellStyle name="Normal 2 3 2 2 6 4 3" xfId="43303"/>
    <cellStyle name="Normal 2 3 2 2 6 4 4" xfId="33289"/>
    <cellStyle name="Normal 2 3 2 2 6 5" xfId="9840"/>
    <cellStyle name="Normal 2 3 2 2 6 5 2" xfId="22460"/>
    <cellStyle name="Normal 2 3 2 2 6 5 2 2" xfId="57676"/>
    <cellStyle name="Normal 2 3 2 2 6 5 3" xfId="45079"/>
    <cellStyle name="Normal 2 3 2 2 6 5 4" xfId="35065"/>
    <cellStyle name="Normal 2 3 2 2 6 6" xfId="11633"/>
    <cellStyle name="Normal 2 3 2 2 6 6 2" xfId="24236"/>
    <cellStyle name="Normal 2 3 2 2 6 6 2 2" xfId="59452"/>
    <cellStyle name="Normal 2 3 2 2 6 6 3" xfId="46855"/>
    <cellStyle name="Normal 2 3 2 2 6 6 4" xfId="36841"/>
    <cellStyle name="Normal 2 3 2 2 6 7" xfId="16000"/>
    <cellStyle name="Normal 2 3 2 2 6 7 2" xfId="51216"/>
    <cellStyle name="Normal 2 3 2 2 6 7 3" xfId="28605"/>
    <cellStyle name="Normal 2 3 2 2 6 8" xfId="14222"/>
    <cellStyle name="Normal 2 3 2 2 6 8 2" xfId="49440"/>
    <cellStyle name="Normal 2 3 2 2 6 9" xfId="38619"/>
    <cellStyle name="Normal 2 3 2 2 7" xfId="2494"/>
    <cellStyle name="Normal 2 3 2 2 7 10" xfId="26020"/>
    <cellStyle name="Normal 2 3 2 2 7 11" xfId="60424"/>
    <cellStyle name="Normal 2 3 2 2 7 2" xfId="4321"/>
    <cellStyle name="Normal 2 3 2 2 7 2 2" xfId="16967"/>
    <cellStyle name="Normal 2 3 2 2 7 2 2 2" xfId="52183"/>
    <cellStyle name="Normal 2 3 2 2 7 2 3" xfId="39586"/>
    <cellStyle name="Normal 2 3 2 2 7 2 4" xfId="29572"/>
    <cellStyle name="Normal 2 3 2 2 7 3" xfId="5791"/>
    <cellStyle name="Normal 2 3 2 2 7 3 2" xfId="18421"/>
    <cellStyle name="Normal 2 3 2 2 7 3 2 2" xfId="53637"/>
    <cellStyle name="Normal 2 3 2 2 7 3 3" xfId="41040"/>
    <cellStyle name="Normal 2 3 2 2 7 3 4" xfId="31026"/>
    <cellStyle name="Normal 2 3 2 2 7 4" xfId="7250"/>
    <cellStyle name="Normal 2 3 2 2 7 4 2" xfId="19875"/>
    <cellStyle name="Normal 2 3 2 2 7 4 2 2" xfId="55091"/>
    <cellStyle name="Normal 2 3 2 2 7 4 3" xfId="42494"/>
    <cellStyle name="Normal 2 3 2 2 7 4 4" xfId="32480"/>
    <cellStyle name="Normal 2 3 2 2 7 5" xfId="9031"/>
    <cellStyle name="Normal 2 3 2 2 7 5 2" xfId="21651"/>
    <cellStyle name="Normal 2 3 2 2 7 5 2 2" xfId="56867"/>
    <cellStyle name="Normal 2 3 2 2 7 5 3" xfId="44270"/>
    <cellStyle name="Normal 2 3 2 2 7 5 4" xfId="34256"/>
    <cellStyle name="Normal 2 3 2 2 7 6" xfId="10824"/>
    <cellStyle name="Normal 2 3 2 2 7 6 2" xfId="23427"/>
    <cellStyle name="Normal 2 3 2 2 7 6 2 2" xfId="58643"/>
    <cellStyle name="Normal 2 3 2 2 7 6 3" xfId="46046"/>
    <cellStyle name="Normal 2 3 2 2 7 6 4" xfId="36032"/>
    <cellStyle name="Normal 2 3 2 2 7 7" xfId="15191"/>
    <cellStyle name="Normal 2 3 2 2 7 7 2" xfId="50407"/>
    <cellStyle name="Normal 2 3 2 2 7 7 3" xfId="27796"/>
    <cellStyle name="Normal 2 3 2 2 7 8" xfId="13413"/>
    <cellStyle name="Normal 2 3 2 2 7 8 2" xfId="48631"/>
    <cellStyle name="Normal 2 3 2 2 7 9" xfId="37810"/>
    <cellStyle name="Normal 2 3 2 2 8" xfId="3658"/>
    <cellStyle name="Normal 2 3 2 2 8 2" xfId="8382"/>
    <cellStyle name="Normal 2 3 2 2 8 2 2" xfId="21007"/>
    <cellStyle name="Normal 2 3 2 2 8 2 2 2" xfId="56223"/>
    <cellStyle name="Normal 2 3 2 2 8 2 3" xfId="43626"/>
    <cellStyle name="Normal 2 3 2 2 8 2 4" xfId="33612"/>
    <cellStyle name="Normal 2 3 2 2 8 3" xfId="10163"/>
    <cellStyle name="Normal 2 3 2 2 8 3 2" xfId="22783"/>
    <cellStyle name="Normal 2 3 2 2 8 3 2 2" xfId="57999"/>
    <cellStyle name="Normal 2 3 2 2 8 3 3" xfId="45402"/>
    <cellStyle name="Normal 2 3 2 2 8 3 4" xfId="35388"/>
    <cellStyle name="Normal 2 3 2 2 8 4" xfId="11958"/>
    <cellStyle name="Normal 2 3 2 2 8 4 2" xfId="24559"/>
    <cellStyle name="Normal 2 3 2 2 8 4 2 2" xfId="59775"/>
    <cellStyle name="Normal 2 3 2 2 8 4 3" xfId="47178"/>
    <cellStyle name="Normal 2 3 2 2 8 4 4" xfId="37164"/>
    <cellStyle name="Normal 2 3 2 2 8 5" xfId="16323"/>
    <cellStyle name="Normal 2 3 2 2 8 5 2" xfId="51539"/>
    <cellStyle name="Normal 2 3 2 2 8 5 3" xfId="28928"/>
    <cellStyle name="Normal 2 3 2 2 8 6" xfId="14545"/>
    <cellStyle name="Normal 2 3 2 2 8 6 2" xfId="49763"/>
    <cellStyle name="Normal 2 3 2 2 8 7" xfId="38942"/>
    <cellStyle name="Normal 2 3 2 2 8 8" xfId="27152"/>
    <cellStyle name="Normal 2 3 2 2 9" xfId="3988"/>
    <cellStyle name="Normal 2 3 2 2 9 2" xfId="16645"/>
    <cellStyle name="Normal 2 3 2 2 9 2 2" xfId="51861"/>
    <cellStyle name="Normal 2 3 2 2 9 2 3" xfId="29250"/>
    <cellStyle name="Normal 2 3 2 2 9 3" xfId="13091"/>
    <cellStyle name="Normal 2 3 2 2 9 3 2" xfId="48309"/>
    <cellStyle name="Normal 2 3 2 2 9 4" xfId="39264"/>
    <cellStyle name="Normal 2 3 2 2 9 5" xfId="25698"/>
    <cellStyle name="Normal 2 3 2 2_District Target Attainment" xfId="1147"/>
    <cellStyle name="Normal 2 3 2 3" xfId="1148"/>
    <cellStyle name="Normal 2 3 2 3 2" xfId="1149"/>
    <cellStyle name="Normal 2 3 2 3_District Target Attainment" xfId="1150"/>
    <cellStyle name="Normal 2 3 2 4" xfId="1151"/>
    <cellStyle name="Normal 2 3 2 4 2" xfId="1152"/>
    <cellStyle name="Normal 2 3 2 4_District Target Attainment" xfId="1153"/>
    <cellStyle name="Normal 2 3 2 5" xfId="1154"/>
    <cellStyle name="Normal 2 3 2 5 2" xfId="1155"/>
    <cellStyle name="Normal 2 3 2 5_District Target Attainment" xfId="1156"/>
    <cellStyle name="Normal 2 3 2 6" xfId="1157"/>
    <cellStyle name="Normal 2 3 2 7" xfId="1158"/>
    <cellStyle name="Normal 2 3 2 8" xfId="1159"/>
    <cellStyle name="Normal 2 3 2 9" xfId="1160"/>
    <cellStyle name="Normal 2 3 2_District Target Attainment" xfId="1161"/>
    <cellStyle name="Normal 2 3 3" xfId="1162"/>
    <cellStyle name="Normal 2 3 3 10" xfId="3659"/>
    <cellStyle name="Normal 2 3 3 10 2" xfId="8383"/>
    <cellStyle name="Normal 2 3 3 10 2 2" xfId="21008"/>
    <cellStyle name="Normal 2 3 3 10 2 2 2" xfId="56224"/>
    <cellStyle name="Normal 2 3 3 10 2 3" xfId="43627"/>
    <cellStyle name="Normal 2 3 3 10 2 4" xfId="33613"/>
    <cellStyle name="Normal 2 3 3 10 3" xfId="10164"/>
    <cellStyle name="Normal 2 3 3 10 3 2" xfId="22784"/>
    <cellStyle name="Normal 2 3 3 10 3 2 2" xfId="58000"/>
    <cellStyle name="Normal 2 3 3 10 3 3" xfId="45403"/>
    <cellStyle name="Normal 2 3 3 10 3 4" xfId="35389"/>
    <cellStyle name="Normal 2 3 3 10 4" xfId="11959"/>
    <cellStyle name="Normal 2 3 3 10 4 2" xfId="24560"/>
    <cellStyle name="Normal 2 3 3 10 4 2 2" xfId="59776"/>
    <cellStyle name="Normal 2 3 3 10 4 3" xfId="47179"/>
    <cellStyle name="Normal 2 3 3 10 4 4" xfId="37165"/>
    <cellStyle name="Normal 2 3 3 10 5" xfId="16324"/>
    <cellStyle name="Normal 2 3 3 10 5 2" xfId="51540"/>
    <cellStyle name="Normal 2 3 3 10 5 3" xfId="28929"/>
    <cellStyle name="Normal 2 3 3 10 6" xfId="14546"/>
    <cellStyle name="Normal 2 3 3 10 6 2" xfId="49764"/>
    <cellStyle name="Normal 2 3 3 10 7" xfId="38943"/>
    <cellStyle name="Normal 2 3 3 10 8" xfId="27153"/>
    <cellStyle name="Normal 2 3 3 11" xfId="3991"/>
    <cellStyle name="Normal 2 3 3 11 2" xfId="16646"/>
    <cellStyle name="Normal 2 3 3 11 2 2" xfId="51862"/>
    <cellStyle name="Normal 2 3 3 11 2 3" xfId="29251"/>
    <cellStyle name="Normal 2 3 3 11 3" xfId="13092"/>
    <cellStyle name="Normal 2 3 3 11 3 2" xfId="48310"/>
    <cellStyle name="Normal 2 3 3 11 4" xfId="39265"/>
    <cellStyle name="Normal 2 3 3 11 5" xfId="25699"/>
    <cellStyle name="Normal 2 3 3 12" xfId="5470"/>
    <cellStyle name="Normal 2 3 3 12 2" xfId="18100"/>
    <cellStyle name="Normal 2 3 3 12 2 2" xfId="53316"/>
    <cellStyle name="Normal 2 3 3 12 3" xfId="40719"/>
    <cellStyle name="Normal 2 3 3 12 4" xfId="30705"/>
    <cellStyle name="Normal 2 3 3 13" xfId="6926"/>
    <cellStyle name="Normal 2 3 3 13 2" xfId="19554"/>
    <cellStyle name="Normal 2 3 3 13 2 2" xfId="54770"/>
    <cellStyle name="Normal 2 3 3 13 3" xfId="42173"/>
    <cellStyle name="Normal 2 3 3 13 4" xfId="32159"/>
    <cellStyle name="Normal 2 3 3 14" xfId="8708"/>
    <cellStyle name="Normal 2 3 3 14 2" xfId="21330"/>
    <cellStyle name="Normal 2 3 3 14 2 2" xfId="56546"/>
    <cellStyle name="Normal 2 3 3 14 3" xfId="43949"/>
    <cellStyle name="Normal 2 3 3 14 4" xfId="33935"/>
    <cellStyle name="Normal 2 3 3 15" xfId="10589"/>
    <cellStyle name="Normal 2 3 3 15 2" xfId="23200"/>
    <cellStyle name="Normal 2 3 3 15 2 2" xfId="58416"/>
    <cellStyle name="Normal 2 3 3 15 3" xfId="45819"/>
    <cellStyle name="Normal 2 3 3 15 4" xfId="35805"/>
    <cellStyle name="Normal 2 3 3 16" xfId="14869"/>
    <cellStyle name="Normal 2 3 3 16 2" xfId="50086"/>
    <cellStyle name="Normal 2 3 3 16 3" xfId="27475"/>
    <cellStyle name="Normal 2 3 3 17" xfId="12283"/>
    <cellStyle name="Normal 2 3 3 17 2" xfId="47501"/>
    <cellStyle name="Normal 2 3 3 18" xfId="37488"/>
    <cellStyle name="Normal 2 3 3 19" xfId="24890"/>
    <cellStyle name="Normal 2 3 3 2" xfId="1163"/>
    <cellStyle name="Normal 2 3 3 2 10" xfId="5471"/>
    <cellStyle name="Normal 2 3 3 2 10 2" xfId="18101"/>
    <cellStyle name="Normal 2 3 3 2 10 2 2" xfId="53317"/>
    <cellStyle name="Normal 2 3 3 2 10 3" xfId="40720"/>
    <cellStyle name="Normal 2 3 3 2 10 4" xfId="30706"/>
    <cellStyle name="Normal 2 3 3 2 11" xfId="6927"/>
    <cellStyle name="Normal 2 3 3 2 11 2" xfId="19555"/>
    <cellStyle name="Normal 2 3 3 2 11 2 2" xfId="54771"/>
    <cellStyle name="Normal 2 3 3 2 11 3" xfId="42174"/>
    <cellStyle name="Normal 2 3 3 2 11 4" xfId="32160"/>
    <cellStyle name="Normal 2 3 3 2 12" xfId="8709"/>
    <cellStyle name="Normal 2 3 3 2 12 2" xfId="21331"/>
    <cellStyle name="Normal 2 3 3 2 12 2 2" xfId="56547"/>
    <cellStyle name="Normal 2 3 3 2 12 3" xfId="43950"/>
    <cellStyle name="Normal 2 3 3 2 12 4" xfId="33936"/>
    <cellStyle name="Normal 2 3 3 2 13" xfId="10590"/>
    <cellStyle name="Normal 2 3 3 2 13 2" xfId="23201"/>
    <cellStyle name="Normal 2 3 3 2 13 2 2" xfId="58417"/>
    <cellStyle name="Normal 2 3 3 2 13 3" xfId="45820"/>
    <cellStyle name="Normal 2 3 3 2 13 4" xfId="35806"/>
    <cellStyle name="Normal 2 3 3 2 14" xfId="14870"/>
    <cellStyle name="Normal 2 3 3 2 14 2" xfId="50087"/>
    <cellStyle name="Normal 2 3 3 2 14 3" xfId="27476"/>
    <cellStyle name="Normal 2 3 3 2 15" xfId="12284"/>
    <cellStyle name="Normal 2 3 3 2 15 2" xfId="47502"/>
    <cellStyle name="Normal 2 3 3 2 16" xfId="37489"/>
    <cellStyle name="Normal 2 3 3 2 17" xfId="24891"/>
    <cellStyle name="Normal 2 3 3 2 18" xfId="60104"/>
    <cellStyle name="Normal 2 3 3 2 2" xfId="1164"/>
    <cellStyle name="Normal 2 3 3 2 2 10" xfId="7001"/>
    <cellStyle name="Normal 2 3 3 2 2 10 2" xfId="19627"/>
    <cellStyle name="Normal 2 3 3 2 2 10 2 2" xfId="54843"/>
    <cellStyle name="Normal 2 3 3 2 2 10 3" xfId="42246"/>
    <cellStyle name="Normal 2 3 3 2 2 10 4" xfId="32232"/>
    <cellStyle name="Normal 2 3 3 2 2 11" xfId="8782"/>
    <cellStyle name="Normal 2 3 3 2 2 11 2" xfId="21403"/>
    <cellStyle name="Normal 2 3 3 2 2 11 2 2" xfId="56619"/>
    <cellStyle name="Normal 2 3 3 2 2 11 3" xfId="44022"/>
    <cellStyle name="Normal 2 3 3 2 2 11 4" xfId="34008"/>
    <cellStyle name="Normal 2 3 3 2 2 12" xfId="10591"/>
    <cellStyle name="Normal 2 3 3 2 2 12 2" xfId="23202"/>
    <cellStyle name="Normal 2 3 3 2 2 12 2 2" xfId="58418"/>
    <cellStyle name="Normal 2 3 3 2 2 12 3" xfId="45821"/>
    <cellStyle name="Normal 2 3 3 2 2 12 4" xfId="35807"/>
    <cellStyle name="Normal 2 3 3 2 2 13" xfId="14942"/>
    <cellStyle name="Normal 2 3 3 2 2 13 2" xfId="50159"/>
    <cellStyle name="Normal 2 3 3 2 2 13 3" xfId="27548"/>
    <cellStyle name="Normal 2 3 3 2 2 14" xfId="12356"/>
    <cellStyle name="Normal 2 3 3 2 2 14 2" xfId="47574"/>
    <cellStyle name="Normal 2 3 3 2 2 15" xfId="37561"/>
    <cellStyle name="Normal 2 3 3 2 2 16" xfId="24963"/>
    <cellStyle name="Normal 2 3 3 2 2 17" xfId="60176"/>
    <cellStyle name="Normal 2 3 3 2 2 2" xfId="1165"/>
    <cellStyle name="Normal 2 3 3 2 2 2 10" xfId="10592"/>
    <cellStyle name="Normal 2 3 3 2 2 2 10 2" xfId="23203"/>
    <cellStyle name="Normal 2 3 3 2 2 2 10 2 2" xfId="58419"/>
    <cellStyle name="Normal 2 3 3 2 2 2 10 3" xfId="45822"/>
    <cellStyle name="Normal 2 3 3 2 2 2 10 4" xfId="35808"/>
    <cellStyle name="Normal 2 3 3 2 2 2 11" xfId="15097"/>
    <cellStyle name="Normal 2 3 3 2 2 2 11 2" xfId="50313"/>
    <cellStyle name="Normal 2 3 3 2 2 2 11 3" xfId="27702"/>
    <cellStyle name="Normal 2 3 3 2 2 2 12" xfId="12510"/>
    <cellStyle name="Normal 2 3 3 2 2 2 12 2" xfId="47728"/>
    <cellStyle name="Normal 2 3 3 2 2 2 13" xfId="37716"/>
    <cellStyle name="Normal 2 3 3 2 2 2 14" xfId="25117"/>
    <cellStyle name="Normal 2 3 3 2 2 2 15" xfId="60330"/>
    <cellStyle name="Normal 2 3 3 2 2 2 2" xfId="3233"/>
    <cellStyle name="Normal 2 3 3 2 2 2 2 10" xfId="25601"/>
    <cellStyle name="Normal 2 3 3 2 2 2 2 11" xfId="61136"/>
    <cellStyle name="Normal 2 3 3 2 2 2 2 2" xfId="5033"/>
    <cellStyle name="Normal 2 3 3 2 2 2 2 2 2" xfId="17679"/>
    <cellStyle name="Normal 2 3 3 2 2 2 2 2 2 2" xfId="52895"/>
    <cellStyle name="Normal 2 3 3 2 2 2 2 2 2 3" xfId="30284"/>
    <cellStyle name="Normal 2 3 3 2 2 2 2 2 3" xfId="14125"/>
    <cellStyle name="Normal 2 3 3 2 2 2 2 2 3 2" xfId="49343"/>
    <cellStyle name="Normal 2 3 3 2 2 2 2 2 4" xfId="40298"/>
    <cellStyle name="Normal 2 3 3 2 2 2 2 2 5" xfId="26732"/>
    <cellStyle name="Normal 2 3 3 2 2 2 2 3" xfId="6503"/>
    <cellStyle name="Normal 2 3 3 2 2 2 2 3 2" xfId="19133"/>
    <cellStyle name="Normal 2 3 3 2 2 2 2 3 2 2" xfId="54349"/>
    <cellStyle name="Normal 2 3 3 2 2 2 2 3 3" xfId="41752"/>
    <cellStyle name="Normal 2 3 3 2 2 2 2 3 4" xfId="31738"/>
    <cellStyle name="Normal 2 3 3 2 2 2 2 4" xfId="7962"/>
    <cellStyle name="Normal 2 3 3 2 2 2 2 4 2" xfId="20587"/>
    <cellStyle name="Normal 2 3 3 2 2 2 2 4 2 2" xfId="55803"/>
    <cellStyle name="Normal 2 3 3 2 2 2 2 4 3" xfId="43206"/>
    <cellStyle name="Normal 2 3 3 2 2 2 2 4 4" xfId="33192"/>
    <cellStyle name="Normal 2 3 3 2 2 2 2 5" xfId="9743"/>
    <cellStyle name="Normal 2 3 3 2 2 2 2 5 2" xfId="22363"/>
    <cellStyle name="Normal 2 3 3 2 2 2 2 5 2 2" xfId="57579"/>
    <cellStyle name="Normal 2 3 3 2 2 2 2 5 3" xfId="44982"/>
    <cellStyle name="Normal 2 3 3 2 2 2 2 5 4" xfId="34968"/>
    <cellStyle name="Normal 2 3 3 2 2 2 2 6" xfId="11536"/>
    <cellStyle name="Normal 2 3 3 2 2 2 2 6 2" xfId="24139"/>
    <cellStyle name="Normal 2 3 3 2 2 2 2 6 2 2" xfId="59355"/>
    <cellStyle name="Normal 2 3 3 2 2 2 2 6 3" xfId="46758"/>
    <cellStyle name="Normal 2 3 3 2 2 2 2 6 4" xfId="36744"/>
    <cellStyle name="Normal 2 3 3 2 2 2 2 7" xfId="15903"/>
    <cellStyle name="Normal 2 3 3 2 2 2 2 7 2" xfId="51119"/>
    <cellStyle name="Normal 2 3 3 2 2 2 2 7 3" xfId="28508"/>
    <cellStyle name="Normal 2 3 3 2 2 2 2 8" xfId="12994"/>
    <cellStyle name="Normal 2 3 3 2 2 2 2 8 2" xfId="48212"/>
    <cellStyle name="Normal 2 3 3 2 2 2 2 9" xfId="38522"/>
    <cellStyle name="Normal 2 3 3 2 2 2 3" xfId="3562"/>
    <cellStyle name="Normal 2 3 3 2 2 2 3 10" xfId="27057"/>
    <cellStyle name="Normal 2 3 3 2 2 2 3 11" xfId="61461"/>
    <cellStyle name="Normal 2 3 3 2 2 2 3 2" xfId="5358"/>
    <cellStyle name="Normal 2 3 3 2 2 2 3 2 2" xfId="18004"/>
    <cellStyle name="Normal 2 3 3 2 2 2 3 2 2 2" xfId="53220"/>
    <cellStyle name="Normal 2 3 3 2 2 2 3 2 3" xfId="40623"/>
    <cellStyle name="Normal 2 3 3 2 2 2 3 2 4" xfId="30609"/>
    <cellStyle name="Normal 2 3 3 2 2 2 3 3" xfId="6828"/>
    <cellStyle name="Normal 2 3 3 2 2 2 3 3 2" xfId="19458"/>
    <cellStyle name="Normal 2 3 3 2 2 2 3 3 2 2" xfId="54674"/>
    <cellStyle name="Normal 2 3 3 2 2 2 3 3 3" xfId="42077"/>
    <cellStyle name="Normal 2 3 3 2 2 2 3 3 4" xfId="32063"/>
    <cellStyle name="Normal 2 3 3 2 2 2 3 4" xfId="8287"/>
    <cellStyle name="Normal 2 3 3 2 2 2 3 4 2" xfId="20912"/>
    <cellStyle name="Normal 2 3 3 2 2 2 3 4 2 2" xfId="56128"/>
    <cellStyle name="Normal 2 3 3 2 2 2 3 4 3" xfId="43531"/>
    <cellStyle name="Normal 2 3 3 2 2 2 3 4 4" xfId="33517"/>
    <cellStyle name="Normal 2 3 3 2 2 2 3 5" xfId="10068"/>
    <cellStyle name="Normal 2 3 3 2 2 2 3 5 2" xfId="22688"/>
    <cellStyle name="Normal 2 3 3 2 2 2 3 5 2 2" xfId="57904"/>
    <cellStyle name="Normal 2 3 3 2 2 2 3 5 3" xfId="45307"/>
    <cellStyle name="Normal 2 3 3 2 2 2 3 5 4" xfId="35293"/>
    <cellStyle name="Normal 2 3 3 2 2 2 3 6" xfId="11861"/>
    <cellStyle name="Normal 2 3 3 2 2 2 3 6 2" xfId="24464"/>
    <cellStyle name="Normal 2 3 3 2 2 2 3 6 2 2" xfId="59680"/>
    <cellStyle name="Normal 2 3 3 2 2 2 3 6 3" xfId="47083"/>
    <cellStyle name="Normal 2 3 3 2 2 2 3 6 4" xfId="37069"/>
    <cellStyle name="Normal 2 3 3 2 2 2 3 7" xfId="16228"/>
    <cellStyle name="Normal 2 3 3 2 2 2 3 7 2" xfId="51444"/>
    <cellStyle name="Normal 2 3 3 2 2 2 3 7 3" xfId="28833"/>
    <cellStyle name="Normal 2 3 3 2 2 2 3 8" xfId="14450"/>
    <cellStyle name="Normal 2 3 3 2 2 2 3 8 2" xfId="49668"/>
    <cellStyle name="Normal 2 3 3 2 2 2 3 9" xfId="38847"/>
    <cellStyle name="Normal 2 3 3 2 2 2 4" xfId="2724"/>
    <cellStyle name="Normal 2 3 3 2 2 2 4 10" xfId="26248"/>
    <cellStyle name="Normal 2 3 3 2 2 2 4 11" xfId="60652"/>
    <cellStyle name="Normal 2 3 3 2 2 2 4 2" xfId="4549"/>
    <cellStyle name="Normal 2 3 3 2 2 2 4 2 2" xfId="17195"/>
    <cellStyle name="Normal 2 3 3 2 2 2 4 2 2 2" xfId="52411"/>
    <cellStyle name="Normal 2 3 3 2 2 2 4 2 3" xfId="39814"/>
    <cellStyle name="Normal 2 3 3 2 2 2 4 2 4" xfId="29800"/>
    <cellStyle name="Normal 2 3 3 2 2 2 4 3" xfId="6019"/>
    <cellStyle name="Normal 2 3 3 2 2 2 4 3 2" xfId="18649"/>
    <cellStyle name="Normal 2 3 3 2 2 2 4 3 2 2" xfId="53865"/>
    <cellStyle name="Normal 2 3 3 2 2 2 4 3 3" xfId="41268"/>
    <cellStyle name="Normal 2 3 3 2 2 2 4 3 4" xfId="31254"/>
    <cellStyle name="Normal 2 3 3 2 2 2 4 4" xfId="7478"/>
    <cellStyle name="Normal 2 3 3 2 2 2 4 4 2" xfId="20103"/>
    <cellStyle name="Normal 2 3 3 2 2 2 4 4 2 2" xfId="55319"/>
    <cellStyle name="Normal 2 3 3 2 2 2 4 4 3" xfId="42722"/>
    <cellStyle name="Normal 2 3 3 2 2 2 4 4 4" xfId="32708"/>
    <cellStyle name="Normal 2 3 3 2 2 2 4 5" xfId="9259"/>
    <cellStyle name="Normal 2 3 3 2 2 2 4 5 2" xfId="21879"/>
    <cellStyle name="Normal 2 3 3 2 2 2 4 5 2 2" xfId="57095"/>
    <cellStyle name="Normal 2 3 3 2 2 2 4 5 3" xfId="44498"/>
    <cellStyle name="Normal 2 3 3 2 2 2 4 5 4" xfId="34484"/>
    <cellStyle name="Normal 2 3 3 2 2 2 4 6" xfId="11052"/>
    <cellStyle name="Normal 2 3 3 2 2 2 4 6 2" xfId="23655"/>
    <cellStyle name="Normal 2 3 3 2 2 2 4 6 2 2" xfId="58871"/>
    <cellStyle name="Normal 2 3 3 2 2 2 4 6 3" xfId="46274"/>
    <cellStyle name="Normal 2 3 3 2 2 2 4 6 4" xfId="36260"/>
    <cellStyle name="Normal 2 3 3 2 2 2 4 7" xfId="15419"/>
    <cellStyle name="Normal 2 3 3 2 2 2 4 7 2" xfId="50635"/>
    <cellStyle name="Normal 2 3 3 2 2 2 4 7 3" xfId="28024"/>
    <cellStyle name="Normal 2 3 3 2 2 2 4 8" xfId="13641"/>
    <cellStyle name="Normal 2 3 3 2 2 2 4 8 2" xfId="48859"/>
    <cellStyle name="Normal 2 3 3 2 2 2 4 9" xfId="38038"/>
    <cellStyle name="Normal 2 3 3 2 2 2 5" xfId="3887"/>
    <cellStyle name="Normal 2 3 3 2 2 2 5 2" xfId="8610"/>
    <cellStyle name="Normal 2 3 3 2 2 2 5 2 2" xfId="21235"/>
    <cellStyle name="Normal 2 3 3 2 2 2 5 2 2 2" xfId="56451"/>
    <cellStyle name="Normal 2 3 3 2 2 2 5 2 3" xfId="43854"/>
    <cellStyle name="Normal 2 3 3 2 2 2 5 2 4" xfId="33840"/>
    <cellStyle name="Normal 2 3 3 2 2 2 5 3" xfId="10391"/>
    <cellStyle name="Normal 2 3 3 2 2 2 5 3 2" xfId="23011"/>
    <cellStyle name="Normal 2 3 3 2 2 2 5 3 2 2" xfId="58227"/>
    <cellStyle name="Normal 2 3 3 2 2 2 5 3 3" xfId="45630"/>
    <cellStyle name="Normal 2 3 3 2 2 2 5 3 4" xfId="35616"/>
    <cellStyle name="Normal 2 3 3 2 2 2 5 4" xfId="12186"/>
    <cellStyle name="Normal 2 3 3 2 2 2 5 4 2" xfId="24787"/>
    <cellStyle name="Normal 2 3 3 2 2 2 5 4 2 2" xfId="60003"/>
    <cellStyle name="Normal 2 3 3 2 2 2 5 4 3" xfId="47406"/>
    <cellStyle name="Normal 2 3 3 2 2 2 5 4 4" xfId="37392"/>
    <cellStyle name="Normal 2 3 3 2 2 2 5 5" xfId="16551"/>
    <cellStyle name="Normal 2 3 3 2 2 2 5 5 2" xfId="51767"/>
    <cellStyle name="Normal 2 3 3 2 2 2 5 5 3" xfId="29156"/>
    <cellStyle name="Normal 2 3 3 2 2 2 5 6" xfId="14773"/>
    <cellStyle name="Normal 2 3 3 2 2 2 5 6 2" xfId="49991"/>
    <cellStyle name="Normal 2 3 3 2 2 2 5 7" xfId="39170"/>
    <cellStyle name="Normal 2 3 3 2 2 2 5 8" xfId="27380"/>
    <cellStyle name="Normal 2 3 3 2 2 2 6" xfId="4227"/>
    <cellStyle name="Normal 2 3 3 2 2 2 6 2" xfId="16873"/>
    <cellStyle name="Normal 2 3 3 2 2 2 6 2 2" xfId="52089"/>
    <cellStyle name="Normal 2 3 3 2 2 2 6 2 3" xfId="29478"/>
    <cellStyle name="Normal 2 3 3 2 2 2 6 3" xfId="13319"/>
    <cellStyle name="Normal 2 3 3 2 2 2 6 3 2" xfId="48537"/>
    <cellStyle name="Normal 2 3 3 2 2 2 6 4" xfId="39492"/>
    <cellStyle name="Normal 2 3 3 2 2 2 6 5" xfId="25926"/>
    <cellStyle name="Normal 2 3 3 2 2 2 7" xfId="5697"/>
    <cellStyle name="Normal 2 3 3 2 2 2 7 2" xfId="18327"/>
    <cellStyle name="Normal 2 3 3 2 2 2 7 2 2" xfId="53543"/>
    <cellStyle name="Normal 2 3 3 2 2 2 7 3" xfId="40946"/>
    <cellStyle name="Normal 2 3 3 2 2 2 7 4" xfId="30932"/>
    <cellStyle name="Normal 2 3 3 2 2 2 8" xfId="7156"/>
    <cellStyle name="Normal 2 3 3 2 2 2 8 2" xfId="19781"/>
    <cellStyle name="Normal 2 3 3 2 2 2 8 2 2" xfId="54997"/>
    <cellStyle name="Normal 2 3 3 2 2 2 8 3" xfId="42400"/>
    <cellStyle name="Normal 2 3 3 2 2 2 8 4" xfId="32386"/>
    <cellStyle name="Normal 2 3 3 2 2 2 9" xfId="8937"/>
    <cellStyle name="Normal 2 3 3 2 2 2 9 2" xfId="21557"/>
    <cellStyle name="Normal 2 3 3 2 2 2 9 2 2" xfId="56773"/>
    <cellStyle name="Normal 2 3 3 2 2 2 9 3" xfId="44176"/>
    <cellStyle name="Normal 2 3 3 2 2 2 9 4" xfId="34162"/>
    <cellStyle name="Normal 2 3 3 2 2 3" xfId="3073"/>
    <cellStyle name="Normal 2 3 3 2 2 3 10" xfId="25444"/>
    <cellStyle name="Normal 2 3 3 2 2 3 11" xfId="60979"/>
    <cellStyle name="Normal 2 3 3 2 2 3 2" xfId="4876"/>
    <cellStyle name="Normal 2 3 3 2 2 3 2 2" xfId="17522"/>
    <cellStyle name="Normal 2 3 3 2 2 3 2 2 2" xfId="52738"/>
    <cellStyle name="Normal 2 3 3 2 2 3 2 2 3" xfId="30127"/>
    <cellStyle name="Normal 2 3 3 2 2 3 2 3" xfId="13968"/>
    <cellStyle name="Normal 2 3 3 2 2 3 2 3 2" xfId="49186"/>
    <cellStyle name="Normal 2 3 3 2 2 3 2 4" xfId="40141"/>
    <cellStyle name="Normal 2 3 3 2 2 3 2 5" xfId="26575"/>
    <cellStyle name="Normal 2 3 3 2 2 3 3" xfId="6346"/>
    <cellStyle name="Normal 2 3 3 2 2 3 3 2" xfId="18976"/>
    <cellStyle name="Normal 2 3 3 2 2 3 3 2 2" xfId="54192"/>
    <cellStyle name="Normal 2 3 3 2 2 3 3 3" xfId="41595"/>
    <cellStyle name="Normal 2 3 3 2 2 3 3 4" xfId="31581"/>
    <cellStyle name="Normal 2 3 3 2 2 3 4" xfId="7805"/>
    <cellStyle name="Normal 2 3 3 2 2 3 4 2" xfId="20430"/>
    <cellStyle name="Normal 2 3 3 2 2 3 4 2 2" xfId="55646"/>
    <cellStyle name="Normal 2 3 3 2 2 3 4 3" xfId="43049"/>
    <cellStyle name="Normal 2 3 3 2 2 3 4 4" xfId="33035"/>
    <cellStyle name="Normal 2 3 3 2 2 3 5" xfId="9586"/>
    <cellStyle name="Normal 2 3 3 2 2 3 5 2" xfId="22206"/>
    <cellStyle name="Normal 2 3 3 2 2 3 5 2 2" xfId="57422"/>
    <cellStyle name="Normal 2 3 3 2 2 3 5 3" xfId="44825"/>
    <cellStyle name="Normal 2 3 3 2 2 3 5 4" xfId="34811"/>
    <cellStyle name="Normal 2 3 3 2 2 3 6" xfId="11379"/>
    <cellStyle name="Normal 2 3 3 2 2 3 6 2" xfId="23982"/>
    <cellStyle name="Normal 2 3 3 2 2 3 6 2 2" xfId="59198"/>
    <cellStyle name="Normal 2 3 3 2 2 3 6 3" xfId="46601"/>
    <cellStyle name="Normal 2 3 3 2 2 3 6 4" xfId="36587"/>
    <cellStyle name="Normal 2 3 3 2 2 3 7" xfId="15746"/>
    <cellStyle name="Normal 2 3 3 2 2 3 7 2" xfId="50962"/>
    <cellStyle name="Normal 2 3 3 2 2 3 7 3" xfId="28351"/>
    <cellStyle name="Normal 2 3 3 2 2 3 8" xfId="12837"/>
    <cellStyle name="Normal 2 3 3 2 2 3 8 2" xfId="48055"/>
    <cellStyle name="Normal 2 3 3 2 2 3 9" xfId="38365"/>
    <cellStyle name="Normal 2 3 3 2 2 4" xfId="2900"/>
    <cellStyle name="Normal 2 3 3 2 2 4 10" xfId="25285"/>
    <cellStyle name="Normal 2 3 3 2 2 4 11" xfId="60820"/>
    <cellStyle name="Normal 2 3 3 2 2 4 2" xfId="4717"/>
    <cellStyle name="Normal 2 3 3 2 2 4 2 2" xfId="17363"/>
    <cellStyle name="Normal 2 3 3 2 2 4 2 2 2" xfId="52579"/>
    <cellStyle name="Normal 2 3 3 2 2 4 2 2 3" xfId="29968"/>
    <cellStyle name="Normal 2 3 3 2 2 4 2 3" xfId="13809"/>
    <cellStyle name="Normal 2 3 3 2 2 4 2 3 2" xfId="49027"/>
    <cellStyle name="Normal 2 3 3 2 2 4 2 4" xfId="39982"/>
    <cellStyle name="Normal 2 3 3 2 2 4 2 5" xfId="26416"/>
    <cellStyle name="Normal 2 3 3 2 2 4 3" xfId="6187"/>
    <cellStyle name="Normal 2 3 3 2 2 4 3 2" xfId="18817"/>
    <cellStyle name="Normal 2 3 3 2 2 4 3 2 2" xfId="54033"/>
    <cellStyle name="Normal 2 3 3 2 2 4 3 3" xfId="41436"/>
    <cellStyle name="Normal 2 3 3 2 2 4 3 4" xfId="31422"/>
    <cellStyle name="Normal 2 3 3 2 2 4 4" xfId="7646"/>
    <cellStyle name="Normal 2 3 3 2 2 4 4 2" xfId="20271"/>
    <cellStyle name="Normal 2 3 3 2 2 4 4 2 2" xfId="55487"/>
    <cellStyle name="Normal 2 3 3 2 2 4 4 3" xfId="42890"/>
    <cellStyle name="Normal 2 3 3 2 2 4 4 4" xfId="32876"/>
    <cellStyle name="Normal 2 3 3 2 2 4 5" xfId="9427"/>
    <cellStyle name="Normal 2 3 3 2 2 4 5 2" xfId="22047"/>
    <cellStyle name="Normal 2 3 3 2 2 4 5 2 2" xfId="57263"/>
    <cellStyle name="Normal 2 3 3 2 2 4 5 3" xfId="44666"/>
    <cellStyle name="Normal 2 3 3 2 2 4 5 4" xfId="34652"/>
    <cellStyle name="Normal 2 3 3 2 2 4 6" xfId="11220"/>
    <cellStyle name="Normal 2 3 3 2 2 4 6 2" xfId="23823"/>
    <cellStyle name="Normal 2 3 3 2 2 4 6 2 2" xfId="59039"/>
    <cellStyle name="Normal 2 3 3 2 2 4 6 3" xfId="46442"/>
    <cellStyle name="Normal 2 3 3 2 2 4 6 4" xfId="36428"/>
    <cellStyle name="Normal 2 3 3 2 2 4 7" xfId="15587"/>
    <cellStyle name="Normal 2 3 3 2 2 4 7 2" xfId="50803"/>
    <cellStyle name="Normal 2 3 3 2 2 4 7 3" xfId="28192"/>
    <cellStyle name="Normal 2 3 3 2 2 4 8" xfId="12678"/>
    <cellStyle name="Normal 2 3 3 2 2 4 8 2" xfId="47896"/>
    <cellStyle name="Normal 2 3 3 2 2 4 9" xfId="38206"/>
    <cellStyle name="Normal 2 3 3 2 2 5" xfId="3408"/>
    <cellStyle name="Normal 2 3 3 2 2 5 10" xfId="26903"/>
    <cellStyle name="Normal 2 3 3 2 2 5 11" xfId="61307"/>
    <cellStyle name="Normal 2 3 3 2 2 5 2" xfId="5204"/>
    <cellStyle name="Normal 2 3 3 2 2 5 2 2" xfId="17850"/>
    <cellStyle name="Normal 2 3 3 2 2 5 2 2 2" xfId="53066"/>
    <cellStyle name="Normal 2 3 3 2 2 5 2 3" xfId="40469"/>
    <cellStyle name="Normal 2 3 3 2 2 5 2 4" xfId="30455"/>
    <cellStyle name="Normal 2 3 3 2 2 5 3" xfId="6674"/>
    <cellStyle name="Normal 2 3 3 2 2 5 3 2" xfId="19304"/>
    <cellStyle name="Normal 2 3 3 2 2 5 3 2 2" xfId="54520"/>
    <cellStyle name="Normal 2 3 3 2 2 5 3 3" xfId="41923"/>
    <cellStyle name="Normal 2 3 3 2 2 5 3 4" xfId="31909"/>
    <cellStyle name="Normal 2 3 3 2 2 5 4" xfId="8133"/>
    <cellStyle name="Normal 2 3 3 2 2 5 4 2" xfId="20758"/>
    <cellStyle name="Normal 2 3 3 2 2 5 4 2 2" xfId="55974"/>
    <cellStyle name="Normal 2 3 3 2 2 5 4 3" xfId="43377"/>
    <cellStyle name="Normal 2 3 3 2 2 5 4 4" xfId="33363"/>
    <cellStyle name="Normal 2 3 3 2 2 5 5" xfId="9914"/>
    <cellStyle name="Normal 2 3 3 2 2 5 5 2" xfId="22534"/>
    <cellStyle name="Normal 2 3 3 2 2 5 5 2 2" xfId="57750"/>
    <cellStyle name="Normal 2 3 3 2 2 5 5 3" xfId="45153"/>
    <cellStyle name="Normal 2 3 3 2 2 5 5 4" xfId="35139"/>
    <cellStyle name="Normal 2 3 3 2 2 5 6" xfId="11707"/>
    <cellStyle name="Normal 2 3 3 2 2 5 6 2" xfId="24310"/>
    <cellStyle name="Normal 2 3 3 2 2 5 6 2 2" xfId="59526"/>
    <cellStyle name="Normal 2 3 3 2 2 5 6 3" xfId="46929"/>
    <cellStyle name="Normal 2 3 3 2 2 5 6 4" xfId="36915"/>
    <cellStyle name="Normal 2 3 3 2 2 5 7" xfId="16074"/>
    <cellStyle name="Normal 2 3 3 2 2 5 7 2" xfId="51290"/>
    <cellStyle name="Normal 2 3 3 2 2 5 7 3" xfId="28679"/>
    <cellStyle name="Normal 2 3 3 2 2 5 8" xfId="14296"/>
    <cellStyle name="Normal 2 3 3 2 2 5 8 2" xfId="49514"/>
    <cellStyle name="Normal 2 3 3 2 2 5 9" xfId="38693"/>
    <cellStyle name="Normal 2 3 3 2 2 6" xfId="2569"/>
    <cellStyle name="Normal 2 3 3 2 2 6 10" xfId="26094"/>
    <cellStyle name="Normal 2 3 3 2 2 6 11" xfId="60498"/>
    <cellStyle name="Normal 2 3 3 2 2 6 2" xfId="4395"/>
    <cellStyle name="Normal 2 3 3 2 2 6 2 2" xfId="17041"/>
    <cellStyle name="Normal 2 3 3 2 2 6 2 2 2" xfId="52257"/>
    <cellStyle name="Normal 2 3 3 2 2 6 2 3" xfId="39660"/>
    <cellStyle name="Normal 2 3 3 2 2 6 2 4" xfId="29646"/>
    <cellStyle name="Normal 2 3 3 2 2 6 3" xfId="5865"/>
    <cellStyle name="Normal 2 3 3 2 2 6 3 2" xfId="18495"/>
    <cellStyle name="Normal 2 3 3 2 2 6 3 2 2" xfId="53711"/>
    <cellStyle name="Normal 2 3 3 2 2 6 3 3" xfId="41114"/>
    <cellStyle name="Normal 2 3 3 2 2 6 3 4" xfId="31100"/>
    <cellStyle name="Normal 2 3 3 2 2 6 4" xfId="7324"/>
    <cellStyle name="Normal 2 3 3 2 2 6 4 2" xfId="19949"/>
    <cellStyle name="Normal 2 3 3 2 2 6 4 2 2" xfId="55165"/>
    <cellStyle name="Normal 2 3 3 2 2 6 4 3" xfId="42568"/>
    <cellStyle name="Normal 2 3 3 2 2 6 4 4" xfId="32554"/>
    <cellStyle name="Normal 2 3 3 2 2 6 5" xfId="9105"/>
    <cellStyle name="Normal 2 3 3 2 2 6 5 2" xfId="21725"/>
    <cellStyle name="Normal 2 3 3 2 2 6 5 2 2" xfId="56941"/>
    <cellStyle name="Normal 2 3 3 2 2 6 5 3" xfId="44344"/>
    <cellStyle name="Normal 2 3 3 2 2 6 5 4" xfId="34330"/>
    <cellStyle name="Normal 2 3 3 2 2 6 6" xfId="10898"/>
    <cellStyle name="Normal 2 3 3 2 2 6 6 2" xfId="23501"/>
    <cellStyle name="Normal 2 3 3 2 2 6 6 2 2" xfId="58717"/>
    <cellStyle name="Normal 2 3 3 2 2 6 6 3" xfId="46120"/>
    <cellStyle name="Normal 2 3 3 2 2 6 6 4" xfId="36106"/>
    <cellStyle name="Normal 2 3 3 2 2 6 7" xfId="15265"/>
    <cellStyle name="Normal 2 3 3 2 2 6 7 2" xfId="50481"/>
    <cellStyle name="Normal 2 3 3 2 2 6 7 3" xfId="27870"/>
    <cellStyle name="Normal 2 3 3 2 2 6 8" xfId="13487"/>
    <cellStyle name="Normal 2 3 3 2 2 6 8 2" xfId="48705"/>
    <cellStyle name="Normal 2 3 3 2 2 6 9" xfId="37884"/>
    <cellStyle name="Normal 2 3 3 2 2 7" xfId="3732"/>
    <cellStyle name="Normal 2 3 3 2 2 7 2" xfId="8456"/>
    <cellStyle name="Normal 2 3 3 2 2 7 2 2" xfId="21081"/>
    <cellStyle name="Normal 2 3 3 2 2 7 2 2 2" xfId="56297"/>
    <cellStyle name="Normal 2 3 3 2 2 7 2 3" xfId="43700"/>
    <cellStyle name="Normal 2 3 3 2 2 7 2 4" xfId="33686"/>
    <cellStyle name="Normal 2 3 3 2 2 7 3" xfId="10237"/>
    <cellStyle name="Normal 2 3 3 2 2 7 3 2" xfId="22857"/>
    <cellStyle name="Normal 2 3 3 2 2 7 3 2 2" xfId="58073"/>
    <cellStyle name="Normal 2 3 3 2 2 7 3 3" xfId="45476"/>
    <cellStyle name="Normal 2 3 3 2 2 7 3 4" xfId="35462"/>
    <cellStyle name="Normal 2 3 3 2 2 7 4" xfId="12032"/>
    <cellStyle name="Normal 2 3 3 2 2 7 4 2" xfId="24633"/>
    <cellStyle name="Normal 2 3 3 2 2 7 4 2 2" xfId="59849"/>
    <cellStyle name="Normal 2 3 3 2 2 7 4 3" xfId="47252"/>
    <cellStyle name="Normal 2 3 3 2 2 7 4 4" xfId="37238"/>
    <cellStyle name="Normal 2 3 3 2 2 7 5" xfId="16397"/>
    <cellStyle name="Normal 2 3 3 2 2 7 5 2" xfId="51613"/>
    <cellStyle name="Normal 2 3 3 2 2 7 5 3" xfId="29002"/>
    <cellStyle name="Normal 2 3 3 2 2 7 6" xfId="14619"/>
    <cellStyle name="Normal 2 3 3 2 2 7 6 2" xfId="49837"/>
    <cellStyle name="Normal 2 3 3 2 2 7 7" xfId="39016"/>
    <cellStyle name="Normal 2 3 3 2 2 7 8" xfId="27226"/>
    <cellStyle name="Normal 2 3 3 2 2 8" xfId="4070"/>
    <cellStyle name="Normal 2 3 3 2 2 8 2" xfId="16719"/>
    <cellStyle name="Normal 2 3 3 2 2 8 2 2" xfId="51935"/>
    <cellStyle name="Normal 2 3 3 2 2 8 2 3" xfId="29324"/>
    <cellStyle name="Normal 2 3 3 2 2 8 3" xfId="13165"/>
    <cellStyle name="Normal 2 3 3 2 2 8 3 2" xfId="48383"/>
    <cellStyle name="Normal 2 3 3 2 2 8 4" xfId="39338"/>
    <cellStyle name="Normal 2 3 3 2 2 8 5" xfId="25772"/>
    <cellStyle name="Normal 2 3 3 2 2 9" xfId="5543"/>
    <cellStyle name="Normal 2 3 3 2 2 9 2" xfId="18173"/>
    <cellStyle name="Normal 2 3 3 2 2 9 2 2" xfId="53389"/>
    <cellStyle name="Normal 2 3 3 2 2 9 3" xfId="40792"/>
    <cellStyle name="Normal 2 3 3 2 2 9 4" xfId="30778"/>
    <cellStyle name="Normal 2 3 3 2 3" xfId="1166"/>
    <cellStyle name="Normal 2 3 3 2 3 10" xfId="10593"/>
    <cellStyle name="Normal 2 3 3 2 3 10 2" xfId="23204"/>
    <cellStyle name="Normal 2 3 3 2 3 10 2 2" xfId="58420"/>
    <cellStyle name="Normal 2 3 3 2 3 10 3" xfId="45823"/>
    <cellStyle name="Normal 2 3 3 2 3 10 4" xfId="35809"/>
    <cellStyle name="Normal 2 3 3 2 3 11" xfId="15023"/>
    <cellStyle name="Normal 2 3 3 2 3 11 2" xfId="50239"/>
    <cellStyle name="Normal 2 3 3 2 3 11 3" xfId="27628"/>
    <cellStyle name="Normal 2 3 3 2 3 12" xfId="12436"/>
    <cellStyle name="Normal 2 3 3 2 3 12 2" xfId="47654"/>
    <cellStyle name="Normal 2 3 3 2 3 13" xfId="37642"/>
    <cellStyle name="Normal 2 3 3 2 3 14" xfId="25043"/>
    <cellStyle name="Normal 2 3 3 2 3 15" xfId="60256"/>
    <cellStyle name="Normal 2 3 3 2 3 2" xfId="3159"/>
    <cellStyle name="Normal 2 3 3 2 3 2 10" xfId="25527"/>
    <cellStyle name="Normal 2 3 3 2 3 2 11" xfId="61062"/>
    <cellStyle name="Normal 2 3 3 2 3 2 2" xfId="4959"/>
    <cellStyle name="Normal 2 3 3 2 3 2 2 2" xfId="17605"/>
    <cellStyle name="Normal 2 3 3 2 3 2 2 2 2" xfId="52821"/>
    <cellStyle name="Normal 2 3 3 2 3 2 2 2 3" xfId="30210"/>
    <cellStyle name="Normal 2 3 3 2 3 2 2 3" xfId="14051"/>
    <cellStyle name="Normal 2 3 3 2 3 2 2 3 2" xfId="49269"/>
    <cellStyle name="Normal 2 3 3 2 3 2 2 4" xfId="40224"/>
    <cellStyle name="Normal 2 3 3 2 3 2 2 5" xfId="26658"/>
    <cellStyle name="Normal 2 3 3 2 3 2 3" xfId="6429"/>
    <cellStyle name="Normal 2 3 3 2 3 2 3 2" xfId="19059"/>
    <cellStyle name="Normal 2 3 3 2 3 2 3 2 2" xfId="54275"/>
    <cellStyle name="Normal 2 3 3 2 3 2 3 3" xfId="41678"/>
    <cellStyle name="Normal 2 3 3 2 3 2 3 4" xfId="31664"/>
    <cellStyle name="Normal 2 3 3 2 3 2 4" xfId="7888"/>
    <cellStyle name="Normal 2 3 3 2 3 2 4 2" xfId="20513"/>
    <cellStyle name="Normal 2 3 3 2 3 2 4 2 2" xfId="55729"/>
    <cellStyle name="Normal 2 3 3 2 3 2 4 3" xfId="43132"/>
    <cellStyle name="Normal 2 3 3 2 3 2 4 4" xfId="33118"/>
    <cellStyle name="Normal 2 3 3 2 3 2 5" xfId="9669"/>
    <cellStyle name="Normal 2 3 3 2 3 2 5 2" xfId="22289"/>
    <cellStyle name="Normal 2 3 3 2 3 2 5 2 2" xfId="57505"/>
    <cellStyle name="Normal 2 3 3 2 3 2 5 3" xfId="44908"/>
    <cellStyle name="Normal 2 3 3 2 3 2 5 4" xfId="34894"/>
    <cellStyle name="Normal 2 3 3 2 3 2 6" xfId="11462"/>
    <cellStyle name="Normal 2 3 3 2 3 2 6 2" xfId="24065"/>
    <cellStyle name="Normal 2 3 3 2 3 2 6 2 2" xfId="59281"/>
    <cellStyle name="Normal 2 3 3 2 3 2 6 3" xfId="46684"/>
    <cellStyle name="Normal 2 3 3 2 3 2 6 4" xfId="36670"/>
    <cellStyle name="Normal 2 3 3 2 3 2 7" xfId="15829"/>
    <cellStyle name="Normal 2 3 3 2 3 2 7 2" xfId="51045"/>
    <cellStyle name="Normal 2 3 3 2 3 2 7 3" xfId="28434"/>
    <cellStyle name="Normal 2 3 3 2 3 2 8" xfId="12920"/>
    <cellStyle name="Normal 2 3 3 2 3 2 8 2" xfId="48138"/>
    <cellStyle name="Normal 2 3 3 2 3 2 9" xfId="38448"/>
    <cellStyle name="Normal 2 3 3 2 3 3" xfId="3488"/>
    <cellStyle name="Normal 2 3 3 2 3 3 10" xfId="26983"/>
    <cellStyle name="Normal 2 3 3 2 3 3 11" xfId="61387"/>
    <cellStyle name="Normal 2 3 3 2 3 3 2" xfId="5284"/>
    <cellStyle name="Normal 2 3 3 2 3 3 2 2" xfId="17930"/>
    <cellStyle name="Normal 2 3 3 2 3 3 2 2 2" xfId="53146"/>
    <cellStyle name="Normal 2 3 3 2 3 3 2 3" xfId="40549"/>
    <cellStyle name="Normal 2 3 3 2 3 3 2 4" xfId="30535"/>
    <cellStyle name="Normal 2 3 3 2 3 3 3" xfId="6754"/>
    <cellStyle name="Normal 2 3 3 2 3 3 3 2" xfId="19384"/>
    <cellStyle name="Normal 2 3 3 2 3 3 3 2 2" xfId="54600"/>
    <cellStyle name="Normal 2 3 3 2 3 3 3 3" xfId="42003"/>
    <cellStyle name="Normal 2 3 3 2 3 3 3 4" xfId="31989"/>
    <cellStyle name="Normal 2 3 3 2 3 3 4" xfId="8213"/>
    <cellStyle name="Normal 2 3 3 2 3 3 4 2" xfId="20838"/>
    <cellStyle name="Normal 2 3 3 2 3 3 4 2 2" xfId="56054"/>
    <cellStyle name="Normal 2 3 3 2 3 3 4 3" xfId="43457"/>
    <cellStyle name="Normal 2 3 3 2 3 3 4 4" xfId="33443"/>
    <cellStyle name="Normal 2 3 3 2 3 3 5" xfId="9994"/>
    <cellStyle name="Normal 2 3 3 2 3 3 5 2" xfId="22614"/>
    <cellStyle name="Normal 2 3 3 2 3 3 5 2 2" xfId="57830"/>
    <cellStyle name="Normal 2 3 3 2 3 3 5 3" xfId="45233"/>
    <cellStyle name="Normal 2 3 3 2 3 3 5 4" xfId="35219"/>
    <cellStyle name="Normal 2 3 3 2 3 3 6" xfId="11787"/>
    <cellStyle name="Normal 2 3 3 2 3 3 6 2" xfId="24390"/>
    <cellStyle name="Normal 2 3 3 2 3 3 6 2 2" xfId="59606"/>
    <cellStyle name="Normal 2 3 3 2 3 3 6 3" xfId="47009"/>
    <cellStyle name="Normal 2 3 3 2 3 3 6 4" xfId="36995"/>
    <cellStyle name="Normal 2 3 3 2 3 3 7" xfId="16154"/>
    <cellStyle name="Normal 2 3 3 2 3 3 7 2" xfId="51370"/>
    <cellStyle name="Normal 2 3 3 2 3 3 7 3" xfId="28759"/>
    <cellStyle name="Normal 2 3 3 2 3 3 8" xfId="14376"/>
    <cellStyle name="Normal 2 3 3 2 3 3 8 2" xfId="49594"/>
    <cellStyle name="Normal 2 3 3 2 3 3 9" xfId="38773"/>
    <cellStyle name="Normal 2 3 3 2 3 4" xfId="2650"/>
    <cellStyle name="Normal 2 3 3 2 3 4 10" xfId="26174"/>
    <cellStyle name="Normal 2 3 3 2 3 4 11" xfId="60578"/>
    <cellStyle name="Normal 2 3 3 2 3 4 2" xfId="4475"/>
    <cellStyle name="Normal 2 3 3 2 3 4 2 2" xfId="17121"/>
    <cellStyle name="Normal 2 3 3 2 3 4 2 2 2" xfId="52337"/>
    <cellStyle name="Normal 2 3 3 2 3 4 2 3" xfId="39740"/>
    <cellStyle name="Normal 2 3 3 2 3 4 2 4" xfId="29726"/>
    <cellStyle name="Normal 2 3 3 2 3 4 3" xfId="5945"/>
    <cellStyle name="Normal 2 3 3 2 3 4 3 2" xfId="18575"/>
    <cellStyle name="Normal 2 3 3 2 3 4 3 2 2" xfId="53791"/>
    <cellStyle name="Normal 2 3 3 2 3 4 3 3" xfId="41194"/>
    <cellStyle name="Normal 2 3 3 2 3 4 3 4" xfId="31180"/>
    <cellStyle name="Normal 2 3 3 2 3 4 4" xfId="7404"/>
    <cellStyle name="Normal 2 3 3 2 3 4 4 2" xfId="20029"/>
    <cellStyle name="Normal 2 3 3 2 3 4 4 2 2" xfId="55245"/>
    <cellStyle name="Normal 2 3 3 2 3 4 4 3" xfId="42648"/>
    <cellStyle name="Normal 2 3 3 2 3 4 4 4" xfId="32634"/>
    <cellStyle name="Normal 2 3 3 2 3 4 5" xfId="9185"/>
    <cellStyle name="Normal 2 3 3 2 3 4 5 2" xfId="21805"/>
    <cellStyle name="Normal 2 3 3 2 3 4 5 2 2" xfId="57021"/>
    <cellStyle name="Normal 2 3 3 2 3 4 5 3" xfId="44424"/>
    <cellStyle name="Normal 2 3 3 2 3 4 5 4" xfId="34410"/>
    <cellStyle name="Normal 2 3 3 2 3 4 6" xfId="10978"/>
    <cellStyle name="Normal 2 3 3 2 3 4 6 2" xfId="23581"/>
    <cellStyle name="Normal 2 3 3 2 3 4 6 2 2" xfId="58797"/>
    <cellStyle name="Normal 2 3 3 2 3 4 6 3" xfId="46200"/>
    <cellStyle name="Normal 2 3 3 2 3 4 6 4" xfId="36186"/>
    <cellStyle name="Normal 2 3 3 2 3 4 7" xfId="15345"/>
    <cellStyle name="Normal 2 3 3 2 3 4 7 2" xfId="50561"/>
    <cellStyle name="Normal 2 3 3 2 3 4 7 3" xfId="27950"/>
    <cellStyle name="Normal 2 3 3 2 3 4 8" xfId="13567"/>
    <cellStyle name="Normal 2 3 3 2 3 4 8 2" xfId="48785"/>
    <cellStyle name="Normal 2 3 3 2 3 4 9" xfId="37964"/>
    <cellStyle name="Normal 2 3 3 2 3 5" xfId="3813"/>
    <cellStyle name="Normal 2 3 3 2 3 5 2" xfId="8536"/>
    <cellStyle name="Normal 2 3 3 2 3 5 2 2" xfId="21161"/>
    <cellStyle name="Normal 2 3 3 2 3 5 2 2 2" xfId="56377"/>
    <cellStyle name="Normal 2 3 3 2 3 5 2 3" xfId="43780"/>
    <cellStyle name="Normal 2 3 3 2 3 5 2 4" xfId="33766"/>
    <cellStyle name="Normal 2 3 3 2 3 5 3" xfId="10317"/>
    <cellStyle name="Normal 2 3 3 2 3 5 3 2" xfId="22937"/>
    <cellStyle name="Normal 2 3 3 2 3 5 3 2 2" xfId="58153"/>
    <cellStyle name="Normal 2 3 3 2 3 5 3 3" xfId="45556"/>
    <cellStyle name="Normal 2 3 3 2 3 5 3 4" xfId="35542"/>
    <cellStyle name="Normal 2 3 3 2 3 5 4" xfId="12112"/>
    <cellStyle name="Normal 2 3 3 2 3 5 4 2" xfId="24713"/>
    <cellStyle name="Normal 2 3 3 2 3 5 4 2 2" xfId="59929"/>
    <cellStyle name="Normal 2 3 3 2 3 5 4 3" xfId="47332"/>
    <cellStyle name="Normal 2 3 3 2 3 5 4 4" xfId="37318"/>
    <cellStyle name="Normal 2 3 3 2 3 5 5" xfId="16477"/>
    <cellStyle name="Normal 2 3 3 2 3 5 5 2" xfId="51693"/>
    <cellStyle name="Normal 2 3 3 2 3 5 5 3" xfId="29082"/>
    <cellStyle name="Normal 2 3 3 2 3 5 6" xfId="14699"/>
    <cellStyle name="Normal 2 3 3 2 3 5 6 2" xfId="49917"/>
    <cellStyle name="Normal 2 3 3 2 3 5 7" xfId="39096"/>
    <cellStyle name="Normal 2 3 3 2 3 5 8" xfId="27306"/>
    <cellStyle name="Normal 2 3 3 2 3 6" xfId="4153"/>
    <cellStyle name="Normal 2 3 3 2 3 6 2" xfId="16799"/>
    <cellStyle name="Normal 2 3 3 2 3 6 2 2" xfId="52015"/>
    <cellStyle name="Normal 2 3 3 2 3 6 2 3" xfId="29404"/>
    <cellStyle name="Normal 2 3 3 2 3 6 3" xfId="13245"/>
    <cellStyle name="Normal 2 3 3 2 3 6 3 2" xfId="48463"/>
    <cellStyle name="Normal 2 3 3 2 3 6 4" xfId="39418"/>
    <cellStyle name="Normal 2 3 3 2 3 6 5" xfId="25852"/>
    <cellStyle name="Normal 2 3 3 2 3 7" xfId="5623"/>
    <cellStyle name="Normal 2 3 3 2 3 7 2" xfId="18253"/>
    <cellStyle name="Normal 2 3 3 2 3 7 2 2" xfId="53469"/>
    <cellStyle name="Normal 2 3 3 2 3 7 3" xfId="40872"/>
    <cellStyle name="Normal 2 3 3 2 3 7 4" xfId="30858"/>
    <cellStyle name="Normal 2 3 3 2 3 8" xfId="7082"/>
    <cellStyle name="Normal 2 3 3 2 3 8 2" xfId="19707"/>
    <cellStyle name="Normal 2 3 3 2 3 8 2 2" xfId="54923"/>
    <cellStyle name="Normal 2 3 3 2 3 8 3" xfId="42326"/>
    <cellStyle name="Normal 2 3 3 2 3 8 4" xfId="32312"/>
    <cellStyle name="Normal 2 3 3 2 3 9" xfId="8863"/>
    <cellStyle name="Normal 2 3 3 2 3 9 2" xfId="21483"/>
    <cellStyle name="Normal 2 3 3 2 3 9 2 2" xfId="56699"/>
    <cellStyle name="Normal 2 3 3 2 3 9 3" xfId="44102"/>
    <cellStyle name="Normal 2 3 3 2 3 9 4" xfId="34088"/>
    <cellStyle name="Normal 2 3 3 2 4" xfId="2993"/>
    <cellStyle name="Normal 2 3 3 2 4 10" xfId="25368"/>
    <cellStyle name="Normal 2 3 3 2 4 11" xfId="60903"/>
    <cellStyle name="Normal 2 3 3 2 4 2" xfId="4800"/>
    <cellStyle name="Normal 2 3 3 2 4 2 2" xfId="17446"/>
    <cellStyle name="Normal 2 3 3 2 4 2 2 2" xfId="52662"/>
    <cellStyle name="Normal 2 3 3 2 4 2 2 3" xfId="30051"/>
    <cellStyle name="Normal 2 3 3 2 4 2 3" xfId="13892"/>
    <cellStyle name="Normal 2 3 3 2 4 2 3 2" xfId="49110"/>
    <cellStyle name="Normal 2 3 3 2 4 2 4" xfId="40065"/>
    <cellStyle name="Normal 2 3 3 2 4 2 5" xfId="26499"/>
    <cellStyle name="Normal 2 3 3 2 4 3" xfId="6270"/>
    <cellStyle name="Normal 2 3 3 2 4 3 2" xfId="18900"/>
    <cellStyle name="Normal 2 3 3 2 4 3 2 2" xfId="54116"/>
    <cellStyle name="Normal 2 3 3 2 4 3 3" xfId="41519"/>
    <cellStyle name="Normal 2 3 3 2 4 3 4" xfId="31505"/>
    <cellStyle name="Normal 2 3 3 2 4 4" xfId="7729"/>
    <cellStyle name="Normal 2 3 3 2 4 4 2" xfId="20354"/>
    <cellStyle name="Normal 2 3 3 2 4 4 2 2" xfId="55570"/>
    <cellStyle name="Normal 2 3 3 2 4 4 3" xfId="42973"/>
    <cellStyle name="Normal 2 3 3 2 4 4 4" xfId="32959"/>
    <cellStyle name="Normal 2 3 3 2 4 5" xfId="9510"/>
    <cellStyle name="Normal 2 3 3 2 4 5 2" xfId="22130"/>
    <cellStyle name="Normal 2 3 3 2 4 5 2 2" xfId="57346"/>
    <cellStyle name="Normal 2 3 3 2 4 5 3" xfId="44749"/>
    <cellStyle name="Normal 2 3 3 2 4 5 4" xfId="34735"/>
    <cellStyle name="Normal 2 3 3 2 4 6" xfId="11303"/>
    <cellStyle name="Normal 2 3 3 2 4 6 2" xfId="23906"/>
    <cellStyle name="Normal 2 3 3 2 4 6 2 2" xfId="59122"/>
    <cellStyle name="Normal 2 3 3 2 4 6 3" xfId="46525"/>
    <cellStyle name="Normal 2 3 3 2 4 6 4" xfId="36511"/>
    <cellStyle name="Normal 2 3 3 2 4 7" xfId="15670"/>
    <cellStyle name="Normal 2 3 3 2 4 7 2" xfId="50886"/>
    <cellStyle name="Normal 2 3 3 2 4 7 3" xfId="28275"/>
    <cellStyle name="Normal 2 3 3 2 4 8" xfId="12761"/>
    <cellStyle name="Normal 2 3 3 2 4 8 2" xfId="47979"/>
    <cellStyle name="Normal 2 3 3 2 4 9" xfId="38289"/>
    <cellStyle name="Normal 2 3 3 2 5" xfId="2826"/>
    <cellStyle name="Normal 2 3 3 2 5 10" xfId="25213"/>
    <cellStyle name="Normal 2 3 3 2 5 11" xfId="60748"/>
    <cellStyle name="Normal 2 3 3 2 5 2" xfId="4645"/>
    <cellStyle name="Normal 2 3 3 2 5 2 2" xfId="17291"/>
    <cellStyle name="Normal 2 3 3 2 5 2 2 2" xfId="52507"/>
    <cellStyle name="Normal 2 3 3 2 5 2 2 3" xfId="29896"/>
    <cellStyle name="Normal 2 3 3 2 5 2 3" xfId="13737"/>
    <cellStyle name="Normal 2 3 3 2 5 2 3 2" xfId="48955"/>
    <cellStyle name="Normal 2 3 3 2 5 2 4" xfId="39910"/>
    <cellStyle name="Normal 2 3 3 2 5 2 5" xfId="26344"/>
    <cellStyle name="Normal 2 3 3 2 5 3" xfId="6115"/>
    <cellStyle name="Normal 2 3 3 2 5 3 2" xfId="18745"/>
    <cellStyle name="Normal 2 3 3 2 5 3 2 2" xfId="53961"/>
    <cellStyle name="Normal 2 3 3 2 5 3 3" xfId="41364"/>
    <cellStyle name="Normal 2 3 3 2 5 3 4" xfId="31350"/>
    <cellStyle name="Normal 2 3 3 2 5 4" xfId="7574"/>
    <cellStyle name="Normal 2 3 3 2 5 4 2" xfId="20199"/>
    <cellStyle name="Normal 2 3 3 2 5 4 2 2" xfId="55415"/>
    <cellStyle name="Normal 2 3 3 2 5 4 3" xfId="42818"/>
    <cellStyle name="Normal 2 3 3 2 5 4 4" xfId="32804"/>
    <cellStyle name="Normal 2 3 3 2 5 5" xfId="9355"/>
    <cellStyle name="Normal 2 3 3 2 5 5 2" xfId="21975"/>
    <cellStyle name="Normal 2 3 3 2 5 5 2 2" xfId="57191"/>
    <cellStyle name="Normal 2 3 3 2 5 5 3" xfId="44594"/>
    <cellStyle name="Normal 2 3 3 2 5 5 4" xfId="34580"/>
    <cellStyle name="Normal 2 3 3 2 5 6" xfId="11148"/>
    <cellStyle name="Normal 2 3 3 2 5 6 2" xfId="23751"/>
    <cellStyle name="Normal 2 3 3 2 5 6 2 2" xfId="58967"/>
    <cellStyle name="Normal 2 3 3 2 5 6 3" xfId="46370"/>
    <cellStyle name="Normal 2 3 3 2 5 6 4" xfId="36356"/>
    <cellStyle name="Normal 2 3 3 2 5 7" xfId="15515"/>
    <cellStyle name="Normal 2 3 3 2 5 7 2" xfId="50731"/>
    <cellStyle name="Normal 2 3 3 2 5 7 3" xfId="28120"/>
    <cellStyle name="Normal 2 3 3 2 5 8" xfId="12606"/>
    <cellStyle name="Normal 2 3 3 2 5 8 2" xfId="47824"/>
    <cellStyle name="Normal 2 3 3 2 5 9" xfId="38134"/>
    <cellStyle name="Normal 2 3 3 2 6" xfId="3336"/>
    <cellStyle name="Normal 2 3 3 2 6 10" xfId="26831"/>
    <cellStyle name="Normal 2 3 3 2 6 11" xfId="61235"/>
    <cellStyle name="Normal 2 3 3 2 6 2" xfId="5132"/>
    <cellStyle name="Normal 2 3 3 2 6 2 2" xfId="17778"/>
    <cellStyle name="Normal 2 3 3 2 6 2 2 2" xfId="52994"/>
    <cellStyle name="Normal 2 3 3 2 6 2 3" xfId="40397"/>
    <cellStyle name="Normal 2 3 3 2 6 2 4" xfId="30383"/>
    <cellStyle name="Normal 2 3 3 2 6 3" xfId="6602"/>
    <cellStyle name="Normal 2 3 3 2 6 3 2" xfId="19232"/>
    <cellStyle name="Normal 2 3 3 2 6 3 2 2" xfId="54448"/>
    <cellStyle name="Normal 2 3 3 2 6 3 3" xfId="41851"/>
    <cellStyle name="Normal 2 3 3 2 6 3 4" xfId="31837"/>
    <cellStyle name="Normal 2 3 3 2 6 4" xfId="8061"/>
    <cellStyle name="Normal 2 3 3 2 6 4 2" xfId="20686"/>
    <cellStyle name="Normal 2 3 3 2 6 4 2 2" xfId="55902"/>
    <cellStyle name="Normal 2 3 3 2 6 4 3" xfId="43305"/>
    <cellStyle name="Normal 2 3 3 2 6 4 4" xfId="33291"/>
    <cellStyle name="Normal 2 3 3 2 6 5" xfId="9842"/>
    <cellStyle name="Normal 2 3 3 2 6 5 2" xfId="22462"/>
    <cellStyle name="Normal 2 3 3 2 6 5 2 2" xfId="57678"/>
    <cellStyle name="Normal 2 3 3 2 6 5 3" xfId="45081"/>
    <cellStyle name="Normal 2 3 3 2 6 5 4" xfId="35067"/>
    <cellStyle name="Normal 2 3 3 2 6 6" xfId="11635"/>
    <cellStyle name="Normal 2 3 3 2 6 6 2" xfId="24238"/>
    <cellStyle name="Normal 2 3 3 2 6 6 2 2" xfId="59454"/>
    <cellStyle name="Normal 2 3 3 2 6 6 3" xfId="46857"/>
    <cellStyle name="Normal 2 3 3 2 6 6 4" xfId="36843"/>
    <cellStyle name="Normal 2 3 3 2 6 7" xfId="16002"/>
    <cellStyle name="Normal 2 3 3 2 6 7 2" xfId="51218"/>
    <cellStyle name="Normal 2 3 3 2 6 7 3" xfId="28607"/>
    <cellStyle name="Normal 2 3 3 2 6 8" xfId="14224"/>
    <cellStyle name="Normal 2 3 3 2 6 8 2" xfId="49442"/>
    <cellStyle name="Normal 2 3 3 2 6 9" xfId="38621"/>
    <cellStyle name="Normal 2 3 3 2 7" xfId="2496"/>
    <cellStyle name="Normal 2 3 3 2 7 10" xfId="26022"/>
    <cellStyle name="Normal 2 3 3 2 7 11" xfId="60426"/>
    <cellStyle name="Normal 2 3 3 2 7 2" xfId="4323"/>
    <cellStyle name="Normal 2 3 3 2 7 2 2" xfId="16969"/>
    <cellStyle name="Normal 2 3 3 2 7 2 2 2" xfId="52185"/>
    <cellStyle name="Normal 2 3 3 2 7 2 3" xfId="39588"/>
    <cellStyle name="Normal 2 3 3 2 7 2 4" xfId="29574"/>
    <cellStyle name="Normal 2 3 3 2 7 3" xfId="5793"/>
    <cellStyle name="Normal 2 3 3 2 7 3 2" xfId="18423"/>
    <cellStyle name="Normal 2 3 3 2 7 3 2 2" xfId="53639"/>
    <cellStyle name="Normal 2 3 3 2 7 3 3" xfId="41042"/>
    <cellStyle name="Normal 2 3 3 2 7 3 4" xfId="31028"/>
    <cellStyle name="Normal 2 3 3 2 7 4" xfId="7252"/>
    <cellStyle name="Normal 2 3 3 2 7 4 2" xfId="19877"/>
    <cellStyle name="Normal 2 3 3 2 7 4 2 2" xfId="55093"/>
    <cellStyle name="Normal 2 3 3 2 7 4 3" xfId="42496"/>
    <cellStyle name="Normal 2 3 3 2 7 4 4" xfId="32482"/>
    <cellStyle name="Normal 2 3 3 2 7 5" xfId="9033"/>
    <cellStyle name="Normal 2 3 3 2 7 5 2" xfId="21653"/>
    <cellStyle name="Normal 2 3 3 2 7 5 2 2" xfId="56869"/>
    <cellStyle name="Normal 2 3 3 2 7 5 3" xfId="44272"/>
    <cellStyle name="Normal 2 3 3 2 7 5 4" xfId="34258"/>
    <cellStyle name="Normal 2 3 3 2 7 6" xfId="10826"/>
    <cellStyle name="Normal 2 3 3 2 7 6 2" xfId="23429"/>
    <cellStyle name="Normal 2 3 3 2 7 6 2 2" xfId="58645"/>
    <cellStyle name="Normal 2 3 3 2 7 6 3" xfId="46048"/>
    <cellStyle name="Normal 2 3 3 2 7 6 4" xfId="36034"/>
    <cellStyle name="Normal 2 3 3 2 7 7" xfId="15193"/>
    <cellStyle name="Normal 2 3 3 2 7 7 2" xfId="50409"/>
    <cellStyle name="Normal 2 3 3 2 7 7 3" xfId="27798"/>
    <cellStyle name="Normal 2 3 3 2 7 8" xfId="13415"/>
    <cellStyle name="Normal 2 3 3 2 7 8 2" xfId="48633"/>
    <cellStyle name="Normal 2 3 3 2 7 9" xfId="37812"/>
    <cellStyle name="Normal 2 3 3 2 8" xfId="3660"/>
    <cellStyle name="Normal 2 3 3 2 8 2" xfId="8384"/>
    <cellStyle name="Normal 2 3 3 2 8 2 2" xfId="21009"/>
    <cellStyle name="Normal 2 3 3 2 8 2 2 2" xfId="56225"/>
    <cellStyle name="Normal 2 3 3 2 8 2 3" xfId="43628"/>
    <cellStyle name="Normal 2 3 3 2 8 2 4" xfId="33614"/>
    <cellStyle name="Normal 2 3 3 2 8 3" xfId="10165"/>
    <cellStyle name="Normal 2 3 3 2 8 3 2" xfId="22785"/>
    <cellStyle name="Normal 2 3 3 2 8 3 2 2" xfId="58001"/>
    <cellStyle name="Normal 2 3 3 2 8 3 3" xfId="45404"/>
    <cellStyle name="Normal 2 3 3 2 8 3 4" xfId="35390"/>
    <cellStyle name="Normal 2 3 3 2 8 4" xfId="11960"/>
    <cellStyle name="Normal 2 3 3 2 8 4 2" xfId="24561"/>
    <cellStyle name="Normal 2 3 3 2 8 4 2 2" xfId="59777"/>
    <cellStyle name="Normal 2 3 3 2 8 4 3" xfId="47180"/>
    <cellStyle name="Normal 2 3 3 2 8 4 4" xfId="37166"/>
    <cellStyle name="Normal 2 3 3 2 8 5" xfId="16325"/>
    <cellStyle name="Normal 2 3 3 2 8 5 2" xfId="51541"/>
    <cellStyle name="Normal 2 3 3 2 8 5 3" xfId="28930"/>
    <cellStyle name="Normal 2 3 3 2 8 6" xfId="14547"/>
    <cellStyle name="Normal 2 3 3 2 8 6 2" xfId="49765"/>
    <cellStyle name="Normal 2 3 3 2 8 7" xfId="38944"/>
    <cellStyle name="Normal 2 3 3 2 8 8" xfId="27154"/>
    <cellStyle name="Normal 2 3 3 2 9" xfId="3992"/>
    <cellStyle name="Normal 2 3 3 2 9 2" xfId="16647"/>
    <cellStyle name="Normal 2 3 3 2 9 2 2" xfId="51863"/>
    <cellStyle name="Normal 2 3 3 2 9 2 3" xfId="29252"/>
    <cellStyle name="Normal 2 3 3 2 9 3" xfId="13093"/>
    <cellStyle name="Normal 2 3 3 2 9 3 2" xfId="48311"/>
    <cellStyle name="Normal 2 3 3 2 9 4" xfId="39266"/>
    <cellStyle name="Normal 2 3 3 2 9 5" xfId="25700"/>
    <cellStyle name="Normal 2 3 3 2_District Target Attainment" xfId="1167"/>
    <cellStyle name="Normal 2 3 3 20" xfId="60103"/>
    <cellStyle name="Normal 2 3 3 3" xfId="1168"/>
    <cellStyle name="Normal 2 3 3 4" xfId="1169"/>
    <cellStyle name="Normal 2 3 3 4 10" xfId="7000"/>
    <cellStyle name="Normal 2 3 3 4 10 2" xfId="19626"/>
    <cellStyle name="Normal 2 3 3 4 10 2 2" xfId="54842"/>
    <cellStyle name="Normal 2 3 3 4 10 3" xfId="42245"/>
    <cellStyle name="Normal 2 3 3 4 10 4" xfId="32231"/>
    <cellStyle name="Normal 2 3 3 4 11" xfId="8781"/>
    <cellStyle name="Normal 2 3 3 4 11 2" xfId="21402"/>
    <cellStyle name="Normal 2 3 3 4 11 2 2" xfId="56618"/>
    <cellStyle name="Normal 2 3 3 4 11 3" xfId="44021"/>
    <cellStyle name="Normal 2 3 3 4 11 4" xfId="34007"/>
    <cellStyle name="Normal 2 3 3 4 12" xfId="10594"/>
    <cellStyle name="Normal 2 3 3 4 12 2" xfId="23205"/>
    <cellStyle name="Normal 2 3 3 4 12 2 2" xfId="58421"/>
    <cellStyle name="Normal 2 3 3 4 12 3" xfId="45824"/>
    <cellStyle name="Normal 2 3 3 4 12 4" xfId="35810"/>
    <cellStyle name="Normal 2 3 3 4 13" xfId="14941"/>
    <cellStyle name="Normal 2 3 3 4 13 2" xfId="50158"/>
    <cellStyle name="Normal 2 3 3 4 13 3" xfId="27547"/>
    <cellStyle name="Normal 2 3 3 4 14" xfId="12355"/>
    <cellStyle name="Normal 2 3 3 4 14 2" xfId="47573"/>
    <cellStyle name="Normal 2 3 3 4 15" xfId="37560"/>
    <cellStyle name="Normal 2 3 3 4 16" xfId="24962"/>
    <cellStyle name="Normal 2 3 3 4 17" xfId="60175"/>
    <cellStyle name="Normal 2 3 3 4 2" xfId="1170"/>
    <cellStyle name="Normal 2 3 3 4 2 10" xfId="10595"/>
    <cellStyle name="Normal 2 3 3 4 2 10 2" xfId="23206"/>
    <cellStyle name="Normal 2 3 3 4 2 10 2 2" xfId="58422"/>
    <cellStyle name="Normal 2 3 3 4 2 10 3" xfId="45825"/>
    <cellStyle name="Normal 2 3 3 4 2 10 4" xfId="35811"/>
    <cellStyle name="Normal 2 3 3 4 2 11" xfId="15096"/>
    <cellStyle name="Normal 2 3 3 4 2 11 2" xfId="50312"/>
    <cellStyle name="Normal 2 3 3 4 2 11 3" xfId="27701"/>
    <cellStyle name="Normal 2 3 3 4 2 12" xfId="12509"/>
    <cellStyle name="Normal 2 3 3 4 2 12 2" xfId="47727"/>
    <cellStyle name="Normal 2 3 3 4 2 13" xfId="37715"/>
    <cellStyle name="Normal 2 3 3 4 2 14" xfId="25116"/>
    <cellStyle name="Normal 2 3 3 4 2 15" xfId="60329"/>
    <cellStyle name="Normal 2 3 3 4 2 2" xfId="3232"/>
    <cellStyle name="Normal 2 3 3 4 2 2 10" xfId="25600"/>
    <cellStyle name="Normal 2 3 3 4 2 2 11" xfId="61135"/>
    <cellStyle name="Normal 2 3 3 4 2 2 2" xfId="5032"/>
    <cellStyle name="Normal 2 3 3 4 2 2 2 2" xfId="17678"/>
    <cellStyle name="Normal 2 3 3 4 2 2 2 2 2" xfId="52894"/>
    <cellStyle name="Normal 2 3 3 4 2 2 2 2 3" xfId="30283"/>
    <cellStyle name="Normal 2 3 3 4 2 2 2 3" xfId="14124"/>
    <cellStyle name="Normal 2 3 3 4 2 2 2 3 2" xfId="49342"/>
    <cellStyle name="Normal 2 3 3 4 2 2 2 4" xfId="40297"/>
    <cellStyle name="Normal 2 3 3 4 2 2 2 5" xfId="26731"/>
    <cellStyle name="Normal 2 3 3 4 2 2 3" xfId="6502"/>
    <cellStyle name="Normal 2 3 3 4 2 2 3 2" xfId="19132"/>
    <cellStyle name="Normal 2 3 3 4 2 2 3 2 2" xfId="54348"/>
    <cellStyle name="Normal 2 3 3 4 2 2 3 3" xfId="41751"/>
    <cellStyle name="Normal 2 3 3 4 2 2 3 4" xfId="31737"/>
    <cellStyle name="Normal 2 3 3 4 2 2 4" xfId="7961"/>
    <cellStyle name="Normal 2 3 3 4 2 2 4 2" xfId="20586"/>
    <cellStyle name="Normal 2 3 3 4 2 2 4 2 2" xfId="55802"/>
    <cellStyle name="Normal 2 3 3 4 2 2 4 3" xfId="43205"/>
    <cellStyle name="Normal 2 3 3 4 2 2 4 4" xfId="33191"/>
    <cellStyle name="Normal 2 3 3 4 2 2 5" xfId="9742"/>
    <cellStyle name="Normal 2 3 3 4 2 2 5 2" xfId="22362"/>
    <cellStyle name="Normal 2 3 3 4 2 2 5 2 2" xfId="57578"/>
    <cellStyle name="Normal 2 3 3 4 2 2 5 3" xfId="44981"/>
    <cellStyle name="Normal 2 3 3 4 2 2 5 4" xfId="34967"/>
    <cellStyle name="Normal 2 3 3 4 2 2 6" xfId="11535"/>
    <cellStyle name="Normal 2 3 3 4 2 2 6 2" xfId="24138"/>
    <cellStyle name="Normal 2 3 3 4 2 2 6 2 2" xfId="59354"/>
    <cellStyle name="Normal 2 3 3 4 2 2 6 3" xfId="46757"/>
    <cellStyle name="Normal 2 3 3 4 2 2 6 4" xfId="36743"/>
    <cellStyle name="Normal 2 3 3 4 2 2 7" xfId="15902"/>
    <cellStyle name="Normal 2 3 3 4 2 2 7 2" xfId="51118"/>
    <cellStyle name="Normal 2 3 3 4 2 2 7 3" xfId="28507"/>
    <cellStyle name="Normal 2 3 3 4 2 2 8" xfId="12993"/>
    <cellStyle name="Normal 2 3 3 4 2 2 8 2" xfId="48211"/>
    <cellStyle name="Normal 2 3 3 4 2 2 9" xfId="38521"/>
    <cellStyle name="Normal 2 3 3 4 2 3" xfId="3561"/>
    <cellStyle name="Normal 2 3 3 4 2 3 10" xfId="27056"/>
    <cellStyle name="Normal 2 3 3 4 2 3 11" xfId="61460"/>
    <cellStyle name="Normal 2 3 3 4 2 3 2" xfId="5357"/>
    <cellStyle name="Normal 2 3 3 4 2 3 2 2" xfId="18003"/>
    <cellStyle name="Normal 2 3 3 4 2 3 2 2 2" xfId="53219"/>
    <cellStyle name="Normal 2 3 3 4 2 3 2 3" xfId="40622"/>
    <cellStyle name="Normal 2 3 3 4 2 3 2 4" xfId="30608"/>
    <cellStyle name="Normal 2 3 3 4 2 3 3" xfId="6827"/>
    <cellStyle name="Normal 2 3 3 4 2 3 3 2" xfId="19457"/>
    <cellStyle name="Normal 2 3 3 4 2 3 3 2 2" xfId="54673"/>
    <cellStyle name="Normal 2 3 3 4 2 3 3 3" xfId="42076"/>
    <cellStyle name="Normal 2 3 3 4 2 3 3 4" xfId="32062"/>
    <cellStyle name="Normal 2 3 3 4 2 3 4" xfId="8286"/>
    <cellStyle name="Normal 2 3 3 4 2 3 4 2" xfId="20911"/>
    <cellStyle name="Normal 2 3 3 4 2 3 4 2 2" xfId="56127"/>
    <cellStyle name="Normal 2 3 3 4 2 3 4 3" xfId="43530"/>
    <cellStyle name="Normal 2 3 3 4 2 3 4 4" xfId="33516"/>
    <cellStyle name="Normal 2 3 3 4 2 3 5" xfId="10067"/>
    <cellStyle name="Normal 2 3 3 4 2 3 5 2" xfId="22687"/>
    <cellStyle name="Normal 2 3 3 4 2 3 5 2 2" xfId="57903"/>
    <cellStyle name="Normal 2 3 3 4 2 3 5 3" xfId="45306"/>
    <cellStyle name="Normal 2 3 3 4 2 3 5 4" xfId="35292"/>
    <cellStyle name="Normal 2 3 3 4 2 3 6" xfId="11860"/>
    <cellStyle name="Normal 2 3 3 4 2 3 6 2" xfId="24463"/>
    <cellStyle name="Normal 2 3 3 4 2 3 6 2 2" xfId="59679"/>
    <cellStyle name="Normal 2 3 3 4 2 3 6 3" xfId="47082"/>
    <cellStyle name="Normal 2 3 3 4 2 3 6 4" xfId="37068"/>
    <cellStyle name="Normal 2 3 3 4 2 3 7" xfId="16227"/>
    <cellStyle name="Normal 2 3 3 4 2 3 7 2" xfId="51443"/>
    <cellStyle name="Normal 2 3 3 4 2 3 7 3" xfId="28832"/>
    <cellStyle name="Normal 2 3 3 4 2 3 8" xfId="14449"/>
    <cellStyle name="Normal 2 3 3 4 2 3 8 2" xfId="49667"/>
    <cellStyle name="Normal 2 3 3 4 2 3 9" xfId="38846"/>
    <cellStyle name="Normal 2 3 3 4 2 4" xfId="2723"/>
    <cellStyle name="Normal 2 3 3 4 2 4 10" xfId="26247"/>
    <cellStyle name="Normal 2 3 3 4 2 4 11" xfId="60651"/>
    <cellStyle name="Normal 2 3 3 4 2 4 2" xfId="4548"/>
    <cellStyle name="Normal 2 3 3 4 2 4 2 2" xfId="17194"/>
    <cellStyle name="Normal 2 3 3 4 2 4 2 2 2" xfId="52410"/>
    <cellStyle name="Normal 2 3 3 4 2 4 2 3" xfId="39813"/>
    <cellStyle name="Normal 2 3 3 4 2 4 2 4" xfId="29799"/>
    <cellStyle name="Normal 2 3 3 4 2 4 3" xfId="6018"/>
    <cellStyle name="Normal 2 3 3 4 2 4 3 2" xfId="18648"/>
    <cellStyle name="Normal 2 3 3 4 2 4 3 2 2" xfId="53864"/>
    <cellStyle name="Normal 2 3 3 4 2 4 3 3" xfId="41267"/>
    <cellStyle name="Normal 2 3 3 4 2 4 3 4" xfId="31253"/>
    <cellStyle name="Normal 2 3 3 4 2 4 4" xfId="7477"/>
    <cellStyle name="Normal 2 3 3 4 2 4 4 2" xfId="20102"/>
    <cellStyle name="Normal 2 3 3 4 2 4 4 2 2" xfId="55318"/>
    <cellStyle name="Normal 2 3 3 4 2 4 4 3" xfId="42721"/>
    <cellStyle name="Normal 2 3 3 4 2 4 4 4" xfId="32707"/>
    <cellStyle name="Normal 2 3 3 4 2 4 5" xfId="9258"/>
    <cellStyle name="Normal 2 3 3 4 2 4 5 2" xfId="21878"/>
    <cellStyle name="Normal 2 3 3 4 2 4 5 2 2" xfId="57094"/>
    <cellStyle name="Normal 2 3 3 4 2 4 5 3" xfId="44497"/>
    <cellStyle name="Normal 2 3 3 4 2 4 5 4" xfId="34483"/>
    <cellStyle name="Normal 2 3 3 4 2 4 6" xfId="11051"/>
    <cellStyle name="Normal 2 3 3 4 2 4 6 2" xfId="23654"/>
    <cellStyle name="Normal 2 3 3 4 2 4 6 2 2" xfId="58870"/>
    <cellStyle name="Normal 2 3 3 4 2 4 6 3" xfId="46273"/>
    <cellStyle name="Normal 2 3 3 4 2 4 6 4" xfId="36259"/>
    <cellStyle name="Normal 2 3 3 4 2 4 7" xfId="15418"/>
    <cellStyle name="Normal 2 3 3 4 2 4 7 2" xfId="50634"/>
    <cellStyle name="Normal 2 3 3 4 2 4 7 3" xfId="28023"/>
    <cellStyle name="Normal 2 3 3 4 2 4 8" xfId="13640"/>
    <cellStyle name="Normal 2 3 3 4 2 4 8 2" xfId="48858"/>
    <cellStyle name="Normal 2 3 3 4 2 4 9" xfId="38037"/>
    <cellStyle name="Normal 2 3 3 4 2 5" xfId="3886"/>
    <cellStyle name="Normal 2 3 3 4 2 5 2" xfId="8609"/>
    <cellStyle name="Normal 2 3 3 4 2 5 2 2" xfId="21234"/>
    <cellStyle name="Normal 2 3 3 4 2 5 2 2 2" xfId="56450"/>
    <cellStyle name="Normal 2 3 3 4 2 5 2 3" xfId="43853"/>
    <cellStyle name="Normal 2 3 3 4 2 5 2 4" xfId="33839"/>
    <cellStyle name="Normal 2 3 3 4 2 5 3" xfId="10390"/>
    <cellStyle name="Normal 2 3 3 4 2 5 3 2" xfId="23010"/>
    <cellStyle name="Normal 2 3 3 4 2 5 3 2 2" xfId="58226"/>
    <cellStyle name="Normal 2 3 3 4 2 5 3 3" xfId="45629"/>
    <cellStyle name="Normal 2 3 3 4 2 5 3 4" xfId="35615"/>
    <cellStyle name="Normal 2 3 3 4 2 5 4" xfId="12185"/>
    <cellStyle name="Normal 2 3 3 4 2 5 4 2" xfId="24786"/>
    <cellStyle name="Normal 2 3 3 4 2 5 4 2 2" xfId="60002"/>
    <cellStyle name="Normal 2 3 3 4 2 5 4 3" xfId="47405"/>
    <cellStyle name="Normal 2 3 3 4 2 5 4 4" xfId="37391"/>
    <cellStyle name="Normal 2 3 3 4 2 5 5" xfId="16550"/>
    <cellStyle name="Normal 2 3 3 4 2 5 5 2" xfId="51766"/>
    <cellStyle name="Normal 2 3 3 4 2 5 5 3" xfId="29155"/>
    <cellStyle name="Normal 2 3 3 4 2 5 6" xfId="14772"/>
    <cellStyle name="Normal 2 3 3 4 2 5 6 2" xfId="49990"/>
    <cellStyle name="Normal 2 3 3 4 2 5 7" xfId="39169"/>
    <cellStyle name="Normal 2 3 3 4 2 5 8" xfId="27379"/>
    <cellStyle name="Normal 2 3 3 4 2 6" xfId="4226"/>
    <cellStyle name="Normal 2 3 3 4 2 6 2" xfId="16872"/>
    <cellStyle name="Normal 2 3 3 4 2 6 2 2" xfId="52088"/>
    <cellStyle name="Normal 2 3 3 4 2 6 2 3" xfId="29477"/>
    <cellStyle name="Normal 2 3 3 4 2 6 3" xfId="13318"/>
    <cellStyle name="Normal 2 3 3 4 2 6 3 2" xfId="48536"/>
    <cellStyle name="Normal 2 3 3 4 2 6 4" xfId="39491"/>
    <cellStyle name="Normal 2 3 3 4 2 6 5" xfId="25925"/>
    <cellStyle name="Normal 2 3 3 4 2 7" xfId="5696"/>
    <cellStyle name="Normal 2 3 3 4 2 7 2" xfId="18326"/>
    <cellStyle name="Normal 2 3 3 4 2 7 2 2" xfId="53542"/>
    <cellStyle name="Normal 2 3 3 4 2 7 3" xfId="40945"/>
    <cellStyle name="Normal 2 3 3 4 2 7 4" xfId="30931"/>
    <cellStyle name="Normal 2 3 3 4 2 8" xfId="7155"/>
    <cellStyle name="Normal 2 3 3 4 2 8 2" xfId="19780"/>
    <cellStyle name="Normal 2 3 3 4 2 8 2 2" xfId="54996"/>
    <cellStyle name="Normal 2 3 3 4 2 8 3" xfId="42399"/>
    <cellStyle name="Normal 2 3 3 4 2 8 4" xfId="32385"/>
    <cellStyle name="Normal 2 3 3 4 2 9" xfId="8936"/>
    <cellStyle name="Normal 2 3 3 4 2 9 2" xfId="21556"/>
    <cellStyle name="Normal 2 3 3 4 2 9 2 2" xfId="56772"/>
    <cellStyle name="Normal 2 3 3 4 2 9 3" xfId="44175"/>
    <cellStyle name="Normal 2 3 3 4 2 9 4" xfId="34161"/>
    <cellStyle name="Normal 2 3 3 4 3" xfId="3072"/>
    <cellStyle name="Normal 2 3 3 4 3 10" xfId="25443"/>
    <cellStyle name="Normal 2 3 3 4 3 11" xfId="60978"/>
    <cellStyle name="Normal 2 3 3 4 3 2" xfId="4875"/>
    <cellStyle name="Normal 2 3 3 4 3 2 2" xfId="17521"/>
    <cellStyle name="Normal 2 3 3 4 3 2 2 2" xfId="52737"/>
    <cellStyle name="Normal 2 3 3 4 3 2 2 3" xfId="30126"/>
    <cellStyle name="Normal 2 3 3 4 3 2 3" xfId="13967"/>
    <cellStyle name="Normal 2 3 3 4 3 2 3 2" xfId="49185"/>
    <cellStyle name="Normal 2 3 3 4 3 2 4" xfId="40140"/>
    <cellStyle name="Normal 2 3 3 4 3 2 5" xfId="26574"/>
    <cellStyle name="Normal 2 3 3 4 3 3" xfId="6345"/>
    <cellStyle name="Normal 2 3 3 4 3 3 2" xfId="18975"/>
    <cellStyle name="Normal 2 3 3 4 3 3 2 2" xfId="54191"/>
    <cellStyle name="Normal 2 3 3 4 3 3 3" xfId="41594"/>
    <cellStyle name="Normal 2 3 3 4 3 3 4" xfId="31580"/>
    <cellStyle name="Normal 2 3 3 4 3 4" xfId="7804"/>
    <cellStyle name="Normal 2 3 3 4 3 4 2" xfId="20429"/>
    <cellStyle name="Normal 2 3 3 4 3 4 2 2" xfId="55645"/>
    <cellStyle name="Normal 2 3 3 4 3 4 3" xfId="43048"/>
    <cellStyle name="Normal 2 3 3 4 3 4 4" xfId="33034"/>
    <cellStyle name="Normal 2 3 3 4 3 5" xfId="9585"/>
    <cellStyle name="Normal 2 3 3 4 3 5 2" xfId="22205"/>
    <cellStyle name="Normal 2 3 3 4 3 5 2 2" xfId="57421"/>
    <cellStyle name="Normal 2 3 3 4 3 5 3" xfId="44824"/>
    <cellStyle name="Normal 2 3 3 4 3 5 4" xfId="34810"/>
    <cellStyle name="Normal 2 3 3 4 3 6" xfId="11378"/>
    <cellStyle name="Normal 2 3 3 4 3 6 2" xfId="23981"/>
    <cellStyle name="Normal 2 3 3 4 3 6 2 2" xfId="59197"/>
    <cellStyle name="Normal 2 3 3 4 3 6 3" xfId="46600"/>
    <cellStyle name="Normal 2 3 3 4 3 6 4" xfId="36586"/>
    <cellStyle name="Normal 2 3 3 4 3 7" xfId="15745"/>
    <cellStyle name="Normal 2 3 3 4 3 7 2" xfId="50961"/>
    <cellStyle name="Normal 2 3 3 4 3 7 3" xfId="28350"/>
    <cellStyle name="Normal 2 3 3 4 3 8" xfId="12836"/>
    <cellStyle name="Normal 2 3 3 4 3 8 2" xfId="48054"/>
    <cellStyle name="Normal 2 3 3 4 3 9" xfId="38364"/>
    <cellStyle name="Normal 2 3 3 4 4" xfId="2899"/>
    <cellStyle name="Normal 2 3 3 4 4 10" xfId="25284"/>
    <cellStyle name="Normal 2 3 3 4 4 11" xfId="60819"/>
    <cellStyle name="Normal 2 3 3 4 4 2" xfId="4716"/>
    <cellStyle name="Normal 2 3 3 4 4 2 2" xfId="17362"/>
    <cellStyle name="Normal 2 3 3 4 4 2 2 2" xfId="52578"/>
    <cellStyle name="Normal 2 3 3 4 4 2 2 3" xfId="29967"/>
    <cellStyle name="Normal 2 3 3 4 4 2 3" xfId="13808"/>
    <cellStyle name="Normal 2 3 3 4 4 2 3 2" xfId="49026"/>
    <cellStyle name="Normal 2 3 3 4 4 2 4" xfId="39981"/>
    <cellStyle name="Normal 2 3 3 4 4 2 5" xfId="26415"/>
    <cellStyle name="Normal 2 3 3 4 4 3" xfId="6186"/>
    <cellStyle name="Normal 2 3 3 4 4 3 2" xfId="18816"/>
    <cellStyle name="Normal 2 3 3 4 4 3 2 2" xfId="54032"/>
    <cellStyle name="Normal 2 3 3 4 4 3 3" xfId="41435"/>
    <cellStyle name="Normal 2 3 3 4 4 3 4" xfId="31421"/>
    <cellStyle name="Normal 2 3 3 4 4 4" xfId="7645"/>
    <cellStyle name="Normal 2 3 3 4 4 4 2" xfId="20270"/>
    <cellStyle name="Normal 2 3 3 4 4 4 2 2" xfId="55486"/>
    <cellStyle name="Normal 2 3 3 4 4 4 3" xfId="42889"/>
    <cellStyle name="Normal 2 3 3 4 4 4 4" xfId="32875"/>
    <cellStyle name="Normal 2 3 3 4 4 5" xfId="9426"/>
    <cellStyle name="Normal 2 3 3 4 4 5 2" xfId="22046"/>
    <cellStyle name="Normal 2 3 3 4 4 5 2 2" xfId="57262"/>
    <cellStyle name="Normal 2 3 3 4 4 5 3" xfId="44665"/>
    <cellStyle name="Normal 2 3 3 4 4 5 4" xfId="34651"/>
    <cellStyle name="Normal 2 3 3 4 4 6" xfId="11219"/>
    <cellStyle name="Normal 2 3 3 4 4 6 2" xfId="23822"/>
    <cellStyle name="Normal 2 3 3 4 4 6 2 2" xfId="59038"/>
    <cellStyle name="Normal 2 3 3 4 4 6 3" xfId="46441"/>
    <cellStyle name="Normal 2 3 3 4 4 6 4" xfId="36427"/>
    <cellStyle name="Normal 2 3 3 4 4 7" xfId="15586"/>
    <cellStyle name="Normal 2 3 3 4 4 7 2" xfId="50802"/>
    <cellStyle name="Normal 2 3 3 4 4 7 3" xfId="28191"/>
    <cellStyle name="Normal 2 3 3 4 4 8" xfId="12677"/>
    <cellStyle name="Normal 2 3 3 4 4 8 2" xfId="47895"/>
    <cellStyle name="Normal 2 3 3 4 4 9" xfId="38205"/>
    <cellStyle name="Normal 2 3 3 4 5" xfId="3407"/>
    <cellStyle name="Normal 2 3 3 4 5 10" xfId="26902"/>
    <cellStyle name="Normal 2 3 3 4 5 11" xfId="61306"/>
    <cellStyle name="Normal 2 3 3 4 5 2" xfId="5203"/>
    <cellStyle name="Normal 2 3 3 4 5 2 2" xfId="17849"/>
    <cellStyle name="Normal 2 3 3 4 5 2 2 2" xfId="53065"/>
    <cellStyle name="Normal 2 3 3 4 5 2 3" xfId="40468"/>
    <cellStyle name="Normal 2 3 3 4 5 2 4" xfId="30454"/>
    <cellStyle name="Normal 2 3 3 4 5 3" xfId="6673"/>
    <cellStyle name="Normal 2 3 3 4 5 3 2" xfId="19303"/>
    <cellStyle name="Normal 2 3 3 4 5 3 2 2" xfId="54519"/>
    <cellStyle name="Normal 2 3 3 4 5 3 3" xfId="41922"/>
    <cellStyle name="Normal 2 3 3 4 5 3 4" xfId="31908"/>
    <cellStyle name="Normal 2 3 3 4 5 4" xfId="8132"/>
    <cellStyle name="Normal 2 3 3 4 5 4 2" xfId="20757"/>
    <cellStyle name="Normal 2 3 3 4 5 4 2 2" xfId="55973"/>
    <cellStyle name="Normal 2 3 3 4 5 4 3" xfId="43376"/>
    <cellStyle name="Normal 2 3 3 4 5 4 4" xfId="33362"/>
    <cellStyle name="Normal 2 3 3 4 5 5" xfId="9913"/>
    <cellStyle name="Normal 2 3 3 4 5 5 2" xfId="22533"/>
    <cellStyle name="Normal 2 3 3 4 5 5 2 2" xfId="57749"/>
    <cellStyle name="Normal 2 3 3 4 5 5 3" xfId="45152"/>
    <cellStyle name="Normal 2 3 3 4 5 5 4" xfId="35138"/>
    <cellStyle name="Normal 2 3 3 4 5 6" xfId="11706"/>
    <cellStyle name="Normal 2 3 3 4 5 6 2" xfId="24309"/>
    <cellStyle name="Normal 2 3 3 4 5 6 2 2" xfId="59525"/>
    <cellStyle name="Normal 2 3 3 4 5 6 3" xfId="46928"/>
    <cellStyle name="Normal 2 3 3 4 5 6 4" xfId="36914"/>
    <cellStyle name="Normal 2 3 3 4 5 7" xfId="16073"/>
    <cellStyle name="Normal 2 3 3 4 5 7 2" xfId="51289"/>
    <cellStyle name="Normal 2 3 3 4 5 7 3" xfId="28678"/>
    <cellStyle name="Normal 2 3 3 4 5 8" xfId="14295"/>
    <cellStyle name="Normal 2 3 3 4 5 8 2" xfId="49513"/>
    <cellStyle name="Normal 2 3 3 4 5 9" xfId="38692"/>
    <cellStyle name="Normal 2 3 3 4 6" xfId="2568"/>
    <cellStyle name="Normal 2 3 3 4 6 10" xfId="26093"/>
    <cellStyle name="Normal 2 3 3 4 6 11" xfId="60497"/>
    <cellStyle name="Normal 2 3 3 4 6 2" xfId="4394"/>
    <cellStyle name="Normal 2 3 3 4 6 2 2" xfId="17040"/>
    <cellStyle name="Normal 2 3 3 4 6 2 2 2" xfId="52256"/>
    <cellStyle name="Normal 2 3 3 4 6 2 3" xfId="39659"/>
    <cellStyle name="Normal 2 3 3 4 6 2 4" xfId="29645"/>
    <cellStyle name="Normal 2 3 3 4 6 3" xfId="5864"/>
    <cellStyle name="Normal 2 3 3 4 6 3 2" xfId="18494"/>
    <cellStyle name="Normal 2 3 3 4 6 3 2 2" xfId="53710"/>
    <cellStyle name="Normal 2 3 3 4 6 3 3" xfId="41113"/>
    <cellStyle name="Normal 2 3 3 4 6 3 4" xfId="31099"/>
    <cellStyle name="Normal 2 3 3 4 6 4" xfId="7323"/>
    <cellStyle name="Normal 2 3 3 4 6 4 2" xfId="19948"/>
    <cellStyle name="Normal 2 3 3 4 6 4 2 2" xfId="55164"/>
    <cellStyle name="Normal 2 3 3 4 6 4 3" xfId="42567"/>
    <cellStyle name="Normal 2 3 3 4 6 4 4" xfId="32553"/>
    <cellStyle name="Normal 2 3 3 4 6 5" xfId="9104"/>
    <cellStyle name="Normal 2 3 3 4 6 5 2" xfId="21724"/>
    <cellStyle name="Normal 2 3 3 4 6 5 2 2" xfId="56940"/>
    <cellStyle name="Normal 2 3 3 4 6 5 3" xfId="44343"/>
    <cellStyle name="Normal 2 3 3 4 6 5 4" xfId="34329"/>
    <cellStyle name="Normal 2 3 3 4 6 6" xfId="10897"/>
    <cellStyle name="Normal 2 3 3 4 6 6 2" xfId="23500"/>
    <cellStyle name="Normal 2 3 3 4 6 6 2 2" xfId="58716"/>
    <cellStyle name="Normal 2 3 3 4 6 6 3" xfId="46119"/>
    <cellStyle name="Normal 2 3 3 4 6 6 4" xfId="36105"/>
    <cellStyle name="Normal 2 3 3 4 6 7" xfId="15264"/>
    <cellStyle name="Normal 2 3 3 4 6 7 2" xfId="50480"/>
    <cellStyle name="Normal 2 3 3 4 6 7 3" xfId="27869"/>
    <cellStyle name="Normal 2 3 3 4 6 8" xfId="13486"/>
    <cellStyle name="Normal 2 3 3 4 6 8 2" xfId="48704"/>
    <cellStyle name="Normal 2 3 3 4 6 9" xfId="37883"/>
    <cellStyle name="Normal 2 3 3 4 7" xfId="3731"/>
    <cellStyle name="Normal 2 3 3 4 7 2" xfId="8455"/>
    <cellStyle name="Normal 2 3 3 4 7 2 2" xfId="21080"/>
    <cellStyle name="Normal 2 3 3 4 7 2 2 2" xfId="56296"/>
    <cellStyle name="Normal 2 3 3 4 7 2 3" xfId="43699"/>
    <cellStyle name="Normal 2 3 3 4 7 2 4" xfId="33685"/>
    <cellStyle name="Normal 2 3 3 4 7 3" xfId="10236"/>
    <cellStyle name="Normal 2 3 3 4 7 3 2" xfId="22856"/>
    <cellStyle name="Normal 2 3 3 4 7 3 2 2" xfId="58072"/>
    <cellStyle name="Normal 2 3 3 4 7 3 3" xfId="45475"/>
    <cellStyle name="Normal 2 3 3 4 7 3 4" xfId="35461"/>
    <cellStyle name="Normal 2 3 3 4 7 4" xfId="12031"/>
    <cellStyle name="Normal 2 3 3 4 7 4 2" xfId="24632"/>
    <cellStyle name="Normal 2 3 3 4 7 4 2 2" xfId="59848"/>
    <cellStyle name="Normal 2 3 3 4 7 4 3" xfId="47251"/>
    <cellStyle name="Normal 2 3 3 4 7 4 4" xfId="37237"/>
    <cellStyle name="Normal 2 3 3 4 7 5" xfId="16396"/>
    <cellStyle name="Normal 2 3 3 4 7 5 2" xfId="51612"/>
    <cellStyle name="Normal 2 3 3 4 7 5 3" xfId="29001"/>
    <cellStyle name="Normal 2 3 3 4 7 6" xfId="14618"/>
    <cellStyle name="Normal 2 3 3 4 7 6 2" xfId="49836"/>
    <cellStyle name="Normal 2 3 3 4 7 7" xfId="39015"/>
    <cellStyle name="Normal 2 3 3 4 7 8" xfId="27225"/>
    <cellStyle name="Normal 2 3 3 4 8" xfId="4069"/>
    <cellStyle name="Normal 2 3 3 4 8 2" xfId="16718"/>
    <cellStyle name="Normal 2 3 3 4 8 2 2" xfId="51934"/>
    <cellStyle name="Normal 2 3 3 4 8 2 3" xfId="29323"/>
    <cellStyle name="Normal 2 3 3 4 8 3" xfId="13164"/>
    <cellStyle name="Normal 2 3 3 4 8 3 2" xfId="48382"/>
    <cellStyle name="Normal 2 3 3 4 8 4" xfId="39337"/>
    <cellStyle name="Normal 2 3 3 4 8 5" xfId="25771"/>
    <cellStyle name="Normal 2 3 3 4 9" xfId="5542"/>
    <cellStyle name="Normal 2 3 3 4 9 2" xfId="18172"/>
    <cellStyle name="Normal 2 3 3 4 9 2 2" xfId="53388"/>
    <cellStyle name="Normal 2 3 3 4 9 3" xfId="40791"/>
    <cellStyle name="Normal 2 3 3 4 9 4" xfId="30777"/>
    <cellStyle name="Normal 2 3 3 5" xfId="1171"/>
    <cellStyle name="Normal 2 3 3 5 10" xfId="10596"/>
    <cellStyle name="Normal 2 3 3 5 10 2" xfId="23207"/>
    <cellStyle name="Normal 2 3 3 5 10 2 2" xfId="58423"/>
    <cellStyle name="Normal 2 3 3 5 10 3" xfId="45826"/>
    <cellStyle name="Normal 2 3 3 5 10 4" xfId="35812"/>
    <cellStyle name="Normal 2 3 3 5 11" xfId="15022"/>
    <cellStyle name="Normal 2 3 3 5 11 2" xfId="50238"/>
    <cellStyle name="Normal 2 3 3 5 11 3" xfId="27627"/>
    <cellStyle name="Normal 2 3 3 5 12" xfId="12435"/>
    <cellStyle name="Normal 2 3 3 5 12 2" xfId="47653"/>
    <cellStyle name="Normal 2 3 3 5 13" xfId="37641"/>
    <cellStyle name="Normal 2 3 3 5 14" xfId="25042"/>
    <cellStyle name="Normal 2 3 3 5 15" xfId="60255"/>
    <cellStyle name="Normal 2 3 3 5 2" xfId="3158"/>
    <cellStyle name="Normal 2 3 3 5 2 10" xfId="25526"/>
    <cellStyle name="Normal 2 3 3 5 2 11" xfId="61061"/>
    <cellStyle name="Normal 2 3 3 5 2 2" xfId="4958"/>
    <cellStyle name="Normal 2 3 3 5 2 2 2" xfId="17604"/>
    <cellStyle name="Normal 2 3 3 5 2 2 2 2" xfId="52820"/>
    <cellStyle name="Normal 2 3 3 5 2 2 2 3" xfId="30209"/>
    <cellStyle name="Normal 2 3 3 5 2 2 3" xfId="14050"/>
    <cellStyle name="Normal 2 3 3 5 2 2 3 2" xfId="49268"/>
    <cellStyle name="Normal 2 3 3 5 2 2 4" xfId="40223"/>
    <cellStyle name="Normal 2 3 3 5 2 2 5" xfId="26657"/>
    <cellStyle name="Normal 2 3 3 5 2 3" xfId="6428"/>
    <cellStyle name="Normal 2 3 3 5 2 3 2" xfId="19058"/>
    <cellStyle name="Normal 2 3 3 5 2 3 2 2" xfId="54274"/>
    <cellStyle name="Normal 2 3 3 5 2 3 3" xfId="41677"/>
    <cellStyle name="Normal 2 3 3 5 2 3 4" xfId="31663"/>
    <cellStyle name="Normal 2 3 3 5 2 4" xfId="7887"/>
    <cellStyle name="Normal 2 3 3 5 2 4 2" xfId="20512"/>
    <cellStyle name="Normal 2 3 3 5 2 4 2 2" xfId="55728"/>
    <cellStyle name="Normal 2 3 3 5 2 4 3" xfId="43131"/>
    <cellStyle name="Normal 2 3 3 5 2 4 4" xfId="33117"/>
    <cellStyle name="Normal 2 3 3 5 2 5" xfId="9668"/>
    <cellStyle name="Normal 2 3 3 5 2 5 2" xfId="22288"/>
    <cellStyle name="Normal 2 3 3 5 2 5 2 2" xfId="57504"/>
    <cellStyle name="Normal 2 3 3 5 2 5 3" xfId="44907"/>
    <cellStyle name="Normal 2 3 3 5 2 5 4" xfId="34893"/>
    <cellStyle name="Normal 2 3 3 5 2 6" xfId="11461"/>
    <cellStyle name="Normal 2 3 3 5 2 6 2" xfId="24064"/>
    <cellStyle name="Normal 2 3 3 5 2 6 2 2" xfId="59280"/>
    <cellStyle name="Normal 2 3 3 5 2 6 3" xfId="46683"/>
    <cellStyle name="Normal 2 3 3 5 2 6 4" xfId="36669"/>
    <cellStyle name="Normal 2 3 3 5 2 7" xfId="15828"/>
    <cellStyle name="Normal 2 3 3 5 2 7 2" xfId="51044"/>
    <cellStyle name="Normal 2 3 3 5 2 7 3" xfId="28433"/>
    <cellStyle name="Normal 2 3 3 5 2 8" xfId="12919"/>
    <cellStyle name="Normal 2 3 3 5 2 8 2" xfId="48137"/>
    <cellStyle name="Normal 2 3 3 5 2 9" xfId="38447"/>
    <cellStyle name="Normal 2 3 3 5 3" xfId="3487"/>
    <cellStyle name="Normal 2 3 3 5 3 10" xfId="26982"/>
    <cellStyle name="Normal 2 3 3 5 3 11" xfId="61386"/>
    <cellStyle name="Normal 2 3 3 5 3 2" xfId="5283"/>
    <cellStyle name="Normal 2 3 3 5 3 2 2" xfId="17929"/>
    <cellStyle name="Normal 2 3 3 5 3 2 2 2" xfId="53145"/>
    <cellStyle name="Normal 2 3 3 5 3 2 3" xfId="40548"/>
    <cellStyle name="Normal 2 3 3 5 3 2 4" xfId="30534"/>
    <cellStyle name="Normal 2 3 3 5 3 3" xfId="6753"/>
    <cellStyle name="Normal 2 3 3 5 3 3 2" xfId="19383"/>
    <cellStyle name="Normal 2 3 3 5 3 3 2 2" xfId="54599"/>
    <cellStyle name="Normal 2 3 3 5 3 3 3" xfId="42002"/>
    <cellStyle name="Normal 2 3 3 5 3 3 4" xfId="31988"/>
    <cellStyle name="Normal 2 3 3 5 3 4" xfId="8212"/>
    <cellStyle name="Normal 2 3 3 5 3 4 2" xfId="20837"/>
    <cellStyle name="Normal 2 3 3 5 3 4 2 2" xfId="56053"/>
    <cellStyle name="Normal 2 3 3 5 3 4 3" xfId="43456"/>
    <cellStyle name="Normal 2 3 3 5 3 4 4" xfId="33442"/>
    <cellStyle name="Normal 2 3 3 5 3 5" xfId="9993"/>
    <cellStyle name="Normal 2 3 3 5 3 5 2" xfId="22613"/>
    <cellStyle name="Normal 2 3 3 5 3 5 2 2" xfId="57829"/>
    <cellStyle name="Normal 2 3 3 5 3 5 3" xfId="45232"/>
    <cellStyle name="Normal 2 3 3 5 3 5 4" xfId="35218"/>
    <cellStyle name="Normal 2 3 3 5 3 6" xfId="11786"/>
    <cellStyle name="Normal 2 3 3 5 3 6 2" xfId="24389"/>
    <cellStyle name="Normal 2 3 3 5 3 6 2 2" xfId="59605"/>
    <cellStyle name="Normal 2 3 3 5 3 6 3" xfId="47008"/>
    <cellStyle name="Normal 2 3 3 5 3 6 4" xfId="36994"/>
    <cellStyle name="Normal 2 3 3 5 3 7" xfId="16153"/>
    <cellStyle name="Normal 2 3 3 5 3 7 2" xfId="51369"/>
    <cellStyle name="Normal 2 3 3 5 3 7 3" xfId="28758"/>
    <cellStyle name="Normal 2 3 3 5 3 8" xfId="14375"/>
    <cellStyle name="Normal 2 3 3 5 3 8 2" xfId="49593"/>
    <cellStyle name="Normal 2 3 3 5 3 9" xfId="38772"/>
    <cellStyle name="Normal 2 3 3 5 4" xfId="2649"/>
    <cellStyle name="Normal 2 3 3 5 4 10" xfId="26173"/>
    <cellStyle name="Normal 2 3 3 5 4 11" xfId="60577"/>
    <cellStyle name="Normal 2 3 3 5 4 2" xfId="4474"/>
    <cellStyle name="Normal 2 3 3 5 4 2 2" xfId="17120"/>
    <cellStyle name="Normal 2 3 3 5 4 2 2 2" xfId="52336"/>
    <cellStyle name="Normal 2 3 3 5 4 2 3" xfId="39739"/>
    <cellStyle name="Normal 2 3 3 5 4 2 4" xfId="29725"/>
    <cellStyle name="Normal 2 3 3 5 4 3" xfId="5944"/>
    <cellStyle name="Normal 2 3 3 5 4 3 2" xfId="18574"/>
    <cellStyle name="Normal 2 3 3 5 4 3 2 2" xfId="53790"/>
    <cellStyle name="Normal 2 3 3 5 4 3 3" xfId="41193"/>
    <cellStyle name="Normal 2 3 3 5 4 3 4" xfId="31179"/>
    <cellStyle name="Normal 2 3 3 5 4 4" xfId="7403"/>
    <cellStyle name="Normal 2 3 3 5 4 4 2" xfId="20028"/>
    <cellStyle name="Normal 2 3 3 5 4 4 2 2" xfId="55244"/>
    <cellStyle name="Normal 2 3 3 5 4 4 3" xfId="42647"/>
    <cellStyle name="Normal 2 3 3 5 4 4 4" xfId="32633"/>
    <cellStyle name="Normal 2 3 3 5 4 5" xfId="9184"/>
    <cellStyle name="Normal 2 3 3 5 4 5 2" xfId="21804"/>
    <cellStyle name="Normal 2 3 3 5 4 5 2 2" xfId="57020"/>
    <cellStyle name="Normal 2 3 3 5 4 5 3" xfId="44423"/>
    <cellStyle name="Normal 2 3 3 5 4 5 4" xfId="34409"/>
    <cellStyle name="Normal 2 3 3 5 4 6" xfId="10977"/>
    <cellStyle name="Normal 2 3 3 5 4 6 2" xfId="23580"/>
    <cellStyle name="Normal 2 3 3 5 4 6 2 2" xfId="58796"/>
    <cellStyle name="Normal 2 3 3 5 4 6 3" xfId="46199"/>
    <cellStyle name="Normal 2 3 3 5 4 6 4" xfId="36185"/>
    <cellStyle name="Normal 2 3 3 5 4 7" xfId="15344"/>
    <cellStyle name="Normal 2 3 3 5 4 7 2" xfId="50560"/>
    <cellStyle name="Normal 2 3 3 5 4 7 3" xfId="27949"/>
    <cellStyle name="Normal 2 3 3 5 4 8" xfId="13566"/>
    <cellStyle name="Normal 2 3 3 5 4 8 2" xfId="48784"/>
    <cellStyle name="Normal 2 3 3 5 4 9" xfId="37963"/>
    <cellStyle name="Normal 2 3 3 5 5" xfId="3812"/>
    <cellStyle name="Normal 2 3 3 5 5 2" xfId="8535"/>
    <cellStyle name="Normal 2 3 3 5 5 2 2" xfId="21160"/>
    <cellStyle name="Normal 2 3 3 5 5 2 2 2" xfId="56376"/>
    <cellStyle name="Normal 2 3 3 5 5 2 3" xfId="43779"/>
    <cellStyle name="Normal 2 3 3 5 5 2 4" xfId="33765"/>
    <cellStyle name="Normal 2 3 3 5 5 3" xfId="10316"/>
    <cellStyle name="Normal 2 3 3 5 5 3 2" xfId="22936"/>
    <cellStyle name="Normal 2 3 3 5 5 3 2 2" xfId="58152"/>
    <cellStyle name="Normal 2 3 3 5 5 3 3" xfId="45555"/>
    <cellStyle name="Normal 2 3 3 5 5 3 4" xfId="35541"/>
    <cellStyle name="Normal 2 3 3 5 5 4" xfId="12111"/>
    <cellStyle name="Normal 2 3 3 5 5 4 2" xfId="24712"/>
    <cellStyle name="Normal 2 3 3 5 5 4 2 2" xfId="59928"/>
    <cellStyle name="Normal 2 3 3 5 5 4 3" xfId="47331"/>
    <cellStyle name="Normal 2 3 3 5 5 4 4" xfId="37317"/>
    <cellStyle name="Normal 2 3 3 5 5 5" xfId="16476"/>
    <cellStyle name="Normal 2 3 3 5 5 5 2" xfId="51692"/>
    <cellStyle name="Normal 2 3 3 5 5 5 3" xfId="29081"/>
    <cellStyle name="Normal 2 3 3 5 5 6" xfId="14698"/>
    <cellStyle name="Normal 2 3 3 5 5 6 2" xfId="49916"/>
    <cellStyle name="Normal 2 3 3 5 5 7" xfId="39095"/>
    <cellStyle name="Normal 2 3 3 5 5 8" xfId="27305"/>
    <cellStyle name="Normal 2 3 3 5 6" xfId="4152"/>
    <cellStyle name="Normal 2 3 3 5 6 2" xfId="16798"/>
    <cellStyle name="Normal 2 3 3 5 6 2 2" xfId="52014"/>
    <cellStyle name="Normal 2 3 3 5 6 2 3" xfId="29403"/>
    <cellStyle name="Normal 2 3 3 5 6 3" xfId="13244"/>
    <cellStyle name="Normal 2 3 3 5 6 3 2" xfId="48462"/>
    <cellStyle name="Normal 2 3 3 5 6 4" xfId="39417"/>
    <cellStyle name="Normal 2 3 3 5 6 5" xfId="25851"/>
    <cellStyle name="Normal 2 3 3 5 7" xfId="5622"/>
    <cellStyle name="Normal 2 3 3 5 7 2" xfId="18252"/>
    <cellStyle name="Normal 2 3 3 5 7 2 2" xfId="53468"/>
    <cellStyle name="Normal 2 3 3 5 7 3" xfId="40871"/>
    <cellStyle name="Normal 2 3 3 5 7 4" xfId="30857"/>
    <cellStyle name="Normal 2 3 3 5 8" xfId="7081"/>
    <cellStyle name="Normal 2 3 3 5 8 2" xfId="19706"/>
    <cellStyle name="Normal 2 3 3 5 8 2 2" xfId="54922"/>
    <cellStyle name="Normal 2 3 3 5 8 3" xfId="42325"/>
    <cellStyle name="Normal 2 3 3 5 8 4" xfId="32311"/>
    <cellStyle name="Normal 2 3 3 5 9" xfId="8862"/>
    <cellStyle name="Normal 2 3 3 5 9 2" xfId="21482"/>
    <cellStyle name="Normal 2 3 3 5 9 2 2" xfId="56698"/>
    <cellStyle name="Normal 2 3 3 5 9 3" xfId="44101"/>
    <cellStyle name="Normal 2 3 3 5 9 4" xfId="34087"/>
    <cellStyle name="Normal 2 3 3 6" xfId="2992"/>
    <cellStyle name="Normal 2 3 3 6 10" xfId="25367"/>
    <cellStyle name="Normal 2 3 3 6 11" xfId="60902"/>
    <cellStyle name="Normal 2 3 3 6 2" xfId="4799"/>
    <cellStyle name="Normal 2 3 3 6 2 2" xfId="17445"/>
    <cellStyle name="Normal 2 3 3 6 2 2 2" xfId="52661"/>
    <cellStyle name="Normal 2 3 3 6 2 2 3" xfId="30050"/>
    <cellStyle name="Normal 2 3 3 6 2 3" xfId="13891"/>
    <cellStyle name="Normal 2 3 3 6 2 3 2" xfId="49109"/>
    <cellStyle name="Normal 2 3 3 6 2 4" xfId="40064"/>
    <cellStyle name="Normal 2 3 3 6 2 5" xfId="26498"/>
    <cellStyle name="Normal 2 3 3 6 3" xfId="6269"/>
    <cellStyle name="Normal 2 3 3 6 3 2" xfId="18899"/>
    <cellStyle name="Normal 2 3 3 6 3 2 2" xfId="54115"/>
    <cellStyle name="Normal 2 3 3 6 3 3" xfId="41518"/>
    <cellStyle name="Normal 2 3 3 6 3 4" xfId="31504"/>
    <cellStyle name="Normal 2 3 3 6 4" xfId="7728"/>
    <cellStyle name="Normal 2 3 3 6 4 2" xfId="20353"/>
    <cellStyle name="Normal 2 3 3 6 4 2 2" xfId="55569"/>
    <cellStyle name="Normal 2 3 3 6 4 3" xfId="42972"/>
    <cellStyle name="Normal 2 3 3 6 4 4" xfId="32958"/>
    <cellStyle name="Normal 2 3 3 6 5" xfId="9509"/>
    <cellStyle name="Normal 2 3 3 6 5 2" xfId="22129"/>
    <cellStyle name="Normal 2 3 3 6 5 2 2" xfId="57345"/>
    <cellStyle name="Normal 2 3 3 6 5 3" xfId="44748"/>
    <cellStyle name="Normal 2 3 3 6 5 4" xfId="34734"/>
    <cellStyle name="Normal 2 3 3 6 6" xfId="11302"/>
    <cellStyle name="Normal 2 3 3 6 6 2" xfId="23905"/>
    <cellStyle name="Normal 2 3 3 6 6 2 2" xfId="59121"/>
    <cellStyle name="Normal 2 3 3 6 6 3" xfId="46524"/>
    <cellStyle name="Normal 2 3 3 6 6 4" xfId="36510"/>
    <cellStyle name="Normal 2 3 3 6 7" xfId="15669"/>
    <cellStyle name="Normal 2 3 3 6 7 2" xfId="50885"/>
    <cellStyle name="Normal 2 3 3 6 7 3" xfId="28274"/>
    <cellStyle name="Normal 2 3 3 6 8" xfId="12760"/>
    <cellStyle name="Normal 2 3 3 6 8 2" xfId="47978"/>
    <cellStyle name="Normal 2 3 3 6 9" xfId="38288"/>
    <cellStyle name="Normal 2 3 3 7" xfId="2825"/>
    <cellStyle name="Normal 2 3 3 7 10" xfId="25212"/>
    <cellStyle name="Normal 2 3 3 7 11" xfId="60747"/>
    <cellStyle name="Normal 2 3 3 7 2" xfId="4644"/>
    <cellStyle name="Normal 2 3 3 7 2 2" xfId="17290"/>
    <cellStyle name="Normal 2 3 3 7 2 2 2" xfId="52506"/>
    <cellStyle name="Normal 2 3 3 7 2 2 3" xfId="29895"/>
    <cellStyle name="Normal 2 3 3 7 2 3" xfId="13736"/>
    <cellStyle name="Normal 2 3 3 7 2 3 2" xfId="48954"/>
    <cellStyle name="Normal 2 3 3 7 2 4" xfId="39909"/>
    <cellStyle name="Normal 2 3 3 7 2 5" xfId="26343"/>
    <cellStyle name="Normal 2 3 3 7 3" xfId="6114"/>
    <cellStyle name="Normal 2 3 3 7 3 2" xfId="18744"/>
    <cellStyle name="Normal 2 3 3 7 3 2 2" xfId="53960"/>
    <cellStyle name="Normal 2 3 3 7 3 3" xfId="41363"/>
    <cellStyle name="Normal 2 3 3 7 3 4" xfId="31349"/>
    <cellStyle name="Normal 2 3 3 7 4" xfId="7573"/>
    <cellStyle name="Normal 2 3 3 7 4 2" xfId="20198"/>
    <cellStyle name="Normal 2 3 3 7 4 2 2" xfId="55414"/>
    <cellStyle name="Normal 2 3 3 7 4 3" xfId="42817"/>
    <cellStyle name="Normal 2 3 3 7 4 4" xfId="32803"/>
    <cellStyle name="Normal 2 3 3 7 5" xfId="9354"/>
    <cellStyle name="Normal 2 3 3 7 5 2" xfId="21974"/>
    <cellStyle name="Normal 2 3 3 7 5 2 2" xfId="57190"/>
    <cellStyle name="Normal 2 3 3 7 5 3" xfId="44593"/>
    <cellStyle name="Normal 2 3 3 7 5 4" xfId="34579"/>
    <cellStyle name="Normal 2 3 3 7 6" xfId="11147"/>
    <cellStyle name="Normal 2 3 3 7 6 2" xfId="23750"/>
    <cellStyle name="Normal 2 3 3 7 6 2 2" xfId="58966"/>
    <cellStyle name="Normal 2 3 3 7 6 3" xfId="46369"/>
    <cellStyle name="Normal 2 3 3 7 6 4" xfId="36355"/>
    <cellStyle name="Normal 2 3 3 7 7" xfId="15514"/>
    <cellStyle name="Normal 2 3 3 7 7 2" xfId="50730"/>
    <cellStyle name="Normal 2 3 3 7 7 3" xfId="28119"/>
    <cellStyle name="Normal 2 3 3 7 8" xfId="12605"/>
    <cellStyle name="Normal 2 3 3 7 8 2" xfId="47823"/>
    <cellStyle name="Normal 2 3 3 7 9" xfId="38133"/>
    <cellStyle name="Normal 2 3 3 8" xfId="3335"/>
    <cellStyle name="Normal 2 3 3 8 10" xfId="26830"/>
    <cellStyle name="Normal 2 3 3 8 11" xfId="61234"/>
    <cellStyle name="Normal 2 3 3 8 2" xfId="5131"/>
    <cellStyle name="Normal 2 3 3 8 2 2" xfId="17777"/>
    <cellStyle name="Normal 2 3 3 8 2 2 2" xfId="52993"/>
    <cellStyle name="Normal 2 3 3 8 2 3" xfId="40396"/>
    <cellStyle name="Normal 2 3 3 8 2 4" xfId="30382"/>
    <cellStyle name="Normal 2 3 3 8 3" xfId="6601"/>
    <cellStyle name="Normal 2 3 3 8 3 2" xfId="19231"/>
    <cellStyle name="Normal 2 3 3 8 3 2 2" xfId="54447"/>
    <cellStyle name="Normal 2 3 3 8 3 3" xfId="41850"/>
    <cellStyle name="Normal 2 3 3 8 3 4" xfId="31836"/>
    <cellStyle name="Normal 2 3 3 8 4" xfId="8060"/>
    <cellStyle name="Normal 2 3 3 8 4 2" xfId="20685"/>
    <cellStyle name="Normal 2 3 3 8 4 2 2" xfId="55901"/>
    <cellStyle name="Normal 2 3 3 8 4 3" xfId="43304"/>
    <cellStyle name="Normal 2 3 3 8 4 4" xfId="33290"/>
    <cellStyle name="Normal 2 3 3 8 5" xfId="9841"/>
    <cellStyle name="Normal 2 3 3 8 5 2" xfId="22461"/>
    <cellStyle name="Normal 2 3 3 8 5 2 2" xfId="57677"/>
    <cellStyle name="Normal 2 3 3 8 5 3" xfId="45080"/>
    <cellStyle name="Normal 2 3 3 8 5 4" xfId="35066"/>
    <cellStyle name="Normal 2 3 3 8 6" xfId="11634"/>
    <cellStyle name="Normal 2 3 3 8 6 2" xfId="24237"/>
    <cellStyle name="Normal 2 3 3 8 6 2 2" xfId="59453"/>
    <cellStyle name="Normal 2 3 3 8 6 3" xfId="46856"/>
    <cellStyle name="Normal 2 3 3 8 6 4" xfId="36842"/>
    <cellStyle name="Normal 2 3 3 8 7" xfId="16001"/>
    <cellStyle name="Normal 2 3 3 8 7 2" xfId="51217"/>
    <cellStyle name="Normal 2 3 3 8 7 3" xfId="28606"/>
    <cellStyle name="Normal 2 3 3 8 8" xfId="14223"/>
    <cellStyle name="Normal 2 3 3 8 8 2" xfId="49441"/>
    <cellStyle name="Normal 2 3 3 8 9" xfId="38620"/>
    <cellStyle name="Normal 2 3 3 9" xfId="2495"/>
    <cellStyle name="Normal 2 3 3 9 10" xfId="26021"/>
    <cellStyle name="Normal 2 3 3 9 11" xfId="60425"/>
    <cellStyle name="Normal 2 3 3 9 2" xfId="4322"/>
    <cellStyle name="Normal 2 3 3 9 2 2" xfId="16968"/>
    <cellStyle name="Normal 2 3 3 9 2 2 2" xfId="52184"/>
    <cellStyle name="Normal 2 3 3 9 2 3" xfId="39587"/>
    <cellStyle name="Normal 2 3 3 9 2 4" xfId="29573"/>
    <cellStyle name="Normal 2 3 3 9 3" xfId="5792"/>
    <cellStyle name="Normal 2 3 3 9 3 2" xfId="18422"/>
    <cellStyle name="Normal 2 3 3 9 3 2 2" xfId="53638"/>
    <cellStyle name="Normal 2 3 3 9 3 3" xfId="41041"/>
    <cellStyle name="Normal 2 3 3 9 3 4" xfId="31027"/>
    <cellStyle name="Normal 2 3 3 9 4" xfId="7251"/>
    <cellStyle name="Normal 2 3 3 9 4 2" xfId="19876"/>
    <cellStyle name="Normal 2 3 3 9 4 2 2" xfId="55092"/>
    <cellStyle name="Normal 2 3 3 9 4 3" xfId="42495"/>
    <cellStyle name="Normal 2 3 3 9 4 4" xfId="32481"/>
    <cellStyle name="Normal 2 3 3 9 5" xfId="9032"/>
    <cellStyle name="Normal 2 3 3 9 5 2" xfId="21652"/>
    <cellStyle name="Normal 2 3 3 9 5 2 2" xfId="56868"/>
    <cellStyle name="Normal 2 3 3 9 5 3" xfId="44271"/>
    <cellStyle name="Normal 2 3 3 9 5 4" xfId="34257"/>
    <cellStyle name="Normal 2 3 3 9 6" xfId="10825"/>
    <cellStyle name="Normal 2 3 3 9 6 2" xfId="23428"/>
    <cellStyle name="Normal 2 3 3 9 6 2 2" xfId="58644"/>
    <cellStyle name="Normal 2 3 3 9 6 3" xfId="46047"/>
    <cellStyle name="Normal 2 3 3 9 6 4" xfId="36033"/>
    <cellStyle name="Normal 2 3 3 9 7" xfId="15192"/>
    <cellStyle name="Normal 2 3 3 9 7 2" xfId="50408"/>
    <cellStyle name="Normal 2 3 3 9 7 3" xfId="27797"/>
    <cellStyle name="Normal 2 3 3 9 8" xfId="13414"/>
    <cellStyle name="Normal 2 3 3 9 8 2" xfId="48632"/>
    <cellStyle name="Normal 2 3 3 9 9" xfId="37811"/>
    <cellStyle name="Normal 2 3 3_District Target Attainment" xfId="1172"/>
    <cellStyle name="Normal 2 3 4" xfId="1173"/>
    <cellStyle name="Normal 2 3 4 2" xfId="1174"/>
    <cellStyle name="Normal 2 3 4_District Target Attainment" xfId="1175"/>
    <cellStyle name="Normal 2 3 5" xfId="1176"/>
    <cellStyle name="Normal 2 3 5 2" xfId="1177"/>
    <cellStyle name="Normal 2 3 5_District Target Attainment" xfId="1178"/>
    <cellStyle name="Normal 2 3 6" xfId="1179"/>
    <cellStyle name="Normal 2 3 7" xfId="1180"/>
    <cellStyle name="Normal 2 3 8" xfId="1181"/>
    <cellStyle name="Normal 2 3 9" xfId="1182"/>
    <cellStyle name="Normal 2 3_District Target Attainment" xfId="1183"/>
    <cellStyle name="Normal 2 30" xfId="4101"/>
    <cellStyle name="Normal 2 31" xfId="5413"/>
    <cellStyle name="Normal 2 32" xfId="4023"/>
    <cellStyle name="Normal 2 33" xfId="3990"/>
    <cellStyle name="Normal 2 34" xfId="5419"/>
    <cellStyle name="Normal 2 35" xfId="4021"/>
    <cellStyle name="Normal 2 36" xfId="3959"/>
    <cellStyle name="Normal 2 37" xfId="5422"/>
    <cellStyle name="Normal 2 38" xfId="3965"/>
    <cellStyle name="Normal 2 39" xfId="5424"/>
    <cellStyle name="Normal 2 4" xfId="1184"/>
    <cellStyle name="Normal 2 4 10" xfId="2938"/>
    <cellStyle name="Normal 2 4 11" xfId="2827"/>
    <cellStyle name="Normal 2 4 12" xfId="2497"/>
    <cellStyle name="Normal 2 4 2" xfId="1185"/>
    <cellStyle name="Normal 2 4 2 2" xfId="1186"/>
    <cellStyle name="Normal 2 4 2_District Target Attainment" xfId="1187"/>
    <cellStyle name="Normal 2 4 3" xfId="1188"/>
    <cellStyle name="Normal 2 4 4" xfId="1189"/>
    <cellStyle name="Normal 2 4 5" xfId="1190"/>
    <cellStyle name="Normal 2 4 6" xfId="1191"/>
    <cellStyle name="Normal 2 4 7" xfId="2994"/>
    <cellStyle name="Normal 2 4 8" xfId="3025"/>
    <cellStyle name="Normal 2 4 9" xfId="3028"/>
    <cellStyle name="Normal 2 4_District Target Attainment" xfId="1192"/>
    <cellStyle name="Normal 2 40" xfId="5418"/>
    <cellStyle name="Normal 2 41" xfId="5414"/>
    <cellStyle name="Normal 2 42" xfId="4022"/>
    <cellStyle name="Normal 2 43" xfId="5412"/>
    <cellStyle name="Normal 2 44" xfId="5420"/>
    <cellStyle name="Normal 2 45" xfId="5435"/>
    <cellStyle name="Normal 2 46" xfId="6891"/>
    <cellStyle name="Normal 2 47" xfId="6956"/>
    <cellStyle name="Normal 2 48" xfId="6957"/>
    <cellStyle name="Normal 2 49" xfId="8673"/>
    <cellStyle name="Normal 2 5" xfId="1193"/>
    <cellStyle name="Normal 2 5 2" xfId="1194"/>
    <cellStyle name="Normal 2 5_District Target Attainment" xfId="1195"/>
    <cellStyle name="Normal 2 50" xfId="8811"/>
    <cellStyle name="Normal 2 51" xfId="10445"/>
    <cellStyle name="Normal 2 52" xfId="10772"/>
    <cellStyle name="Normal 2 53" xfId="10780"/>
    <cellStyle name="Normal 2 54" xfId="10475"/>
    <cellStyle name="Normal 2 55" xfId="10781"/>
    <cellStyle name="Normal 2 56" xfId="10449"/>
    <cellStyle name="Normal 2 57" xfId="10777"/>
    <cellStyle name="Normal 2 58" xfId="11915"/>
    <cellStyle name="Normal 2 59" xfId="10448"/>
    <cellStyle name="Normal 2 6" xfId="1196"/>
    <cellStyle name="Normal 2 6 2" xfId="1197"/>
    <cellStyle name="Normal 2 6_District Target Attainment" xfId="1198"/>
    <cellStyle name="Normal 2 60" xfId="10470"/>
    <cellStyle name="Normal 2 61" xfId="10461"/>
    <cellStyle name="Normal 2 62" xfId="14834"/>
    <cellStyle name="Normal 2 63" xfId="14971"/>
    <cellStyle name="Normal 2 64" xfId="24841"/>
    <cellStyle name="Normal 2 65" xfId="24843"/>
    <cellStyle name="Normal 2 66" xfId="24844"/>
    <cellStyle name="Normal 2 67" xfId="12248"/>
    <cellStyle name="Normal 2 68" xfId="37453"/>
    <cellStyle name="Normal 2 69" xfId="37590"/>
    <cellStyle name="Normal 2 7" xfId="1199"/>
    <cellStyle name="Normal 2 7 2" xfId="1200"/>
    <cellStyle name="Normal 2 7_District Target Attainment" xfId="1201"/>
    <cellStyle name="Normal 2 70" xfId="60056"/>
    <cellStyle name="Normal 2 71" xfId="24855"/>
    <cellStyle name="Normal 2 72" xfId="60068"/>
    <cellStyle name="Normal 2 8" xfId="1202"/>
    <cellStyle name="Normal 2 8 10" xfId="5472"/>
    <cellStyle name="Normal 2 8 10 2" xfId="18102"/>
    <cellStyle name="Normal 2 8 10 2 2" xfId="53318"/>
    <cellStyle name="Normal 2 8 10 3" xfId="40721"/>
    <cellStyle name="Normal 2 8 10 4" xfId="30707"/>
    <cellStyle name="Normal 2 8 11" xfId="6928"/>
    <cellStyle name="Normal 2 8 11 2" xfId="19556"/>
    <cellStyle name="Normal 2 8 11 2 2" xfId="54772"/>
    <cellStyle name="Normal 2 8 11 3" xfId="42175"/>
    <cellStyle name="Normal 2 8 11 4" xfId="32161"/>
    <cellStyle name="Normal 2 8 12" xfId="8710"/>
    <cellStyle name="Normal 2 8 12 2" xfId="21332"/>
    <cellStyle name="Normal 2 8 12 2 2" xfId="56548"/>
    <cellStyle name="Normal 2 8 12 3" xfId="43951"/>
    <cellStyle name="Normal 2 8 12 4" xfId="33937"/>
    <cellStyle name="Normal 2 8 13" xfId="10597"/>
    <cellStyle name="Normal 2 8 13 2" xfId="23208"/>
    <cellStyle name="Normal 2 8 13 2 2" xfId="58424"/>
    <cellStyle name="Normal 2 8 13 3" xfId="45827"/>
    <cellStyle name="Normal 2 8 13 4" xfId="35813"/>
    <cellStyle name="Normal 2 8 14" xfId="14871"/>
    <cellStyle name="Normal 2 8 14 2" xfId="50088"/>
    <cellStyle name="Normal 2 8 14 3" xfId="27477"/>
    <cellStyle name="Normal 2 8 15" xfId="12285"/>
    <cellStyle name="Normal 2 8 15 2" xfId="47503"/>
    <cellStyle name="Normal 2 8 16" xfId="37490"/>
    <cellStyle name="Normal 2 8 17" xfId="24892"/>
    <cellStyle name="Normal 2 8 18" xfId="60105"/>
    <cellStyle name="Normal 2 8 2" xfId="1203"/>
    <cellStyle name="Normal 2 8 2 10" xfId="7002"/>
    <cellStyle name="Normal 2 8 2 10 2" xfId="19628"/>
    <cellStyle name="Normal 2 8 2 10 2 2" xfId="54844"/>
    <cellStyle name="Normal 2 8 2 10 3" xfId="42247"/>
    <cellStyle name="Normal 2 8 2 10 4" xfId="32233"/>
    <cellStyle name="Normal 2 8 2 11" xfId="8783"/>
    <cellStyle name="Normal 2 8 2 11 2" xfId="21404"/>
    <cellStyle name="Normal 2 8 2 11 2 2" xfId="56620"/>
    <cellStyle name="Normal 2 8 2 11 3" xfId="44023"/>
    <cellStyle name="Normal 2 8 2 11 4" xfId="34009"/>
    <cellStyle name="Normal 2 8 2 12" xfId="10598"/>
    <cellStyle name="Normal 2 8 2 12 2" xfId="23209"/>
    <cellStyle name="Normal 2 8 2 12 2 2" xfId="58425"/>
    <cellStyle name="Normal 2 8 2 12 3" xfId="45828"/>
    <cellStyle name="Normal 2 8 2 12 4" xfId="35814"/>
    <cellStyle name="Normal 2 8 2 13" xfId="14943"/>
    <cellStyle name="Normal 2 8 2 13 2" xfId="50160"/>
    <cellStyle name="Normal 2 8 2 13 3" xfId="27549"/>
    <cellStyle name="Normal 2 8 2 14" xfId="12357"/>
    <cellStyle name="Normal 2 8 2 14 2" xfId="47575"/>
    <cellStyle name="Normal 2 8 2 15" xfId="37562"/>
    <cellStyle name="Normal 2 8 2 16" xfId="24964"/>
    <cellStyle name="Normal 2 8 2 17" xfId="60177"/>
    <cellStyle name="Normal 2 8 2 2" xfId="1204"/>
    <cellStyle name="Normal 2 8 2 2 10" xfId="10599"/>
    <cellStyle name="Normal 2 8 2 2 10 2" xfId="23210"/>
    <cellStyle name="Normal 2 8 2 2 10 2 2" xfId="58426"/>
    <cellStyle name="Normal 2 8 2 2 10 3" xfId="45829"/>
    <cellStyle name="Normal 2 8 2 2 10 4" xfId="35815"/>
    <cellStyle name="Normal 2 8 2 2 11" xfId="15098"/>
    <cellStyle name="Normal 2 8 2 2 11 2" xfId="50314"/>
    <cellStyle name="Normal 2 8 2 2 11 3" xfId="27703"/>
    <cellStyle name="Normal 2 8 2 2 12" xfId="12511"/>
    <cellStyle name="Normal 2 8 2 2 12 2" xfId="47729"/>
    <cellStyle name="Normal 2 8 2 2 13" xfId="37717"/>
    <cellStyle name="Normal 2 8 2 2 14" xfId="25118"/>
    <cellStyle name="Normal 2 8 2 2 15" xfId="60331"/>
    <cellStyle name="Normal 2 8 2 2 2" xfId="3234"/>
    <cellStyle name="Normal 2 8 2 2 2 10" xfId="25602"/>
    <cellStyle name="Normal 2 8 2 2 2 11" xfId="61137"/>
    <cellStyle name="Normal 2 8 2 2 2 2" xfId="5034"/>
    <cellStyle name="Normal 2 8 2 2 2 2 2" xfId="17680"/>
    <cellStyle name="Normal 2 8 2 2 2 2 2 2" xfId="52896"/>
    <cellStyle name="Normal 2 8 2 2 2 2 2 3" xfId="30285"/>
    <cellStyle name="Normal 2 8 2 2 2 2 3" xfId="14126"/>
    <cellStyle name="Normal 2 8 2 2 2 2 3 2" xfId="49344"/>
    <cellStyle name="Normal 2 8 2 2 2 2 4" xfId="40299"/>
    <cellStyle name="Normal 2 8 2 2 2 2 5" xfId="26733"/>
    <cellStyle name="Normal 2 8 2 2 2 3" xfId="6504"/>
    <cellStyle name="Normal 2 8 2 2 2 3 2" xfId="19134"/>
    <cellStyle name="Normal 2 8 2 2 2 3 2 2" xfId="54350"/>
    <cellStyle name="Normal 2 8 2 2 2 3 3" xfId="41753"/>
    <cellStyle name="Normal 2 8 2 2 2 3 4" xfId="31739"/>
    <cellStyle name="Normal 2 8 2 2 2 4" xfId="7963"/>
    <cellStyle name="Normal 2 8 2 2 2 4 2" xfId="20588"/>
    <cellStyle name="Normal 2 8 2 2 2 4 2 2" xfId="55804"/>
    <cellStyle name="Normal 2 8 2 2 2 4 3" xfId="43207"/>
    <cellStyle name="Normal 2 8 2 2 2 4 4" xfId="33193"/>
    <cellStyle name="Normal 2 8 2 2 2 5" xfId="9744"/>
    <cellStyle name="Normal 2 8 2 2 2 5 2" xfId="22364"/>
    <cellStyle name="Normal 2 8 2 2 2 5 2 2" xfId="57580"/>
    <cellStyle name="Normal 2 8 2 2 2 5 3" xfId="44983"/>
    <cellStyle name="Normal 2 8 2 2 2 5 4" xfId="34969"/>
    <cellStyle name="Normal 2 8 2 2 2 6" xfId="11537"/>
    <cellStyle name="Normal 2 8 2 2 2 6 2" xfId="24140"/>
    <cellStyle name="Normal 2 8 2 2 2 6 2 2" xfId="59356"/>
    <cellStyle name="Normal 2 8 2 2 2 6 3" xfId="46759"/>
    <cellStyle name="Normal 2 8 2 2 2 6 4" xfId="36745"/>
    <cellStyle name="Normal 2 8 2 2 2 7" xfId="15904"/>
    <cellStyle name="Normal 2 8 2 2 2 7 2" xfId="51120"/>
    <cellStyle name="Normal 2 8 2 2 2 7 3" xfId="28509"/>
    <cellStyle name="Normal 2 8 2 2 2 8" xfId="12995"/>
    <cellStyle name="Normal 2 8 2 2 2 8 2" xfId="48213"/>
    <cellStyle name="Normal 2 8 2 2 2 9" xfId="38523"/>
    <cellStyle name="Normal 2 8 2 2 3" xfId="3563"/>
    <cellStyle name="Normal 2 8 2 2 3 10" xfId="27058"/>
    <cellStyle name="Normal 2 8 2 2 3 11" xfId="61462"/>
    <cellStyle name="Normal 2 8 2 2 3 2" xfId="5359"/>
    <cellStyle name="Normal 2 8 2 2 3 2 2" xfId="18005"/>
    <cellStyle name="Normal 2 8 2 2 3 2 2 2" xfId="53221"/>
    <cellStyle name="Normal 2 8 2 2 3 2 3" xfId="40624"/>
    <cellStyle name="Normal 2 8 2 2 3 2 4" xfId="30610"/>
    <cellStyle name="Normal 2 8 2 2 3 3" xfId="6829"/>
    <cellStyle name="Normal 2 8 2 2 3 3 2" xfId="19459"/>
    <cellStyle name="Normal 2 8 2 2 3 3 2 2" xfId="54675"/>
    <cellStyle name="Normal 2 8 2 2 3 3 3" xfId="42078"/>
    <cellStyle name="Normal 2 8 2 2 3 3 4" xfId="32064"/>
    <cellStyle name="Normal 2 8 2 2 3 4" xfId="8288"/>
    <cellStyle name="Normal 2 8 2 2 3 4 2" xfId="20913"/>
    <cellStyle name="Normal 2 8 2 2 3 4 2 2" xfId="56129"/>
    <cellStyle name="Normal 2 8 2 2 3 4 3" xfId="43532"/>
    <cellStyle name="Normal 2 8 2 2 3 4 4" xfId="33518"/>
    <cellStyle name="Normal 2 8 2 2 3 5" xfId="10069"/>
    <cellStyle name="Normal 2 8 2 2 3 5 2" xfId="22689"/>
    <cellStyle name="Normal 2 8 2 2 3 5 2 2" xfId="57905"/>
    <cellStyle name="Normal 2 8 2 2 3 5 3" xfId="45308"/>
    <cellStyle name="Normal 2 8 2 2 3 5 4" xfId="35294"/>
    <cellStyle name="Normal 2 8 2 2 3 6" xfId="11862"/>
    <cellStyle name="Normal 2 8 2 2 3 6 2" xfId="24465"/>
    <cellStyle name="Normal 2 8 2 2 3 6 2 2" xfId="59681"/>
    <cellStyle name="Normal 2 8 2 2 3 6 3" xfId="47084"/>
    <cellStyle name="Normal 2 8 2 2 3 6 4" xfId="37070"/>
    <cellStyle name="Normal 2 8 2 2 3 7" xfId="16229"/>
    <cellStyle name="Normal 2 8 2 2 3 7 2" xfId="51445"/>
    <cellStyle name="Normal 2 8 2 2 3 7 3" xfId="28834"/>
    <cellStyle name="Normal 2 8 2 2 3 8" xfId="14451"/>
    <cellStyle name="Normal 2 8 2 2 3 8 2" xfId="49669"/>
    <cellStyle name="Normal 2 8 2 2 3 9" xfId="38848"/>
    <cellStyle name="Normal 2 8 2 2 4" xfId="2725"/>
    <cellStyle name="Normal 2 8 2 2 4 10" xfId="26249"/>
    <cellStyle name="Normal 2 8 2 2 4 11" xfId="60653"/>
    <cellStyle name="Normal 2 8 2 2 4 2" xfId="4550"/>
    <cellStyle name="Normal 2 8 2 2 4 2 2" xfId="17196"/>
    <cellStyle name="Normal 2 8 2 2 4 2 2 2" xfId="52412"/>
    <cellStyle name="Normal 2 8 2 2 4 2 3" xfId="39815"/>
    <cellStyle name="Normal 2 8 2 2 4 2 4" xfId="29801"/>
    <cellStyle name="Normal 2 8 2 2 4 3" xfId="6020"/>
    <cellStyle name="Normal 2 8 2 2 4 3 2" xfId="18650"/>
    <cellStyle name="Normal 2 8 2 2 4 3 2 2" xfId="53866"/>
    <cellStyle name="Normal 2 8 2 2 4 3 3" xfId="41269"/>
    <cellStyle name="Normal 2 8 2 2 4 3 4" xfId="31255"/>
    <cellStyle name="Normal 2 8 2 2 4 4" xfId="7479"/>
    <cellStyle name="Normal 2 8 2 2 4 4 2" xfId="20104"/>
    <cellStyle name="Normal 2 8 2 2 4 4 2 2" xfId="55320"/>
    <cellStyle name="Normal 2 8 2 2 4 4 3" xfId="42723"/>
    <cellStyle name="Normal 2 8 2 2 4 4 4" xfId="32709"/>
    <cellStyle name="Normal 2 8 2 2 4 5" xfId="9260"/>
    <cellStyle name="Normal 2 8 2 2 4 5 2" xfId="21880"/>
    <cellStyle name="Normal 2 8 2 2 4 5 2 2" xfId="57096"/>
    <cellStyle name="Normal 2 8 2 2 4 5 3" xfId="44499"/>
    <cellStyle name="Normal 2 8 2 2 4 5 4" xfId="34485"/>
    <cellStyle name="Normal 2 8 2 2 4 6" xfId="11053"/>
    <cellStyle name="Normal 2 8 2 2 4 6 2" xfId="23656"/>
    <cellStyle name="Normal 2 8 2 2 4 6 2 2" xfId="58872"/>
    <cellStyle name="Normal 2 8 2 2 4 6 3" xfId="46275"/>
    <cellStyle name="Normal 2 8 2 2 4 6 4" xfId="36261"/>
    <cellStyle name="Normal 2 8 2 2 4 7" xfId="15420"/>
    <cellStyle name="Normal 2 8 2 2 4 7 2" xfId="50636"/>
    <cellStyle name="Normal 2 8 2 2 4 7 3" xfId="28025"/>
    <cellStyle name="Normal 2 8 2 2 4 8" xfId="13642"/>
    <cellStyle name="Normal 2 8 2 2 4 8 2" xfId="48860"/>
    <cellStyle name="Normal 2 8 2 2 4 9" xfId="38039"/>
    <cellStyle name="Normal 2 8 2 2 5" xfId="3888"/>
    <cellStyle name="Normal 2 8 2 2 5 2" xfId="8611"/>
    <cellStyle name="Normal 2 8 2 2 5 2 2" xfId="21236"/>
    <cellStyle name="Normal 2 8 2 2 5 2 2 2" xfId="56452"/>
    <cellStyle name="Normal 2 8 2 2 5 2 3" xfId="43855"/>
    <cellStyle name="Normal 2 8 2 2 5 2 4" xfId="33841"/>
    <cellStyle name="Normal 2 8 2 2 5 3" xfId="10392"/>
    <cellStyle name="Normal 2 8 2 2 5 3 2" xfId="23012"/>
    <cellStyle name="Normal 2 8 2 2 5 3 2 2" xfId="58228"/>
    <cellStyle name="Normal 2 8 2 2 5 3 3" xfId="45631"/>
    <cellStyle name="Normal 2 8 2 2 5 3 4" xfId="35617"/>
    <cellStyle name="Normal 2 8 2 2 5 4" xfId="12187"/>
    <cellStyle name="Normal 2 8 2 2 5 4 2" xfId="24788"/>
    <cellStyle name="Normal 2 8 2 2 5 4 2 2" xfId="60004"/>
    <cellStyle name="Normal 2 8 2 2 5 4 3" xfId="47407"/>
    <cellStyle name="Normal 2 8 2 2 5 4 4" xfId="37393"/>
    <cellStyle name="Normal 2 8 2 2 5 5" xfId="16552"/>
    <cellStyle name="Normal 2 8 2 2 5 5 2" xfId="51768"/>
    <cellStyle name="Normal 2 8 2 2 5 5 3" xfId="29157"/>
    <cellStyle name="Normal 2 8 2 2 5 6" xfId="14774"/>
    <cellStyle name="Normal 2 8 2 2 5 6 2" xfId="49992"/>
    <cellStyle name="Normal 2 8 2 2 5 7" xfId="39171"/>
    <cellStyle name="Normal 2 8 2 2 5 8" xfId="27381"/>
    <cellStyle name="Normal 2 8 2 2 6" xfId="4228"/>
    <cellStyle name="Normal 2 8 2 2 6 2" xfId="16874"/>
    <cellStyle name="Normal 2 8 2 2 6 2 2" xfId="52090"/>
    <cellStyle name="Normal 2 8 2 2 6 2 3" xfId="29479"/>
    <cellStyle name="Normal 2 8 2 2 6 3" xfId="13320"/>
    <cellStyle name="Normal 2 8 2 2 6 3 2" xfId="48538"/>
    <cellStyle name="Normal 2 8 2 2 6 4" xfId="39493"/>
    <cellStyle name="Normal 2 8 2 2 6 5" xfId="25927"/>
    <cellStyle name="Normal 2 8 2 2 7" xfId="5698"/>
    <cellStyle name="Normal 2 8 2 2 7 2" xfId="18328"/>
    <cellStyle name="Normal 2 8 2 2 7 2 2" xfId="53544"/>
    <cellStyle name="Normal 2 8 2 2 7 3" xfId="40947"/>
    <cellStyle name="Normal 2 8 2 2 7 4" xfId="30933"/>
    <cellStyle name="Normal 2 8 2 2 8" xfId="7157"/>
    <cellStyle name="Normal 2 8 2 2 8 2" xfId="19782"/>
    <cellStyle name="Normal 2 8 2 2 8 2 2" xfId="54998"/>
    <cellStyle name="Normal 2 8 2 2 8 3" xfId="42401"/>
    <cellStyle name="Normal 2 8 2 2 8 4" xfId="32387"/>
    <cellStyle name="Normal 2 8 2 2 9" xfId="8938"/>
    <cellStyle name="Normal 2 8 2 2 9 2" xfId="21558"/>
    <cellStyle name="Normal 2 8 2 2 9 2 2" xfId="56774"/>
    <cellStyle name="Normal 2 8 2 2 9 3" xfId="44177"/>
    <cellStyle name="Normal 2 8 2 2 9 4" xfId="34163"/>
    <cellStyle name="Normal 2 8 2 3" xfId="3074"/>
    <cellStyle name="Normal 2 8 2 3 10" xfId="25445"/>
    <cellStyle name="Normal 2 8 2 3 11" xfId="60980"/>
    <cellStyle name="Normal 2 8 2 3 2" xfId="4877"/>
    <cellStyle name="Normal 2 8 2 3 2 2" xfId="17523"/>
    <cellStyle name="Normal 2 8 2 3 2 2 2" xfId="52739"/>
    <cellStyle name="Normal 2 8 2 3 2 2 3" xfId="30128"/>
    <cellStyle name="Normal 2 8 2 3 2 3" xfId="13969"/>
    <cellStyle name="Normal 2 8 2 3 2 3 2" xfId="49187"/>
    <cellStyle name="Normal 2 8 2 3 2 4" xfId="40142"/>
    <cellStyle name="Normal 2 8 2 3 2 5" xfId="26576"/>
    <cellStyle name="Normal 2 8 2 3 3" xfId="6347"/>
    <cellStyle name="Normal 2 8 2 3 3 2" xfId="18977"/>
    <cellStyle name="Normal 2 8 2 3 3 2 2" xfId="54193"/>
    <cellStyle name="Normal 2 8 2 3 3 3" xfId="41596"/>
    <cellStyle name="Normal 2 8 2 3 3 4" xfId="31582"/>
    <cellStyle name="Normal 2 8 2 3 4" xfId="7806"/>
    <cellStyle name="Normal 2 8 2 3 4 2" xfId="20431"/>
    <cellStyle name="Normal 2 8 2 3 4 2 2" xfId="55647"/>
    <cellStyle name="Normal 2 8 2 3 4 3" xfId="43050"/>
    <cellStyle name="Normal 2 8 2 3 4 4" xfId="33036"/>
    <cellStyle name="Normal 2 8 2 3 5" xfId="9587"/>
    <cellStyle name="Normal 2 8 2 3 5 2" xfId="22207"/>
    <cellStyle name="Normal 2 8 2 3 5 2 2" xfId="57423"/>
    <cellStyle name="Normal 2 8 2 3 5 3" xfId="44826"/>
    <cellStyle name="Normal 2 8 2 3 5 4" xfId="34812"/>
    <cellStyle name="Normal 2 8 2 3 6" xfId="11380"/>
    <cellStyle name="Normal 2 8 2 3 6 2" xfId="23983"/>
    <cellStyle name="Normal 2 8 2 3 6 2 2" xfId="59199"/>
    <cellStyle name="Normal 2 8 2 3 6 3" xfId="46602"/>
    <cellStyle name="Normal 2 8 2 3 6 4" xfId="36588"/>
    <cellStyle name="Normal 2 8 2 3 7" xfId="15747"/>
    <cellStyle name="Normal 2 8 2 3 7 2" xfId="50963"/>
    <cellStyle name="Normal 2 8 2 3 7 3" xfId="28352"/>
    <cellStyle name="Normal 2 8 2 3 8" xfId="12838"/>
    <cellStyle name="Normal 2 8 2 3 8 2" xfId="48056"/>
    <cellStyle name="Normal 2 8 2 3 9" xfId="38366"/>
    <cellStyle name="Normal 2 8 2 4" xfId="2901"/>
    <cellStyle name="Normal 2 8 2 4 10" xfId="25286"/>
    <cellStyle name="Normal 2 8 2 4 11" xfId="60821"/>
    <cellStyle name="Normal 2 8 2 4 2" xfId="4718"/>
    <cellStyle name="Normal 2 8 2 4 2 2" xfId="17364"/>
    <cellStyle name="Normal 2 8 2 4 2 2 2" xfId="52580"/>
    <cellStyle name="Normal 2 8 2 4 2 2 3" xfId="29969"/>
    <cellStyle name="Normal 2 8 2 4 2 3" xfId="13810"/>
    <cellStyle name="Normal 2 8 2 4 2 3 2" xfId="49028"/>
    <cellStyle name="Normal 2 8 2 4 2 4" xfId="39983"/>
    <cellStyle name="Normal 2 8 2 4 2 5" xfId="26417"/>
    <cellStyle name="Normal 2 8 2 4 3" xfId="6188"/>
    <cellStyle name="Normal 2 8 2 4 3 2" xfId="18818"/>
    <cellStyle name="Normal 2 8 2 4 3 2 2" xfId="54034"/>
    <cellStyle name="Normal 2 8 2 4 3 3" xfId="41437"/>
    <cellStyle name="Normal 2 8 2 4 3 4" xfId="31423"/>
    <cellStyle name="Normal 2 8 2 4 4" xfId="7647"/>
    <cellStyle name="Normal 2 8 2 4 4 2" xfId="20272"/>
    <cellStyle name="Normal 2 8 2 4 4 2 2" xfId="55488"/>
    <cellStyle name="Normal 2 8 2 4 4 3" xfId="42891"/>
    <cellStyle name="Normal 2 8 2 4 4 4" xfId="32877"/>
    <cellStyle name="Normal 2 8 2 4 5" xfId="9428"/>
    <cellStyle name="Normal 2 8 2 4 5 2" xfId="22048"/>
    <cellStyle name="Normal 2 8 2 4 5 2 2" xfId="57264"/>
    <cellStyle name="Normal 2 8 2 4 5 3" xfId="44667"/>
    <cellStyle name="Normal 2 8 2 4 5 4" xfId="34653"/>
    <cellStyle name="Normal 2 8 2 4 6" xfId="11221"/>
    <cellStyle name="Normal 2 8 2 4 6 2" xfId="23824"/>
    <cellStyle name="Normal 2 8 2 4 6 2 2" xfId="59040"/>
    <cellStyle name="Normal 2 8 2 4 6 3" xfId="46443"/>
    <cellStyle name="Normal 2 8 2 4 6 4" xfId="36429"/>
    <cellStyle name="Normal 2 8 2 4 7" xfId="15588"/>
    <cellStyle name="Normal 2 8 2 4 7 2" xfId="50804"/>
    <cellStyle name="Normal 2 8 2 4 7 3" xfId="28193"/>
    <cellStyle name="Normal 2 8 2 4 8" xfId="12679"/>
    <cellStyle name="Normal 2 8 2 4 8 2" xfId="47897"/>
    <cellStyle name="Normal 2 8 2 4 9" xfId="38207"/>
    <cellStyle name="Normal 2 8 2 5" xfId="3409"/>
    <cellStyle name="Normal 2 8 2 5 10" xfId="26904"/>
    <cellStyle name="Normal 2 8 2 5 11" xfId="61308"/>
    <cellStyle name="Normal 2 8 2 5 2" xfId="5205"/>
    <cellStyle name="Normal 2 8 2 5 2 2" xfId="17851"/>
    <cellStyle name="Normal 2 8 2 5 2 2 2" xfId="53067"/>
    <cellStyle name="Normal 2 8 2 5 2 3" xfId="40470"/>
    <cellStyle name="Normal 2 8 2 5 2 4" xfId="30456"/>
    <cellStyle name="Normal 2 8 2 5 3" xfId="6675"/>
    <cellStyle name="Normal 2 8 2 5 3 2" xfId="19305"/>
    <cellStyle name="Normal 2 8 2 5 3 2 2" xfId="54521"/>
    <cellStyle name="Normal 2 8 2 5 3 3" xfId="41924"/>
    <cellStyle name="Normal 2 8 2 5 3 4" xfId="31910"/>
    <cellStyle name="Normal 2 8 2 5 4" xfId="8134"/>
    <cellStyle name="Normal 2 8 2 5 4 2" xfId="20759"/>
    <cellStyle name="Normal 2 8 2 5 4 2 2" xfId="55975"/>
    <cellStyle name="Normal 2 8 2 5 4 3" xfId="43378"/>
    <cellStyle name="Normal 2 8 2 5 4 4" xfId="33364"/>
    <cellStyle name="Normal 2 8 2 5 5" xfId="9915"/>
    <cellStyle name="Normal 2 8 2 5 5 2" xfId="22535"/>
    <cellStyle name="Normal 2 8 2 5 5 2 2" xfId="57751"/>
    <cellStyle name="Normal 2 8 2 5 5 3" xfId="45154"/>
    <cellStyle name="Normal 2 8 2 5 5 4" xfId="35140"/>
    <cellStyle name="Normal 2 8 2 5 6" xfId="11708"/>
    <cellStyle name="Normal 2 8 2 5 6 2" xfId="24311"/>
    <cellStyle name="Normal 2 8 2 5 6 2 2" xfId="59527"/>
    <cellStyle name="Normal 2 8 2 5 6 3" xfId="46930"/>
    <cellStyle name="Normal 2 8 2 5 6 4" xfId="36916"/>
    <cellStyle name="Normal 2 8 2 5 7" xfId="16075"/>
    <cellStyle name="Normal 2 8 2 5 7 2" xfId="51291"/>
    <cellStyle name="Normal 2 8 2 5 7 3" xfId="28680"/>
    <cellStyle name="Normal 2 8 2 5 8" xfId="14297"/>
    <cellStyle name="Normal 2 8 2 5 8 2" xfId="49515"/>
    <cellStyle name="Normal 2 8 2 5 9" xfId="38694"/>
    <cellStyle name="Normal 2 8 2 6" xfId="2570"/>
    <cellStyle name="Normal 2 8 2 6 10" xfId="26095"/>
    <cellStyle name="Normal 2 8 2 6 11" xfId="60499"/>
    <cellStyle name="Normal 2 8 2 6 2" xfId="4396"/>
    <cellStyle name="Normal 2 8 2 6 2 2" xfId="17042"/>
    <cellStyle name="Normal 2 8 2 6 2 2 2" xfId="52258"/>
    <cellStyle name="Normal 2 8 2 6 2 3" xfId="39661"/>
    <cellStyle name="Normal 2 8 2 6 2 4" xfId="29647"/>
    <cellStyle name="Normal 2 8 2 6 3" xfId="5866"/>
    <cellStyle name="Normal 2 8 2 6 3 2" xfId="18496"/>
    <cellStyle name="Normal 2 8 2 6 3 2 2" xfId="53712"/>
    <cellStyle name="Normal 2 8 2 6 3 3" xfId="41115"/>
    <cellStyle name="Normal 2 8 2 6 3 4" xfId="31101"/>
    <cellStyle name="Normal 2 8 2 6 4" xfId="7325"/>
    <cellStyle name="Normal 2 8 2 6 4 2" xfId="19950"/>
    <cellStyle name="Normal 2 8 2 6 4 2 2" xfId="55166"/>
    <cellStyle name="Normal 2 8 2 6 4 3" xfId="42569"/>
    <cellStyle name="Normal 2 8 2 6 4 4" xfId="32555"/>
    <cellStyle name="Normal 2 8 2 6 5" xfId="9106"/>
    <cellStyle name="Normal 2 8 2 6 5 2" xfId="21726"/>
    <cellStyle name="Normal 2 8 2 6 5 2 2" xfId="56942"/>
    <cellStyle name="Normal 2 8 2 6 5 3" xfId="44345"/>
    <cellStyle name="Normal 2 8 2 6 5 4" xfId="34331"/>
    <cellStyle name="Normal 2 8 2 6 6" xfId="10899"/>
    <cellStyle name="Normal 2 8 2 6 6 2" xfId="23502"/>
    <cellStyle name="Normal 2 8 2 6 6 2 2" xfId="58718"/>
    <cellStyle name="Normal 2 8 2 6 6 3" xfId="46121"/>
    <cellStyle name="Normal 2 8 2 6 6 4" xfId="36107"/>
    <cellStyle name="Normal 2 8 2 6 7" xfId="15266"/>
    <cellStyle name="Normal 2 8 2 6 7 2" xfId="50482"/>
    <cellStyle name="Normal 2 8 2 6 7 3" xfId="27871"/>
    <cellStyle name="Normal 2 8 2 6 8" xfId="13488"/>
    <cellStyle name="Normal 2 8 2 6 8 2" xfId="48706"/>
    <cellStyle name="Normal 2 8 2 6 9" xfId="37885"/>
    <cellStyle name="Normal 2 8 2 7" xfId="3733"/>
    <cellStyle name="Normal 2 8 2 7 2" xfId="8457"/>
    <cellStyle name="Normal 2 8 2 7 2 2" xfId="21082"/>
    <cellStyle name="Normal 2 8 2 7 2 2 2" xfId="56298"/>
    <cellStyle name="Normal 2 8 2 7 2 3" xfId="43701"/>
    <cellStyle name="Normal 2 8 2 7 2 4" xfId="33687"/>
    <cellStyle name="Normal 2 8 2 7 3" xfId="10238"/>
    <cellStyle name="Normal 2 8 2 7 3 2" xfId="22858"/>
    <cellStyle name="Normal 2 8 2 7 3 2 2" xfId="58074"/>
    <cellStyle name="Normal 2 8 2 7 3 3" xfId="45477"/>
    <cellStyle name="Normal 2 8 2 7 3 4" xfId="35463"/>
    <cellStyle name="Normal 2 8 2 7 4" xfId="12033"/>
    <cellStyle name="Normal 2 8 2 7 4 2" xfId="24634"/>
    <cellStyle name="Normal 2 8 2 7 4 2 2" xfId="59850"/>
    <cellStyle name="Normal 2 8 2 7 4 3" xfId="47253"/>
    <cellStyle name="Normal 2 8 2 7 4 4" xfId="37239"/>
    <cellStyle name="Normal 2 8 2 7 5" xfId="16398"/>
    <cellStyle name="Normal 2 8 2 7 5 2" xfId="51614"/>
    <cellStyle name="Normal 2 8 2 7 5 3" xfId="29003"/>
    <cellStyle name="Normal 2 8 2 7 6" xfId="14620"/>
    <cellStyle name="Normal 2 8 2 7 6 2" xfId="49838"/>
    <cellStyle name="Normal 2 8 2 7 7" xfId="39017"/>
    <cellStyle name="Normal 2 8 2 7 8" xfId="27227"/>
    <cellStyle name="Normal 2 8 2 8" xfId="4071"/>
    <cellStyle name="Normal 2 8 2 8 2" xfId="16720"/>
    <cellStyle name="Normal 2 8 2 8 2 2" xfId="51936"/>
    <cellStyle name="Normal 2 8 2 8 2 3" xfId="29325"/>
    <cellStyle name="Normal 2 8 2 8 3" xfId="13166"/>
    <cellStyle name="Normal 2 8 2 8 3 2" xfId="48384"/>
    <cellStyle name="Normal 2 8 2 8 4" xfId="39339"/>
    <cellStyle name="Normal 2 8 2 8 5" xfId="25773"/>
    <cellStyle name="Normal 2 8 2 9" xfId="5544"/>
    <cellStyle name="Normal 2 8 2 9 2" xfId="18174"/>
    <cellStyle name="Normal 2 8 2 9 2 2" xfId="53390"/>
    <cellStyle name="Normal 2 8 2 9 3" xfId="40793"/>
    <cellStyle name="Normal 2 8 2 9 4" xfId="30779"/>
    <cellStyle name="Normal 2 8 3" xfId="1205"/>
    <cellStyle name="Normal 2 8 3 10" xfId="10600"/>
    <cellStyle name="Normal 2 8 3 10 2" xfId="23211"/>
    <cellStyle name="Normal 2 8 3 10 2 2" xfId="58427"/>
    <cellStyle name="Normal 2 8 3 10 3" xfId="45830"/>
    <cellStyle name="Normal 2 8 3 10 4" xfId="35816"/>
    <cellStyle name="Normal 2 8 3 11" xfId="15024"/>
    <cellStyle name="Normal 2 8 3 11 2" xfId="50240"/>
    <cellStyle name="Normal 2 8 3 11 3" xfId="27629"/>
    <cellStyle name="Normal 2 8 3 12" xfId="12437"/>
    <cellStyle name="Normal 2 8 3 12 2" xfId="47655"/>
    <cellStyle name="Normal 2 8 3 13" xfId="37643"/>
    <cellStyle name="Normal 2 8 3 14" xfId="25044"/>
    <cellStyle name="Normal 2 8 3 15" xfId="60257"/>
    <cellStyle name="Normal 2 8 3 2" xfId="3160"/>
    <cellStyle name="Normal 2 8 3 2 10" xfId="25528"/>
    <cellStyle name="Normal 2 8 3 2 11" xfId="61063"/>
    <cellStyle name="Normal 2 8 3 2 2" xfId="4960"/>
    <cellStyle name="Normal 2 8 3 2 2 2" xfId="17606"/>
    <cellStyle name="Normal 2 8 3 2 2 2 2" xfId="52822"/>
    <cellStyle name="Normal 2 8 3 2 2 2 3" xfId="30211"/>
    <cellStyle name="Normal 2 8 3 2 2 3" xfId="14052"/>
    <cellStyle name="Normal 2 8 3 2 2 3 2" xfId="49270"/>
    <cellStyle name="Normal 2 8 3 2 2 4" xfId="40225"/>
    <cellStyle name="Normal 2 8 3 2 2 5" xfId="26659"/>
    <cellStyle name="Normal 2 8 3 2 3" xfId="6430"/>
    <cellStyle name="Normal 2 8 3 2 3 2" xfId="19060"/>
    <cellStyle name="Normal 2 8 3 2 3 2 2" xfId="54276"/>
    <cellStyle name="Normal 2 8 3 2 3 3" xfId="41679"/>
    <cellStyle name="Normal 2 8 3 2 3 4" xfId="31665"/>
    <cellStyle name="Normal 2 8 3 2 4" xfId="7889"/>
    <cellStyle name="Normal 2 8 3 2 4 2" xfId="20514"/>
    <cellStyle name="Normal 2 8 3 2 4 2 2" xfId="55730"/>
    <cellStyle name="Normal 2 8 3 2 4 3" xfId="43133"/>
    <cellStyle name="Normal 2 8 3 2 4 4" xfId="33119"/>
    <cellStyle name="Normal 2 8 3 2 5" xfId="9670"/>
    <cellStyle name="Normal 2 8 3 2 5 2" xfId="22290"/>
    <cellStyle name="Normal 2 8 3 2 5 2 2" xfId="57506"/>
    <cellStyle name="Normal 2 8 3 2 5 3" xfId="44909"/>
    <cellStyle name="Normal 2 8 3 2 5 4" xfId="34895"/>
    <cellStyle name="Normal 2 8 3 2 6" xfId="11463"/>
    <cellStyle name="Normal 2 8 3 2 6 2" xfId="24066"/>
    <cellStyle name="Normal 2 8 3 2 6 2 2" xfId="59282"/>
    <cellStyle name="Normal 2 8 3 2 6 3" xfId="46685"/>
    <cellStyle name="Normal 2 8 3 2 6 4" xfId="36671"/>
    <cellStyle name="Normal 2 8 3 2 7" xfId="15830"/>
    <cellStyle name="Normal 2 8 3 2 7 2" xfId="51046"/>
    <cellStyle name="Normal 2 8 3 2 7 3" xfId="28435"/>
    <cellStyle name="Normal 2 8 3 2 8" xfId="12921"/>
    <cellStyle name="Normal 2 8 3 2 8 2" xfId="48139"/>
    <cellStyle name="Normal 2 8 3 2 9" xfId="38449"/>
    <cellStyle name="Normal 2 8 3 3" xfId="3489"/>
    <cellStyle name="Normal 2 8 3 3 10" xfId="26984"/>
    <cellStyle name="Normal 2 8 3 3 11" xfId="61388"/>
    <cellStyle name="Normal 2 8 3 3 2" xfId="5285"/>
    <cellStyle name="Normal 2 8 3 3 2 2" xfId="17931"/>
    <cellStyle name="Normal 2 8 3 3 2 2 2" xfId="53147"/>
    <cellStyle name="Normal 2 8 3 3 2 3" xfId="40550"/>
    <cellStyle name="Normal 2 8 3 3 2 4" xfId="30536"/>
    <cellStyle name="Normal 2 8 3 3 3" xfId="6755"/>
    <cellStyle name="Normal 2 8 3 3 3 2" xfId="19385"/>
    <cellStyle name="Normal 2 8 3 3 3 2 2" xfId="54601"/>
    <cellStyle name="Normal 2 8 3 3 3 3" xfId="42004"/>
    <cellStyle name="Normal 2 8 3 3 3 4" xfId="31990"/>
    <cellStyle name="Normal 2 8 3 3 4" xfId="8214"/>
    <cellStyle name="Normal 2 8 3 3 4 2" xfId="20839"/>
    <cellStyle name="Normal 2 8 3 3 4 2 2" xfId="56055"/>
    <cellStyle name="Normal 2 8 3 3 4 3" xfId="43458"/>
    <cellStyle name="Normal 2 8 3 3 4 4" xfId="33444"/>
    <cellStyle name="Normal 2 8 3 3 5" xfId="9995"/>
    <cellStyle name="Normal 2 8 3 3 5 2" xfId="22615"/>
    <cellStyle name="Normal 2 8 3 3 5 2 2" xfId="57831"/>
    <cellStyle name="Normal 2 8 3 3 5 3" xfId="45234"/>
    <cellStyle name="Normal 2 8 3 3 5 4" xfId="35220"/>
    <cellStyle name="Normal 2 8 3 3 6" xfId="11788"/>
    <cellStyle name="Normal 2 8 3 3 6 2" xfId="24391"/>
    <cellStyle name="Normal 2 8 3 3 6 2 2" xfId="59607"/>
    <cellStyle name="Normal 2 8 3 3 6 3" xfId="47010"/>
    <cellStyle name="Normal 2 8 3 3 6 4" xfId="36996"/>
    <cellStyle name="Normal 2 8 3 3 7" xfId="16155"/>
    <cellStyle name="Normal 2 8 3 3 7 2" xfId="51371"/>
    <cellStyle name="Normal 2 8 3 3 7 3" xfId="28760"/>
    <cellStyle name="Normal 2 8 3 3 8" xfId="14377"/>
    <cellStyle name="Normal 2 8 3 3 8 2" xfId="49595"/>
    <cellStyle name="Normal 2 8 3 3 9" xfId="38774"/>
    <cellStyle name="Normal 2 8 3 4" xfId="2651"/>
    <cellStyle name="Normal 2 8 3 4 10" xfId="26175"/>
    <cellStyle name="Normal 2 8 3 4 11" xfId="60579"/>
    <cellStyle name="Normal 2 8 3 4 2" xfId="4476"/>
    <cellStyle name="Normal 2 8 3 4 2 2" xfId="17122"/>
    <cellStyle name="Normal 2 8 3 4 2 2 2" xfId="52338"/>
    <cellStyle name="Normal 2 8 3 4 2 3" xfId="39741"/>
    <cellStyle name="Normal 2 8 3 4 2 4" xfId="29727"/>
    <cellStyle name="Normal 2 8 3 4 3" xfId="5946"/>
    <cellStyle name="Normal 2 8 3 4 3 2" xfId="18576"/>
    <cellStyle name="Normal 2 8 3 4 3 2 2" xfId="53792"/>
    <cellStyle name="Normal 2 8 3 4 3 3" xfId="41195"/>
    <cellStyle name="Normal 2 8 3 4 3 4" xfId="31181"/>
    <cellStyle name="Normal 2 8 3 4 4" xfId="7405"/>
    <cellStyle name="Normal 2 8 3 4 4 2" xfId="20030"/>
    <cellStyle name="Normal 2 8 3 4 4 2 2" xfId="55246"/>
    <cellStyle name="Normal 2 8 3 4 4 3" xfId="42649"/>
    <cellStyle name="Normal 2 8 3 4 4 4" xfId="32635"/>
    <cellStyle name="Normal 2 8 3 4 5" xfId="9186"/>
    <cellStyle name="Normal 2 8 3 4 5 2" xfId="21806"/>
    <cellStyle name="Normal 2 8 3 4 5 2 2" xfId="57022"/>
    <cellStyle name="Normal 2 8 3 4 5 3" xfId="44425"/>
    <cellStyle name="Normal 2 8 3 4 5 4" xfId="34411"/>
    <cellStyle name="Normal 2 8 3 4 6" xfId="10979"/>
    <cellStyle name="Normal 2 8 3 4 6 2" xfId="23582"/>
    <cellStyle name="Normal 2 8 3 4 6 2 2" xfId="58798"/>
    <cellStyle name="Normal 2 8 3 4 6 3" xfId="46201"/>
    <cellStyle name="Normal 2 8 3 4 6 4" xfId="36187"/>
    <cellStyle name="Normal 2 8 3 4 7" xfId="15346"/>
    <cellStyle name="Normal 2 8 3 4 7 2" xfId="50562"/>
    <cellStyle name="Normal 2 8 3 4 7 3" xfId="27951"/>
    <cellStyle name="Normal 2 8 3 4 8" xfId="13568"/>
    <cellStyle name="Normal 2 8 3 4 8 2" xfId="48786"/>
    <cellStyle name="Normal 2 8 3 4 9" xfId="37965"/>
    <cellStyle name="Normal 2 8 3 5" xfId="3814"/>
    <cellStyle name="Normal 2 8 3 5 2" xfId="8537"/>
    <cellStyle name="Normal 2 8 3 5 2 2" xfId="21162"/>
    <cellStyle name="Normal 2 8 3 5 2 2 2" xfId="56378"/>
    <cellStyle name="Normal 2 8 3 5 2 3" xfId="43781"/>
    <cellStyle name="Normal 2 8 3 5 2 4" xfId="33767"/>
    <cellStyle name="Normal 2 8 3 5 3" xfId="10318"/>
    <cellStyle name="Normal 2 8 3 5 3 2" xfId="22938"/>
    <cellStyle name="Normal 2 8 3 5 3 2 2" xfId="58154"/>
    <cellStyle name="Normal 2 8 3 5 3 3" xfId="45557"/>
    <cellStyle name="Normal 2 8 3 5 3 4" xfId="35543"/>
    <cellStyle name="Normal 2 8 3 5 4" xfId="12113"/>
    <cellStyle name="Normal 2 8 3 5 4 2" xfId="24714"/>
    <cellStyle name="Normal 2 8 3 5 4 2 2" xfId="59930"/>
    <cellStyle name="Normal 2 8 3 5 4 3" xfId="47333"/>
    <cellStyle name="Normal 2 8 3 5 4 4" xfId="37319"/>
    <cellStyle name="Normal 2 8 3 5 5" xfId="16478"/>
    <cellStyle name="Normal 2 8 3 5 5 2" xfId="51694"/>
    <cellStyle name="Normal 2 8 3 5 5 3" xfId="29083"/>
    <cellStyle name="Normal 2 8 3 5 6" xfId="14700"/>
    <cellStyle name="Normal 2 8 3 5 6 2" xfId="49918"/>
    <cellStyle name="Normal 2 8 3 5 7" xfId="39097"/>
    <cellStyle name="Normal 2 8 3 5 8" xfId="27307"/>
    <cellStyle name="Normal 2 8 3 6" xfId="4154"/>
    <cellStyle name="Normal 2 8 3 6 2" xfId="16800"/>
    <cellStyle name="Normal 2 8 3 6 2 2" xfId="52016"/>
    <cellStyle name="Normal 2 8 3 6 2 3" xfId="29405"/>
    <cellStyle name="Normal 2 8 3 6 3" xfId="13246"/>
    <cellStyle name="Normal 2 8 3 6 3 2" xfId="48464"/>
    <cellStyle name="Normal 2 8 3 6 4" xfId="39419"/>
    <cellStyle name="Normal 2 8 3 6 5" xfId="25853"/>
    <cellStyle name="Normal 2 8 3 7" xfId="5624"/>
    <cellStyle name="Normal 2 8 3 7 2" xfId="18254"/>
    <cellStyle name="Normal 2 8 3 7 2 2" xfId="53470"/>
    <cellStyle name="Normal 2 8 3 7 3" xfId="40873"/>
    <cellStyle name="Normal 2 8 3 7 4" xfId="30859"/>
    <cellStyle name="Normal 2 8 3 8" xfId="7083"/>
    <cellStyle name="Normal 2 8 3 8 2" xfId="19708"/>
    <cellStyle name="Normal 2 8 3 8 2 2" xfId="54924"/>
    <cellStyle name="Normal 2 8 3 8 3" xfId="42327"/>
    <cellStyle name="Normal 2 8 3 8 4" xfId="32313"/>
    <cellStyle name="Normal 2 8 3 9" xfId="8864"/>
    <cellStyle name="Normal 2 8 3 9 2" xfId="21484"/>
    <cellStyle name="Normal 2 8 3 9 2 2" xfId="56700"/>
    <cellStyle name="Normal 2 8 3 9 3" xfId="44103"/>
    <cellStyle name="Normal 2 8 3 9 4" xfId="34089"/>
    <cellStyle name="Normal 2 8 4" xfId="2995"/>
    <cellStyle name="Normal 2 8 4 10" xfId="25369"/>
    <cellStyle name="Normal 2 8 4 11" xfId="60904"/>
    <cellStyle name="Normal 2 8 4 2" xfId="4801"/>
    <cellStyle name="Normal 2 8 4 2 2" xfId="17447"/>
    <cellStyle name="Normal 2 8 4 2 2 2" xfId="52663"/>
    <cellStyle name="Normal 2 8 4 2 2 3" xfId="30052"/>
    <cellStyle name="Normal 2 8 4 2 3" xfId="13893"/>
    <cellStyle name="Normal 2 8 4 2 3 2" xfId="49111"/>
    <cellStyle name="Normal 2 8 4 2 4" xfId="40066"/>
    <cellStyle name="Normal 2 8 4 2 5" xfId="26500"/>
    <cellStyle name="Normal 2 8 4 3" xfId="6271"/>
    <cellStyle name="Normal 2 8 4 3 2" xfId="18901"/>
    <cellStyle name="Normal 2 8 4 3 2 2" xfId="54117"/>
    <cellStyle name="Normal 2 8 4 3 3" xfId="41520"/>
    <cellStyle name="Normal 2 8 4 3 4" xfId="31506"/>
    <cellStyle name="Normal 2 8 4 4" xfId="7730"/>
    <cellStyle name="Normal 2 8 4 4 2" xfId="20355"/>
    <cellStyle name="Normal 2 8 4 4 2 2" xfId="55571"/>
    <cellStyle name="Normal 2 8 4 4 3" xfId="42974"/>
    <cellStyle name="Normal 2 8 4 4 4" xfId="32960"/>
    <cellStyle name="Normal 2 8 4 5" xfId="9511"/>
    <cellStyle name="Normal 2 8 4 5 2" xfId="22131"/>
    <cellStyle name="Normal 2 8 4 5 2 2" xfId="57347"/>
    <cellStyle name="Normal 2 8 4 5 3" xfId="44750"/>
    <cellStyle name="Normal 2 8 4 5 4" xfId="34736"/>
    <cellStyle name="Normal 2 8 4 6" xfId="11304"/>
    <cellStyle name="Normal 2 8 4 6 2" xfId="23907"/>
    <cellStyle name="Normal 2 8 4 6 2 2" xfId="59123"/>
    <cellStyle name="Normal 2 8 4 6 3" xfId="46526"/>
    <cellStyle name="Normal 2 8 4 6 4" xfId="36512"/>
    <cellStyle name="Normal 2 8 4 7" xfId="15671"/>
    <cellStyle name="Normal 2 8 4 7 2" xfId="50887"/>
    <cellStyle name="Normal 2 8 4 7 3" xfId="28276"/>
    <cellStyle name="Normal 2 8 4 8" xfId="12762"/>
    <cellStyle name="Normal 2 8 4 8 2" xfId="47980"/>
    <cellStyle name="Normal 2 8 4 9" xfId="38290"/>
    <cellStyle name="Normal 2 8 5" xfId="2828"/>
    <cellStyle name="Normal 2 8 5 10" xfId="25214"/>
    <cellStyle name="Normal 2 8 5 11" xfId="60749"/>
    <cellStyle name="Normal 2 8 5 2" xfId="4646"/>
    <cellStyle name="Normal 2 8 5 2 2" xfId="17292"/>
    <cellStyle name="Normal 2 8 5 2 2 2" xfId="52508"/>
    <cellStyle name="Normal 2 8 5 2 2 3" xfId="29897"/>
    <cellStyle name="Normal 2 8 5 2 3" xfId="13738"/>
    <cellStyle name="Normal 2 8 5 2 3 2" xfId="48956"/>
    <cellStyle name="Normal 2 8 5 2 4" xfId="39911"/>
    <cellStyle name="Normal 2 8 5 2 5" xfId="26345"/>
    <cellStyle name="Normal 2 8 5 3" xfId="6116"/>
    <cellStyle name="Normal 2 8 5 3 2" xfId="18746"/>
    <cellStyle name="Normal 2 8 5 3 2 2" xfId="53962"/>
    <cellStyle name="Normal 2 8 5 3 3" xfId="41365"/>
    <cellStyle name="Normal 2 8 5 3 4" xfId="31351"/>
    <cellStyle name="Normal 2 8 5 4" xfId="7575"/>
    <cellStyle name="Normal 2 8 5 4 2" xfId="20200"/>
    <cellStyle name="Normal 2 8 5 4 2 2" xfId="55416"/>
    <cellStyle name="Normal 2 8 5 4 3" xfId="42819"/>
    <cellStyle name="Normal 2 8 5 4 4" xfId="32805"/>
    <cellStyle name="Normal 2 8 5 5" xfId="9356"/>
    <cellStyle name="Normal 2 8 5 5 2" xfId="21976"/>
    <cellStyle name="Normal 2 8 5 5 2 2" xfId="57192"/>
    <cellStyle name="Normal 2 8 5 5 3" xfId="44595"/>
    <cellStyle name="Normal 2 8 5 5 4" xfId="34581"/>
    <cellStyle name="Normal 2 8 5 6" xfId="11149"/>
    <cellStyle name="Normal 2 8 5 6 2" xfId="23752"/>
    <cellStyle name="Normal 2 8 5 6 2 2" xfId="58968"/>
    <cellStyle name="Normal 2 8 5 6 3" xfId="46371"/>
    <cellStyle name="Normal 2 8 5 6 4" xfId="36357"/>
    <cellStyle name="Normal 2 8 5 7" xfId="15516"/>
    <cellStyle name="Normal 2 8 5 7 2" xfId="50732"/>
    <cellStyle name="Normal 2 8 5 7 3" xfId="28121"/>
    <cellStyle name="Normal 2 8 5 8" xfId="12607"/>
    <cellStyle name="Normal 2 8 5 8 2" xfId="47825"/>
    <cellStyle name="Normal 2 8 5 9" xfId="38135"/>
    <cellStyle name="Normal 2 8 6" xfId="3337"/>
    <cellStyle name="Normal 2 8 6 10" xfId="26832"/>
    <cellStyle name="Normal 2 8 6 11" xfId="61236"/>
    <cellStyle name="Normal 2 8 6 2" xfId="5133"/>
    <cellStyle name="Normal 2 8 6 2 2" xfId="17779"/>
    <cellStyle name="Normal 2 8 6 2 2 2" xfId="52995"/>
    <cellStyle name="Normal 2 8 6 2 3" xfId="40398"/>
    <cellStyle name="Normal 2 8 6 2 4" xfId="30384"/>
    <cellStyle name="Normal 2 8 6 3" xfId="6603"/>
    <cellStyle name="Normal 2 8 6 3 2" xfId="19233"/>
    <cellStyle name="Normal 2 8 6 3 2 2" xfId="54449"/>
    <cellStyle name="Normal 2 8 6 3 3" xfId="41852"/>
    <cellStyle name="Normal 2 8 6 3 4" xfId="31838"/>
    <cellStyle name="Normal 2 8 6 4" xfId="8062"/>
    <cellStyle name="Normal 2 8 6 4 2" xfId="20687"/>
    <cellStyle name="Normal 2 8 6 4 2 2" xfId="55903"/>
    <cellStyle name="Normal 2 8 6 4 3" xfId="43306"/>
    <cellStyle name="Normal 2 8 6 4 4" xfId="33292"/>
    <cellStyle name="Normal 2 8 6 5" xfId="9843"/>
    <cellStyle name="Normal 2 8 6 5 2" xfId="22463"/>
    <cellStyle name="Normal 2 8 6 5 2 2" xfId="57679"/>
    <cellStyle name="Normal 2 8 6 5 3" xfId="45082"/>
    <cellStyle name="Normal 2 8 6 5 4" xfId="35068"/>
    <cellStyle name="Normal 2 8 6 6" xfId="11636"/>
    <cellStyle name="Normal 2 8 6 6 2" xfId="24239"/>
    <cellStyle name="Normal 2 8 6 6 2 2" xfId="59455"/>
    <cellStyle name="Normal 2 8 6 6 3" xfId="46858"/>
    <cellStyle name="Normal 2 8 6 6 4" xfId="36844"/>
    <cellStyle name="Normal 2 8 6 7" xfId="16003"/>
    <cellStyle name="Normal 2 8 6 7 2" xfId="51219"/>
    <cellStyle name="Normal 2 8 6 7 3" xfId="28608"/>
    <cellStyle name="Normal 2 8 6 8" xfId="14225"/>
    <cellStyle name="Normal 2 8 6 8 2" xfId="49443"/>
    <cellStyle name="Normal 2 8 6 9" xfId="38622"/>
    <cellStyle name="Normal 2 8 7" xfId="2498"/>
    <cellStyle name="Normal 2 8 7 10" xfId="26023"/>
    <cellStyle name="Normal 2 8 7 11" xfId="60427"/>
    <cellStyle name="Normal 2 8 7 2" xfId="4324"/>
    <cellStyle name="Normal 2 8 7 2 2" xfId="16970"/>
    <cellStyle name="Normal 2 8 7 2 2 2" xfId="52186"/>
    <cellStyle name="Normal 2 8 7 2 3" xfId="39589"/>
    <cellStyle name="Normal 2 8 7 2 4" xfId="29575"/>
    <cellStyle name="Normal 2 8 7 3" xfId="5794"/>
    <cellStyle name="Normal 2 8 7 3 2" xfId="18424"/>
    <cellStyle name="Normal 2 8 7 3 2 2" xfId="53640"/>
    <cellStyle name="Normal 2 8 7 3 3" xfId="41043"/>
    <cellStyle name="Normal 2 8 7 3 4" xfId="31029"/>
    <cellStyle name="Normal 2 8 7 4" xfId="7253"/>
    <cellStyle name="Normal 2 8 7 4 2" xfId="19878"/>
    <cellStyle name="Normal 2 8 7 4 2 2" xfId="55094"/>
    <cellStyle name="Normal 2 8 7 4 3" xfId="42497"/>
    <cellStyle name="Normal 2 8 7 4 4" xfId="32483"/>
    <cellStyle name="Normal 2 8 7 5" xfId="9034"/>
    <cellStyle name="Normal 2 8 7 5 2" xfId="21654"/>
    <cellStyle name="Normal 2 8 7 5 2 2" xfId="56870"/>
    <cellStyle name="Normal 2 8 7 5 3" xfId="44273"/>
    <cellStyle name="Normal 2 8 7 5 4" xfId="34259"/>
    <cellStyle name="Normal 2 8 7 6" xfId="10827"/>
    <cellStyle name="Normal 2 8 7 6 2" xfId="23430"/>
    <cellStyle name="Normal 2 8 7 6 2 2" xfId="58646"/>
    <cellStyle name="Normal 2 8 7 6 3" xfId="46049"/>
    <cellStyle name="Normal 2 8 7 6 4" xfId="36035"/>
    <cellStyle name="Normal 2 8 7 7" xfId="15194"/>
    <cellStyle name="Normal 2 8 7 7 2" xfId="50410"/>
    <cellStyle name="Normal 2 8 7 7 3" xfId="27799"/>
    <cellStyle name="Normal 2 8 7 8" xfId="13416"/>
    <cellStyle name="Normal 2 8 7 8 2" xfId="48634"/>
    <cellStyle name="Normal 2 8 7 9" xfId="37813"/>
    <cellStyle name="Normal 2 8 8" xfId="3661"/>
    <cellStyle name="Normal 2 8 8 2" xfId="8385"/>
    <cellStyle name="Normal 2 8 8 2 2" xfId="21010"/>
    <cellStyle name="Normal 2 8 8 2 2 2" xfId="56226"/>
    <cellStyle name="Normal 2 8 8 2 3" xfId="43629"/>
    <cellStyle name="Normal 2 8 8 2 4" xfId="33615"/>
    <cellStyle name="Normal 2 8 8 3" xfId="10166"/>
    <cellStyle name="Normal 2 8 8 3 2" xfId="22786"/>
    <cellStyle name="Normal 2 8 8 3 2 2" xfId="58002"/>
    <cellStyle name="Normal 2 8 8 3 3" xfId="45405"/>
    <cellStyle name="Normal 2 8 8 3 4" xfId="35391"/>
    <cellStyle name="Normal 2 8 8 4" xfId="11961"/>
    <cellStyle name="Normal 2 8 8 4 2" xfId="24562"/>
    <cellStyle name="Normal 2 8 8 4 2 2" xfId="59778"/>
    <cellStyle name="Normal 2 8 8 4 3" xfId="47181"/>
    <cellStyle name="Normal 2 8 8 4 4" xfId="37167"/>
    <cellStyle name="Normal 2 8 8 5" xfId="16326"/>
    <cellStyle name="Normal 2 8 8 5 2" xfId="51542"/>
    <cellStyle name="Normal 2 8 8 5 3" xfId="28931"/>
    <cellStyle name="Normal 2 8 8 6" xfId="14548"/>
    <cellStyle name="Normal 2 8 8 6 2" xfId="49766"/>
    <cellStyle name="Normal 2 8 8 7" xfId="38945"/>
    <cellStyle name="Normal 2 8 8 8" xfId="27155"/>
    <cellStyle name="Normal 2 8 9" xfId="3993"/>
    <cellStyle name="Normal 2 8 9 2" xfId="16648"/>
    <cellStyle name="Normal 2 8 9 2 2" xfId="51864"/>
    <cellStyle name="Normal 2 8 9 2 3" xfId="29253"/>
    <cellStyle name="Normal 2 8 9 3" xfId="13094"/>
    <cellStyle name="Normal 2 8 9 3 2" xfId="48312"/>
    <cellStyle name="Normal 2 8 9 4" xfId="39267"/>
    <cellStyle name="Normal 2 8 9 5" xfId="25701"/>
    <cellStyle name="Normal 2 8_District Target Attainment" xfId="1206"/>
    <cellStyle name="Normal 2 9" xfId="1207"/>
    <cellStyle name="Normal 2 9 2" xfId="1208"/>
    <cellStyle name="Normal 2 9_District Target Attainment" xfId="1209"/>
    <cellStyle name="Normal 2_Attachment Two A" xfId="1210"/>
    <cellStyle name="Normal 20" xfId="1211"/>
    <cellStyle name="Normal 20 10" xfId="5473"/>
    <cellStyle name="Normal 20 10 2" xfId="18103"/>
    <cellStyle name="Normal 20 10 2 2" xfId="53319"/>
    <cellStyle name="Normal 20 10 3" xfId="40722"/>
    <cellStyle name="Normal 20 10 4" xfId="30708"/>
    <cellStyle name="Normal 20 11" xfId="6929"/>
    <cellStyle name="Normal 20 11 2" xfId="19557"/>
    <cellStyle name="Normal 20 11 2 2" xfId="54773"/>
    <cellStyle name="Normal 20 11 3" xfId="42176"/>
    <cellStyle name="Normal 20 11 4" xfId="32162"/>
    <cellStyle name="Normal 20 12" xfId="8711"/>
    <cellStyle name="Normal 20 12 2" xfId="21333"/>
    <cellStyle name="Normal 20 12 2 2" xfId="56549"/>
    <cellStyle name="Normal 20 12 3" xfId="43952"/>
    <cellStyle name="Normal 20 12 4" xfId="33938"/>
    <cellStyle name="Normal 20 13" xfId="10601"/>
    <cellStyle name="Normal 20 13 2" xfId="23212"/>
    <cellStyle name="Normal 20 13 2 2" xfId="58428"/>
    <cellStyle name="Normal 20 13 3" xfId="45831"/>
    <cellStyle name="Normal 20 13 4" xfId="35817"/>
    <cellStyle name="Normal 20 14" xfId="14872"/>
    <cellStyle name="Normal 20 14 2" xfId="50089"/>
    <cellStyle name="Normal 20 14 3" xfId="27478"/>
    <cellStyle name="Normal 20 15" xfId="12286"/>
    <cellStyle name="Normal 20 15 2" xfId="47504"/>
    <cellStyle name="Normal 20 16" xfId="37491"/>
    <cellStyle name="Normal 20 17" xfId="24893"/>
    <cellStyle name="Normal 20 18" xfId="60106"/>
    <cellStyle name="Normal 20 2" xfId="1212"/>
    <cellStyle name="Normal 20 2 10" xfId="7003"/>
    <cellStyle name="Normal 20 2 10 2" xfId="19629"/>
    <cellStyle name="Normal 20 2 10 2 2" xfId="54845"/>
    <cellStyle name="Normal 20 2 10 3" xfId="42248"/>
    <cellStyle name="Normal 20 2 10 4" xfId="32234"/>
    <cellStyle name="Normal 20 2 11" xfId="8784"/>
    <cellStyle name="Normal 20 2 11 2" xfId="21405"/>
    <cellStyle name="Normal 20 2 11 2 2" xfId="56621"/>
    <cellStyle name="Normal 20 2 11 3" xfId="44024"/>
    <cellStyle name="Normal 20 2 11 4" xfId="34010"/>
    <cellStyle name="Normal 20 2 12" xfId="10602"/>
    <cellStyle name="Normal 20 2 12 2" xfId="23213"/>
    <cellStyle name="Normal 20 2 12 2 2" xfId="58429"/>
    <cellStyle name="Normal 20 2 12 3" xfId="45832"/>
    <cellStyle name="Normal 20 2 12 4" xfId="35818"/>
    <cellStyle name="Normal 20 2 13" xfId="14944"/>
    <cellStyle name="Normal 20 2 13 2" xfId="50161"/>
    <cellStyle name="Normal 20 2 13 3" xfId="27550"/>
    <cellStyle name="Normal 20 2 14" xfId="12358"/>
    <cellStyle name="Normal 20 2 14 2" xfId="47576"/>
    <cellStyle name="Normal 20 2 15" xfId="37563"/>
    <cellStyle name="Normal 20 2 16" xfId="24965"/>
    <cellStyle name="Normal 20 2 17" xfId="60178"/>
    <cellStyle name="Normal 20 2 2" xfId="1213"/>
    <cellStyle name="Normal 20 2 2 10" xfId="10603"/>
    <cellStyle name="Normal 20 2 2 10 2" xfId="23214"/>
    <cellStyle name="Normal 20 2 2 10 2 2" xfId="58430"/>
    <cellStyle name="Normal 20 2 2 10 3" xfId="45833"/>
    <cellStyle name="Normal 20 2 2 10 4" xfId="35819"/>
    <cellStyle name="Normal 20 2 2 11" xfId="15099"/>
    <cellStyle name="Normal 20 2 2 11 2" xfId="50315"/>
    <cellStyle name="Normal 20 2 2 11 3" xfId="27704"/>
    <cellStyle name="Normal 20 2 2 12" xfId="12512"/>
    <cellStyle name="Normal 20 2 2 12 2" xfId="47730"/>
    <cellStyle name="Normal 20 2 2 13" xfId="37718"/>
    <cellStyle name="Normal 20 2 2 14" xfId="25119"/>
    <cellStyle name="Normal 20 2 2 15" xfId="60332"/>
    <cellStyle name="Normal 20 2 2 2" xfId="3235"/>
    <cellStyle name="Normal 20 2 2 2 10" xfId="25603"/>
    <cellStyle name="Normal 20 2 2 2 11" xfId="61138"/>
    <cellStyle name="Normal 20 2 2 2 2" xfId="5035"/>
    <cellStyle name="Normal 20 2 2 2 2 2" xfId="17681"/>
    <cellStyle name="Normal 20 2 2 2 2 2 2" xfId="52897"/>
    <cellStyle name="Normal 20 2 2 2 2 2 3" xfId="30286"/>
    <cellStyle name="Normal 20 2 2 2 2 3" xfId="14127"/>
    <cellStyle name="Normal 20 2 2 2 2 3 2" xfId="49345"/>
    <cellStyle name="Normal 20 2 2 2 2 4" xfId="40300"/>
    <cellStyle name="Normal 20 2 2 2 2 5" xfId="26734"/>
    <cellStyle name="Normal 20 2 2 2 3" xfId="6505"/>
    <cellStyle name="Normal 20 2 2 2 3 2" xfId="19135"/>
    <cellStyle name="Normal 20 2 2 2 3 2 2" xfId="54351"/>
    <cellStyle name="Normal 20 2 2 2 3 3" xfId="41754"/>
    <cellStyle name="Normal 20 2 2 2 3 4" xfId="31740"/>
    <cellStyle name="Normal 20 2 2 2 4" xfId="7964"/>
    <cellStyle name="Normal 20 2 2 2 4 2" xfId="20589"/>
    <cellStyle name="Normal 20 2 2 2 4 2 2" xfId="55805"/>
    <cellStyle name="Normal 20 2 2 2 4 3" xfId="43208"/>
    <cellStyle name="Normal 20 2 2 2 4 4" xfId="33194"/>
    <cellStyle name="Normal 20 2 2 2 5" xfId="9745"/>
    <cellStyle name="Normal 20 2 2 2 5 2" xfId="22365"/>
    <cellStyle name="Normal 20 2 2 2 5 2 2" xfId="57581"/>
    <cellStyle name="Normal 20 2 2 2 5 3" xfId="44984"/>
    <cellStyle name="Normal 20 2 2 2 5 4" xfId="34970"/>
    <cellStyle name="Normal 20 2 2 2 6" xfId="11538"/>
    <cellStyle name="Normal 20 2 2 2 6 2" xfId="24141"/>
    <cellStyle name="Normal 20 2 2 2 6 2 2" xfId="59357"/>
    <cellStyle name="Normal 20 2 2 2 6 3" xfId="46760"/>
    <cellStyle name="Normal 20 2 2 2 6 4" xfId="36746"/>
    <cellStyle name="Normal 20 2 2 2 7" xfId="15905"/>
    <cellStyle name="Normal 20 2 2 2 7 2" xfId="51121"/>
    <cellStyle name="Normal 20 2 2 2 7 3" xfId="28510"/>
    <cellStyle name="Normal 20 2 2 2 8" xfId="12996"/>
    <cellStyle name="Normal 20 2 2 2 8 2" xfId="48214"/>
    <cellStyle name="Normal 20 2 2 2 9" xfId="38524"/>
    <cellStyle name="Normal 20 2 2 3" xfId="3564"/>
    <cellStyle name="Normal 20 2 2 3 10" xfId="27059"/>
    <cellStyle name="Normal 20 2 2 3 11" xfId="61463"/>
    <cellStyle name="Normal 20 2 2 3 2" xfId="5360"/>
    <cellStyle name="Normal 20 2 2 3 2 2" xfId="18006"/>
    <cellStyle name="Normal 20 2 2 3 2 2 2" xfId="53222"/>
    <cellStyle name="Normal 20 2 2 3 2 3" xfId="40625"/>
    <cellStyle name="Normal 20 2 2 3 2 4" xfId="30611"/>
    <cellStyle name="Normal 20 2 2 3 3" xfId="6830"/>
    <cellStyle name="Normal 20 2 2 3 3 2" xfId="19460"/>
    <cellStyle name="Normal 20 2 2 3 3 2 2" xfId="54676"/>
    <cellStyle name="Normal 20 2 2 3 3 3" xfId="42079"/>
    <cellStyle name="Normal 20 2 2 3 3 4" xfId="32065"/>
    <cellStyle name="Normal 20 2 2 3 4" xfId="8289"/>
    <cellStyle name="Normal 20 2 2 3 4 2" xfId="20914"/>
    <cellStyle name="Normal 20 2 2 3 4 2 2" xfId="56130"/>
    <cellStyle name="Normal 20 2 2 3 4 3" xfId="43533"/>
    <cellStyle name="Normal 20 2 2 3 4 4" xfId="33519"/>
    <cellStyle name="Normal 20 2 2 3 5" xfId="10070"/>
    <cellStyle name="Normal 20 2 2 3 5 2" xfId="22690"/>
    <cellStyle name="Normal 20 2 2 3 5 2 2" xfId="57906"/>
    <cellStyle name="Normal 20 2 2 3 5 3" xfId="45309"/>
    <cellStyle name="Normal 20 2 2 3 5 4" xfId="35295"/>
    <cellStyle name="Normal 20 2 2 3 6" xfId="11863"/>
    <cellStyle name="Normal 20 2 2 3 6 2" xfId="24466"/>
    <cellStyle name="Normal 20 2 2 3 6 2 2" xfId="59682"/>
    <cellStyle name="Normal 20 2 2 3 6 3" xfId="47085"/>
    <cellStyle name="Normal 20 2 2 3 6 4" xfId="37071"/>
    <cellStyle name="Normal 20 2 2 3 7" xfId="16230"/>
    <cellStyle name="Normal 20 2 2 3 7 2" xfId="51446"/>
    <cellStyle name="Normal 20 2 2 3 7 3" xfId="28835"/>
    <cellStyle name="Normal 20 2 2 3 8" xfId="14452"/>
    <cellStyle name="Normal 20 2 2 3 8 2" xfId="49670"/>
    <cellStyle name="Normal 20 2 2 3 9" xfId="38849"/>
    <cellStyle name="Normal 20 2 2 4" xfId="2726"/>
    <cellStyle name="Normal 20 2 2 4 10" xfId="26250"/>
    <cellStyle name="Normal 20 2 2 4 11" xfId="60654"/>
    <cellStyle name="Normal 20 2 2 4 2" xfId="4551"/>
    <cellStyle name="Normal 20 2 2 4 2 2" xfId="17197"/>
    <cellStyle name="Normal 20 2 2 4 2 2 2" xfId="52413"/>
    <cellStyle name="Normal 20 2 2 4 2 3" xfId="39816"/>
    <cellStyle name="Normal 20 2 2 4 2 4" xfId="29802"/>
    <cellStyle name="Normal 20 2 2 4 3" xfId="6021"/>
    <cellStyle name="Normal 20 2 2 4 3 2" xfId="18651"/>
    <cellStyle name="Normal 20 2 2 4 3 2 2" xfId="53867"/>
    <cellStyle name="Normal 20 2 2 4 3 3" xfId="41270"/>
    <cellStyle name="Normal 20 2 2 4 3 4" xfId="31256"/>
    <cellStyle name="Normal 20 2 2 4 4" xfId="7480"/>
    <cellStyle name="Normal 20 2 2 4 4 2" xfId="20105"/>
    <cellStyle name="Normal 20 2 2 4 4 2 2" xfId="55321"/>
    <cellStyle name="Normal 20 2 2 4 4 3" xfId="42724"/>
    <cellStyle name="Normal 20 2 2 4 4 4" xfId="32710"/>
    <cellStyle name="Normal 20 2 2 4 5" xfId="9261"/>
    <cellStyle name="Normal 20 2 2 4 5 2" xfId="21881"/>
    <cellStyle name="Normal 20 2 2 4 5 2 2" xfId="57097"/>
    <cellStyle name="Normal 20 2 2 4 5 3" xfId="44500"/>
    <cellStyle name="Normal 20 2 2 4 5 4" xfId="34486"/>
    <cellStyle name="Normal 20 2 2 4 6" xfId="11054"/>
    <cellStyle name="Normal 20 2 2 4 6 2" xfId="23657"/>
    <cellStyle name="Normal 20 2 2 4 6 2 2" xfId="58873"/>
    <cellStyle name="Normal 20 2 2 4 6 3" xfId="46276"/>
    <cellStyle name="Normal 20 2 2 4 6 4" xfId="36262"/>
    <cellStyle name="Normal 20 2 2 4 7" xfId="15421"/>
    <cellStyle name="Normal 20 2 2 4 7 2" xfId="50637"/>
    <cellStyle name="Normal 20 2 2 4 7 3" xfId="28026"/>
    <cellStyle name="Normal 20 2 2 4 8" xfId="13643"/>
    <cellStyle name="Normal 20 2 2 4 8 2" xfId="48861"/>
    <cellStyle name="Normal 20 2 2 4 9" xfId="38040"/>
    <cellStyle name="Normal 20 2 2 5" xfId="3889"/>
    <cellStyle name="Normal 20 2 2 5 2" xfId="8612"/>
    <cellStyle name="Normal 20 2 2 5 2 2" xfId="21237"/>
    <cellStyle name="Normal 20 2 2 5 2 2 2" xfId="56453"/>
    <cellStyle name="Normal 20 2 2 5 2 3" xfId="43856"/>
    <cellStyle name="Normal 20 2 2 5 2 4" xfId="33842"/>
    <cellStyle name="Normal 20 2 2 5 3" xfId="10393"/>
    <cellStyle name="Normal 20 2 2 5 3 2" xfId="23013"/>
    <cellStyle name="Normal 20 2 2 5 3 2 2" xfId="58229"/>
    <cellStyle name="Normal 20 2 2 5 3 3" xfId="45632"/>
    <cellStyle name="Normal 20 2 2 5 3 4" xfId="35618"/>
    <cellStyle name="Normal 20 2 2 5 4" xfId="12188"/>
    <cellStyle name="Normal 20 2 2 5 4 2" xfId="24789"/>
    <cellStyle name="Normal 20 2 2 5 4 2 2" xfId="60005"/>
    <cellStyle name="Normal 20 2 2 5 4 3" xfId="47408"/>
    <cellStyle name="Normal 20 2 2 5 4 4" xfId="37394"/>
    <cellStyle name="Normal 20 2 2 5 5" xfId="16553"/>
    <cellStyle name="Normal 20 2 2 5 5 2" xfId="51769"/>
    <cellStyle name="Normal 20 2 2 5 5 3" xfId="29158"/>
    <cellStyle name="Normal 20 2 2 5 6" xfId="14775"/>
    <cellStyle name="Normal 20 2 2 5 6 2" xfId="49993"/>
    <cellStyle name="Normal 20 2 2 5 7" xfId="39172"/>
    <cellStyle name="Normal 20 2 2 5 8" xfId="27382"/>
    <cellStyle name="Normal 20 2 2 6" xfId="4229"/>
    <cellStyle name="Normal 20 2 2 6 2" xfId="16875"/>
    <cellStyle name="Normal 20 2 2 6 2 2" xfId="52091"/>
    <cellStyle name="Normal 20 2 2 6 2 3" xfId="29480"/>
    <cellStyle name="Normal 20 2 2 6 3" xfId="13321"/>
    <cellStyle name="Normal 20 2 2 6 3 2" xfId="48539"/>
    <cellStyle name="Normal 20 2 2 6 4" xfId="39494"/>
    <cellStyle name="Normal 20 2 2 6 5" xfId="25928"/>
    <cellStyle name="Normal 20 2 2 7" xfId="5699"/>
    <cellStyle name="Normal 20 2 2 7 2" xfId="18329"/>
    <cellStyle name="Normal 20 2 2 7 2 2" xfId="53545"/>
    <cellStyle name="Normal 20 2 2 7 3" xfId="40948"/>
    <cellStyle name="Normal 20 2 2 7 4" xfId="30934"/>
    <cellStyle name="Normal 20 2 2 8" xfId="7158"/>
    <cellStyle name="Normal 20 2 2 8 2" xfId="19783"/>
    <cellStyle name="Normal 20 2 2 8 2 2" xfId="54999"/>
    <cellStyle name="Normal 20 2 2 8 3" xfId="42402"/>
    <cellStyle name="Normal 20 2 2 8 4" xfId="32388"/>
    <cellStyle name="Normal 20 2 2 9" xfId="8939"/>
    <cellStyle name="Normal 20 2 2 9 2" xfId="21559"/>
    <cellStyle name="Normal 20 2 2 9 2 2" xfId="56775"/>
    <cellStyle name="Normal 20 2 2 9 3" xfId="44178"/>
    <cellStyle name="Normal 20 2 2 9 4" xfId="34164"/>
    <cellStyle name="Normal 20 2 3" xfId="3075"/>
    <cellStyle name="Normal 20 2 3 10" xfId="25446"/>
    <cellStyle name="Normal 20 2 3 11" xfId="60981"/>
    <cellStyle name="Normal 20 2 3 2" xfId="4878"/>
    <cellStyle name="Normal 20 2 3 2 2" xfId="17524"/>
    <cellStyle name="Normal 20 2 3 2 2 2" xfId="52740"/>
    <cellStyle name="Normal 20 2 3 2 2 3" xfId="30129"/>
    <cellStyle name="Normal 20 2 3 2 3" xfId="13970"/>
    <cellStyle name="Normal 20 2 3 2 3 2" xfId="49188"/>
    <cellStyle name="Normal 20 2 3 2 4" xfId="40143"/>
    <cellStyle name="Normal 20 2 3 2 5" xfId="26577"/>
    <cellStyle name="Normal 20 2 3 3" xfId="6348"/>
    <cellStyle name="Normal 20 2 3 3 2" xfId="18978"/>
    <cellStyle name="Normal 20 2 3 3 2 2" xfId="54194"/>
    <cellStyle name="Normal 20 2 3 3 3" xfId="41597"/>
    <cellStyle name="Normal 20 2 3 3 4" xfId="31583"/>
    <cellStyle name="Normal 20 2 3 4" xfId="7807"/>
    <cellStyle name="Normal 20 2 3 4 2" xfId="20432"/>
    <cellStyle name="Normal 20 2 3 4 2 2" xfId="55648"/>
    <cellStyle name="Normal 20 2 3 4 3" xfId="43051"/>
    <cellStyle name="Normal 20 2 3 4 4" xfId="33037"/>
    <cellStyle name="Normal 20 2 3 5" xfId="9588"/>
    <cellStyle name="Normal 20 2 3 5 2" xfId="22208"/>
    <cellStyle name="Normal 20 2 3 5 2 2" xfId="57424"/>
    <cellStyle name="Normal 20 2 3 5 3" xfId="44827"/>
    <cellStyle name="Normal 20 2 3 5 4" xfId="34813"/>
    <cellStyle name="Normal 20 2 3 6" xfId="11381"/>
    <cellStyle name="Normal 20 2 3 6 2" xfId="23984"/>
    <cellStyle name="Normal 20 2 3 6 2 2" xfId="59200"/>
    <cellStyle name="Normal 20 2 3 6 3" xfId="46603"/>
    <cellStyle name="Normal 20 2 3 6 4" xfId="36589"/>
    <cellStyle name="Normal 20 2 3 7" xfId="15748"/>
    <cellStyle name="Normal 20 2 3 7 2" xfId="50964"/>
    <cellStyle name="Normal 20 2 3 7 3" xfId="28353"/>
    <cellStyle name="Normal 20 2 3 8" xfId="12839"/>
    <cellStyle name="Normal 20 2 3 8 2" xfId="48057"/>
    <cellStyle name="Normal 20 2 3 9" xfId="38367"/>
    <cellStyle name="Normal 20 2 4" xfId="2902"/>
    <cellStyle name="Normal 20 2 4 10" xfId="25287"/>
    <cellStyle name="Normal 20 2 4 11" xfId="60822"/>
    <cellStyle name="Normal 20 2 4 2" xfId="4719"/>
    <cellStyle name="Normal 20 2 4 2 2" xfId="17365"/>
    <cellStyle name="Normal 20 2 4 2 2 2" xfId="52581"/>
    <cellStyle name="Normal 20 2 4 2 2 3" xfId="29970"/>
    <cellStyle name="Normal 20 2 4 2 3" xfId="13811"/>
    <cellStyle name="Normal 20 2 4 2 3 2" xfId="49029"/>
    <cellStyle name="Normal 20 2 4 2 4" xfId="39984"/>
    <cellStyle name="Normal 20 2 4 2 5" xfId="26418"/>
    <cellStyle name="Normal 20 2 4 3" xfId="6189"/>
    <cellStyle name="Normal 20 2 4 3 2" xfId="18819"/>
    <cellStyle name="Normal 20 2 4 3 2 2" xfId="54035"/>
    <cellStyle name="Normal 20 2 4 3 3" xfId="41438"/>
    <cellStyle name="Normal 20 2 4 3 4" xfId="31424"/>
    <cellStyle name="Normal 20 2 4 4" xfId="7648"/>
    <cellStyle name="Normal 20 2 4 4 2" xfId="20273"/>
    <cellStyle name="Normal 20 2 4 4 2 2" xfId="55489"/>
    <cellStyle name="Normal 20 2 4 4 3" xfId="42892"/>
    <cellStyle name="Normal 20 2 4 4 4" xfId="32878"/>
    <cellStyle name="Normal 20 2 4 5" xfId="9429"/>
    <cellStyle name="Normal 20 2 4 5 2" xfId="22049"/>
    <cellStyle name="Normal 20 2 4 5 2 2" xfId="57265"/>
    <cellStyle name="Normal 20 2 4 5 3" xfId="44668"/>
    <cellStyle name="Normal 20 2 4 5 4" xfId="34654"/>
    <cellStyle name="Normal 20 2 4 6" xfId="11222"/>
    <cellStyle name="Normal 20 2 4 6 2" xfId="23825"/>
    <cellStyle name="Normal 20 2 4 6 2 2" xfId="59041"/>
    <cellStyle name="Normal 20 2 4 6 3" xfId="46444"/>
    <cellStyle name="Normal 20 2 4 6 4" xfId="36430"/>
    <cellStyle name="Normal 20 2 4 7" xfId="15589"/>
    <cellStyle name="Normal 20 2 4 7 2" xfId="50805"/>
    <cellStyle name="Normal 20 2 4 7 3" xfId="28194"/>
    <cellStyle name="Normal 20 2 4 8" xfId="12680"/>
    <cellStyle name="Normal 20 2 4 8 2" xfId="47898"/>
    <cellStyle name="Normal 20 2 4 9" xfId="38208"/>
    <cellStyle name="Normal 20 2 5" xfId="3410"/>
    <cellStyle name="Normal 20 2 5 10" xfId="26905"/>
    <cellStyle name="Normal 20 2 5 11" xfId="61309"/>
    <cellStyle name="Normal 20 2 5 2" xfId="5206"/>
    <cellStyle name="Normal 20 2 5 2 2" xfId="17852"/>
    <cellStyle name="Normal 20 2 5 2 2 2" xfId="53068"/>
    <cellStyle name="Normal 20 2 5 2 3" xfId="40471"/>
    <cellStyle name="Normal 20 2 5 2 4" xfId="30457"/>
    <cellStyle name="Normal 20 2 5 3" xfId="6676"/>
    <cellStyle name="Normal 20 2 5 3 2" xfId="19306"/>
    <cellStyle name="Normal 20 2 5 3 2 2" xfId="54522"/>
    <cellStyle name="Normal 20 2 5 3 3" xfId="41925"/>
    <cellStyle name="Normal 20 2 5 3 4" xfId="31911"/>
    <cellStyle name="Normal 20 2 5 4" xfId="8135"/>
    <cellStyle name="Normal 20 2 5 4 2" xfId="20760"/>
    <cellStyle name="Normal 20 2 5 4 2 2" xfId="55976"/>
    <cellStyle name="Normal 20 2 5 4 3" xfId="43379"/>
    <cellStyle name="Normal 20 2 5 4 4" xfId="33365"/>
    <cellStyle name="Normal 20 2 5 5" xfId="9916"/>
    <cellStyle name="Normal 20 2 5 5 2" xfId="22536"/>
    <cellStyle name="Normal 20 2 5 5 2 2" xfId="57752"/>
    <cellStyle name="Normal 20 2 5 5 3" xfId="45155"/>
    <cellStyle name="Normal 20 2 5 5 4" xfId="35141"/>
    <cellStyle name="Normal 20 2 5 6" xfId="11709"/>
    <cellStyle name="Normal 20 2 5 6 2" xfId="24312"/>
    <cellStyle name="Normal 20 2 5 6 2 2" xfId="59528"/>
    <cellStyle name="Normal 20 2 5 6 3" xfId="46931"/>
    <cellStyle name="Normal 20 2 5 6 4" xfId="36917"/>
    <cellStyle name="Normal 20 2 5 7" xfId="16076"/>
    <cellStyle name="Normal 20 2 5 7 2" xfId="51292"/>
    <cellStyle name="Normal 20 2 5 7 3" xfId="28681"/>
    <cellStyle name="Normal 20 2 5 8" xfId="14298"/>
    <cellStyle name="Normal 20 2 5 8 2" xfId="49516"/>
    <cellStyle name="Normal 20 2 5 9" xfId="38695"/>
    <cellStyle name="Normal 20 2 6" xfId="2571"/>
    <cellStyle name="Normal 20 2 6 10" xfId="26096"/>
    <cellStyle name="Normal 20 2 6 11" xfId="60500"/>
    <cellStyle name="Normal 20 2 6 2" xfId="4397"/>
    <cellStyle name="Normal 20 2 6 2 2" xfId="17043"/>
    <cellStyle name="Normal 20 2 6 2 2 2" xfId="52259"/>
    <cellStyle name="Normal 20 2 6 2 3" xfId="39662"/>
    <cellStyle name="Normal 20 2 6 2 4" xfId="29648"/>
    <cellStyle name="Normal 20 2 6 3" xfId="5867"/>
    <cellStyle name="Normal 20 2 6 3 2" xfId="18497"/>
    <cellStyle name="Normal 20 2 6 3 2 2" xfId="53713"/>
    <cellStyle name="Normal 20 2 6 3 3" xfId="41116"/>
    <cellStyle name="Normal 20 2 6 3 4" xfId="31102"/>
    <cellStyle name="Normal 20 2 6 4" xfId="7326"/>
    <cellStyle name="Normal 20 2 6 4 2" xfId="19951"/>
    <cellStyle name="Normal 20 2 6 4 2 2" xfId="55167"/>
    <cellStyle name="Normal 20 2 6 4 3" xfId="42570"/>
    <cellStyle name="Normal 20 2 6 4 4" xfId="32556"/>
    <cellStyle name="Normal 20 2 6 5" xfId="9107"/>
    <cellStyle name="Normal 20 2 6 5 2" xfId="21727"/>
    <cellStyle name="Normal 20 2 6 5 2 2" xfId="56943"/>
    <cellStyle name="Normal 20 2 6 5 3" xfId="44346"/>
    <cellStyle name="Normal 20 2 6 5 4" xfId="34332"/>
    <cellStyle name="Normal 20 2 6 6" xfId="10900"/>
    <cellStyle name="Normal 20 2 6 6 2" xfId="23503"/>
    <cellStyle name="Normal 20 2 6 6 2 2" xfId="58719"/>
    <cellStyle name="Normal 20 2 6 6 3" xfId="46122"/>
    <cellStyle name="Normal 20 2 6 6 4" xfId="36108"/>
    <cellStyle name="Normal 20 2 6 7" xfId="15267"/>
    <cellStyle name="Normal 20 2 6 7 2" xfId="50483"/>
    <cellStyle name="Normal 20 2 6 7 3" xfId="27872"/>
    <cellStyle name="Normal 20 2 6 8" xfId="13489"/>
    <cellStyle name="Normal 20 2 6 8 2" xfId="48707"/>
    <cellStyle name="Normal 20 2 6 9" xfId="37886"/>
    <cellStyle name="Normal 20 2 7" xfId="3734"/>
    <cellStyle name="Normal 20 2 7 2" xfId="8458"/>
    <cellStyle name="Normal 20 2 7 2 2" xfId="21083"/>
    <cellStyle name="Normal 20 2 7 2 2 2" xfId="56299"/>
    <cellStyle name="Normal 20 2 7 2 3" xfId="43702"/>
    <cellStyle name="Normal 20 2 7 2 4" xfId="33688"/>
    <cellStyle name="Normal 20 2 7 3" xfId="10239"/>
    <cellStyle name="Normal 20 2 7 3 2" xfId="22859"/>
    <cellStyle name="Normal 20 2 7 3 2 2" xfId="58075"/>
    <cellStyle name="Normal 20 2 7 3 3" xfId="45478"/>
    <cellStyle name="Normal 20 2 7 3 4" xfId="35464"/>
    <cellStyle name="Normal 20 2 7 4" xfId="12034"/>
    <cellStyle name="Normal 20 2 7 4 2" xfId="24635"/>
    <cellStyle name="Normal 20 2 7 4 2 2" xfId="59851"/>
    <cellStyle name="Normal 20 2 7 4 3" xfId="47254"/>
    <cellStyle name="Normal 20 2 7 4 4" xfId="37240"/>
    <cellStyle name="Normal 20 2 7 5" xfId="16399"/>
    <cellStyle name="Normal 20 2 7 5 2" xfId="51615"/>
    <cellStyle name="Normal 20 2 7 5 3" xfId="29004"/>
    <cellStyle name="Normal 20 2 7 6" xfId="14621"/>
    <cellStyle name="Normal 20 2 7 6 2" xfId="49839"/>
    <cellStyle name="Normal 20 2 7 7" xfId="39018"/>
    <cellStyle name="Normal 20 2 7 8" xfId="27228"/>
    <cellStyle name="Normal 20 2 8" xfId="4072"/>
    <cellStyle name="Normal 20 2 8 2" xfId="16721"/>
    <cellStyle name="Normal 20 2 8 2 2" xfId="51937"/>
    <cellStyle name="Normal 20 2 8 2 3" xfId="29326"/>
    <cellStyle name="Normal 20 2 8 3" xfId="13167"/>
    <cellStyle name="Normal 20 2 8 3 2" xfId="48385"/>
    <cellStyle name="Normal 20 2 8 4" xfId="39340"/>
    <cellStyle name="Normal 20 2 8 5" xfId="25774"/>
    <cellStyle name="Normal 20 2 9" xfId="5545"/>
    <cellStyle name="Normal 20 2 9 2" xfId="18175"/>
    <cellStyle name="Normal 20 2 9 2 2" xfId="53391"/>
    <cellStyle name="Normal 20 2 9 3" xfId="40794"/>
    <cellStyle name="Normal 20 2 9 4" xfId="30780"/>
    <cellStyle name="Normal 20 3" xfId="1214"/>
    <cellStyle name="Normal 20 3 10" xfId="10604"/>
    <cellStyle name="Normal 20 3 10 2" xfId="23215"/>
    <cellStyle name="Normal 20 3 10 2 2" xfId="58431"/>
    <cellStyle name="Normal 20 3 10 3" xfId="45834"/>
    <cellStyle name="Normal 20 3 10 4" xfId="35820"/>
    <cellStyle name="Normal 20 3 11" xfId="15025"/>
    <cellStyle name="Normal 20 3 11 2" xfId="50241"/>
    <cellStyle name="Normal 20 3 11 3" xfId="27630"/>
    <cellStyle name="Normal 20 3 12" xfId="12438"/>
    <cellStyle name="Normal 20 3 12 2" xfId="47656"/>
    <cellStyle name="Normal 20 3 13" xfId="37644"/>
    <cellStyle name="Normal 20 3 14" xfId="25045"/>
    <cellStyle name="Normal 20 3 15" xfId="60258"/>
    <cellStyle name="Normal 20 3 2" xfId="3161"/>
    <cellStyle name="Normal 20 3 2 10" xfId="25529"/>
    <cellStyle name="Normal 20 3 2 11" xfId="61064"/>
    <cellStyle name="Normal 20 3 2 2" xfId="4961"/>
    <cellStyle name="Normal 20 3 2 2 2" xfId="17607"/>
    <cellStyle name="Normal 20 3 2 2 2 2" xfId="52823"/>
    <cellStyle name="Normal 20 3 2 2 2 3" xfId="30212"/>
    <cellStyle name="Normal 20 3 2 2 3" xfId="14053"/>
    <cellStyle name="Normal 20 3 2 2 3 2" xfId="49271"/>
    <cellStyle name="Normal 20 3 2 2 4" xfId="40226"/>
    <cellStyle name="Normal 20 3 2 2 5" xfId="26660"/>
    <cellStyle name="Normal 20 3 2 3" xfId="6431"/>
    <cellStyle name="Normal 20 3 2 3 2" xfId="19061"/>
    <cellStyle name="Normal 20 3 2 3 2 2" xfId="54277"/>
    <cellStyle name="Normal 20 3 2 3 3" xfId="41680"/>
    <cellStyle name="Normal 20 3 2 3 4" xfId="31666"/>
    <cellStyle name="Normal 20 3 2 4" xfId="7890"/>
    <cellStyle name="Normal 20 3 2 4 2" xfId="20515"/>
    <cellStyle name="Normal 20 3 2 4 2 2" xfId="55731"/>
    <cellStyle name="Normal 20 3 2 4 3" xfId="43134"/>
    <cellStyle name="Normal 20 3 2 4 4" xfId="33120"/>
    <cellStyle name="Normal 20 3 2 5" xfId="9671"/>
    <cellStyle name="Normal 20 3 2 5 2" xfId="22291"/>
    <cellStyle name="Normal 20 3 2 5 2 2" xfId="57507"/>
    <cellStyle name="Normal 20 3 2 5 3" xfId="44910"/>
    <cellStyle name="Normal 20 3 2 5 4" xfId="34896"/>
    <cellStyle name="Normal 20 3 2 6" xfId="11464"/>
    <cellStyle name="Normal 20 3 2 6 2" xfId="24067"/>
    <cellStyle name="Normal 20 3 2 6 2 2" xfId="59283"/>
    <cellStyle name="Normal 20 3 2 6 3" xfId="46686"/>
    <cellStyle name="Normal 20 3 2 6 4" xfId="36672"/>
    <cellStyle name="Normal 20 3 2 7" xfId="15831"/>
    <cellStyle name="Normal 20 3 2 7 2" xfId="51047"/>
    <cellStyle name="Normal 20 3 2 7 3" xfId="28436"/>
    <cellStyle name="Normal 20 3 2 8" xfId="12922"/>
    <cellStyle name="Normal 20 3 2 8 2" xfId="48140"/>
    <cellStyle name="Normal 20 3 2 9" xfId="38450"/>
    <cellStyle name="Normal 20 3 3" xfId="3490"/>
    <cellStyle name="Normal 20 3 3 10" xfId="26985"/>
    <cellStyle name="Normal 20 3 3 11" xfId="61389"/>
    <cellStyle name="Normal 20 3 3 2" xfId="5286"/>
    <cellStyle name="Normal 20 3 3 2 2" xfId="17932"/>
    <cellStyle name="Normal 20 3 3 2 2 2" xfId="53148"/>
    <cellStyle name="Normal 20 3 3 2 3" xfId="40551"/>
    <cellStyle name="Normal 20 3 3 2 4" xfId="30537"/>
    <cellStyle name="Normal 20 3 3 3" xfId="6756"/>
    <cellStyle name="Normal 20 3 3 3 2" xfId="19386"/>
    <cellStyle name="Normal 20 3 3 3 2 2" xfId="54602"/>
    <cellStyle name="Normal 20 3 3 3 3" xfId="42005"/>
    <cellStyle name="Normal 20 3 3 3 4" xfId="31991"/>
    <cellStyle name="Normal 20 3 3 4" xfId="8215"/>
    <cellStyle name="Normal 20 3 3 4 2" xfId="20840"/>
    <cellStyle name="Normal 20 3 3 4 2 2" xfId="56056"/>
    <cellStyle name="Normal 20 3 3 4 3" xfId="43459"/>
    <cellStyle name="Normal 20 3 3 4 4" xfId="33445"/>
    <cellStyle name="Normal 20 3 3 5" xfId="9996"/>
    <cellStyle name="Normal 20 3 3 5 2" xfId="22616"/>
    <cellStyle name="Normal 20 3 3 5 2 2" xfId="57832"/>
    <cellStyle name="Normal 20 3 3 5 3" xfId="45235"/>
    <cellStyle name="Normal 20 3 3 5 4" xfId="35221"/>
    <cellStyle name="Normal 20 3 3 6" xfId="11789"/>
    <cellStyle name="Normal 20 3 3 6 2" xfId="24392"/>
    <cellStyle name="Normal 20 3 3 6 2 2" xfId="59608"/>
    <cellStyle name="Normal 20 3 3 6 3" xfId="47011"/>
    <cellStyle name="Normal 20 3 3 6 4" xfId="36997"/>
    <cellStyle name="Normal 20 3 3 7" xfId="16156"/>
    <cellStyle name="Normal 20 3 3 7 2" xfId="51372"/>
    <cellStyle name="Normal 20 3 3 7 3" xfId="28761"/>
    <cellStyle name="Normal 20 3 3 8" xfId="14378"/>
    <cellStyle name="Normal 20 3 3 8 2" xfId="49596"/>
    <cellStyle name="Normal 20 3 3 9" xfId="38775"/>
    <cellStyle name="Normal 20 3 4" xfId="2652"/>
    <cellStyle name="Normal 20 3 4 10" xfId="26176"/>
    <cellStyle name="Normal 20 3 4 11" xfId="60580"/>
    <cellStyle name="Normal 20 3 4 2" xfId="4477"/>
    <cellStyle name="Normal 20 3 4 2 2" xfId="17123"/>
    <cellStyle name="Normal 20 3 4 2 2 2" xfId="52339"/>
    <cellStyle name="Normal 20 3 4 2 3" xfId="39742"/>
    <cellStyle name="Normal 20 3 4 2 4" xfId="29728"/>
    <cellStyle name="Normal 20 3 4 3" xfId="5947"/>
    <cellStyle name="Normal 20 3 4 3 2" xfId="18577"/>
    <cellStyle name="Normal 20 3 4 3 2 2" xfId="53793"/>
    <cellStyle name="Normal 20 3 4 3 3" xfId="41196"/>
    <cellStyle name="Normal 20 3 4 3 4" xfId="31182"/>
    <cellStyle name="Normal 20 3 4 4" xfId="7406"/>
    <cellStyle name="Normal 20 3 4 4 2" xfId="20031"/>
    <cellStyle name="Normal 20 3 4 4 2 2" xfId="55247"/>
    <cellStyle name="Normal 20 3 4 4 3" xfId="42650"/>
    <cellStyle name="Normal 20 3 4 4 4" xfId="32636"/>
    <cellStyle name="Normal 20 3 4 5" xfId="9187"/>
    <cellStyle name="Normal 20 3 4 5 2" xfId="21807"/>
    <cellStyle name="Normal 20 3 4 5 2 2" xfId="57023"/>
    <cellStyle name="Normal 20 3 4 5 3" xfId="44426"/>
    <cellStyle name="Normal 20 3 4 5 4" xfId="34412"/>
    <cellStyle name="Normal 20 3 4 6" xfId="10980"/>
    <cellStyle name="Normal 20 3 4 6 2" xfId="23583"/>
    <cellStyle name="Normal 20 3 4 6 2 2" xfId="58799"/>
    <cellStyle name="Normal 20 3 4 6 3" xfId="46202"/>
    <cellStyle name="Normal 20 3 4 6 4" xfId="36188"/>
    <cellStyle name="Normal 20 3 4 7" xfId="15347"/>
    <cellStyle name="Normal 20 3 4 7 2" xfId="50563"/>
    <cellStyle name="Normal 20 3 4 7 3" xfId="27952"/>
    <cellStyle name="Normal 20 3 4 8" xfId="13569"/>
    <cellStyle name="Normal 20 3 4 8 2" xfId="48787"/>
    <cellStyle name="Normal 20 3 4 9" xfId="37966"/>
    <cellStyle name="Normal 20 3 5" xfId="3815"/>
    <cellStyle name="Normal 20 3 5 2" xfId="8538"/>
    <cellStyle name="Normal 20 3 5 2 2" xfId="21163"/>
    <cellStyle name="Normal 20 3 5 2 2 2" xfId="56379"/>
    <cellStyle name="Normal 20 3 5 2 3" xfId="43782"/>
    <cellStyle name="Normal 20 3 5 2 4" xfId="33768"/>
    <cellStyle name="Normal 20 3 5 3" xfId="10319"/>
    <cellStyle name="Normal 20 3 5 3 2" xfId="22939"/>
    <cellStyle name="Normal 20 3 5 3 2 2" xfId="58155"/>
    <cellStyle name="Normal 20 3 5 3 3" xfId="45558"/>
    <cellStyle name="Normal 20 3 5 3 4" xfId="35544"/>
    <cellStyle name="Normal 20 3 5 4" xfId="12114"/>
    <cellStyle name="Normal 20 3 5 4 2" xfId="24715"/>
    <cellStyle name="Normal 20 3 5 4 2 2" xfId="59931"/>
    <cellStyle name="Normal 20 3 5 4 3" xfId="47334"/>
    <cellStyle name="Normal 20 3 5 4 4" xfId="37320"/>
    <cellStyle name="Normal 20 3 5 5" xfId="16479"/>
    <cellStyle name="Normal 20 3 5 5 2" xfId="51695"/>
    <cellStyle name="Normal 20 3 5 5 3" xfId="29084"/>
    <cellStyle name="Normal 20 3 5 6" xfId="14701"/>
    <cellStyle name="Normal 20 3 5 6 2" xfId="49919"/>
    <cellStyle name="Normal 20 3 5 7" xfId="39098"/>
    <cellStyle name="Normal 20 3 5 8" xfId="27308"/>
    <cellStyle name="Normal 20 3 6" xfId="4155"/>
    <cellStyle name="Normal 20 3 6 2" xfId="16801"/>
    <cellStyle name="Normal 20 3 6 2 2" xfId="52017"/>
    <cellStyle name="Normal 20 3 6 2 3" xfId="29406"/>
    <cellStyle name="Normal 20 3 6 3" xfId="13247"/>
    <cellStyle name="Normal 20 3 6 3 2" xfId="48465"/>
    <cellStyle name="Normal 20 3 6 4" xfId="39420"/>
    <cellStyle name="Normal 20 3 6 5" xfId="25854"/>
    <cellStyle name="Normal 20 3 7" xfId="5625"/>
    <cellStyle name="Normal 20 3 7 2" xfId="18255"/>
    <cellStyle name="Normal 20 3 7 2 2" xfId="53471"/>
    <cellStyle name="Normal 20 3 7 3" xfId="40874"/>
    <cellStyle name="Normal 20 3 7 4" xfId="30860"/>
    <cellStyle name="Normal 20 3 8" xfId="7084"/>
    <cellStyle name="Normal 20 3 8 2" xfId="19709"/>
    <cellStyle name="Normal 20 3 8 2 2" xfId="54925"/>
    <cellStyle name="Normal 20 3 8 3" xfId="42328"/>
    <cellStyle name="Normal 20 3 8 4" xfId="32314"/>
    <cellStyle name="Normal 20 3 9" xfId="8865"/>
    <cellStyle name="Normal 20 3 9 2" xfId="21485"/>
    <cellStyle name="Normal 20 3 9 2 2" xfId="56701"/>
    <cellStyle name="Normal 20 3 9 3" xfId="44104"/>
    <cellStyle name="Normal 20 3 9 4" xfId="34090"/>
    <cellStyle name="Normal 20 4" xfId="2996"/>
    <cellStyle name="Normal 20 4 10" xfId="25370"/>
    <cellStyle name="Normal 20 4 11" xfId="60905"/>
    <cellStyle name="Normal 20 4 2" xfId="4802"/>
    <cellStyle name="Normal 20 4 2 2" xfId="17448"/>
    <cellStyle name="Normal 20 4 2 2 2" xfId="52664"/>
    <cellStyle name="Normal 20 4 2 2 3" xfId="30053"/>
    <cellStyle name="Normal 20 4 2 3" xfId="13894"/>
    <cellStyle name="Normal 20 4 2 3 2" xfId="49112"/>
    <cellStyle name="Normal 20 4 2 4" xfId="40067"/>
    <cellStyle name="Normal 20 4 2 5" xfId="26501"/>
    <cellStyle name="Normal 20 4 3" xfId="6272"/>
    <cellStyle name="Normal 20 4 3 2" xfId="18902"/>
    <cellStyle name="Normal 20 4 3 2 2" xfId="54118"/>
    <cellStyle name="Normal 20 4 3 3" xfId="41521"/>
    <cellStyle name="Normal 20 4 3 4" xfId="31507"/>
    <cellStyle name="Normal 20 4 4" xfId="7731"/>
    <cellStyle name="Normal 20 4 4 2" xfId="20356"/>
    <cellStyle name="Normal 20 4 4 2 2" xfId="55572"/>
    <cellStyle name="Normal 20 4 4 3" xfId="42975"/>
    <cellStyle name="Normal 20 4 4 4" xfId="32961"/>
    <cellStyle name="Normal 20 4 5" xfId="9512"/>
    <cellStyle name="Normal 20 4 5 2" xfId="22132"/>
    <cellStyle name="Normal 20 4 5 2 2" xfId="57348"/>
    <cellStyle name="Normal 20 4 5 3" xfId="44751"/>
    <cellStyle name="Normal 20 4 5 4" xfId="34737"/>
    <cellStyle name="Normal 20 4 6" xfId="11305"/>
    <cellStyle name="Normal 20 4 6 2" xfId="23908"/>
    <cellStyle name="Normal 20 4 6 2 2" xfId="59124"/>
    <cellStyle name="Normal 20 4 6 3" xfId="46527"/>
    <cellStyle name="Normal 20 4 6 4" xfId="36513"/>
    <cellStyle name="Normal 20 4 7" xfId="15672"/>
    <cellStyle name="Normal 20 4 7 2" xfId="50888"/>
    <cellStyle name="Normal 20 4 7 3" xfId="28277"/>
    <cellStyle name="Normal 20 4 8" xfId="12763"/>
    <cellStyle name="Normal 20 4 8 2" xfId="47981"/>
    <cellStyle name="Normal 20 4 9" xfId="38291"/>
    <cellStyle name="Normal 20 5" xfId="2829"/>
    <cellStyle name="Normal 20 5 10" xfId="25215"/>
    <cellStyle name="Normal 20 5 11" xfId="60750"/>
    <cellStyle name="Normal 20 5 2" xfId="4647"/>
    <cellStyle name="Normal 20 5 2 2" xfId="17293"/>
    <cellStyle name="Normal 20 5 2 2 2" xfId="52509"/>
    <cellStyle name="Normal 20 5 2 2 3" xfId="29898"/>
    <cellStyle name="Normal 20 5 2 3" xfId="13739"/>
    <cellStyle name="Normal 20 5 2 3 2" xfId="48957"/>
    <cellStyle name="Normal 20 5 2 4" xfId="39912"/>
    <cellStyle name="Normal 20 5 2 5" xfId="26346"/>
    <cellStyle name="Normal 20 5 3" xfId="6117"/>
    <cellStyle name="Normal 20 5 3 2" xfId="18747"/>
    <cellStyle name="Normal 20 5 3 2 2" xfId="53963"/>
    <cellStyle name="Normal 20 5 3 3" xfId="41366"/>
    <cellStyle name="Normal 20 5 3 4" xfId="31352"/>
    <cellStyle name="Normal 20 5 4" xfId="7576"/>
    <cellStyle name="Normal 20 5 4 2" xfId="20201"/>
    <cellStyle name="Normal 20 5 4 2 2" xfId="55417"/>
    <cellStyle name="Normal 20 5 4 3" xfId="42820"/>
    <cellStyle name="Normal 20 5 4 4" xfId="32806"/>
    <cellStyle name="Normal 20 5 5" xfId="9357"/>
    <cellStyle name="Normal 20 5 5 2" xfId="21977"/>
    <cellStyle name="Normal 20 5 5 2 2" xfId="57193"/>
    <cellStyle name="Normal 20 5 5 3" xfId="44596"/>
    <cellStyle name="Normal 20 5 5 4" xfId="34582"/>
    <cellStyle name="Normal 20 5 6" xfId="11150"/>
    <cellStyle name="Normal 20 5 6 2" xfId="23753"/>
    <cellStyle name="Normal 20 5 6 2 2" xfId="58969"/>
    <cellStyle name="Normal 20 5 6 3" xfId="46372"/>
    <cellStyle name="Normal 20 5 6 4" xfId="36358"/>
    <cellStyle name="Normal 20 5 7" xfId="15517"/>
    <cellStyle name="Normal 20 5 7 2" xfId="50733"/>
    <cellStyle name="Normal 20 5 7 3" xfId="28122"/>
    <cellStyle name="Normal 20 5 8" xfId="12608"/>
    <cellStyle name="Normal 20 5 8 2" xfId="47826"/>
    <cellStyle name="Normal 20 5 9" xfId="38136"/>
    <cellStyle name="Normal 20 6" xfId="3338"/>
    <cellStyle name="Normal 20 6 10" xfId="26833"/>
    <cellStyle name="Normal 20 6 11" xfId="61237"/>
    <cellStyle name="Normal 20 6 2" xfId="5134"/>
    <cellStyle name="Normal 20 6 2 2" xfId="17780"/>
    <cellStyle name="Normal 20 6 2 2 2" xfId="52996"/>
    <cellStyle name="Normal 20 6 2 3" xfId="40399"/>
    <cellStyle name="Normal 20 6 2 4" xfId="30385"/>
    <cellStyle name="Normal 20 6 3" xfId="6604"/>
    <cellStyle name="Normal 20 6 3 2" xfId="19234"/>
    <cellStyle name="Normal 20 6 3 2 2" xfId="54450"/>
    <cellStyle name="Normal 20 6 3 3" xfId="41853"/>
    <cellStyle name="Normal 20 6 3 4" xfId="31839"/>
    <cellStyle name="Normal 20 6 4" xfId="8063"/>
    <cellStyle name="Normal 20 6 4 2" xfId="20688"/>
    <cellStyle name="Normal 20 6 4 2 2" xfId="55904"/>
    <cellStyle name="Normal 20 6 4 3" xfId="43307"/>
    <cellStyle name="Normal 20 6 4 4" xfId="33293"/>
    <cellStyle name="Normal 20 6 5" xfId="9844"/>
    <cellStyle name="Normal 20 6 5 2" xfId="22464"/>
    <cellStyle name="Normal 20 6 5 2 2" xfId="57680"/>
    <cellStyle name="Normal 20 6 5 3" xfId="45083"/>
    <cellStyle name="Normal 20 6 5 4" xfId="35069"/>
    <cellStyle name="Normal 20 6 6" xfId="11637"/>
    <cellStyle name="Normal 20 6 6 2" xfId="24240"/>
    <cellStyle name="Normal 20 6 6 2 2" xfId="59456"/>
    <cellStyle name="Normal 20 6 6 3" xfId="46859"/>
    <cellStyle name="Normal 20 6 6 4" xfId="36845"/>
    <cellStyle name="Normal 20 6 7" xfId="16004"/>
    <cellStyle name="Normal 20 6 7 2" xfId="51220"/>
    <cellStyle name="Normal 20 6 7 3" xfId="28609"/>
    <cellStyle name="Normal 20 6 8" xfId="14226"/>
    <cellStyle name="Normal 20 6 8 2" xfId="49444"/>
    <cellStyle name="Normal 20 6 9" xfId="38623"/>
    <cellStyle name="Normal 20 7" xfId="2499"/>
    <cellStyle name="Normal 20 7 10" xfId="26024"/>
    <cellStyle name="Normal 20 7 11" xfId="60428"/>
    <cellStyle name="Normal 20 7 2" xfId="4325"/>
    <cellStyle name="Normal 20 7 2 2" xfId="16971"/>
    <cellStyle name="Normal 20 7 2 2 2" xfId="52187"/>
    <cellStyle name="Normal 20 7 2 3" xfId="39590"/>
    <cellStyle name="Normal 20 7 2 4" xfId="29576"/>
    <cellStyle name="Normal 20 7 3" xfId="5795"/>
    <cellStyle name="Normal 20 7 3 2" xfId="18425"/>
    <cellStyle name="Normal 20 7 3 2 2" xfId="53641"/>
    <cellStyle name="Normal 20 7 3 3" xfId="41044"/>
    <cellStyle name="Normal 20 7 3 4" xfId="31030"/>
    <cellStyle name="Normal 20 7 4" xfId="7254"/>
    <cellStyle name="Normal 20 7 4 2" xfId="19879"/>
    <cellStyle name="Normal 20 7 4 2 2" xfId="55095"/>
    <cellStyle name="Normal 20 7 4 3" xfId="42498"/>
    <cellStyle name="Normal 20 7 4 4" xfId="32484"/>
    <cellStyle name="Normal 20 7 5" xfId="9035"/>
    <cellStyle name="Normal 20 7 5 2" xfId="21655"/>
    <cellStyle name="Normal 20 7 5 2 2" xfId="56871"/>
    <cellStyle name="Normal 20 7 5 3" xfId="44274"/>
    <cellStyle name="Normal 20 7 5 4" xfId="34260"/>
    <cellStyle name="Normal 20 7 6" xfId="10828"/>
    <cellStyle name="Normal 20 7 6 2" xfId="23431"/>
    <cellStyle name="Normal 20 7 6 2 2" xfId="58647"/>
    <cellStyle name="Normal 20 7 6 3" xfId="46050"/>
    <cellStyle name="Normal 20 7 6 4" xfId="36036"/>
    <cellStyle name="Normal 20 7 7" xfId="15195"/>
    <cellStyle name="Normal 20 7 7 2" xfId="50411"/>
    <cellStyle name="Normal 20 7 7 3" xfId="27800"/>
    <cellStyle name="Normal 20 7 8" xfId="13417"/>
    <cellStyle name="Normal 20 7 8 2" xfId="48635"/>
    <cellStyle name="Normal 20 7 9" xfId="37814"/>
    <cellStyle name="Normal 20 8" xfId="3662"/>
    <cellStyle name="Normal 20 8 2" xfId="8386"/>
    <cellStyle name="Normal 20 8 2 2" xfId="21011"/>
    <cellStyle name="Normal 20 8 2 2 2" xfId="56227"/>
    <cellStyle name="Normal 20 8 2 3" xfId="43630"/>
    <cellStyle name="Normal 20 8 2 4" xfId="33616"/>
    <cellStyle name="Normal 20 8 3" xfId="10167"/>
    <cellStyle name="Normal 20 8 3 2" xfId="22787"/>
    <cellStyle name="Normal 20 8 3 2 2" xfId="58003"/>
    <cellStyle name="Normal 20 8 3 3" xfId="45406"/>
    <cellStyle name="Normal 20 8 3 4" xfId="35392"/>
    <cellStyle name="Normal 20 8 4" xfId="11962"/>
    <cellStyle name="Normal 20 8 4 2" xfId="24563"/>
    <cellStyle name="Normal 20 8 4 2 2" xfId="59779"/>
    <cellStyle name="Normal 20 8 4 3" xfId="47182"/>
    <cellStyle name="Normal 20 8 4 4" xfId="37168"/>
    <cellStyle name="Normal 20 8 5" xfId="16327"/>
    <cellStyle name="Normal 20 8 5 2" xfId="51543"/>
    <cellStyle name="Normal 20 8 5 3" xfId="28932"/>
    <cellStyle name="Normal 20 8 6" xfId="14549"/>
    <cellStyle name="Normal 20 8 6 2" xfId="49767"/>
    <cellStyle name="Normal 20 8 7" xfId="38946"/>
    <cellStyle name="Normal 20 8 8" xfId="27156"/>
    <cellStyle name="Normal 20 9" xfId="3994"/>
    <cellStyle name="Normal 20 9 2" xfId="16649"/>
    <cellStyle name="Normal 20 9 2 2" xfId="51865"/>
    <cellStyle name="Normal 20 9 2 3" xfId="29254"/>
    <cellStyle name="Normal 20 9 3" xfId="13095"/>
    <cellStyle name="Normal 20 9 3 2" xfId="48313"/>
    <cellStyle name="Normal 20 9 4" xfId="39268"/>
    <cellStyle name="Normal 20 9 5" xfId="25702"/>
    <cellStyle name="Normal 20_District Target Attainment" xfId="1215"/>
    <cellStyle name="Normal 21" xfId="1216"/>
    <cellStyle name="Normal 21 10" xfId="10605"/>
    <cellStyle name="Normal 21 10 2" xfId="23216"/>
    <cellStyle name="Normal 21 10 2 2" xfId="58432"/>
    <cellStyle name="Normal 21 10 3" xfId="45835"/>
    <cellStyle name="Normal 21 10 4" xfId="35821"/>
    <cellStyle name="Normal 21 11" xfId="15134"/>
    <cellStyle name="Normal 21 11 2" xfId="50350"/>
    <cellStyle name="Normal 21 11 3" xfId="27739"/>
    <cellStyle name="Normal 21 12" xfId="12547"/>
    <cellStyle name="Normal 21 12 2" xfId="47765"/>
    <cellStyle name="Normal 21 13" xfId="37753"/>
    <cellStyle name="Normal 21 14" xfId="25154"/>
    <cellStyle name="Normal 21 15" xfId="60367"/>
    <cellStyle name="Normal 21 2" xfId="3270"/>
    <cellStyle name="Normal 21 2 10" xfId="25638"/>
    <cellStyle name="Normal 21 2 11" xfId="61173"/>
    <cellStyle name="Normal 21 2 2" xfId="5070"/>
    <cellStyle name="Normal 21 2 2 2" xfId="17716"/>
    <cellStyle name="Normal 21 2 2 2 2" xfId="52932"/>
    <cellStyle name="Normal 21 2 2 2 3" xfId="30321"/>
    <cellStyle name="Normal 21 2 2 3" xfId="14162"/>
    <cellStyle name="Normal 21 2 2 3 2" xfId="49380"/>
    <cellStyle name="Normal 21 2 2 4" xfId="40335"/>
    <cellStyle name="Normal 21 2 2 5" xfId="26769"/>
    <cellStyle name="Normal 21 2 3" xfId="6540"/>
    <cellStyle name="Normal 21 2 3 2" xfId="19170"/>
    <cellStyle name="Normal 21 2 3 2 2" xfId="54386"/>
    <cellStyle name="Normal 21 2 3 3" xfId="41789"/>
    <cellStyle name="Normal 21 2 3 4" xfId="31775"/>
    <cellStyle name="Normal 21 2 4" xfId="7999"/>
    <cellStyle name="Normal 21 2 4 2" xfId="20624"/>
    <cellStyle name="Normal 21 2 4 2 2" xfId="55840"/>
    <cellStyle name="Normal 21 2 4 3" xfId="43243"/>
    <cellStyle name="Normal 21 2 4 4" xfId="33229"/>
    <cellStyle name="Normal 21 2 5" xfId="9780"/>
    <cellStyle name="Normal 21 2 5 2" xfId="22400"/>
    <cellStyle name="Normal 21 2 5 2 2" xfId="57616"/>
    <cellStyle name="Normal 21 2 5 3" xfId="45019"/>
    <cellStyle name="Normal 21 2 5 4" xfId="35005"/>
    <cellStyle name="Normal 21 2 6" xfId="11573"/>
    <cellStyle name="Normal 21 2 6 2" xfId="24176"/>
    <cellStyle name="Normal 21 2 6 2 2" xfId="59392"/>
    <cellStyle name="Normal 21 2 6 3" xfId="46795"/>
    <cellStyle name="Normal 21 2 6 4" xfId="36781"/>
    <cellStyle name="Normal 21 2 7" xfId="15940"/>
    <cellStyle name="Normal 21 2 7 2" xfId="51156"/>
    <cellStyle name="Normal 21 2 7 3" xfId="28545"/>
    <cellStyle name="Normal 21 2 8" xfId="13031"/>
    <cellStyle name="Normal 21 2 8 2" xfId="48249"/>
    <cellStyle name="Normal 21 2 9" xfId="38559"/>
    <cellStyle name="Normal 21 3" xfId="3599"/>
    <cellStyle name="Normal 21 3 10" xfId="27094"/>
    <cellStyle name="Normal 21 3 11" xfId="61498"/>
    <cellStyle name="Normal 21 3 2" xfId="5395"/>
    <cellStyle name="Normal 21 3 2 2" xfId="18041"/>
    <cellStyle name="Normal 21 3 2 2 2" xfId="53257"/>
    <cellStyle name="Normal 21 3 2 3" xfId="40660"/>
    <cellStyle name="Normal 21 3 2 4" xfId="30646"/>
    <cellStyle name="Normal 21 3 3" xfId="6865"/>
    <cellStyle name="Normal 21 3 3 2" xfId="19495"/>
    <cellStyle name="Normal 21 3 3 2 2" xfId="54711"/>
    <cellStyle name="Normal 21 3 3 3" xfId="42114"/>
    <cellStyle name="Normal 21 3 3 4" xfId="32100"/>
    <cellStyle name="Normal 21 3 4" xfId="8324"/>
    <cellStyle name="Normal 21 3 4 2" xfId="20949"/>
    <cellStyle name="Normal 21 3 4 2 2" xfId="56165"/>
    <cellStyle name="Normal 21 3 4 3" xfId="43568"/>
    <cellStyle name="Normal 21 3 4 4" xfId="33554"/>
    <cellStyle name="Normal 21 3 5" xfId="10105"/>
    <cellStyle name="Normal 21 3 5 2" xfId="22725"/>
    <cellStyle name="Normal 21 3 5 2 2" xfId="57941"/>
    <cellStyle name="Normal 21 3 5 3" xfId="45344"/>
    <cellStyle name="Normal 21 3 5 4" xfId="35330"/>
    <cellStyle name="Normal 21 3 6" xfId="11898"/>
    <cellStyle name="Normal 21 3 6 2" xfId="24501"/>
    <cellStyle name="Normal 21 3 6 2 2" xfId="59717"/>
    <cellStyle name="Normal 21 3 6 3" xfId="47120"/>
    <cellStyle name="Normal 21 3 6 4" xfId="37106"/>
    <cellStyle name="Normal 21 3 7" xfId="16265"/>
    <cellStyle name="Normal 21 3 7 2" xfId="51481"/>
    <cellStyle name="Normal 21 3 7 3" xfId="28870"/>
    <cellStyle name="Normal 21 3 8" xfId="14487"/>
    <cellStyle name="Normal 21 3 8 2" xfId="49705"/>
    <cellStyle name="Normal 21 3 9" xfId="38884"/>
    <cellStyle name="Normal 21 4" xfId="2761"/>
    <cellStyle name="Normal 21 4 10" xfId="26285"/>
    <cellStyle name="Normal 21 4 11" xfId="60689"/>
    <cellStyle name="Normal 21 4 2" xfId="4586"/>
    <cellStyle name="Normal 21 4 2 2" xfId="17232"/>
    <cellStyle name="Normal 21 4 2 2 2" xfId="52448"/>
    <cellStyle name="Normal 21 4 2 3" xfId="39851"/>
    <cellStyle name="Normal 21 4 2 4" xfId="29837"/>
    <cellStyle name="Normal 21 4 3" xfId="6056"/>
    <cellStyle name="Normal 21 4 3 2" xfId="18686"/>
    <cellStyle name="Normal 21 4 3 2 2" xfId="53902"/>
    <cellStyle name="Normal 21 4 3 3" xfId="41305"/>
    <cellStyle name="Normal 21 4 3 4" xfId="31291"/>
    <cellStyle name="Normal 21 4 4" xfId="7515"/>
    <cellStyle name="Normal 21 4 4 2" xfId="20140"/>
    <cellStyle name="Normal 21 4 4 2 2" xfId="55356"/>
    <cellStyle name="Normal 21 4 4 3" xfId="42759"/>
    <cellStyle name="Normal 21 4 4 4" xfId="32745"/>
    <cellStyle name="Normal 21 4 5" xfId="9296"/>
    <cellStyle name="Normal 21 4 5 2" xfId="21916"/>
    <cellStyle name="Normal 21 4 5 2 2" xfId="57132"/>
    <cellStyle name="Normal 21 4 5 3" xfId="44535"/>
    <cellStyle name="Normal 21 4 5 4" xfId="34521"/>
    <cellStyle name="Normal 21 4 6" xfId="11089"/>
    <cellStyle name="Normal 21 4 6 2" xfId="23692"/>
    <cellStyle name="Normal 21 4 6 2 2" xfId="58908"/>
    <cellStyle name="Normal 21 4 6 3" xfId="46311"/>
    <cellStyle name="Normal 21 4 6 4" xfId="36297"/>
    <cellStyle name="Normal 21 4 7" xfId="15456"/>
    <cellStyle name="Normal 21 4 7 2" xfId="50672"/>
    <cellStyle name="Normal 21 4 7 3" xfId="28061"/>
    <cellStyle name="Normal 21 4 8" xfId="13678"/>
    <cellStyle name="Normal 21 4 8 2" xfId="48896"/>
    <cellStyle name="Normal 21 4 9" xfId="38075"/>
    <cellStyle name="Normal 21 5" xfId="3924"/>
    <cellStyle name="Normal 21 5 2" xfId="8647"/>
    <cellStyle name="Normal 21 5 2 2" xfId="21272"/>
    <cellStyle name="Normal 21 5 2 2 2" xfId="56488"/>
    <cellStyle name="Normal 21 5 2 3" xfId="43891"/>
    <cellStyle name="Normal 21 5 2 4" xfId="33877"/>
    <cellStyle name="Normal 21 5 3" xfId="10428"/>
    <cellStyle name="Normal 21 5 3 2" xfId="23048"/>
    <cellStyle name="Normal 21 5 3 2 2" xfId="58264"/>
    <cellStyle name="Normal 21 5 3 3" xfId="45667"/>
    <cellStyle name="Normal 21 5 3 4" xfId="35653"/>
    <cellStyle name="Normal 21 5 4" xfId="12223"/>
    <cellStyle name="Normal 21 5 4 2" xfId="24824"/>
    <cellStyle name="Normal 21 5 4 2 2" xfId="60040"/>
    <cellStyle name="Normal 21 5 4 3" xfId="47443"/>
    <cellStyle name="Normal 21 5 4 4" xfId="37429"/>
    <cellStyle name="Normal 21 5 5" xfId="16588"/>
    <cellStyle name="Normal 21 5 5 2" xfId="51804"/>
    <cellStyle name="Normal 21 5 5 3" xfId="29193"/>
    <cellStyle name="Normal 21 5 6" xfId="14810"/>
    <cellStyle name="Normal 21 5 6 2" xfId="50028"/>
    <cellStyle name="Normal 21 5 7" xfId="39207"/>
    <cellStyle name="Normal 21 5 8" xfId="27417"/>
    <cellStyle name="Normal 21 6" xfId="4264"/>
    <cellStyle name="Normal 21 6 2" xfId="16910"/>
    <cellStyle name="Normal 21 6 2 2" xfId="52126"/>
    <cellStyle name="Normal 21 6 2 3" xfId="29515"/>
    <cellStyle name="Normal 21 6 3" xfId="13356"/>
    <cellStyle name="Normal 21 6 3 2" xfId="48574"/>
    <cellStyle name="Normal 21 6 4" xfId="39529"/>
    <cellStyle name="Normal 21 6 5" xfId="25963"/>
    <cellStyle name="Normal 21 7" xfId="5734"/>
    <cellStyle name="Normal 21 7 2" xfId="18364"/>
    <cellStyle name="Normal 21 7 2 2" xfId="53580"/>
    <cellStyle name="Normal 21 7 3" xfId="40983"/>
    <cellStyle name="Normal 21 7 4" xfId="30969"/>
    <cellStyle name="Normal 21 8" xfId="7193"/>
    <cellStyle name="Normal 21 8 2" xfId="19818"/>
    <cellStyle name="Normal 21 8 2 2" xfId="55034"/>
    <cellStyle name="Normal 21 8 3" xfId="42437"/>
    <cellStyle name="Normal 21 8 4" xfId="32423"/>
    <cellStyle name="Normal 21 9" xfId="8974"/>
    <cellStyle name="Normal 21 9 2" xfId="21594"/>
    <cellStyle name="Normal 21 9 2 2" xfId="56810"/>
    <cellStyle name="Normal 21 9 3" xfId="44213"/>
    <cellStyle name="Normal 21 9 4" xfId="34199"/>
    <cellStyle name="Normal 22" xfId="1217"/>
    <cellStyle name="Normal 22 10" xfId="10606"/>
    <cellStyle name="Normal 22 10 2" xfId="23217"/>
    <cellStyle name="Normal 22 10 2 2" xfId="58433"/>
    <cellStyle name="Normal 22 10 3" xfId="45836"/>
    <cellStyle name="Normal 22 10 4" xfId="35822"/>
    <cellStyle name="Normal 22 11" xfId="15135"/>
    <cellStyle name="Normal 22 11 2" xfId="50351"/>
    <cellStyle name="Normal 22 11 3" xfId="27740"/>
    <cellStyle name="Normal 22 12" xfId="12548"/>
    <cellStyle name="Normal 22 12 2" xfId="47766"/>
    <cellStyle name="Normal 22 13" xfId="37754"/>
    <cellStyle name="Normal 22 14" xfId="25155"/>
    <cellStyle name="Normal 22 15" xfId="60368"/>
    <cellStyle name="Normal 22 2" xfId="3271"/>
    <cellStyle name="Normal 22 2 10" xfId="25639"/>
    <cellStyle name="Normal 22 2 11" xfId="61174"/>
    <cellStyle name="Normal 22 2 2" xfId="5071"/>
    <cellStyle name="Normal 22 2 2 2" xfId="17717"/>
    <cellStyle name="Normal 22 2 2 2 2" xfId="52933"/>
    <cellStyle name="Normal 22 2 2 2 3" xfId="30322"/>
    <cellStyle name="Normal 22 2 2 3" xfId="14163"/>
    <cellStyle name="Normal 22 2 2 3 2" xfId="49381"/>
    <cellStyle name="Normal 22 2 2 4" xfId="40336"/>
    <cellStyle name="Normal 22 2 2 5" xfId="26770"/>
    <cellStyle name="Normal 22 2 3" xfId="6541"/>
    <cellStyle name="Normal 22 2 3 2" xfId="19171"/>
    <cellStyle name="Normal 22 2 3 2 2" xfId="54387"/>
    <cellStyle name="Normal 22 2 3 3" xfId="41790"/>
    <cellStyle name="Normal 22 2 3 4" xfId="31776"/>
    <cellStyle name="Normal 22 2 4" xfId="8000"/>
    <cellStyle name="Normal 22 2 4 2" xfId="20625"/>
    <cellStyle name="Normal 22 2 4 2 2" xfId="55841"/>
    <cellStyle name="Normal 22 2 4 3" xfId="43244"/>
    <cellStyle name="Normal 22 2 4 4" xfId="33230"/>
    <cellStyle name="Normal 22 2 5" xfId="9781"/>
    <cellStyle name="Normal 22 2 5 2" xfId="22401"/>
    <cellStyle name="Normal 22 2 5 2 2" xfId="57617"/>
    <cellStyle name="Normal 22 2 5 3" xfId="45020"/>
    <cellStyle name="Normal 22 2 5 4" xfId="35006"/>
    <cellStyle name="Normal 22 2 6" xfId="11574"/>
    <cellStyle name="Normal 22 2 6 2" xfId="24177"/>
    <cellStyle name="Normal 22 2 6 2 2" xfId="59393"/>
    <cellStyle name="Normal 22 2 6 3" xfId="46796"/>
    <cellStyle name="Normal 22 2 6 4" xfId="36782"/>
    <cellStyle name="Normal 22 2 7" xfId="15941"/>
    <cellStyle name="Normal 22 2 7 2" xfId="51157"/>
    <cellStyle name="Normal 22 2 7 3" xfId="28546"/>
    <cellStyle name="Normal 22 2 8" xfId="13032"/>
    <cellStyle name="Normal 22 2 8 2" xfId="48250"/>
    <cellStyle name="Normal 22 2 9" xfId="38560"/>
    <cellStyle name="Normal 22 3" xfId="3600"/>
    <cellStyle name="Normal 22 3 10" xfId="27095"/>
    <cellStyle name="Normal 22 3 11" xfId="61499"/>
    <cellStyle name="Normal 22 3 2" xfId="5396"/>
    <cellStyle name="Normal 22 3 2 2" xfId="18042"/>
    <cellStyle name="Normal 22 3 2 2 2" xfId="53258"/>
    <cellStyle name="Normal 22 3 2 3" xfId="40661"/>
    <cellStyle name="Normal 22 3 2 4" xfId="30647"/>
    <cellStyle name="Normal 22 3 3" xfId="6866"/>
    <cellStyle name="Normal 22 3 3 2" xfId="19496"/>
    <cellStyle name="Normal 22 3 3 2 2" xfId="54712"/>
    <cellStyle name="Normal 22 3 3 3" xfId="42115"/>
    <cellStyle name="Normal 22 3 3 4" xfId="32101"/>
    <cellStyle name="Normal 22 3 4" xfId="8325"/>
    <cellStyle name="Normal 22 3 4 2" xfId="20950"/>
    <cellStyle name="Normal 22 3 4 2 2" xfId="56166"/>
    <cellStyle name="Normal 22 3 4 3" xfId="43569"/>
    <cellStyle name="Normal 22 3 4 4" xfId="33555"/>
    <cellStyle name="Normal 22 3 5" xfId="10106"/>
    <cellStyle name="Normal 22 3 5 2" xfId="22726"/>
    <cellStyle name="Normal 22 3 5 2 2" xfId="57942"/>
    <cellStyle name="Normal 22 3 5 3" xfId="45345"/>
    <cellStyle name="Normal 22 3 5 4" xfId="35331"/>
    <cellStyle name="Normal 22 3 6" xfId="11899"/>
    <cellStyle name="Normal 22 3 6 2" xfId="24502"/>
    <cellStyle name="Normal 22 3 6 2 2" xfId="59718"/>
    <cellStyle name="Normal 22 3 6 3" xfId="47121"/>
    <cellStyle name="Normal 22 3 6 4" xfId="37107"/>
    <cellStyle name="Normal 22 3 7" xfId="16266"/>
    <cellStyle name="Normal 22 3 7 2" xfId="51482"/>
    <cellStyle name="Normal 22 3 7 3" xfId="28871"/>
    <cellStyle name="Normal 22 3 8" xfId="14488"/>
    <cellStyle name="Normal 22 3 8 2" xfId="49706"/>
    <cellStyle name="Normal 22 3 9" xfId="38885"/>
    <cellStyle name="Normal 22 4" xfId="2762"/>
    <cellStyle name="Normal 22 4 10" xfId="26286"/>
    <cellStyle name="Normal 22 4 11" xfId="60690"/>
    <cellStyle name="Normal 22 4 2" xfId="4587"/>
    <cellStyle name="Normal 22 4 2 2" xfId="17233"/>
    <cellStyle name="Normal 22 4 2 2 2" xfId="52449"/>
    <cellStyle name="Normal 22 4 2 3" xfId="39852"/>
    <cellStyle name="Normal 22 4 2 4" xfId="29838"/>
    <cellStyle name="Normal 22 4 3" xfId="6057"/>
    <cellStyle name="Normal 22 4 3 2" xfId="18687"/>
    <cellStyle name="Normal 22 4 3 2 2" xfId="53903"/>
    <cellStyle name="Normal 22 4 3 3" xfId="41306"/>
    <cellStyle name="Normal 22 4 3 4" xfId="31292"/>
    <cellStyle name="Normal 22 4 4" xfId="7516"/>
    <cellStyle name="Normal 22 4 4 2" xfId="20141"/>
    <cellStyle name="Normal 22 4 4 2 2" xfId="55357"/>
    <cellStyle name="Normal 22 4 4 3" xfId="42760"/>
    <cellStyle name="Normal 22 4 4 4" xfId="32746"/>
    <cellStyle name="Normal 22 4 5" xfId="9297"/>
    <cellStyle name="Normal 22 4 5 2" xfId="21917"/>
    <cellStyle name="Normal 22 4 5 2 2" xfId="57133"/>
    <cellStyle name="Normal 22 4 5 3" xfId="44536"/>
    <cellStyle name="Normal 22 4 5 4" xfId="34522"/>
    <cellStyle name="Normal 22 4 6" xfId="11090"/>
    <cellStyle name="Normal 22 4 6 2" xfId="23693"/>
    <cellStyle name="Normal 22 4 6 2 2" xfId="58909"/>
    <cellStyle name="Normal 22 4 6 3" xfId="46312"/>
    <cellStyle name="Normal 22 4 6 4" xfId="36298"/>
    <cellStyle name="Normal 22 4 7" xfId="15457"/>
    <cellStyle name="Normal 22 4 7 2" xfId="50673"/>
    <cellStyle name="Normal 22 4 7 3" xfId="28062"/>
    <cellStyle name="Normal 22 4 8" xfId="13679"/>
    <cellStyle name="Normal 22 4 8 2" xfId="48897"/>
    <cellStyle name="Normal 22 4 9" xfId="38076"/>
    <cellStyle name="Normal 22 5" xfId="3925"/>
    <cellStyle name="Normal 22 5 2" xfId="8648"/>
    <cellStyle name="Normal 22 5 2 2" xfId="21273"/>
    <cellStyle name="Normal 22 5 2 2 2" xfId="56489"/>
    <cellStyle name="Normal 22 5 2 3" xfId="43892"/>
    <cellStyle name="Normal 22 5 2 4" xfId="33878"/>
    <cellStyle name="Normal 22 5 3" xfId="10429"/>
    <cellStyle name="Normal 22 5 3 2" xfId="23049"/>
    <cellStyle name="Normal 22 5 3 2 2" xfId="58265"/>
    <cellStyle name="Normal 22 5 3 3" xfId="45668"/>
    <cellStyle name="Normal 22 5 3 4" xfId="35654"/>
    <cellStyle name="Normal 22 5 4" xfId="12224"/>
    <cellStyle name="Normal 22 5 4 2" xfId="24825"/>
    <cellStyle name="Normal 22 5 4 2 2" xfId="60041"/>
    <cellStyle name="Normal 22 5 4 3" xfId="47444"/>
    <cellStyle name="Normal 22 5 4 4" xfId="37430"/>
    <cellStyle name="Normal 22 5 5" xfId="16589"/>
    <cellStyle name="Normal 22 5 5 2" xfId="51805"/>
    <cellStyle name="Normal 22 5 5 3" xfId="29194"/>
    <cellStyle name="Normal 22 5 6" xfId="14811"/>
    <cellStyle name="Normal 22 5 6 2" xfId="50029"/>
    <cellStyle name="Normal 22 5 7" xfId="39208"/>
    <cellStyle name="Normal 22 5 8" xfId="27418"/>
    <cellStyle name="Normal 22 6" xfId="4265"/>
    <cellStyle name="Normal 22 6 2" xfId="16911"/>
    <cellStyle name="Normal 22 6 2 2" xfId="52127"/>
    <cellStyle name="Normal 22 6 2 3" xfId="29516"/>
    <cellStyle name="Normal 22 6 3" xfId="13357"/>
    <cellStyle name="Normal 22 6 3 2" xfId="48575"/>
    <cellStyle name="Normal 22 6 4" xfId="39530"/>
    <cellStyle name="Normal 22 6 5" xfId="25964"/>
    <cellStyle name="Normal 22 7" xfId="5735"/>
    <cellStyle name="Normal 22 7 2" xfId="18365"/>
    <cellStyle name="Normal 22 7 2 2" xfId="53581"/>
    <cellStyle name="Normal 22 7 3" xfId="40984"/>
    <cellStyle name="Normal 22 7 4" xfId="30970"/>
    <cellStyle name="Normal 22 8" xfId="7194"/>
    <cellStyle name="Normal 22 8 2" xfId="19819"/>
    <cellStyle name="Normal 22 8 2 2" xfId="55035"/>
    <cellStyle name="Normal 22 8 3" xfId="42438"/>
    <cellStyle name="Normal 22 8 4" xfId="32424"/>
    <cellStyle name="Normal 22 9" xfId="8975"/>
    <cellStyle name="Normal 22 9 2" xfId="21595"/>
    <cellStyle name="Normal 22 9 2 2" xfId="56811"/>
    <cellStyle name="Normal 22 9 3" xfId="44214"/>
    <cellStyle name="Normal 22 9 4" xfId="34200"/>
    <cellStyle name="Normal 23" xfId="1218"/>
    <cellStyle name="Normal 23 10" xfId="10607"/>
    <cellStyle name="Normal 23 10 2" xfId="23218"/>
    <cellStyle name="Normal 23 10 2 2" xfId="58434"/>
    <cellStyle name="Normal 23 10 3" xfId="45837"/>
    <cellStyle name="Normal 23 10 4" xfId="35823"/>
    <cellStyle name="Normal 23 11" xfId="15136"/>
    <cellStyle name="Normal 23 11 2" xfId="50352"/>
    <cellStyle name="Normal 23 11 3" xfId="27741"/>
    <cellStyle name="Normal 23 12" xfId="12549"/>
    <cellStyle name="Normal 23 12 2" xfId="47767"/>
    <cellStyle name="Normal 23 13" xfId="37755"/>
    <cellStyle name="Normal 23 14" xfId="25156"/>
    <cellStyle name="Normal 23 15" xfId="60369"/>
    <cellStyle name="Normal 23 2" xfId="3272"/>
    <cellStyle name="Normal 23 2 10" xfId="25640"/>
    <cellStyle name="Normal 23 2 11" xfId="61175"/>
    <cellStyle name="Normal 23 2 2" xfId="5072"/>
    <cellStyle name="Normal 23 2 2 2" xfId="17718"/>
    <cellStyle name="Normal 23 2 2 2 2" xfId="52934"/>
    <cellStyle name="Normal 23 2 2 2 3" xfId="30323"/>
    <cellStyle name="Normal 23 2 2 3" xfId="14164"/>
    <cellStyle name="Normal 23 2 2 3 2" xfId="49382"/>
    <cellStyle name="Normal 23 2 2 4" xfId="40337"/>
    <cellStyle name="Normal 23 2 2 5" xfId="26771"/>
    <cellStyle name="Normal 23 2 3" xfId="6542"/>
    <cellStyle name="Normal 23 2 3 2" xfId="19172"/>
    <cellStyle name="Normal 23 2 3 2 2" xfId="54388"/>
    <cellStyle name="Normal 23 2 3 3" xfId="41791"/>
    <cellStyle name="Normal 23 2 3 4" xfId="31777"/>
    <cellStyle name="Normal 23 2 4" xfId="8001"/>
    <cellStyle name="Normal 23 2 4 2" xfId="20626"/>
    <cellStyle name="Normal 23 2 4 2 2" xfId="55842"/>
    <cellStyle name="Normal 23 2 4 3" xfId="43245"/>
    <cellStyle name="Normal 23 2 4 4" xfId="33231"/>
    <cellStyle name="Normal 23 2 5" xfId="9782"/>
    <cellStyle name="Normal 23 2 5 2" xfId="22402"/>
    <cellStyle name="Normal 23 2 5 2 2" xfId="57618"/>
    <cellStyle name="Normal 23 2 5 3" xfId="45021"/>
    <cellStyle name="Normal 23 2 5 4" xfId="35007"/>
    <cellStyle name="Normal 23 2 6" xfId="11575"/>
    <cellStyle name="Normal 23 2 6 2" xfId="24178"/>
    <cellStyle name="Normal 23 2 6 2 2" xfId="59394"/>
    <cellStyle name="Normal 23 2 6 3" xfId="46797"/>
    <cellStyle name="Normal 23 2 6 4" xfId="36783"/>
    <cellStyle name="Normal 23 2 7" xfId="15942"/>
    <cellStyle name="Normal 23 2 7 2" xfId="51158"/>
    <cellStyle name="Normal 23 2 7 3" xfId="28547"/>
    <cellStyle name="Normal 23 2 8" xfId="13033"/>
    <cellStyle name="Normal 23 2 8 2" xfId="48251"/>
    <cellStyle name="Normal 23 2 9" xfId="38561"/>
    <cellStyle name="Normal 23 3" xfId="3601"/>
    <cellStyle name="Normal 23 3 10" xfId="27096"/>
    <cellStyle name="Normal 23 3 11" xfId="61500"/>
    <cellStyle name="Normal 23 3 2" xfId="5397"/>
    <cellStyle name="Normal 23 3 2 2" xfId="18043"/>
    <cellStyle name="Normal 23 3 2 2 2" xfId="53259"/>
    <cellStyle name="Normal 23 3 2 3" xfId="40662"/>
    <cellStyle name="Normal 23 3 2 4" xfId="30648"/>
    <cellStyle name="Normal 23 3 3" xfId="6867"/>
    <cellStyle name="Normal 23 3 3 2" xfId="19497"/>
    <cellStyle name="Normal 23 3 3 2 2" xfId="54713"/>
    <cellStyle name="Normal 23 3 3 3" xfId="42116"/>
    <cellStyle name="Normal 23 3 3 4" xfId="32102"/>
    <cellStyle name="Normal 23 3 4" xfId="8326"/>
    <cellStyle name="Normal 23 3 4 2" xfId="20951"/>
    <cellStyle name="Normal 23 3 4 2 2" xfId="56167"/>
    <cellStyle name="Normal 23 3 4 3" xfId="43570"/>
    <cellStyle name="Normal 23 3 4 4" xfId="33556"/>
    <cellStyle name="Normal 23 3 5" xfId="10107"/>
    <cellStyle name="Normal 23 3 5 2" xfId="22727"/>
    <cellStyle name="Normal 23 3 5 2 2" xfId="57943"/>
    <cellStyle name="Normal 23 3 5 3" xfId="45346"/>
    <cellStyle name="Normal 23 3 5 4" xfId="35332"/>
    <cellStyle name="Normal 23 3 6" xfId="11900"/>
    <cellStyle name="Normal 23 3 6 2" xfId="24503"/>
    <cellStyle name="Normal 23 3 6 2 2" xfId="59719"/>
    <cellStyle name="Normal 23 3 6 3" xfId="47122"/>
    <cellStyle name="Normal 23 3 6 4" xfId="37108"/>
    <cellStyle name="Normal 23 3 7" xfId="16267"/>
    <cellStyle name="Normal 23 3 7 2" xfId="51483"/>
    <cellStyle name="Normal 23 3 7 3" xfId="28872"/>
    <cellStyle name="Normal 23 3 8" xfId="14489"/>
    <cellStyle name="Normal 23 3 8 2" xfId="49707"/>
    <cellStyle name="Normal 23 3 9" xfId="38886"/>
    <cellStyle name="Normal 23 4" xfId="2763"/>
    <cellStyle name="Normal 23 4 10" xfId="26287"/>
    <cellStyle name="Normal 23 4 11" xfId="60691"/>
    <cellStyle name="Normal 23 4 2" xfId="4588"/>
    <cellStyle name="Normal 23 4 2 2" xfId="17234"/>
    <cellStyle name="Normal 23 4 2 2 2" xfId="52450"/>
    <cellStyle name="Normal 23 4 2 3" xfId="39853"/>
    <cellStyle name="Normal 23 4 2 4" xfId="29839"/>
    <cellStyle name="Normal 23 4 3" xfId="6058"/>
    <cellStyle name="Normal 23 4 3 2" xfId="18688"/>
    <cellStyle name="Normal 23 4 3 2 2" xfId="53904"/>
    <cellStyle name="Normal 23 4 3 3" xfId="41307"/>
    <cellStyle name="Normal 23 4 3 4" xfId="31293"/>
    <cellStyle name="Normal 23 4 4" xfId="7517"/>
    <cellStyle name="Normal 23 4 4 2" xfId="20142"/>
    <cellStyle name="Normal 23 4 4 2 2" xfId="55358"/>
    <cellStyle name="Normal 23 4 4 3" xfId="42761"/>
    <cellStyle name="Normal 23 4 4 4" xfId="32747"/>
    <cellStyle name="Normal 23 4 5" xfId="9298"/>
    <cellStyle name="Normal 23 4 5 2" xfId="21918"/>
    <cellStyle name="Normal 23 4 5 2 2" xfId="57134"/>
    <cellStyle name="Normal 23 4 5 3" xfId="44537"/>
    <cellStyle name="Normal 23 4 5 4" xfId="34523"/>
    <cellStyle name="Normal 23 4 6" xfId="11091"/>
    <cellStyle name="Normal 23 4 6 2" xfId="23694"/>
    <cellStyle name="Normal 23 4 6 2 2" xfId="58910"/>
    <cellStyle name="Normal 23 4 6 3" xfId="46313"/>
    <cellStyle name="Normal 23 4 6 4" xfId="36299"/>
    <cellStyle name="Normal 23 4 7" xfId="15458"/>
    <cellStyle name="Normal 23 4 7 2" xfId="50674"/>
    <cellStyle name="Normal 23 4 7 3" xfId="28063"/>
    <cellStyle name="Normal 23 4 8" xfId="13680"/>
    <cellStyle name="Normal 23 4 8 2" xfId="48898"/>
    <cellStyle name="Normal 23 4 9" xfId="38077"/>
    <cellStyle name="Normal 23 5" xfId="3926"/>
    <cellStyle name="Normal 23 5 2" xfId="8649"/>
    <cellStyle name="Normal 23 5 2 2" xfId="21274"/>
    <cellStyle name="Normal 23 5 2 2 2" xfId="56490"/>
    <cellStyle name="Normal 23 5 2 3" xfId="43893"/>
    <cellStyle name="Normal 23 5 2 4" xfId="33879"/>
    <cellStyle name="Normal 23 5 3" xfId="10430"/>
    <cellStyle name="Normal 23 5 3 2" xfId="23050"/>
    <cellStyle name="Normal 23 5 3 2 2" xfId="58266"/>
    <cellStyle name="Normal 23 5 3 3" xfId="45669"/>
    <cellStyle name="Normal 23 5 3 4" xfId="35655"/>
    <cellStyle name="Normal 23 5 4" xfId="12225"/>
    <cellStyle name="Normal 23 5 4 2" xfId="24826"/>
    <cellStyle name="Normal 23 5 4 2 2" xfId="60042"/>
    <cellStyle name="Normal 23 5 4 3" xfId="47445"/>
    <cellStyle name="Normal 23 5 4 4" xfId="37431"/>
    <cellStyle name="Normal 23 5 5" xfId="16590"/>
    <cellStyle name="Normal 23 5 5 2" xfId="51806"/>
    <cellStyle name="Normal 23 5 5 3" xfId="29195"/>
    <cellStyle name="Normal 23 5 6" xfId="14812"/>
    <cellStyle name="Normal 23 5 6 2" xfId="50030"/>
    <cellStyle name="Normal 23 5 7" xfId="39209"/>
    <cellStyle name="Normal 23 5 8" xfId="27419"/>
    <cellStyle name="Normal 23 6" xfId="4266"/>
    <cellStyle name="Normal 23 6 2" xfId="16912"/>
    <cellStyle name="Normal 23 6 2 2" xfId="52128"/>
    <cellStyle name="Normal 23 6 2 3" xfId="29517"/>
    <cellStyle name="Normal 23 6 3" xfId="13358"/>
    <cellStyle name="Normal 23 6 3 2" xfId="48576"/>
    <cellStyle name="Normal 23 6 4" xfId="39531"/>
    <cellStyle name="Normal 23 6 5" xfId="25965"/>
    <cellStyle name="Normal 23 7" xfId="5736"/>
    <cellStyle name="Normal 23 7 2" xfId="18366"/>
    <cellStyle name="Normal 23 7 2 2" xfId="53582"/>
    <cellStyle name="Normal 23 7 3" xfId="40985"/>
    <cellStyle name="Normal 23 7 4" xfId="30971"/>
    <cellStyle name="Normal 23 8" xfId="7195"/>
    <cellStyle name="Normal 23 8 2" xfId="19820"/>
    <cellStyle name="Normal 23 8 2 2" xfId="55036"/>
    <cellStyle name="Normal 23 8 3" xfId="42439"/>
    <cellStyle name="Normal 23 8 4" xfId="32425"/>
    <cellStyle name="Normal 23 9" xfId="8976"/>
    <cellStyle name="Normal 23 9 2" xfId="21596"/>
    <cellStyle name="Normal 23 9 2 2" xfId="56812"/>
    <cellStyle name="Normal 23 9 3" xfId="44215"/>
    <cellStyle name="Normal 23 9 4" xfId="34201"/>
    <cellStyle name="Normal 24" xfId="1219"/>
    <cellStyle name="Normal 24 10" xfId="3950"/>
    <cellStyle name="Normal 24 10 2" xfId="16612"/>
    <cellStyle name="Normal 24 10 2 2" xfId="51828"/>
    <cellStyle name="Normal 24 10 2 3" xfId="29217"/>
    <cellStyle name="Normal 24 10 3" xfId="13058"/>
    <cellStyle name="Normal 24 10 3 2" xfId="48276"/>
    <cellStyle name="Normal 24 10 4" xfId="39231"/>
    <cellStyle name="Normal 24 10 5" xfId="25665"/>
    <cellStyle name="Normal 24 11" xfId="5436"/>
    <cellStyle name="Normal 24 11 2" xfId="18066"/>
    <cellStyle name="Normal 24 11 2 2" xfId="53282"/>
    <cellStyle name="Normal 24 11 3" xfId="40685"/>
    <cellStyle name="Normal 24 11 4" xfId="30671"/>
    <cellStyle name="Normal 24 12" xfId="6892"/>
    <cellStyle name="Normal 24 12 2" xfId="19520"/>
    <cellStyle name="Normal 24 12 2 2" xfId="54736"/>
    <cellStyle name="Normal 24 12 3" xfId="42139"/>
    <cellStyle name="Normal 24 12 4" xfId="32125"/>
    <cellStyle name="Normal 24 13" xfId="8674"/>
    <cellStyle name="Normal 24 13 2" xfId="21296"/>
    <cellStyle name="Normal 24 13 2 2" xfId="56512"/>
    <cellStyle name="Normal 24 13 3" xfId="43915"/>
    <cellStyle name="Normal 24 13 4" xfId="33901"/>
    <cellStyle name="Normal 24 14" xfId="10608"/>
    <cellStyle name="Normal 24 14 2" xfId="23219"/>
    <cellStyle name="Normal 24 14 2 2" xfId="58435"/>
    <cellStyle name="Normal 24 14 3" xfId="45838"/>
    <cellStyle name="Normal 24 14 4" xfId="35824"/>
    <cellStyle name="Normal 24 15" xfId="14835"/>
    <cellStyle name="Normal 24 15 2" xfId="50052"/>
    <cellStyle name="Normal 24 15 3" xfId="27441"/>
    <cellStyle name="Normal 24 16" xfId="12249"/>
    <cellStyle name="Normal 24 16 2" xfId="47467"/>
    <cellStyle name="Normal 24 17" xfId="37454"/>
    <cellStyle name="Normal 24 18" xfId="24856"/>
    <cellStyle name="Normal 24 19" xfId="60069"/>
    <cellStyle name="Normal 24 2" xfId="1220"/>
    <cellStyle name="Normal 24 2 10" xfId="5474"/>
    <cellStyle name="Normal 24 2 10 2" xfId="18104"/>
    <cellStyle name="Normal 24 2 10 2 2" xfId="53320"/>
    <cellStyle name="Normal 24 2 10 3" xfId="40723"/>
    <cellStyle name="Normal 24 2 10 4" xfId="30709"/>
    <cellStyle name="Normal 24 2 11" xfId="6930"/>
    <cellStyle name="Normal 24 2 11 2" xfId="19558"/>
    <cellStyle name="Normal 24 2 11 2 2" xfId="54774"/>
    <cellStyle name="Normal 24 2 11 3" xfId="42177"/>
    <cellStyle name="Normal 24 2 11 4" xfId="32163"/>
    <cellStyle name="Normal 24 2 12" xfId="8712"/>
    <cellStyle name="Normal 24 2 12 2" xfId="21334"/>
    <cellStyle name="Normal 24 2 12 2 2" xfId="56550"/>
    <cellStyle name="Normal 24 2 12 3" xfId="43953"/>
    <cellStyle name="Normal 24 2 12 4" xfId="33939"/>
    <cellStyle name="Normal 24 2 13" xfId="10609"/>
    <cellStyle name="Normal 24 2 13 2" xfId="23220"/>
    <cellStyle name="Normal 24 2 13 2 2" xfId="58436"/>
    <cellStyle name="Normal 24 2 13 3" xfId="45839"/>
    <cellStyle name="Normal 24 2 13 4" xfId="35825"/>
    <cellStyle name="Normal 24 2 14" xfId="14873"/>
    <cellStyle name="Normal 24 2 14 2" xfId="50090"/>
    <cellStyle name="Normal 24 2 14 3" xfId="27479"/>
    <cellStyle name="Normal 24 2 15" xfId="12287"/>
    <cellStyle name="Normal 24 2 15 2" xfId="47505"/>
    <cellStyle name="Normal 24 2 16" xfId="37492"/>
    <cellStyle name="Normal 24 2 17" xfId="24894"/>
    <cellStyle name="Normal 24 2 18" xfId="60107"/>
    <cellStyle name="Normal 24 2 2" xfId="1221"/>
    <cellStyle name="Normal 24 2 2 10" xfId="7004"/>
    <cellStyle name="Normal 24 2 2 10 2" xfId="19630"/>
    <cellStyle name="Normal 24 2 2 10 2 2" xfId="54846"/>
    <cellStyle name="Normal 24 2 2 10 3" xfId="42249"/>
    <cellStyle name="Normal 24 2 2 10 4" xfId="32235"/>
    <cellStyle name="Normal 24 2 2 11" xfId="8785"/>
    <cellStyle name="Normal 24 2 2 11 2" xfId="21406"/>
    <cellStyle name="Normal 24 2 2 11 2 2" xfId="56622"/>
    <cellStyle name="Normal 24 2 2 11 3" xfId="44025"/>
    <cellStyle name="Normal 24 2 2 11 4" xfId="34011"/>
    <cellStyle name="Normal 24 2 2 12" xfId="10610"/>
    <cellStyle name="Normal 24 2 2 12 2" xfId="23221"/>
    <cellStyle name="Normal 24 2 2 12 2 2" xfId="58437"/>
    <cellStyle name="Normal 24 2 2 12 3" xfId="45840"/>
    <cellStyle name="Normal 24 2 2 12 4" xfId="35826"/>
    <cellStyle name="Normal 24 2 2 13" xfId="14945"/>
    <cellStyle name="Normal 24 2 2 13 2" xfId="50162"/>
    <cellStyle name="Normal 24 2 2 13 3" xfId="27551"/>
    <cellStyle name="Normal 24 2 2 14" xfId="12359"/>
    <cellStyle name="Normal 24 2 2 14 2" xfId="47577"/>
    <cellStyle name="Normal 24 2 2 15" xfId="37564"/>
    <cellStyle name="Normal 24 2 2 16" xfId="24966"/>
    <cellStyle name="Normal 24 2 2 17" xfId="60179"/>
    <cellStyle name="Normal 24 2 2 2" xfId="1222"/>
    <cellStyle name="Normal 24 2 2 2 10" xfId="10611"/>
    <cellStyle name="Normal 24 2 2 2 10 2" xfId="23222"/>
    <cellStyle name="Normal 24 2 2 2 10 2 2" xfId="58438"/>
    <cellStyle name="Normal 24 2 2 2 10 3" xfId="45841"/>
    <cellStyle name="Normal 24 2 2 2 10 4" xfId="35827"/>
    <cellStyle name="Normal 24 2 2 2 11" xfId="15100"/>
    <cellStyle name="Normal 24 2 2 2 11 2" xfId="50316"/>
    <cellStyle name="Normal 24 2 2 2 11 3" xfId="27705"/>
    <cellStyle name="Normal 24 2 2 2 12" xfId="12513"/>
    <cellStyle name="Normal 24 2 2 2 12 2" xfId="47731"/>
    <cellStyle name="Normal 24 2 2 2 13" xfId="37719"/>
    <cellStyle name="Normal 24 2 2 2 14" xfId="25120"/>
    <cellStyle name="Normal 24 2 2 2 15" xfId="60333"/>
    <cellStyle name="Normal 24 2 2 2 2" xfId="3236"/>
    <cellStyle name="Normal 24 2 2 2 2 10" xfId="25604"/>
    <cellStyle name="Normal 24 2 2 2 2 11" xfId="61139"/>
    <cellStyle name="Normal 24 2 2 2 2 2" xfId="5036"/>
    <cellStyle name="Normal 24 2 2 2 2 2 2" xfId="17682"/>
    <cellStyle name="Normal 24 2 2 2 2 2 2 2" xfId="52898"/>
    <cellStyle name="Normal 24 2 2 2 2 2 2 3" xfId="30287"/>
    <cellStyle name="Normal 24 2 2 2 2 2 3" xfId="14128"/>
    <cellStyle name="Normal 24 2 2 2 2 2 3 2" xfId="49346"/>
    <cellStyle name="Normal 24 2 2 2 2 2 4" xfId="40301"/>
    <cellStyle name="Normal 24 2 2 2 2 2 5" xfId="26735"/>
    <cellStyle name="Normal 24 2 2 2 2 3" xfId="6506"/>
    <cellStyle name="Normal 24 2 2 2 2 3 2" xfId="19136"/>
    <cellStyle name="Normal 24 2 2 2 2 3 2 2" xfId="54352"/>
    <cellStyle name="Normal 24 2 2 2 2 3 3" xfId="41755"/>
    <cellStyle name="Normal 24 2 2 2 2 3 4" xfId="31741"/>
    <cellStyle name="Normal 24 2 2 2 2 4" xfId="7965"/>
    <cellStyle name="Normal 24 2 2 2 2 4 2" xfId="20590"/>
    <cellStyle name="Normal 24 2 2 2 2 4 2 2" xfId="55806"/>
    <cellStyle name="Normal 24 2 2 2 2 4 3" xfId="43209"/>
    <cellStyle name="Normal 24 2 2 2 2 4 4" xfId="33195"/>
    <cellStyle name="Normal 24 2 2 2 2 5" xfId="9746"/>
    <cellStyle name="Normal 24 2 2 2 2 5 2" xfId="22366"/>
    <cellStyle name="Normal 24 2 2 2 2 5 2 2" xfId="57582"/>
    <cellStyle name="Normal 24 2 2 2 2 5 3" xfId="44985"/>
    <cellStyle name="Normal 24 2 2 2 2 5 4" xfId="34971"/>
    <cellStyle name="Normal 24 2 2 2 2 6" xfId="11539"/>
    <cellStyle name="Normal 24 2 2 2 2 6 2" xfId="24142"/>
    <cellStyle name="Normal 24 2 2 2 2 6 2 2" xfId="59358"/>
    <cellStyle name="Normal 24 2 2 2 2 6 3" xfId="46761"/>
    <cellStyle name="Normal 24 2 2 2 2 6 4" xfId="36747"/>
    <cellStyle name="Normal 24 2 2 2 2 7" xfId="15906"/>
    <cellStyle name="Normal 24 2 2 2 2 7 2" xfId="51122"/>
    <cellStyle name="Normal 24 2 2 2 2 7 3" xfId="28511"/>
    <cellStyle name="Normal 24 2 2 2 2 8" xfId="12997"/>
    <cellStyle name="Normal 24 2 2 2 2 8 2" xfId="48215"/>
    <cellStyle name="Normal 24 2 2 2 2 9" xfId="38525"/>
    <cellStyle name="Normal 24 2 2 2 3" xfId="3565"/>
    <cellStyle name="Normal 24 2 2 2 3 10" xfId="27060"/>
    <cellStyle name="Normal 24 2 2 2 3 11" xfId="61464"/>
    <cellStyle name="Normal 24 2 2 2 3 2" xfId="5361"/>
    <cellStyle name="Normal 24 2 2 2 3 2 2" xfId="18007"/>
    <cellStyle name="Normal 24 2 2 2 3 2 2 2" xfId="53223"/>
    <cellStyle name="Normal 24 2 2 2 3 2 3" xfId="40626"/>
    <cellStyle name="Normal 24 2 2 2 3 2 4" xfId="30612"/>
    <cellStyle name="Normal 24 2 2 2 3 3" xfId="6831"/>
    <cellStyle name="Normal 24 2 2 2 3 3 2" xfId="19461"/>
    <cellStyle name="Normal 24 2 2 2 3 3 2 2" xfId="54677"/>
    <cellStyle name="Normal 24 2 2 2 3 3 3" xfId="42080"/>
    <cellStyle name="Normal 24 2 2 2 3 3 4" xfId="32066"/>
    <cellStyle name="Normal 24 2 2 2 3 4" xfId="8290"/>
    <cellStyle name="Normal 24 2 2 2 3 4 2" xfId="20915"/>
    <cellStyle name="Normal 24 2 2 2 3 4 2 2" xfId="56131"/>
    <cellStyle name="Normal 24 2 2 2 3 4 3" xfId="43534"/>
    <cellStyle name="Normal 24 2 2 2 3 4 4" xfId="33520"/>
    <cellStyle name="Normal 24 2 2 2 3 5" xfId="10071"/>
    <cellStyle name="Normal 24 2 2 2 3 5 2" xfId="22691"/>
    <cellStyle name="Normal 24 2 2 2 3 5 2 2" xfId="57907"/>
    <cellStyle name="Normal 24 2 2 2 3 5 3" xfId="45310"/>
    <cellStyle name="Normal 24 2 2 2 3 5 4" xfId="35296"/>
    <cellStyle name="Normal 24 2 2 2 3 6" xfId="11864"/>
    <cellStyle name="Normal 24 2 2 2 3 6 2" xfId="24467"/>
    <cellStyle name="Normal 24 2 2 2 3 6 2 2" xfId="59683"/>
    <cellStyle name="Normal 24 2 2 2 3 6 3" xfId="47086"/>
    <cellStyle name="Normal 24 2 2 2 3 6 4" xfId="37072"/>
    <cellStyle name="Normal 24 2 2 2 3 7" xfId="16231"/>
    <cellStyle name="Normal 24 2 2 2 3 7 2" xfId="51447"/>
    <cellStyle name="Normal 24 2 2 2 3 7 3" xfId="28836"/>
    <cellStyle name="Normal 24 2 2 2 3 8" xfId="14453"/>
    <cellStyle name="Normal 24 2 2 2 3 8 2" xfId="49671"/>
    <cellStyle name="Normal 24 2 2 2 3 9" xfId="38850"/>
    <cellStyle name="Normal 24 2 2 2 4" xfId="2727"/>
    <cellStyle name="Normal 24 2 2 2 4 10" xfId="26251"/>
    <cellStyle name="Normal 24 2 2 2 4 11" xfId="60655"/>
    <cellStyle name="Normal 24 2 2 2 4 2" xfId="4552"/>
    <cellStyle name="Normal 24 2 2 2 4 2 2" xfId="17198"/>
    <cellStyle name="Normal 24 2 2 2 4 2 2 2" xfId="52414"/>
    <cellStyle name="Normal 24 2 2 2 4 2 3" xfId="39817"/>
    <cellStyle name="Normal 24 2 2 2 4 2 4" xfId="29803"/>
    <cellStyle name="Normal 24 2 2 2 4 3" xfId="6022"/>
    <cellStyle name="Normal 24 2 2 2 4 3 2" xfId="18652"/>
    <cellStyle name="Normal 24 2 2 2 4 3 2 2" xfId="53868"/>
    <cellStyle name="Normal 24 2 2 2 4 3 3" xfId="41271"/>
    <cellStyle name="Normal 24 2 2 2 4 3 4" xfId="31257"/>
    <cellStyle name="Normal 24 2 2 2 4 4" xfId="7481"/>
    <cellStyle name="Normal 24 2 2 2 4 4 2" xfId="20106"/>
    <cellStyle name="Normal 24 2 2 2 4 4 2 2" xfId="55322"/>
    <cellStyle name="Normal 24 2 2 2 4 4 3" xfId="42725"/>
    <cellStyle name="Normal 24 2 2 2 4 4 4" xfId="32711"/>
    <cellStyle name="Normal 24 2 2 2 4 5" xfId="9262"/>
    <cellStyle name="Normal 24 2 2 2 4 5 2" xfId="21882"/>
    <cellStyle name="Normal 24 2 2 2 4 5 2 2" xfId="57098"/>
    <cellStyle name="Normal 24 2 2 2 4 5 3" xfId="44501"/>
    <cellStyle name="Normal 24 2 2 2 4 5 4" xfId="34487"/>
    <cellStyle name="Normal 24 2 2 2 4 6" xfId="11055"/>
    <cellStyle name="Normal 24 2 2 2 4 6 2" xfId="23658"/>
    <cellStyle name="Normal 24 2 2 2 4 6 2 2" xfId="58874"/>
    <cellStyle name="Normal 24 2 2 2 4 6 3" xfId="46277"/>
    <cellStyle name="Normal 24 2 2 2 4 6 4" xfId="36263"/>
    <cellStyle name="Normal 24 2 2 2 4 7" xfId="15422"/>
    <cellStyle name="Normal 24 2 2 2 4 7 2" xfId="50638"/>
    <cellStyle name="Normal 24 2 2 2 4 7 3" xfId="28027"/>
    <cellStyle name="Normal 24 2 2 2 4 8" xfId="13644"/>
    <cellStyle name="Normal 24 2 2 2 4 8 2" xfId="48862"/>
    <cellStyle name="Normal 24 2 2 2 4 9" xfId="38041"/>
    <cellStyle name="Normal 24 2 2 2 5" xfId="3890"/>
    <cellStyle name="Normal 24 2 2 2 5 2" xfId="8613"/>
    <cellStyle name="Normal 24 2 2 2 5 2 2" xfId="21238"/>
    <cellStyle name="Normal 24 2 2 2 5 2 2 2" xfId="56454"/>
    <cellStyle name="Normal 24 2 2 2 5 2 3" xfId="43857"/>
    <cellStyle name="Normal 24 2 2 2 5 2 4" xfId="33843"/>
    <cellStyle name="Normal 24 2 2 2 5 3" xfId="10394"/>
    <cellStyle name="Normal 24 2 2 2 5 3 2" xfId="23014"/>
    <cellStyle name="Normal 24 2 2 2 5 3 2 2" xfId="58230"/>
    <cellStyle name="Normal 24 2 2 2 5 3 3" xfId="45633"/>
    <cellStyle name="Normal 24 2 2 2 5 3 4" xfId="35619"/>
    <cellStyle name="Normal 24 2 2 2 5 4" xfId="12189"/>
    <cellStyle name="Normal 24 2 2 2 5 4 2" xfId="24790"/>
    <cellStyle name="Normal 24 2 2 2 5 4 2 2" xfId="60006"/>
    <cellStyle name="Normal 24 2 2 2 5 4 3" xfId="47409"/>
    <cellStyle name="Normal 24 2 2 2 5 4 4" xfId="37395"/>
    <cellStyle name="Normal 24 2 2 2 5 5" xfId="16554"/>
    <cellStyle name="Normal 24 2 2 2 5 5 2" xfId="51770"/>
    <cellStyle name="Normal 24 2 2 2 5 5 3" xfId="29159"/>
    <cellStyle name="Normal 24 2 2 2 5 6" xfId="14776"/>
    <cellStyle name="Normal 24 2 2 2 5 6 2" xfId="49994"/>
    <cellStyle name="Normal 24 2 2 2 5 7" xfId="39173"/>
    <cellStyle name="Normal 24 2 2 2 5 8" xfId="27383"/>
    <cellStyle name="Normal 24 2 2 2 6" xfId="4230"/>
    <cellStyle name="Normal 24 2 2 2 6 2" xfId="16876"/>
    <cellStyle name="Normal 24 2 2 2 6 2 2" xfId="52092"/>
    <cellStyle name="Normal 24 2 2 2 6 2 3" xfId="29481"/>
    <cellStyle name="Normal 24 2 2 2 6 3" xfId="13322"/>
    <cellStyle name="Normal 24 2 2 2 6 3 2" xfId="48540"/>
    <cellStyle name="Normal 24 2 2 2 6 4" xfId="39495"/>
    <cellStyle name="Normal 24 2 2 2 6 5" xfId="25929"/>
    <cellStyle name="Normal 24 2 2 2 7" xfId="5700"/>
    <cellStyle name="Normal 24 2 2 2 7 2" xfId="18330"/>
    <cellStyle name="Normal 24 2 2 2 7 2 2" xfId="53546"/>
    <cellStyle name="Normal 24 2 2 2 7 3" xfId="40949"/>
    <cellStyle name="Normal 24 2 2 2 7 4" xfId="30935"/>
    <cellStyle name="Normal 24 2 2 2 8" xfId="7159"/>
    <cellStyle name="Normal 24 2 2 2 8 2" xfId="19784"/>
    <cellStyle name="Normal 24 2 2 2 8 2 2" xfId="55000"/>
    <cellStyle name="Normal 24 2 2 2 8 3" xfId="42403"/>
    <cellStyle name="Normal 24 2 2 2 8 4" xfId="32389"/>
    <cellStyle name="Normal 24 2 2 2 9" xfId="8940"/>
    <cellStyle name="Normal 24 2 2 2 9 2" xfId="21560"/>
    <cellStyle name="Normal 24 2 2 2 9 2 2" xfId="56776"/>
    <cellStyle name="Normal 24 2 2 2 9 3" xfId="44179"/>
    <cellStyle name="Normal 24 2 2 2 9 4" xfId="34165"/>
    <cellStyle name="Normal 24 2 2 3" xfId="3076"/>
    <cellStyle name="Normal 24 2 2 3 10" xfId="25447"/>
    <cellStyle name="Normal 24 2 2 3 11" xfId="60982"/>
    <cellStyle name="Normal 24 2 2 3 2" xfId="4879"/>
    <cellStyle name="Normal 24 2 2 3 2 2" xfId="17525"/>
    <cellStyle name="Normal 24 2 2 3 2 2 2" xfId="52741"/>
    <cellStyle name="Normal 24 2 2 3 2 2 3" xfId="30130"/>
    <cellStyle name="Normal 24 2 2 3 2 3" xfId="13971"/>
    <cellStyle name="Normal 24 2 2 3 2 3 2" xfId="49189"/>
    <cellStyle name="Normal 24 2 2 3 2 4" xfId="40144"/>
    <cellStyle name="Normal 24 2 2 3 2 5" xfId="26578"/>
    <cellStyle name="Normal 24 2 2 3 3" xfId="6349"/>
    <cellStyle name="Normal 24 2 2 3 3 2" xfId="18979"/>
    <cellStyle name="Normal 24 2 2 3 3 2 2" xfId="54195"/>
    <cellStyle name="Normal 24 2 2 3 3 3" xfId="41598"/>
    <cellStyle name="Normal 24 2 2 3 3 4" xfId="31584"/>
    <cellStyle name="Normal 24 2 2 3 4" xfId="7808"/>
    <cellStyle name="Normal 24 2 2 3 4 2" xfId="20433"/>
    <cellStyle name="Normal 24 2 2 3 4 2 2" xfId="55649"/>
    <cellStyle name="Normal 24 2 2 3 4 3" xfId="43052"/>
    <cellStyle name="Normal 24 2 2 3 4 4" xfId="33038"/>
    <cellStyle name="Normal 24 2 2 3 5" xfId="9589"/>
    <cellStyle name="Normal 24 2 2 3 5 2" xfId="22209"/>
    <cellStyle name="Normal 24 2 2 3 5 2 2" xfId="57425"/>
    <cellStyle name="Normal 24 2 2 3 5 3" xfId="44828"/>
    <cellStyle name="Normal 24 2 2 3 5 4" xfId="34814"/>
    <cellStyle name="Normal 24 2 2 3 6" xfId="11382"/>
    <cellStyle name="Normal 24 2 2 3 6 2" xfId="23985"/>
    <cellStyle name="Normal 24 2 2 3 6 2 2" xfId="59201"/>
    <cellStyle name="Normal 24 2 2 3 6 3" xfId="46604"/>
    <cellStyle name="Normal 24 2 2 3 6 4" xfId="36590"/>
    <cellStyle name="Normal 24 2 2 3 7" xfId="15749"/>
    <cellStyle name="Normal 24 2 2 3 7 2" xfId="50965"/>
    <cellStyle name="Normal 24 2 2 3 7 3" xfId="28354"/>
    <cellStyle name="Normal 24 2 2 3 8" xfId="12840"/>
    <cellStyle name="Normal 24 2 2 3 8 2" xfId="48058"/>
    <cellStyle name="Normal 24 2 2 3 9" xfId="38368"/>
    <cellStyle name="Normal 24 2 2 4" xfId="2903"/>
    <cellStyle name="Normal 24 2 2 4 10" xfId="25288"/>
    <cellStyle name="Normal 24 2 2 4 11" xfId="60823"/>
    <cellStyle name="Normal 24 2 2 4 2" xfId="4720"/>
    <cellStyle name="Normal 24 2 2 4 2 2" xfId="17366"/>
    <cellStyle name="Normal 24 2 2 4 2 2 2" xfId="52582"/>
    <cellStyle name="Normal 24 2 2 4 2 2 3" xfId="29971"/>
    <cellStyle name="Normal 24 2 2 4 2 3" xfId="13812"/>
    <cellStyle name="Normal 24 2 2 4 2 3 2" xfId="49030"/>
    <cellStyle name="Normal 24 2 2 4 2 4" xfId="39985"/>
    <cellStyle name="Normal 24 2 2 4 2 5" xfId="26419"/>
    <cellStyle name="Normal 24 2 2 4 3" xfId="6190"/>
    <cellStyle name="Normal 24 2 2 4 3 2" xfId="18820"/>
    <cellStyle name="Normal 24 2 2 4 3 2 2" xfId="54036"/>
    <cellStyle name="Normal 24 2 2 4 3 3" xfId="41439"/>
    <cellStyle name="Normal 24 2 2 4 3 4" xfId="31425"/>
    <cellStyle name="Normal 24 2 2 4 4" xfId="7649"/>
    <cellStyle name="Normal 24 2 2 4 4 2" xfId="20274"/>
    <cellStyle name="Normal 24 2 2 4 4 2 2" xfId="55490"/>
    <cellStyle name="Normal 24 2 2 4 4 3" xfId="42893"/>
    <cellStyle name="Normal 24 2 2 4 4 4" xfId="32879"/>
    <cellStyle name="Normal 24 2 2 4 5" xfId="9430"/>
    <cellStyle name="Normal 24 2 2 4 5 2" xfId="22050"/>
    <cellStyle name="Normal 24 2 2 4 5 2 2" xfId="57266"/>
    <cellStyle name="Normal 24 2 2 4 5 3" xfId="44669"/>
    <cellStyle name="Normal 24 2 2 4 5 4" xfId="34655"/>
    <cellStyle name="Normal 24 2 2 4 6" xfId="11223"/>
    <cellStyle name="Normal 24 2 2 4 6 2" xfId="23826"/>
    <cellStyle name="Normal 24 2 2 4 6 2 2" xfId="59042"/>
    <cellStyle name="Normal 24 2 2 4 6 3" xfId="46445"/>
    <cellStyle name="Normal 24 2 2 4 6 4" xfId="36431"/>
    <cellStyle name="Normal 24 2 2 4 7" xfId="15590"/>
    <cellStyle name="Normal 24 2 2 4 7 2" xfId="50806"/>
    <cellStyle name="Normal 24 2 2 4 7 3" xfId="28195"/>
    <cellStyle name="Normal 24 2 2 4 8" xfId="12681"/>
    <cellStyle name="Normal 24 2 2 4 8 2" xfId="47899"/>
    <cellStyle name="Normal 24 2 2 4 9" xfId="38209"/>
    <cellStyle name="Normal 24 2 2 5" xfId="3411"/>
    <cellStyle name="Normal 24 2 2 5 10" xfId="26906"/>
    <cellStyle name="Normal 24 2 2 5 11" xfId="61310"/>
    <cellStyle name="Normal 24 2 2 5 2" xfId="5207"/>
    <cellStyle name="Normal 24 2 2 5 2 2" xfId="17853"/>
    <cellStyle name="Normal 24 2 2 5 2 2 2" xfId="53069"/>
    <cellStyle name="Normal 24 2 2 5 2 3" xfId="40472"/>
    <cellStyle name="Normal 24 2 2 5 2 4" xfId="30458"/>
    <cellStyle name="Normal 24 2 2 5 3" xfId="6677"/>
    <cellStyle name="Normal 24 2 2 5 3 2" xfId="19307"/>
    <cellStyle name="Normal 24 2 2 5 3 2 2" xfId="54523"/>
    <cellStyle name="Normal 24 2 2 5 3 3" xfId="41926"/>
    <cellStyle name="Normal 24 2 2 5 3 4" xfId="31912"/>
    <cellStyle name="Normal 24 2 2 5 4" xfId="8136"/>
    <cellStyle name="Normal 24 2 2 5 4 2" xfId="20761"/>
    <cellStyle name="Normal 24 2 2 5 4 2 2" xfId="55977"/>
    <cellStyle name="Normal 24 2 2 5 4 3" xfId="43380"/>
    <cellStyle name="Normal 24 2 2 5 4 4" xfId="33366"/>
    <cellStyle name="Normal 24 2 2 5 5" xfId="9917"/>
    <cellStyle name="Normal 24 2 2 5 5 2" xfId="22537"/>
    <cellStyle name="Normal 24 2 2 5 5 2 2" xfId="57753"/>
    <cellStyle name="Normal 24 2 2 5 5 3" xfId="45156"/>
    <cellStyle name="Normal 24 2 2 5 5 4" xfId="35142"/>
    <cellStyle name="Normal 24 2 2 5 6" xfId="11710"/>
    <cellStyle name="Normal 24 2 2 5 6 2" xfId="24313"/>
    <cellStyle name="Normal 24 2 2 5 6 2 2" xfId="59529"/>
    <cellStyle name="Normal 24 2 2 5 6 3" xfId="46932"/>
    <cellStyle name="Normal 24 2 2 5 6 4" xfId="36918"/>
    <cellStyle name="Normal 24 2 2 5 7" xfId="16077"/>
    <cellStyle name="Normal 24 2 2 5 7 2" xfId="51293"/>
    <cellStyle name="Normal 24 2 2 5 7 3" xfId="28682"/>
    <cellStyle name="Normal 24 2 2 5 8" xfId="14299"/>
    <cellStyle name="Normal 24 2 2 5 8 2" xfId="49517"/>
    <cellStyle name="Normal 24 2 2 5 9" xfId="38696"/>
    <cellStyle name="Normal 24 2 2 6" xfId="2572"/>
    <cellStyle name="Normal 24 2 2 6 10" xfId="26097"/>
    <cellStyle name="Normal 24 2 2 6 11" xfId="60501"/>
    <cellStyle name="Normal 24 2 2 6 2" xfId="4398"/>
    <cellStyle name="Normal 24 2 2 6 2 2" xfId="17044"/>
    <cellStyle name="Normal 24 2 2 6 2 2 2" xfId="52260"/>
    <cellStyle name="Normal 24 2 2 6 2 3" xfId="39663"/>
    <cellStyle name="Normal 24 2 2 6 2 4" xfId="29649"/>
    <cellStyle name="Normal 24 2 2 6 3" xfId="5868"/>
    <cellStyle name="Normal 24 2 2 6 3 2" xfId="18498"/>
    <cellStyle name="Normal 24 2 2 6 3 2 2" xfId="53714"/>
    <cellStyle name="Normal 24 2 2 6 3 3" xfId="41117"/>
    <cellStyle name="Normal 24 2 2 6 3 4" xfId="31103"/>
    <cellStyle name="Normal 24 2 2 6 4" xfId="7327"/>
    <cellStyle name="Normal 24 2 2 6 4 2" xfId="19952"/>
    <cellStyle name="Normal 24 2 2 6 4 2 2" xfId="55168"/>
    <cellStyle name="Normal 24 2 2 6 4 3" xfId="42571"/>
    <cellStyle name="Normal 24 2 2 6 4 4" xfId="32557"/>
    <cellStyle name="Normal 24 2 2 6 5" xfId="9108"/>
    <cellStyle name="Normal 24 2 2 6 5 2" xfId="21728"/>
    <cellStyle name="Normal 24 2 2 6 5 2 2" xfId="56944"/>
    <cellStyle name="Normal 24 2 2 6 5 3" xfId="44347"/>
    <cellStyle name="Normal 24 2 2 6 5 4" xfId="34333"/>
    <cellStyle name="Normal 24 2 2 6 6" xfId="10901"/>
    <cellStyle name="Normal 24 2 2 6 6 2" xfId="23504"/>
    <cellStyle name="Normal 24 2 2 6 6 2 2" xfId="58720"/>
    <cellStyle name="Normal 24 2 2 6 6 3" xfId="46123"/>
    <cellStyle name="Normal 24 2 2 6 6 4" xfId="36109"/>
    <cellStyle name="Normal 24 2 2 6 7" xfId="15268"/>
    <cellStyle name="Normal 24 2 2 6 7 2" xfId="50484"/>
    <cellStyle name="Normal 24 2 2 6 7 3" xfId="27873"/>
    <cellStyle name="Normal 24 2 2 6 8" xfId="13490"/>
    <cellStyle name="Normal 24 2 2 6 8 2" xfId="48708"/>
    <cellStyle name="Normal 24 2 2 6 9" xfId="37887"/>
    <cellStyle name="Normal 24 2 2 7" xfId="3735"/>
    <cellStyle name="Normal 24 2 2 7 2" xfId="8459"/>
    <cellStyle name="Normal 24 2 2 7 2 2" xfId="21084"/>
    <cellStyle name="Normal 24 2 2 7 2 2 2" xfId="56300"/>
    <cellStyle name="Normal 24 2 2 7 2 3" xfId="43703"/>
    <cellStyle name="Normal 24 2 2 7 2 4" xfId="33689"/>
    <cellStyle name="Normal 24 2 2 7 3" xfId="10240"/>
    <cellStyle name="Normal 24 2 2 7 3 2" xfId="22860"/>
    <cellStyle name="Normal 24 2 2 7 3 2 2" xfId="58076"/>
    <cellStyle name="Normal 24 2 2 7 3 3" xfId="45479"/>
    <cellStyle name="Normal 24 2 2 7 3 4" xfId="35465"/>
    <cellStyle name="Normal 24 2 2 7 4" xfId="12035"/>
    <cellStyle name="Normal 24 2 2 7 4 2" xfId="24636"/>
    <cellStyle name="Normal 24 2 2 7 4 2 2" xfId="59852"/>
    <cellStyle name="Normal 24 2 2 7 4 3" xfId="47255"/>
    <cellStyle name="Normal 24 2 2 7 4 4" xfId="37241"/>
    <cellStyle name="Normal 24 2 2 7 5" xfId="16400"/>
    <cellStyle name="Normal 24 2 2 7 5 2" xfId="51616"/>
    <cellStyle name="Normal 24 2 2 7 5 3" xfId="29005"/>
    <cellStyle name="Normal 24 2 2 7 6" xfId="14622"/>
    <cellStyle name="Normal 24 2 2 7 6 2" xfId="49840"/>
    <cellStyle name="Normal 24 2 2 7 7" xfId="39019"/>
    <cellStyle name="Normal 24 2 2 7 8" xfId="27229"/>
    <cellStyle name="Normal 24 2 2 8" xfId="4073"/>
    <cellStyle name="Normal 24 2 2 8 2" xfId="16722"/>
    <cellStyle name="Normal 24 2 2 8 2 2" xfId="51938"/>
    <cellStyle name="Normal 24 2 2 8 2 3" xfId="29327"/>
    <cellStyle name="Normal 24 2 2 8 3" xfId="13168"/>
    <cellStyle name="Normal 24 2 2 8 3 2" xfId="48386"/>
    <cellStyle name="Normal 24 2 2 8 4" xfId="39341"/>
    <cellStyle name="Normal 24 2 2 8 5" xfId="25775"/>
    <cellStyle name="Normal 24 2 2 9" xfId="5546"/>
    <cellStyle name="Normal 24 2 2 9 2" xfId="18176"/>
    <cellStyle name="Normal 24 2 2 9 2 2" xfId="53392"/>
    <cellStyle name="Normal 24 2 2 9 3" xfId="40795"/>
    <cellStyle name="Normal 24 2 2 9 4" xfId="30781"/>
    <cellStyle name="Normal 24 2 3" xfId="1223"/>
    <cellStyle name="Normal 24 2 3 10" xfId="10612"/>
    <cellStyle name="Normal 24 2 3 10 2" xfId="23223"/>
    <cellStyle name="Normal 24 2 3 10 2 2" xfId="58439"/>
    <cellStyle name="Normal 24 2 3 10 3" xfId="45842"/>
    <cellStyle name="Normal 24 2 3 10 4" xfId="35828"/>
    <cellStyle name="Normal 24 2 3 11" xfId="15026"/>
    <cellStyle name="Normal 24 2 3 11 2" xfId="50242"/>
    <cellStyle name="Normal 24 2 3 11 3" xfId="27631"/>
    <cellStyle name="Normal 24 2 3 12" xfId="12439"/>
    <cellStyle name="Normal 24 2 3 12 2" xfId="47657"/>
    <cellStyle name="Normal 24 2 3 13" xfId="37645"/>
    <cellStyle name="Normal 24 2 3 14" xfId="25046"/>
    <cellStyle name="Normal 24 2 3 15" xfId="60259"/>
    <cellStyle name="Normal 24 2 3 2" xfId="3162"/>
    <cellStyle name="Normal 24 2 3 2 10" xfId="25530"/>
    <cellStyle name="Normal 24 2 3 2 11" xfId="61065"/>
    <cellStyle name="Normal 24 2 3 2 2" xfId="4962"/>
    <cellStyle name="Normal 24 2 3 2 2 2" xfId="17608"/>
    <cellStyle name="Normal 24 2 3 2 2 2 2" xfId="52824"/>
    <cellStyle name="Normal 24 2 3 2 2 2 3" xfId="30213"/>
    <cellStyle name="Normal 24 2 3 2 2 3" xfId="14054"/>
    <cellStyle name="Normal 24 2 3 2 2 3 2" xfId="49272"/>
    <cellStyle name="Normal 24 2 3 2 2 4" xfId="40227"/>
    <cellStyle name="Normal 24 2 3 2 2 5" xfId="26661"/>
    <cellStyle name="Normal 24 2 3 2 3" xfId="6432"/>
    <cellStyle name="Normal 24 2 3 2 3 2" xfId="19062"/>
    <cellStyle name="Normal 24 2 3 2 3 2 2" xfId="54278"/>
    <cellStyle name="Normal 24 2 3 2 3 3" xfId="41681"/>
    <cellStyle name="Normal 24 2 3 2 3 4" xfId="31667"/>
    <cellStyle name="Normal 24 2 3 2 4" xfId="7891"/>
    <cellStyle name="Normal 24 2 3 2 4 2" xfId="20516"/>
    <cellStyle name="Normal 24 2 3 2 4 2 2" xfId="55732"/>
    <cellStyle name="Normal 24 2 3 2 4 3" xfId="43135"/>
    <cellStyle name="Normal 24 2 3 2 4 4" xfId="33121"/>
    <cellStyle name="Normal 24 2 3 2 5" xfId="9672"/>
    <cellStyle name="Normal 24 2 3 2 5 2" xfId="22292"/>
    <cellStyle name="Normal 24 2 3 2 5 2 2" xfId="57508"/>
    <cellStyle name="Normal 24 2 3 2 5 3" xfId="44911"/>
    <cellStyle name="Normal 24 2 3 2 5 4" xfId="34897"/>
    <cellStyle name="Normal 24 2 3 2 6" xfId="11465"/>
    <cellStyle name="Normal 24 2 3 2 6 2" xfId="24068"/>
    <cellStyle name="Normal 24 2 3 2 6 2 2" xfId="59284"/>
    <cellStyle name="Normal 24 2 3 2 6 3" xfId="46687"/>
    <cellStyle name="Normal 24 2 3 2 6 4" xfId="36673"/>
    <cellStyle name="Normal 24 2 3 2 7" xfId="15832"/>
    <cellStyle name="Normal 24 2 3 2 7 2" xfId="51048"/>
    <cellStyle name="Normal 24 2 3 2 7 3" xfId="28437"/>
    <cellStyle name="Normal 24 2 3 2 8" xfId="12923"/>
    <cellStyle name="Normal 24 2 3 2 8 2" xfId="48141"/>
    <cellStyle name="Normal 24 2 3 2 9" xfId="38451"/>
    <cellStyle name="Normal 24 2 3 3" xfId="3491"/>
    <cellStyle name="Normal 24 2 3 3 10" xfId="26986"/>
    <cellStyle name="Normal 24 2 3 3 11" xfId="61390"/>
    <cellStyle name="Normal 24 2 3 3 2" xfId="5287"/>
    <cellStyle name="Normal 24 2 3 3 2 2" xfId="17933"/>
    <cellStyle name="Normal 24 2 3 3 2 2 2" xfId="53149"/>
    <cellStyle name="Normal 24 2 3 3 2 3" xfId="40552"/>
    <cellStyle name="Normal 24 2 3 3 2 4" xfId="30538"/>
    <cellStyle name="Normal 24 2 3 3 3" xfId="6757"/>
    <cellStyle name="Normal 24 2 3 3 3 2" xfId="19387"/>
    <cellStyle name="Normal 24 2 3 3 3 2 2" xfId="54603"/>
    <cellStyle name="Normal 24 2 3 3 3 3" xfId="42006"/>
    <cellStyle name="Normal 24 2 3 3 3 4" xfId="31992"/>
    <cellStyle name="Normal 24 2 3 3 4" xfId="8216"/>
    <cellStyle name="Normal 24 2 3 3 4 2" xfId="20841"/>
    <cellStyle name="Normal 24 2 3 3 4 2 2" xfId="56057"/>
    <cellStyle name="Normal 24 2 3 3 4 3" xfId="43460"/>
    <cellStyle name="Normal 24 2 3 3 4 4" xfId="33446"/>
    <cellStyle name="Normal 24 2 3 3 5" xfId="9997"/>
    <cellStyle name="Normal 24 2 3 3 5 2" xfId="22617"/>
    <cellStyle name="Normal 24 2 3 3 5 2 2" xfId="57833"/>
    <cellStyle name="Normal 24 2 3 3 5 3" xfId="45236"/>
    <cellStyle name="Normal 24 2 3 3 5 4" xfId="35222"/>
    <cellStyle name="Normal 24 2 3 3 6" xfId="11790"/>
    <cellStyle name="Normal 24 2 3 3 6 2" xfId="24393"/>
    <cellStyle name="Normal 24 2 3 3 6 2 2" xfId="59609"/>
    <cellStyle name="Normal 24 2 3 3 6 3" xfId="47012"/>
    <cellStyle name="Normal 24 2 3 3 6 4" xfId="36998"/>
    <cellStyle name="Normal 24 2 3 3 7" xfId="16157"/>
    <cellStyle name="Normal 24 2 3 3 7 2" xfId="51373"/>
    <cellStyle name="Normal 24 2 3 3 7 3" xfId="28762"/>
    <cellStyle name="Normal 24 2 3 3 8" xfId="14379"/>
    <cellStyle name="Normal 24 2 3 3 8 2" xfId="49597"/>
    <cellStyle name="Normal 24 2 3 3 9" xfId="38776"/>
    <cellStyle name="Normal 24 2 3 4" xfId="2653"/>
    <cellStyle name="Normal 24 2 3 4 10" xfId="26177"/>
    <cellStyle name="Normal 24 2 3 4 11" xfId="60581"/>
    <cellStyle name="Normal 24 2 3 4 2" xfId="4478"/>
    <cellStyle name="Normal 24 2 3 4 2 2" xfId="17124"/>
    <cellStyle name="Normal 24 2 3 4 2 2 2" xfId="52340"/>
    <cellStyle name="Normal 24 2 3 4 2 3" xfId="39743"/>
    <cellStyle name="Normal 24 2 3 4 2 4" xfId="29729"/>
    <cellStyle name="Normal 24 2 3 4 3" xfId="5948"/>
    <cellStyle name="Normal 24 2 3 4 3 2" xfId="18578"/>
    <cellStyle name="Normal 24 2 3 4 3 2 2" xfId="53794"/>
    <cellStyle name="Normal 24 2 3 4 3 3" xfId="41197"/>
    <cellStyle name="Normal 24 2 3 4 3 4" xfId="31183"/>
    <cellStyle name="Normal 24 2 3 4 4" xfId="7407"/>
    <cellStyle name="Normal 24 2 3 4 4 2" xfId="20032"/>
    <cellStyle name="Normal 24 2 3 4 4 2 2" xfId="55248"/>
    <cellStyle name="Normal 24 2 3 4 4 3" xfId="42651"/>
    <cellStyle name="Normal 24 2 3 4 4 4" xfId="32637"/>
    <cellStyle name="Normal 24 2 3 4 5" xfId="9188"/>
    <cellStyle name="Normal 24 2 3 4 5 2" xfId="21808"/>
    <cellStyle name="Normal 24 2 3 4 5 2 2" xfId="57024"/>
    <cellStyle name="Normal 24 2 3 4 5 3" xfId="44427"/>
    <cellStyle name="Normal 24 2 3 4 5 4" xfId="34413"/>
    <cellStyle name="Normal 24 2 3 4 6" xfId="10981"/>
    <cellStyle name="Normal 24 2 3 4 6 2" xfId="23584"/>
    <cellStyle name="Normal 24 2 3 4 6 2 2" xfId="58800"/>
    <cellStyle name="Normal 24 2 3 4 6 3" xfId="46203"/>
    <cellStyle name="Normal 24 2 3 4 6 4" xfId="36189"/>
    <cellStyle name="Normal 24 2 3 4 7" xfId="15348"/>
    <cellStyle name="Normal 24 2 3 4 7 2" xfId="50564"/>
    <cellStyle name="Normal 24 2 3 4 7 3" xfId="27953"/>
    <cellStyle name="Normal 24 2 3 4 8" xfId="13570"/>
    <cellStyle name="Normal 24 2 3 4 8 2" xfId="48788"/>
    <cellStyle name="Normal 24 2 3 4 9" xfId="37967"/>
    <cellStyle name="Normal 24 2 3 5" xfId="3816"/>
    <cellStyle name="Normal 24 2 3 5 2" xfId="8539"/>
    <cellStyle name="Normal 24 2 3 5 2 2" xfId="21164"/>
    <cellStyle name="Normal 24 2 3 5 2 2 2" xfId="56380"/>
    <cellStyle name="Normal 24 2 3 5 2 3" xfId="43783"/>
    <cellStyle name="Normal 24 2 3 5 2 4" xfId="33769"/>
    <cellStyle name="Normal 24 2 3 5 3" xfId="10320"/>
    <cellStyle name="Normal 24 2 3 5 3 2" xfId="22940"/>
    <cellStyle name="Normal 24 2 3 5 3 2 2" xfId="58156"/>
    <cellStyle name="Normal 24 2 3 5 3 3" xfId="45559"/>
    <cellStyle name="Normal 24 2 3 5 3 4" xfId="35545"/>
    <cellStyle name="Normal 24 2 3 5 4" xfId="12115"/>
    <cellStyle name="Normal 24 2 3 5 4 2" xfId="24716"/>
    <cellStyle name="Normal 24 2 3 5 4 2 2" xfId="59932"/>
    <cellStyle name="Normal 24 2 3 5 4 3" xfId="47335"/>
    <cellStyle name="Normal 24 2 3 5 4 4" xfId="37321"/>
    <cellStyle name="Normal 24 2 3 5 5" xfId="16480"/>
    <cellStyle name="Normal 24 2 3 5 5 2" xfId="51696"/>
    <cellStyle name="Normal 24 2 3 5 5 3" xfId="29085"/>
    <cellStyle name="Normal 24 2 3 5 6" xfId="14702"/>
    <cellStyle name="Normal 24 2 3 5 6 2" xfId="49920"/>
    <cellStyle name="Normal 24 2 3 5 7" xfId="39099"/>
    <cellStyle name="Normal 24 2 3 5 8" xfId="27309"/>
    <cellStyle name="Normal 24 2 3 6" xfId="4156"/>
    <cellStyle name="Normal 24 2 3 6 2" xfId="16802"/>
    <cellStyle name="Normal 24 2 3 6 2 2" xfId="52018"/>
    <cellStyle name="Normal 24 2 3 6 2 3" xfId="29407"/>
    <cellStyle name="Normal 24 2 3 6 3" xfId="13248"/>
    <cellStyle name="Normal 24 2 3 6 3 2" xfId="48466"/>
    <cellStyle name="Normal 24 2 3 6 4" xfId="39421"/>
    <cellStyle name="Normal 24 2 3 6 5" xfId="25855"/>
    <cellStyle name="Normal 24 2 3 7" xfId="5626"/>
    <cellStyle name="Normal 24 2 3 7 2" xfId="18256"/>
    <cellStyle name="Normal 24 2 3 7 2 2" xfId="53472"/>
    <cellStyle name="Normal 24 2 3 7 3" xfId="40875"/>
    <cellStyle name="Normal 24 2 3 7 4" xfId="30861"/>
    <cellStyle name="Normal 24 2 3 8" xfId="7085"/>
    <cellStyle name="Normal 24 2 3 8 2" xfId="19710"/>
    <cellStyle name="Normal 24 2 3 8 2 2" xfId="54926"/>
    <cellStyle name="Normal 24 2 3 8 3" xfId="42329"/>
    <cellStyle name="Normal 24 2 3 8 4" xfId="32315"/>
    <cellStyle name="Normal 24 2 3 9" xfId="8866"/>
    <cellStyle name="Normal 24 2 3 9 2" xfId="21486"/>
    <cellStyle name="Normal 24 2 3 9 2 2" xfId="56702"/>
    <cellStyle name="Normal 24 2 3 9 3" xfId="44105"/>
    <cellStyle name="Normal 24 2 3 9 4" xfId="34091"/>
    <cellStyle name="Normal 24 2 4" xfId="2997"/>
    <cellStyle name="Normal 24 2 4 10" xfId="25371"/>
    <cellStyle name="Normal 24 2 4 11" xfId="60906"/>
    <cellStyle name="Normal 24 2 4 2" xfId="4803"/>
    <cellStyle name="Normal 24 2 4 2 2" xfId="17449"/>
    <cellStyle name="Normal 24 2 4 2 2 2" xfId="52665"/>
    <cellStyle name="Normal 24 2 4 2 2 3" xfId="30054"/>
    <cellStyle name="Normal 24 2 4 2 3" xfId="13895"/>
    <cellStyle name="Normal 24 2 4 2 3 2" xfId="49113"/>
    <cellStyle name="Normal 24 2 4 2 4" xfId="40068"/>
    <cellStyle name="Normal 24 2 4 2 5" xfId="26502"/>
    <cellStyle name="Normal 24 2 4 3" xfId="6273"/>
    <cellStyle name="Normal 24 2 4 3 2" xfId="18903"/>
    <cellStyle name="Normal 24 2 4 3 2 2" xfId="54119"/>
    <cellStyle name="Normal 24 2 4 3 3" xfId="41522"/>
    <cellStyle name="Normal 24 2 4 3 4" xfId="31508"/>
    <cellStyle name="Normal 24 2 4 4" xfId="7732"/>
    <cellStyle name="Normal 24 2 4 4 2" xfId="20357"/>
    <cellStyle name="Normal 24 2 4 4 2 2" xfId="55573"/>
    <cellStyle name="Normal 24 2 4 4 3" xfId="42976"/>
    <cellStyle name="Normal 24 2 4 4 4" xfId="32962"/>
    <cellStyle name="Normal 24 2 4 5" xfId="9513"/>
    <cellStyle name="Normal 24 2 4 5 2" xfId="22133"/>
    <cellStyle name="Normal 24 2 4 5 2 2" xfId="57349"/>
    <cellStyle name="Normal 24 2 4 5 3" xfId="44752"/>
    <cellStyle name="Normal 24 2 4 5 4" xfId="34738"/>
    <cellStyle name="Normal 24 2 4 6" xfId="11306"/>
    <cellStyle name="Normal 24 2 4 6 2" xfId="23909"/>
    <cellStyle name="Normal 24 2 4 6 2 2" xfId="59125"/>
    <cellStyle name="Normal 24 2 4 6 3" xfId="46528"/>
    <cellStyle name="Normal 24 2 4 6 4" xfId="36514"/>
    <cellStyle name="Normal 24 2 4 7" xfId="15673"/>
    <cellStyle name="Normal 24 2 4 7 2" xfId="50889"/>
    <cellStyle name="Normal 24 2 4 7 3" xfId="28278"/>
    <cellStyle name="Normal 24 2 4 8" xfId="12764"/>
    <cellStyle name="Normal 24 2 4 8 2" xfId="47982"/>
    <cellStyle name="Normal 24 2 4 9" xfId="38292"/>
    <cellStyle name="Normal 24 2 5" xfId="2830"/>
    <cellStyle name="Normal 24 2 5 10" xfId="25216"/>
    <cellStyle name="Normal 24 2 5 11" xfId="60751"/>
    <cellStyle name="Normal 24 2 5 2" xfId="4648"/>
    <cellStyle name="Normal 24 2 5 2 2" xfId="17294"/>
    <cellStyle name="Normal 24 2 5 2 2 2" xfId="52510"/>
    <cellStyle name="Normal 24 2 5 2 2 3" xfId="29899"/>
    <cellStyle name="Normal 24 2 5 2 3" xfId="13740"/>
    <cellStyle name="Normal 24 2 5 2 3 2" xfId="48958"/>
    <cellStyle name="Normal 24 2 5 2 4" xfId="39913"/>
    <cellStyle name="Normal 24 2 5 2 5" xfId="26347"/>
    <cellStyle name="Normal 24 2 5 3" xfId="6118"/>
    <cellStyle name="Normal 24 2 5 3 2" xfId="18748"/>
    <cellStyle name="Normal 24 2 5 3 2 2" xfId="53964"/>
    <cellStyle name="Normal 24 2 5 3 3" xfId="41367"/>
    <cellStyle name="Normal 24 2 5 3 4" xfId="31353"/>
    <cellStyle name="Normal 24 2 5 4" xfId="7577"/>
    <cellStyle name="Normal 24 2 5 4 2" xfId="20202"/>
    <cellStyle name="Normal 24 2 5 4 2 2" xfId="55418"/>
    <cellStyle name="Normal 24 2 5 4 3" xfId="42821"/>
    <cellStyle name="Normal 24 2 5 4 4" xfId="32807"/>
    <cellStyle name="Normal 24 2 5 5" xfId="9358"/>
    <cellStyle name="Normal 24 2 5 5 2" xfId="21978"/>
    <cellStyle name="Normal 24 2 5 5 2 2" xfId="57194"/>
    <cellStyle name="Normal 24 2 5 5 3" xfId="44597"/>
    <cellStyle name="Normal 24 2 5 5 4" xfId="34583"/>
    <cellStyle name="Normal 24 2 5 6" xfId="11151"/>
    <cellStyle name="Normal 24 2 5 6 2" xfId="23754"/>
    <cellStyle name="Normal 24 2 5 6 2 2" xfId="58970"/>
    <cellStyle name="Normal 24 2 5 6 3" xfId="46373"/>
    <cellStyle name="Normal 24 2 5 6 4" xfId="36359"/>
    <cellStyle name="Normal 24 2 5 7" xfId="15518"/>
    <cellStyle name="Normal 24 2 5 7 2" xfId="50734"/>
    <cellStyle name="Normal 24 2 5 7 3" xfId="28123"/>
    <cellStyle name="Normal 24 2 5 8" xfId="12609"/>
    <cellStyle name="Normal 24 2 5 8 2" xfId="47827"/>
    <cellStyle name="Normal 24 2 5 9" xfId="38137"/>
    <cellStyle name="Normal 24 2 6" xfId="3339"/>
    <cellStyle name="Normal 24 2 6 10" xfId="26834"/>
    <cellStyle name="Normal 24 2 6 11" xfId="61238"/>
    <cellStyle name="Normal 24 2 6 2" xfId="5135"/>
    <cellStyle name="Normal 24 2 6 2 2" xfId="17781"/>
    <cellStyle name="Normal 24 2 6 2 2 2" xfId="52997"/>
    <cellStyle name="Normal 24 2 6 2 3" xfId="40400"/>
    <cellStyle name="Normal 24 2 6 2 4" xfId="30386"/>
    <cellStyle name="Normal 24 2 6 3" xfId="6605"/>
    <cellStyle name="Normal 24 2 6 3 2" xfId="19235"/>
    <cellStyle name="Normal 24 2 6 3 2 2" xfId="54451"/>
    <cellStyle name="Normal 24 2 6 3 3" xfId="41854"/>
    <cellStyle name="Normal 24 2 6 3 4" xfId="31840"/>
    <cellStyle name="Normal 24 2 6 4" xfId="8064"/>
    <cellStyle name="Normal 24 2 6 4 2" xfId="20689"/>
    <cellStyle name="Normal 24 2 6 4 2 2" xfId="55905"/>
    <cellStyle name="Normal 24 2 6 4 3" xfId="43308"/>
    <cellStyle name="Normal 24 2 6 4 4" xfId="33294"/>
    <cellStyle name="Normal 24 2 6 5" xfId="9845"/>
    <cellStyle name="Normal 24 2 6 5 2" xfId="22465"/>
    <cellStyle name="Normal 24 2 6 5 2 2" xfId="57681"/>
    <cellStyle name="Normal 24 2 6 5 3" xfId="45084"/>
    <cellStyle name="Normal 24 2 6 5 4" xfId="35070"/>
    <cellStyle name="Normal 24 2 6 6" xfId="11638"/>
    <cellStyle name="Normal 24 2 6 6 2" xfId="24241"/>
    <cellStyle name="Normal 24 2 6 6 2 2" xfId="59457"/>
    <cellStyle name="Normal 24 2 6 6 3" xfId="46860"/>
    <cellStyle name="Normal 24 2 6 6 4" xfId="36846"/>
    <cellStyle name="Normal 24 2 6 7" xfId="16005"/>
    <cellStyle name="Normal 24 2 6 7 2" xfId="51221"/>
    <cellStyle name="Normal 24 2 6 7 3" xfId="28610"/>
    <cellStyle name="Normal 24 2 6 8" xfId="14227"/>
    <cellStyle name="Normal 24 2 6 8 2" xfId="49445"/>
    <cellStyle name="Normal 24 2 6 9" xfId="38624"/>
    <cellStyle name="Normal 24 2 7" xfId="2500"/>
    <cellStyle name="Normal 24 2 7 10" xfId="26025"/>
    <cellStyle name="Normal 24 2 7 11" xfId="60429"/>
    <cellStyle name="Normal 24 2 7 2" xfId="4326"/>
    <cellStyle name="Normal 24 2 7 2 2" xfId="16972"/>
    <cellStyle name="Normal 24 2 7 2 2 2" xfId="52188"/>
    <cellStyle name="Normal 24 2 7 2 3" xfId="39591"/>
    <cellStyle name="Normal 24 2 7 2 4" xfId="29577"/>
    <cellStyle name="Normal 24 2 7 3" xfId="5796"/>
    <cellStyle name="Normal 24 2 7 3 2" xfId="18426"/>
    <cellStyle name="Normal 24 2 7 3 2 2" xfId="53642"/>
    <cellStyle name="Normal 24 2 7 3 3" xfId="41045"/>
    <cellStyle name="Normal 24 2 7 3 4" xfId="31031"/>
    <cellStyle name="Normal 24 2 7 4" xfId="7255"/>
    <cellStyle name="Normal 24 2 7 4 2" xfId="19880"/>
    <cellStyle name="Normal 24 2 7 4 2 2" xfId="55096"/>
    <cellStyle name="Normal 24 2 7 4 3" xfId="42499"/>
    <cellStyle name="Normal 24 2 7 4 4" xfId="32485"/>
    <cellStyle name="Normal 24 2 7 5" xfId="9036"/>
    <cellStyle name="Normal 24 2 7 5 2" xfId="21656"/>
    <cellStyle name="Normal 24 2 7 5 2 2" xfId="56872"/>
    <cellStyle name="Normal 24 2 7 5 3" xfId="44275"/>
    <cellStyle name="Normal 24 2 7 5 4" xfId="34261"/>
    <cellStyle name="Normal 24 2 7 6" xfId="10829"/>
    <cellStyle name="Normal 24 2 7 6 2" xfId="23432"/>
    <cellStyle name="Normal 24 2 7 6 2 2" xfId="58648"/>
    <cellStyle name="Normal 24 2 7 6 3" xfId="46051"/>
    <cellStyle name="Normal 24 2 7 6 4" xfId="36037"/>
    <cellStyle name="Normal 24 2 7 7" xfId="15196"/>
    <cellStyle name="Normal 24 2 7 7 2" xfId="50412"/>
    <cellStyle name="Normal 24 2 7 7 3" xfId="27801"/>
    <cellStyle name="Normal 24 2 7 8" xfId="13418"/>
    <cellStyle name="Normal 24 2 7 8 2" xfId="48636"/>
    <cellStyle name="Normal 24 2 7 9" xfId="37815"/>
    <cellStyle name="Normal 24 2 8" xfId="3663"/>
    <cellStyle name="Normal 24 2 8 2" xfId="8387"/>
    <cellStyle name="Normal 24 2 8 2 2" xfId="21012"/>
    <cellStyle name="Normal 24 2 8 2 2 2" xfId="56228"/>
    <cellStyle name="Normal 24 2 8 2 3" xfId="43631"/>
    <cellStyle name="Normal 24 2 8 2 4" xfId="33617"/>
    <cellStyle name="Normal 24 2 8 3" xfId="10168"/>
    <cellStyle name="Normal 24 2 8 3 2" xfId="22788"/>
    <cellStyle name="Normal 24 2 8 3 2 2" xfId="58004"/>
    <cellStyle name="Normal 24 2 8 3 3" xfId="45407"/>
    <cellStyle name="Normal 24 2 8 3 4" xfId="35393"/>
    <cellStyle name="Normal 24 2 8 4" xfId="11963"/>
    <cellStyle name="Normal 24 2 8 4 2" xfId="24564"/>
    <cellStyle name="Normal 24 2 8 4 2 2" xfId="59780"/>
    <cellStyle name="Normal 24 2 8 4 3" xfId="47183"/>
    <cellStyle name="Normal 24 2 8 4 4" xfId="37169"/>
    <cellStyle name="Normal 24 2 8 5" xfId="16328"/>
    <cellStyle name="Normal 24 2 8 5 2" xfId="51544"/>
    <cellStyle name="Normal 24 2 8 5 3" xfId="28933"/>
    <cellStyle name="Normal 24 2 8 6" xfId="14550"/>
    <cellStyle name="Normal 24 2 8 6 2" xfId="49768"/>
    <cellStyle name="Normal 24 2 8 7" xfId="38947"/>
    <cellStyle name="Normal 24 2 8 8" xfId="27157"/>
    <cellStyle name="Normal 24 2 9" xfId="3995"/>
    <cellStyle name="Normal 24 2 9 2" xfId="16650"/>
    <cellStyle name="Normal 24 2 9 2 2" xfId="51866"/>
    <cellStyle name="Normal 24 2 9 2 3" xfId="29255"/>
    <cellStyle name="Normal 24 2 9 3" xfId="13096"/>
    <cellStyle name="Normal 24 2 9 3 2" xfId="48314"/>
    <cellStyle name="Normal 24 2 9 4" xfId="39269"/>
    <cellStyle name="Normal 24 2 9 5" xfId="25703"/>
    <cellStyle name="Normal 24 2_District Target Attainment" xfId="1224"/>
    <cellStyle name="Normal 24 3" xfId="1225"/>
    <cellStyle name="Normal 24 3 10" xfId="6966"/>
    <cellStyle name="Normal 24 3 10 2" xfId="19592"/>
    <cellStyle name="Normal 24 3 10 2 2" xfId="54808"/>
    <cellStyle name="Normal 24 3 10 3" xfId="42211"/>
    <cellStyle name="Normal 24 3 10 4" xfId="32197"/>
    <cellStyle name="Normal 24 3 11" xfId="8747"/>
    <cellStyle name="Normal 24 3 11 2" xfId="21368"/>
    <cellStyle name="Normal 24 3 11 2 2" xfId="56584"/>
    <cellStyle name="Normal 24 3 11 3" xfId="43987"/>
    <cellStyle name="Normal 24 3 11 4" xfId="33973"/>
    <cellStyle name="Normal 24 3 12" xfId="10613"/>
    <cellStyle name="Normal 24 3 12 2" xfId="23224"/>
    <cellStyle name="Normal 24 3 12 2 2" xfId="58440"/>
    <cellStyle name="Normal 24 3 12 3" xfId="45843"/>
    <cellStyle name="Normal 24 3 12 4" xfId="35829"/>
    <cellStyle name="Normal 24 3 13" xfId="14907"/>
    <cellStyle name="Normal 24 3 13 2" xfId="50124"/>
    <cellStyle name="Normal 24 3 13 3" xfId="27513"/>
    <cellStyle name="Normal 24 3 14" xfId="12321"/>
    <cellStyle name="Normal 24 3 14 2" xfId="47539"/>
    <cellStyle name="Normal 24 3 15" xfId="37526"/>
    <cellStyle name="Normal 24 3 16" xfId="24928"/>
    <cellStyle name="Normal 24 3 17" xfId="60141"/>
    <cellStyle name="Normal 24 3 2" xfId="1226"/>
    <cellStyle name="Normal 24 3 2 10" xfId="10614"/>
    <cellStyle name="Normal 24 3 2 10 2" xfId="23225"/>
    <cellStyle name="Normal 24 3 2 10 2 2" xfId="58441"/>
    <cellStyle name="Normal 24 3 2 10 3" xfId="45844"/>
    <cellStyle name="Normal 24 3 2 10 4" xfId="35830"/>
    <cellStyle name="Normal 24 3 2 11" xfId="15062"/>
    <cellStyle name="Normal 24 3 2 11 2" xfId="50278"/>
    <cellStyle name="Normal 24 3 2 11 3" xfId="27667"/>
    <cellStyle name="Normal 24 3 2 12" xfId="12475"/>
    <cellStyle name="Normal 24 3 2 12 2" xfId="47693"/>
    <cellStyle name="Normal 24 3 2 13" xfId="37681"/>
    <cellStyle name="Normal 24 3 2 14" xfId="25082"/>
    <cellStyle name="Normal 24 3 2 15" xfId="60295"/>
    <cellStyle name="Normal 24 3 2 2" xfId="3198"/>
    <cellStyle name="Normal 24 3 2 2 10" xfId="25566"/>
    <cellStyle name="Normal 24 3 2 2 11" xfId="61101"/>
    <cellStyle name="Normal 24 3 2 2 2" xfId="4998"/>
    <cellStyle name="Normal 24 3 2 2 2 2" xfId="17644"/>
    <cellStyle name="Normal 24 3 2 2 2 2 2" xfId="52860"/>
    <cellStyle name="Normal 24 3 2 2 2 2 3" xfId="30249"/>
    <cellStyle name="Normal 24 3 2 2 2 3" xfId="14090"/>
    <cellStyle name="Normal 24 3 2 2 2 3 2" xfId="49308"/>
    <cellStyle name="Normal 24 3 2 2 2 4" xfId="40263"/>
    <cellStyle name="Normal 24 3 2 2 2 5" xfId="26697"/>
    <cellStyle name="Normal 24 3 2 2 3" xfId="6468"/>
    <cellStyle name="Normal 24 3 2 2 3 2" xfId="19098"/>
    <cellStyle name="Normal 24 3 2 2 3 2 2" xfId="54314"/>
    <cellStyle name="Normal 24 3 2 2 3 3" xfId="41717"/>
    <cellStyle name="Normal 24 3 2 2 3 4" xfId="31703"/>
    <cellStyle name="Normal 24 3 2 2 4" xfId="7927"/>
    <cellStyle name="Normal 24 3 2 2 4 2" xfId="20552"/>
    <cellStyle name="Normal 24 3 2 2 4 2 2" xfId="55768"/>
    <cellStyle name="Normal 24 3 2 2 4 3" xfId="43171"/>
    <cellStyle name="Normal 24 3 2 2 4 4" xfId="33157"/>
    <cellStyle name="Normal 24 3 2 2 5" xfId="9708"/>
    <cellStyle name="Normal 24 3 2 2 5 2" xfId="22328"/>
    <cellStyle name="Normal 24 3 2 2 5 2 2" xfId="57544"/>
    <cellStyle name="Normal 24 3 2 2 5 3" xfId="44947"/>
    <cellStyle name="Normal 24 3 2 2 5 4" xfId="34933"/>
    <cellStyle name="Normal 24 3 2 2 6" xfId="11501"/>
    <cellStyle name="Normal 24 3 2 2 6 2" xfId="24104"/>
    <cellStyle name="Normal 24 3 2 2 6 2 2" xfId="59320"/>
    <cellStyle name="Normal 24 3 2 2 6 3" xfId="46723"/>
    <cellStyle name="Normal 24 3 2 2 6 4" xfId="36709"/>
    <cellStyle name="Normal 24 3 2 2 7" xfId="15868"/>
    <cellStyle name="Normal 24 3 2 2 7 2" xfId="51084"/>
    <cellStyle name="Normal 24 3 2 2 7 3" xfId="28473"/>
    <cellStyle name="Normal 24 3 2 2 8" xfId="12959"/>
    <cellStyle name="Normal 24 3 2 2 8 2" xfId="48177"/>
    <cellStyle name="Normal 24 3 2 2 9" xfId="38487"/>
    <cellStyle name="Normal 24 3 2 3" xfId="3527"/>
    <cellStyle name="Normal 24 3 2 3 10" xfId="27022"/>
    <cellStyle name="Normal 24 3 2 3 11" xfId="61426"/>
    <cellStyle name="Normal 24 3 2 3 2" xfId="5323"/>
    <cellStyle name="Normal 24 3 2 3 2 2" xfId="17969"/>
    <cellStyle name="Normal 24 3 2 3 2 2 2" xfId="53185"/>
    <cellStyle name="Normal 24 3 2 3 2 3" xfId="40588"/>
    <cellStyle name="Normal 24 3 2 3 2 4" xfId="30574"/>
    <cellStyle name="Normal 24 3 2 3 3" xfId="6793"/>
    <cellStyle name="Normal 24 3 2 3 3 2" xfId="19423"/>
    <cellStyle name="Normal 24 3 2 3 3 2 2" xfId="54639"/>
    <cellStyle name="Normal 24 3 2 3 3 3" xfId="42042"/>
    <cellStyle name="Normal 24 3 2 3 3 4" xfId="32028"/>
    <cellStyle name="Normal 24 3 2 3 4" xfId="8252"/>
    <cellStyle name="Normal 24 3 2 3 4 2" xfId="20877"/>
    <cellStyle name="Normal 24 3 2 3 4 2 2" xfId="56093"/>
    <cellStyle name="Normal 24 3 2 3 4 3" xfId="43496"/>
    <cellStyle name="Normal 24 3 2 3 4 4" xfId="33482"/>
    <cellStyle name="Normal 24 3 2 3 5" xfId="10033"/>
    <cellStyle name="Normal 24 3 2 3 5 2" xfId="22653"/>
    <cellStyle name="Normal 24 3 2 3 5 2 2" xfId="57869"/>
    <cellStyle name="Normal 24 3 2 3 5 3" xfId="45272"/>
    <cellStyle name="Normal 24 3 2 3 5 4" xfId="35258"/>
    <cellStyle name="Normal 24 3 2 3 6" xfId="11826"/>
    <cellStyle name="Normal 24 3 2 3 6 2" xfId="24429"/>
    <cellStyle name="Normal 24 3 2 3 6 2 2" xfId="59645"/>
    <cellStyle name="Normal 24 3 2 3 6 3" xfId="47048"/>
    <cellStyle name="Normal 24 3 2 3 6 4" xfId="37034"/>
    <cellStyle name="Normal 24 3 2 3 7" xfId="16193"/>
    <cellStyle name="Normal 24 3 2 3 7 2" xfId="51409"/>
    <cellStyle name="Normal 24 3 2 3 7 3" xfId="28798"/>
    <cellStyle name="Normal 24 3 2 3 8" xfId="14415"/>
    <cellStyle name="Normal 24 3 2 3 8 2" xfId="49633"/>
    <cellStyle name="Normal 24 3 2 3 9" xfId="38812"/>
    <cellStyle name="Normal 24 3 2 4" xfId="2689"/>
    <cellStyle name="Normal 24 3 2 4 10" xfId="26213"/>
    <cellStyle name="Normal 24 3 2 4 11" xfId="60617"/>
    <cellStyle name="Normal 24 3 2 4 2" xfId="4514"/>
    <cellStyle name="Normal 24 3 2 4 2 2" xfId="17160"/>
    <cellStyle name="Normal 24 3 2 4 2 2 2" xfId="52376"/>
    <cellStyle name="Normal 24 3 2 4 2 3" xfId="39779"/>
    <cellStyle name="Normal 24 3 2 4 2 4" xfId="29765"/>
    <cellStyle name="Normal 24 3 2 4 3" xfId="5984"/>
    <cellStyle name="Normal 24 3 2 4 3 2" xfId="18614"/>
    <cellStyle name="Normal 24 3 2 4 3 2 2" xfId="53830"/>
    <cellStyle name="Normal 24 3 2 4 3 3" xfId="41233"/>
    <cellStyle name="Normal 24 3 2 4 3 4" xfId="31219"/>
    <cellStyle name="Normal 24 3 2 4 4" xfId="7443"/>
    <cellStyle name="Normal 24 3 2 4 4 2" xfId="20068"/>
    <cellStyle name="Normal 24 3 2 4 4 2 2" xfId="55284"/>
    <cellStyle name="Normal 24 3 2 4 4 3" xfId="42687"/>
    <cellStyle name="Normal 24 3 2 4 4 4" xfId="32673"/>
    <cellStyle name="Normal 24 3 2 4 5" xfId="9224"/>
    <cellStyle name="Normal 24 3 2 4 5 2" xfId="21844"/>
    <cellStyle name="Normal 24 3 2 4 5 2 2" xfId="57060"/>
    <cellStyle name="Normal 24 3 2 4 5 3" xfId="44463"/>
    <cellStyle name="Normal 24 3 2 4 5 4" xfId="34449"/>
    <cellStyle name="Normal 24 3 2 4 6" xfId="11017"/>
    <cellStyle name="Normal 24 3 2 4 6 2" xfId="23620"/>
    <cellStyle name="Normal 24 3 2 4 6 2 2" xfId="58836"/>
    <cellStyle name="Normal 24 3 2 4 6 3" xfId="46239"/>
    <cellStyle name="Normal 24 3 2 4 6 4" xfId="36225"/>
    <cellStyle name="Normal 24 3 2 4 7" xfId="15384"/>
    <cellStyle name="Normal 24 3 2 4 7 2" xfId="50600"/>
    <cellStyle name="Normal 24 3 2 4 7 3" xfId="27989"/>
    <cellStyle name="Normal 24 3 2 4 8" xfId="13606"/>
    <cellStyle name="Normal 24 3 2 4 8 2" xfId="48824"/>
    <cellStyle name="Normal 24 3 2 4 9" xfId="38003"/>
    <cellStyle name="Normal 24 3 2 5" xfId="3852"/>
    <cellStyle name="Normal 24 3 2 5 2" xfId="8575"/>
    <cellStyle name="Normal 24 3 2 5 2 2" xfId="21200"/>
    <cellStyle name="Normal 24 3 2 5 2 2 2" xfId="56416"/>
    <cellStyle name="Normal 24 3 2 5 2 3" xfId="43819"/>
    <cellStyle name="Normal 24 3 2 5 2 4" xfId="33805"/>
    <cellStyle name="Normal 24 3 2 5 3" xfId="10356"/>
    <cellStyle name="Normal 24 3 2 5 3 2" xfId="22976"/>
    <cellStyle name="Normal 24 3 2 5 3 2 2" xfId="58192"/>
    <cellStyle name="Normal 24 3 2 5 3 3" xfId="45595"/>
    <cellStyle name="Normal 24 3 2 5 3 4" xfId="35581"/>
    <cellStyle name="Normal 24 3 2 5 4" xfId="12151"/>
    <cellStyle name="Normal 24 3 2 5 4 2" xfId="24752"/>
    <cellStyle name="Normal 24 3 2 5 4 2 2" xfId="59968"/>
    <cellStyle name="Normal 24 3 2 5 4 3" xfId="47371"/>
    <cellStyle name="Normal 24 3 2 5 4 4" xfId="37357"/>
    <cellStyle name="Normal 24 3 2 5 5" xfId="16516"/>
    <cellStyle name="Normal 24 3 2 5 5 2" xfId="51732"/>
    <cellStyle name="Normal 24 3 2 5 5 3" xfId="29121"/>
    <cellStyle name="Normal 24 3 2 5 6" xfId="14738"/>
    <cellStyle name="Normal 24 3 2 5 6 2" xfId="49956"/>
    <cellStyle name="Normal 24 3 2 5 7" xfId="39135"/>
    <cellStyle name="Normal 24 3 2 5 8" xfId="27345"/>
    <cellStyle name="Normal 24 3 2 6" xfId="4192"/>
    <cellStyle name="Normal 24 3 2 6 2" xfId="16838"/>
    <cellStyle name="Normal 24 3 2 6 2 2" xfId="52054"/>
    <cellStyle name="Normal 24 3 2 6 2 3" xfId="29443"/>
    <cellStyle name="Normal 24 3 2 6 3" xfId="13284"/>
    <cellStyle name="Normal 24 3 2 6 3 2" xfId="48502"/>
    <cellStyle name="Normal 24 3 2 6 4" xfId="39457"/>
    <cellStyle name="Normal 24 3 2 6 5" xfId="25891"/>
    <cellStyle name="Normal 24 3 2 7" xfId="5662"/>
    <cellStyle name="Normal 24 3 2 7 2" xfId="18292"/>
    <cellStyle name="Normal 24 3 2 7 2 2" xfId="53508"/>
    <cellStyle name="Normal 24 3 2 7 3" xfId="40911"/>
    <cellStyle name="Normal 24 3 2 7 4" xfId="30897"/>
    <cellStyle name="Normal 24 3 2 8" xfId="7121"/>
    <cellStyle name="Normal 24 3 2 8 2" xfId="19746"/>
    <cellStyle name="Normal 24 3 2 8 2 2" xfId="54962"/>
    <cellStyle name="Normal 24 3 2 8 3" xfId="42365"/>
    <cellStyle name="Normal 24 3 2 8 4" xfId="32351"/>
    <cellStyle name="Normal 24 3 2 9" xfId="8902"/>
    <cellStyle name="Normal 24 3 2 9 2" xfId="21522"/>
    <cellStyle name="Normal 24 3 2 9 2 2" xfId="56738"/>
    <cellStyle name="Normal 24 3 2 9 3" xfId="44141"/>
    <cellStyle name="Normal 24 3 2 9 4" xfId="34127"/>
    <cellStyle name="Normal 24 3 3" xfId="3037"/>
    <cellStyle name="Normal 24 3 3 10" xfId="25409"/>
    <cellStyle name="Normal 24 3 3 11" xfId="60944"/>
    <cellStyle name="Normal 24 3 3 2" xfId="4841"/>
    <cellStyle name="Normal 24 3 3 2 2" xfId="17487"/>
    <cellStyle name="Normal 24 3 3 2 2 2" xfId="52703"/>
    <cellStyle name="Normal 24 3 3 2 2 3" xfId="30092"/>
    <cellStyle name="Normal 24 3 3 2 3" xfId="13933"/>
    <cellStyle name="Normal 24 3 3 2 3 2" xfId="49151"/>
    <cellStyle name="Normal 24 3 3 2 4" xfId="40106"/>
    <cellStyle name="Normal 24 3 3 2 5" xfId="26540"/>
    <cellStyle name="Normal 24 3 3 3" xfId="6311"/>
    <cellStyle name="Normal 24 3 3 3 2" xfId="18941"/>
    <cellStyle name="Normal 24 3 3 3 2 2" xfId="54157"/>
    <cellStyle name="Normal 24 3 3 3 3" xfId="41560"/>
    <cellStyle name="Normal 24 3 3 3 4" xfId="31546"/>
    <cellStyle name="Normal 24 3 3 4" xfId="7770"/>
    <cellStyle name="Normal 24 3 3 4 2" xfId="20395"/>
    <cellStyle name="Normal 24 3 3 4 2 2" xfId="55611"/>
    <cellStyle name="Normal 24 3 3 4 3" xfId="43014"/>
    <cellStyle name="Normal 24 3 3 4 4" xfId="33000"/>
    <cellStyle name="Normal 24 3 3 5" xfId="9551"/>
    <cellStyle name="Normal 24 3 3 5 2" xfId="22171"/>
    <cellStyle name="Normal 24 3 3 5 2 2" xfId="57387"/>
    <cellStyle name="Normal 24 3 3 5 3" xfId="44790"/>
    <cellStyle name="Normal 24 3 3 5 4" xfId="34776"/>
    <cellStyle name="Normal 24 3 3 6" xfId="11344"/>
    <cellStyle name="Normal 24 3 3 6 2" xfId="23947"/>
    <cellStyle name="Normal 24 3 3 6 2 2" xfId="59163"/>
    <cellStyle name="Normal 24 3 3 6 3" xfId="46566"/>
    <cellStyle name="Normal 24 3 3 6 4" xfId="36552"/>
    <cellStyle name="Normal 24 3 3 7" xfId="15711"/>
    <cellStyle name="Normal 24 3 3 7 2" xfId="50927"/>
    <cellStyle name="Normal 24 3 3 7 3" xfId="28316"/>
    <cellStyle name="Normal 24 3 3 8" xfId="12802"/>
    <cellStyle name="Normal 24 3 3 8 2" xfId="48020"/>
    <cellStyle name="Normal 24 3 3 9" xfId="38330"/>
    <cellStyle name="Normal 24 3 4" xfId="2865"/>
    <cellStyle name="Normal 24 3 4 10" xfId="25250"/>
    <cellStyle name="Normal 24 3 4 11" xfId="60785"/>
    <cellStyle name="Normal 24 3 4 2" xfId="4682"/>
    <cellStyle name="Normal 24 3 4 2 2" xfId="17328"/>
    <cellStyle name="Normal 24 3 4 2 2 2" xfId="52544"/>
    <cellStyle name="Normal 24 3 4 2 2 3" xfId="29933"/>
    <cellStyle name="Normal 24 3 4 2 3" xfId="13774"/>
    <cellStyle name="Normal 24 3 4 2 3 2" xfId="48992"/>
    <cellStyle name="Normal 24 3 4 2 4" xfId="39947"/>
    <cellStyle name="Normal 24 3 4 2 5" xfId="26381"/>
    <cellStyle name="Normal 24 3 4 3" xfId="6152"/>
    <cellStyle name="Normal 24 3 4 3 2" xfId="18782"/>
    <cellStyle name="Normal 24 3 4 3 2 2" xfId="53998"/>
    <cellStyle name="Normal 24 3 4 3 3" xfId="41401"/>
    <cellStyle name="Normal 24 3 4 3 4" xfId="31387"/>
    <cellStyle name="Normal 24 3 4 4" xfId="7611"/>
    <cellStyle name="Normal 24 3 4 4 2" xfId="20236"/>
    <cellStyle name="Normal 24 3 4 4 2 2" xfId="55452"/>
    <cellStyle name="Normal 24 3 4 4 3" xfId="42855"/>
    <cellStyle name="Normal 24 3 4 4 4" xfId="32841"/>
    <cellStyle name="Normal 24 3 4 5" xfId="9392"/>
    <cellStyle name="Normal 24 3 4 5 2" xfId="22012"/>
    <cellStyle name="Normal 24 3 4 5 2 2" xfId="57228"/>
    <cellStyle name="Normal 24 3 4 5 3" xfId="44631"/>
    <cellStyle name="Normal 24 3 4 5 4" xfId="34617"/>
    <cellStyle name="Normal 24 3 4 6" xfId="11185"/>
    <cellStyle name="Normal 24 3 4 6 2" xfId="23788"/>
    <cellStyle name="Normal 24 3 4 6 2 2" xfId="59004"/>
    <cellStyle name="Normal 24 3 4 6 3" xfId="46407"/>
    <cellStyle name="Normal 24 3 4 6 4" xfId="36393"/>
    <cellStyle name="Normal 24 3 4 7" xfId="15552"/>
    <cellStyle name="Normal 24 3 4 7 2" xfId="50768"/>
    <cellStyle name="Normal 24 3 4 7 3" xfId="28157"/>
    <cellStyle name="Normal 24 3 4 8" xfId="12643"/>
    <cellStyle name="Normal 24 3 4 8 2" xfId="47861"/>
    <cellStyle name="Normal 24 3 4 9" xfId="38171"/>
    <cellStyle name="Normal 24 3 5" xfId="3373"/>
    <cellStyle name="Normal 24 3 5 10" xfId="26868"/>
    <cellStyle name="Normal 24 3 5 11" xfId="61272"/>
    <cellStyle name="Normal 24 3 5 2" xfId="5169"/>
    <cellStyle name="Normal 24 3 5 2 2" xfId="17815"/>
    <cellStyle name="Normal 24 3 5 2 2 2" xfId="53031"/>
    <cellStyle name="Normal 24 3 5 2 3" xfId="40434"/>
    <cellStyle name="Normal 24 3 5 2 4" xfId="30420"/>
    <cellStyle name="Normal 24 3 5 3" xfId="6639"/>
    <cellStyle name="Normal 24 3 5 3 2" xfId="19269"/>
    <cellStyle name="Normal 24 3 5 3 2 2" xfId="54485"/>
    <cellStyle name="Normal 24 3 5 3 3" xfId="41888"/>
    <cellStyle name="Normal 24 3 5 3 4" xfId="31874"/>
    <cellStyle name="Normal 24 3 5 4" xfId="8098"/>
    <cellStyle name="Normal 24 3 5 4 2" xfId="20723"/>
    <cellStyle name="Normal 24 3 5 4 2 2" xfId="55939"/>
    <cellStyle name="Normal 24 3 5 4 3" xfId="43342"/>
    <cellStyle name="Normal 24 3 5 4 4" xfId="33328"/>
    <cellStyle name="Normal 24 3 5 5" xfId="9879"/>
    <cellStyle name="Normal 24 3 5 5 2" xfId="22499"/>
    <cellStyle name="Normal 24 3 5 5 2 2" xfId="57715"/>
    <cellStyle name="Normal 24 3 5 5 3" xfId="45118"/>
    <cellStyle name="Normal 24 3 5 5 4" xfId="35104"/>
    <cellStyle name="Normal 24 3 5 6" xfId="11672"/>
    <cellStyle name="Normal 24 3 5 6 2" xfId="24275"/>
    <cellStyle name="Normal 24 3 5 6 2 2" xfId="59491"/>
    <cellStyle name="Normal 24 3 5 6 3" xfId="46894"/>
    <cellStyle name="Normal 24 3 5 6 4" xfId="36880"/>
    <cellStyle name="Normal 24 3 5 7" xfId="16039"/>
    <cellStyle name="Normal 24 3 5 7 2" xfId="51255"/>
    <cellStyle name="Normal 24 3 5 7 3" xfId="28644"/>
    <cellStyle name="Normal 24 3 5 8" xfId="14261"/>
    <cellStyle name="Normal 24 3 5 8 2" xfId="49479"/>
    <cellStyle name="Normal 24 3 5 9" xfId="38658"/>
    <cellStyle name="Normal 24 3 6" xfId="2534"/>
    <cellStyle name="Normal 24 3 6 10" xfId="26059"/>
    <cellStyle name="Normal 24 3 6 11" xfId="60463"/>
    <cellStyle name="Normal 24 3 6 2" xfId="4360"/>
    <cellStyle name="Normal 24 3 6 2 2" xfId="17006"/>
    <cellStyle name="Normal 24 3 6 2 2 2" xfId="52222"/>
    <cellStyle name="Normal 24 3 6 2 3" xfId="39625"/>
    <cellStyle name="Normal 24 3 6 2 4" xfId="29611"/>
    <cellStyle name="Normal 24 3 6 3" xfId="5830"/>
    <cellStyle name="Normal 24 3 6 3 2" xfId="18460"/>
    <cellStyle name="Normal 24 3 6 3 2 2" xfId="53676"/>
    <cellStyle name="Normal 24 3 6 3 3" xfId="41079"/>
    <cellStyle name="Normal 24 3 6 3 4" xfId="31065"/>
    <cellStyle name="Normal 24 3 6 4" xfId="7289"/>
    <cellStyle name="Normal 24 3 6 4 2" xfId="19914"/>
    <cellStyle name="Normal 24 3 6 4 2 2" xfId="55130"/>
    <cellStyle name="Normal 24 3 6 4 3" xfId="42533"/>
    <cellStyle name="Normal 24 3 6 4 4" xfId="32519"/>
    <cellStyle name="Normal 24 3 6 5" xfId="9070"/>
    <cellStyle name="Normal 24 3 6 5 2" xfId="21690"/>
    <cellStyle name="Normal 24 3 6 5 2 2" xfId="56906"/>
    <cellStyle name="Normal 24 3 6 5 3" xfId="44309"/>
    <cellStyle name="Normal 24 3 6 5 4" xfId="34295"/>
    <cellStyle name="Normal 24 3 6 6" xfId="10863"/>
    <cellStyle name="Normal 24 3 6 6 2" xfId="23466"/>
    <cellStyle name="Normal 24 3 6 6 2 2" xfId="58682"/>
    <cellStyle name="Normal 24 3 6 6 3" xfId="46085"/>
    <cellStyle name="Normal 24 3 6 6 4" xfId="36071"/>
    <cellStyle name="Normal 24 3 6 7" xfId="15230"/>
    <cellStyle name="Normal 24 3 6 7 2" xfId="50446"/>
    <cellStyle name="Normal 24 3 6 7 3" xfId="27835"/>
    <cellStyle name="Normal 24 3 6 8" xfId="13452"/>
    <cellStyle name="Normal 24 3 6 8 2" xfId="48670"/>
    <cellStyle name="Normal 24 3 6 9" xfId="37849"/>
    <cellStyle name="Normal 24 3 7" xfId="3697"/>
    <cellStyle name="Normal 24 3 7 2" xfId="8421"/>
    <cellStyle name="Normal 24 3 7 2 2" xfId="21046"/>
    <cellStyle name="Normal 24 3 7 2 2 2" xfId="56262"/>
    <cellStyle name="Normal 24 3 7 2 3" xfId="43665"/>
    <cellStyle name="Normal 24 3 7 2 4" xfId="33651"/>
    <cellStyle name="Normal 24 3 7 3" xfId="10202"/>
    <cellStyle name="Normal 24 3 7 3 2" xfId="22822"/>
    <cellStyle name="Normal 24 3 7 3 2 2" xfId="58038"/>
    <cellStyle name="Normal 24 3 7 3 3" xfId="45441"/>
    <cellStyle name="Normal 24 3 7 3 4" xfId="35427"/>
    <cellStyle name="Normal 24 3 7 4" xfId="11997"/>
    <cellStyle name="Normal 24 3 7 4 2" xfId="24598"/>
    <cellStyle name="Normal 24 3 7 4 2 2" xfId="59814"/>
    <cellStyle name="Normal 24 3 7 4 3" xfId="47217"/>
    <cellStyle name="Normal 24 3 7 4 4" xfId="37203"/>
    <cellStyle name="Normal 24 3 7 5" xfId="16362"/>
    <cellStyle name="Normal 24 3 7 5 2" xfId="51578"/>
    <cellStyle name="Normal 24 3 7 5 3" xfId="28967"/>
    <cellStyle name="Normal 24 3 7 6" xfId="14584"/>
    <cellStyle name="Normal 24 3 7 6 2" xfId="49802"/>
    <cellStyle name="Normal 24 3 7 7" xfId="38981"/>
    <cellStyle name="Normal 24 3 7 8" xfId="27191"/>
    <cellStyle name="Normal 24 3 8" xfId="4033"/>
    <cellStyle name="Normal 24 3 8 2" xfId="16684"/>
    <cellStyle name="Normal 24 3 8 2 2" xfId="51900"/>
    <cellStyle name="Normal 24 3 8 2 3" xfId="29289"/>
    <cellStyle name="Normal 24 3 8 3" xfId="13130"/>
    <cellStyle name="Normal 24 3 8 3 2" xfId="48348"/>
    <cellStyle name="Normal 24 3 8 4" xfId="39303"/>
    <cellStyle name="Normal 24 3 8 5" xfId="25737"/>
    <cellStyle name="Normal 24 3 9" xfId="5508"/>
    <cellStyle name="Normal 24 3 9 2" xfId="18138"/>
    <cellStyle name="Normal 24 3 9 2 2" xfId="53354"/>
    <cellStyle name="Normal 24 3 9 3" xfId="40757"/>
    <cellStyle name="Normal 24 3 9 4" xfId="30743"/>
    <cellStyle name="Normal 24 4" xfId="1227"/>
    <cellStyle name="Normal 24 4 10" xfId="10615"/>
    <cellStyle name="Normal 24 4 10 2" xfId="23226"/>
    <cellStyle name="Normal 24 4 10 2 2" xfId="58442"/>
    <cellStyle name="Normal 24 4 10 3" xfId="45845"/>
    <cellStyle name="Normal 24 4 10 4" xfId="35831"/>
    <cellStyle name="Normal 24 4 11" xfId="14988"/>
    <cellStyle name="Normal 24 4 11 2" xfId="50204"/>
    <cellStyle name="Normal 24 4 11 3" xfId="27593"/>
    <cellStyle name="Normal 24 4 12" xfId="12401"/>
    <cellStyle name="Normal 24 4 12 2" xfId="47619"/>
    <cellStyle name="Normal 24 4 13" xfId="37607"/>
    <cellStyle name="Normal 24 4 14" xfId="25008"/>
    <cellStyle name="Normal 24 4 15" xfId="60221"/>
    <cellStyle name="Normal 24 4 2" xfId="3124"/>
    <cellStyle name="Normal 24 4 2 10" xfId="25492"/>
    <cellStyle name="Normal 24 4 2 11" xfId="61027"/>
    <cellStyle name="Normal 24 4 2 2" xfId="4924"/>
    <cellStyle name="Normal 24 4 2 2 2" xfId="17570"/>
    <cellStyle name="Normal 24 4 2 2 2 2" xfId="52786"/>
    <cellStyle name="Normal 24 4 2 2 2 3" xfId="30175"/>
    <cellStyle name="Normal 24 4 2 2 3" xfId="14016"/>
    <cellStyle name="Normal 24 4 2 2 3 2" xfId="49234"/>
    <cellStyle name="Normal 24 4 2 2 4" xfId="40189"/>
    <cellStyle name="Normal 24 4 2 2 5" xfId="26623"/>
    <cellStyle name="Normal 24 4 2 3" xfId="6394"/>
    <cellStyle name="Normal 24 4 2 3 2" xfId="19024"/>
    <cellStyle name="Normal 24 4 2 3 2 2" xfId="54240"/>
    <cellStyle name="Normal 24 4 2 3 3" xfId="41643"/>
    <cellStyle name="Normal 24 4 2 3 4" xfId="31629"/>
    <cellStyle name="Normal 24 4 2 4" xfId="7853"/>
    <cellStyle name="Normal 24 4 2 4 2" xfId="20478"/>
    <cellStyle name="Normal 24 4 2 4 2 2" xfId="55694"/>
    <cellStyle name="Normal 24 4 2 4 3" xfId="43097"/>
    <cellStyle name="Normal 24 4 2 4 4" xfId="33083"/>
    <cellStyle name="Normal 24 4 2 5" xfId="9634"/>
    <cellStyle name="Normal 24 4 2 5 2" xfId="22254"/>
    <cellStyle name="Normal 24 4 2 5 2 2" xfId="57470"/>
    <cellStyle name="Normal 24 4 2 5 3" xfId="44873"/>
    <cellStyle name="Normal 24 4 2 5 4" xfId="34859"/>
    <cellStyle name="Normal 24 4 2 6" xfId="11427"/>
    <cellStyle name="Normal 24 4 2 6 2" xfId="24030"/>
    <cellStyle name="Normal 24 4 2 6 2 2" xfId="59246"/>
    <cellStyle name="Normal 24 4 2 6 3" xfId="46649"/>
    <cellStyle name="Normal 24 4 2 6 4" xfId="36635"/>
    <cellStyle name="Normal 24 4 2 7" xfId="15794"/>
    <cellStyle name="Normal 24 4 2 7 2" xfId="51010"/>
    <cellStyle name="Normal 24 4 2 7 3" xfId="28399"/>
    <cellStyle name="Normal 24 4 2 8" xfId="12885"/>
    <cellStyle name="Normal 24 4 2 8 2" xfId="48103"/>
    <cellStyle name="Normal 24 4 2 9" xfId="38413"/>
    <cellStyle name="Normal 24 4 3" xfId="3453"/>
    <cellStyle name="Normal 24 4 3 10" xfId="26948"/>
    <cellStyle name="Normal 24 4 3 11" xfId="61352"/>
    <cellStyle name="Normal 24 4 3 2" xfId="5249"/>
    <cellStyle name="Normal 24 4 3 2 2" xfId="17895"/>
    <cellStyle name="Normal 24 4 3 2 2 2" xfId="53111"/>
    <cellStyle name="Normal 24 4 3 2 3" xfId="40514"/>
    <cellStyle name="Normal 24 4 3 2 4" xfId="30500"/>
    <cellStyle name="Normal 24 4 3 3" xfId="6719"/>
    <cellStyle name="Normal 24 4 3 3 2" xfId="19349"/>
    <cellStyle name="Normal 24 4 3 3 2 2" xfId="54565"/>
    <cellStyle name="Normal 24 4 3 3 3" xfId="41968"/>
    <cellStyle name="Normal 24 4 3 3 4" xfId="31954"/>
    <cellStyle name="Normal 24 4 3 4" xfId="8178"/>
    <cellStyle name="Normal 24 4 3 4 2" xfId="20803"/>
    <cellStyle name="Normal 24 4 3 4 2 2" xfId="56019"/>
    <cellStyle name="Normal 24 4 3 4 3" xfId="43422"/>
    <cellStyle name="Normal 24 4 3 4 4" xfId="33408"/>
    <cellStyle name="Normal 24 4 3 5" xfId="9959"/>
    <cellStyle name="Normal 24 4 3 5 2" xfId="22579"/>
    <cellStyle name="Normal 24 4 3 5 2 2" xfId="57795"/>
    <cellStyle name="Normal 24 4 3 5 3" xfId="45198"/>
    <cellStyle name="Normal 24 4 3 5 4" xfId="35184"/>
    <cellStyle name="Normal 24 4 3 6" xfId="11752"/>
    <cellStyle name="Normal 24 4 3 6 2" xfId="24355"/>
    <cellStyle name="Normal 24 4 3 6 2 2" xfId="59571"/>
    <cellStyle name="Normal 24 4 3 6 3" xfId="46974"/>
    <cellStyle name="Normal 24 4 3 6 4" xfId="36960"/>
    <cellStyle name="Normal 24 4 3 7" xfId="16119"/>
    <cellStyle name="Normal 24 4 3 7 2" xfId="51335"/>
    <cellStyle name="Normal 24 4 3 7 3" xfId="28724"/>
    <cellStyle name="Normal 24 4 3 8" xfId="14341"/>
    <cellStyle name="Normal 24 4 3 8 2" xfId="49559"/>
    <cellStyle name="Normal 24 4 3 9" xfId="38738"/>
    <cellStyle name="Normal 24 4 4" xfId="2615"/>
    <cellStyle name="Normal 24 4 4 10" xfId="26139"/>
    <cellStyle name="Normal 24 4 4 11" xfId="60543"/>
    <cellStyle name="Normal 24 4 4 2" xfId="4440"/>
    <cellStyle name="Normal 24 4 4 2 2" xfId="17086"/>
    <cellStyle name="Normal 24 4 4 2 2 2" xfId="52302"/>
    <cellStyle name="Normal 24 4 4 2 3" xfId="39705"/>
    <cellStyle name="Normal 24 4 4 2 4" xfId="29691"/>
    <cellStyle name="Normal 24 4 4 3" xfId="5910"/>
    <cellStyle name="Normal 24 4 4 3 2" xfId="18540"/>
    <cellStyle name="Normal 24 4 4 3 2 2" xfId="53756"/>
    <cellStyle name="Normal 24 4 4 3 3" xfId="41159"/>
    <cellStyle name="Normal 24 4 4 3 4" xfId="31145"/>
    <cellStyle name="Normal 24 4 4 4" xfId="7369"/>
    <cellStyle name="Normal 24 4 4 4 2" xfId="19994"/>
    <cellStyle name="Normal 24 4 4 4 2 2" xfId="55210"/>
    <cellStyle name="Normal 24 4 4 4 3" xfId="42613"/>
    <cellStyle name="Normal 24 4 4 4 4" xfId="32599"/>
    <cellStyle name="Normal 24 4 4 5" xfId="9150"/>
    <cellStyle name="Normal 24 4 4 5 2" xfId="21770"/>
    <cellStyle name="Normal 24 4 4 5 2 2" xfId="56986"/>
    <cellStyle name="Normal 24 4 4 5 3" xfId="44389"/>
    <cellStyle name="Normal 24 4 4 5 4" xfId="34375"/>
    <cellStyle name="Normal 24 4 4 6" xfId="10943"/>
    <cellStyle name="Normal 24 4 4 6 2" xfId="23546"/>
    <cellStyle name="Normal 24 4 4 6 2 2" xfId="58762"/>
    <cellStyle name="Normal 24 4 4 6 3" xfId="46165"/>
    <cellStyle name="Normal 24 4 4 6 4" xfId="36151"/>
    <cellStyle name="Normal 24 4 4 7" xfId="15310"/>
    <cellStyle name="Normal 24 4 4 7 2" xfId="50526"/>
    <cellStyle name="Normal 24 4 4 7 3" xfId="27915"/>
    <cellStyle name="Normal 24 4 4 8" xfId="13532"/>
    <cellStyle name="Normal 24 4 4 8 2" xfId="48750"/>
    <cellStyle name="Normal 24 4 4 9" xfId="37929"/>
    <cellStyle name="Normal 24 4 5" xfId="3778"/>
    <cellStyle name="Normal 24 4 5 2" xfId="8501"/>
    <cellStyle name="Normal 24 4 5 2 2" xfId="21126"/>
    <cellStyle name="Normal 24 4 5 2 2 2" xfId="56342"/>
    <cellStyle name="Normal 24 4 5 2 3" xfId="43745"/>
    <cellStyle name="Normal 24 4 5 2 4" xfId="33731"/>
    <cellStyle name="Normal 24 4 5 3" xfId="10282"/>
    <cellStyle name="Normal 24 4 5 3 2" xfId="22902"/>
    <cellStyle name="Normal 24 4 5 3 2 2" xfId="58118"/>
    <cellStyle name="Normal 24 4 5 3 3" xfId="45521"/>
    <cellStyle name="Normal 24 4 5 3 4" xfId="35507"/>
    <cellStyle name="Normal 24 4 5 4" xfId="12077"/>
    <cellStyle name="Normal 24 4 5 4 2" xfId="24678"/>
    <cellStyle name="Normal 24 4 5 4 2 2" xfId="59894"/>
    <cellStyle name="Normal 24 4 5 4 3" xfId="47297"/>
    <cellStyle name="Normal 24 4 5 4 4" xfId="37283"/>
    <cellStyle name="Normal 24 4 5 5" xfId="16442"/>
    <cellStyle name="Normal 24 4 5 5 2" xfId="51658"/>
    <cellStyle name="Normal 24 4 5 5 3" xfId="29047"/>
    <cellStyle name="Normal 24 4 5 6" xfId="14664"/>
    <cellStyle name="Normal 24 4 5 6 2" xfId="49882"/>
    <cellStyle name="Normal 24 4 5 7" xfId="39061"/>
    <cellStyle name="Normal 24 4 5 8" xfId="27271"/>
    <cellStyle name="Normal 24 4 6" xfId="4118"/>
    <cellStyle name="Normal 24 4 6 2" xfId="16764"/>
    <cellStyle name="Normal 24 4 6 2 2" xfId="51980"/>
    <cellStyle name="Normal 24 4 6 2 3" xfId="29369"/>
    <cellStyle name="Normal 24 4 6 3" xfId="13210"/>
    <cellStyle name="Normal 24 4 6 3 2" xfId="48428"/>
    <cellStyle name="Normal 24 4 6 4" xfId="39383"/>
    <cellStyle name="Normal 24 4 6 5" xfId="25817"/>
    <cellStyle name="Normal 24 4 7" xfId="5588"/>
    <cellStyle name="Normal 24 4 7 2" xfId="18218"/>
    <cellStyle name="Normal 24 4 7 2 2" xfId="53434"/>
    <cellStyle name="Normal 24 4 7 3" xfId="40837"/>
    <cellStyle name="Normal 24 4 7 4" xfId="30823"/>
    <cellStyle name="Normal 24 4 8" xfId="7047"/>
    <cellStyle name="Normal 24 4 8 2" xfId="19672"/>
    <cellStyle name="Normal 24 4 8 2 2" xfId="54888"/>
    <cellStyle name="Normal 24 4 8 3" xfId="42291"/>
    <cellStyle name="Normal 24 4 8 4" xfId="32277"/>
    <cellStyle name="Normal 24 4 9" xfId="8828"/>
    <cellStyle name="Normal 24 4 9 2" xfId="21448"/>
    <cellStyle name="Normal 24 4 9 2 2" xfId="56664"/>
    <cellStyle name="Normal 24 4 9 3" xfId="44067"/>
    <cellStyle name="Normal 24 4 9 4" xfId="34053"/>
    <cellStyle name="Normal 24 5" xfId="2949"/>
    <cellStyle name="Normal 24 5 10" xfId="25330"/>
    <cellStyle name="Normal 24 5 11" xfId="60865"/>
    <cellStyle name="Normal 24 5 2" xfId="4762"/>
    <cellStyle name="Normal 24 5 2 2" xfId="17408"/>
    <cellStyle name="Normal 24 5 2 2 2" xfId="52624"/>
    <cellStyle name="Normal 24 5 2 2 3" xfId="30013"/>
    <cellStyle name="Normal 24 5 2 3" xfId="13854"/>
    <cellStyle name="Normal 24 5 2 3 2" xfId="49072"/>
    <cellStyle name="Normal 24 5 2 4" xfId="40027"/>
    <cellStyle name="Normal 24 5 2 5" xfId="26461"/>
    <cellStyle name="Normal 24 5 3" xfId="6232"/>
    <cellStyle name="Normal 24 5 3 2" xfId="18862"/>
    <cellStyle name="Normal 24 5 3 2 2" xfId="54078"/>
    <cellStyle name="Normal 24 5 3 3" xfId="41481"/>
    <cellStyle name="Normal 24 5 3 4" xfId="31467"/>
    <cellStyle name="Normal 24 5 4" xfId="7691"/>
    <cellStyle name="Normal 24 5 4 2" xfId="20316"/>
    <cellStyle name="Normal 24 5 4 2 2" xfId="55532"/>
    <cellStyle name="Normal 24 5 4 3" xfId="42935"/>
    <cellStyle name="Normal 24 5 4 4" xfId="32921"/>
    <cellStyle name="Normal 24 5 5" xfId="9472"/>
    <cellStyle name="Normal 24 5 5 2" xfId="22092"/>
    <cellStyle name="Normal 24 5 5 2 2" xfId="57308"/>
    <cellStyle name="Normal 24 5 5 3" xfId="44711"/>
    <cellStyle name="Normal 24 5 5 4" xfId="34697"/>
    <cellStyle name="Normal 24 5 6" xfId="11265"/>
    <cellStyle name="Normal 24 5 6 2" xfId="23868"/>
    <cellStyle name="Normal 24 5 6 2 2" xfId="59084"/>
    <cellStyle name="Normal 24 5 6 3" xfId="46487"/>
    <cellStyle name="Normal 24 5 6 4" xfId="36473"/>
    <cellStyle name="Normal 24 5 7" xfId="15632"/>
    <cellStyle name="Normal 24 5 7 2" xfId="50848"/>
    <cellStyle name="Normal 24 5 7 3" xfId="28237"/>
    <cellStyle name="Normal 24 5 8" xfId="12723"/>
    <cellStyle name="Normal 24 5 8 2" xfId="47941"/>
    <cellStyle name="Normal 24 5 9" xfId="38251"/>
    <cellStyle name="Normal 24 6" xfId="2787"/>
    <cellStyle name="Normal 24 6 10" xfId="25178"/>
    <cellStyle name="Normal 24 6 11" xfId="60713"/>
    <cellStyle name="Normal 24 6 2" xfId="4610"/>
    <cellStyle name="Normal 24 6 2 2" xfId="17256"/>
    <cellStyle name="Normal 24 6 2 2 2" xfId="52472"/>
    <cellStyle name="Normal 24 6 2 2 3" xfId="29861"/>
    <cellStyle name="Normal 24 6 2 3" xfId="13702"/>
    <cellStyle name="Normal 24 6 2 3 2" xfId="48920"/>
    <cellStyle name="Normal 24 6 2 4" xfId="39875"/>
    <cellStyle name="Normal 24 6 2 5" xfId="26309"/>
    <cellStyle name="Normal 24 6 3" xfId="6080"/>
    <cellStyle name="Normal 24 6 3 2" xfId="18710"/>
    <cellStyle name="Normal 24 6 3 2 2" xfId="53926"/>
    <cellStyle name="Normal 24 6 3 3" xfId="41329"/>
    <cellStyle name="Normal 24 6 3 4" xfId="31315"/>
    <cellStyle name="Normal 24 6 4" xfId="7539"/>
    <cellStyle name="Normal 24 6 4 2" xfId="20164"/>
    <cellStyle name="Normal 24 6 4 2 2" xfId="55380"/>
    <cellStyle name="Normal 24 6 4 3" xfId="42783"/>
    <cellStyle name="Normal 24 6 4 4" xfId="32769"/>
    <cellStyle name="Normal 24 6 5" xfId="9320"/>
    <cellStyle name="Normal 24 6 5 2" xfId="21940"/>
    <cellStyle name="Normal 24 6 5 2 2" xfId="57156"/>
    <cellStyle name="Normal 24 6 5 3" xfId="44559"/>
    <cellStyle name="Normal 24 6 5 4" xfId="34545"/>
    <cellStyle name="Normal 24 6 6" xfId="11113"/>
    <cellStyle name="Normal 24 6 6 2" xfId="23716"/>
    <cellStyle name="Normal 24 6 6 2 2" xfId="58932"/>
    <cellStyle name="Normal 24 6 6 3" xfId="46335"/>
    <cellStyle name="Normal 24 6 6 4" xfId="36321"/>
    <cellStyle name="Normal 24 6 7" xfId="15480"/>
    <cellStyle name="Normal 24 6 7 2" xfId="50696"/>
    <cellStyle name="Normal 24 6 7 3" xfId="28085"/>
    <cellStyle name="Normal 24 6 8" xfId="12571"/>
    <cellStyle name="Normal 24 6 8 2" xfId="47789"/>
    <cellStyle name="Normal 24 6 9" xfId="38099"/>
    <cellStyle name="Normal 24 7" xfId="3301"/>
    <cellStyle name="Normal 24 7 10" xfId="26796"/>
    <cellStyle name="Normal 24 7 11" xfId="61200"/>
    <cellStyle name="Normal 24 7 2" xfId="5097"/>
    <cellStyle name="Normal 24 7 2 2" xfId="17743"/>
    <cellStyle name="Normal 24 7 2 2 2" xfId="52959"/>
    <cellStyle name="Normal 24 7 2 3" xfId="40362"/>
    <cellStyle name="Normal 24 7 2 4" xfId="30348"/>
    <cellStyle name="Normal 24 7 3" xfId="6567"/>
    <cellStyle name="Normal 24 7 3 2" xfId="19197"/>
    <cellStyle name="Normal 24 7 3 2 2" xfId="54413"/>
    <cellStyle name="Normal 24 7 3 3" xfId="41816"/>
    <cellStyle name="Normal 24 7 3 4" xfId="31802"/>
    <cellStyle name="Normal 24 7 4" xfId="8026"/>
    <cellStyle name="Normal 24 7 4 2" xfId="20651"/>
    <cellStyle name="Normal 24 7 4 2 2" xfId="55867"/>
    <cellStyle name="Normal 24 7 4 3" xfId="43270"/>
    <cellStyle name="Normal 24 7 4 4" xfId="33256"/>
    <cellStyle name="Normal 24 7 5" xfId="9807"/>
    <cellStyle name="Normal 24 7 5 2" xfId="22427"/>
    <cellStyle name="Normal 24 7 5 2 2" xfId="57643"/>
    <cellStyle name="Normal 24 7 5 3" xfId="45046"/>
    <cellStyle name="Normal 24 7 5 4" xfId="35032"/>
    <cellStyle name="Normal 24 7 6" xfId="11600"/>
    <cellStyle name="Normal 24 7 6 2" xfId="24203"/>
    <cellStyle name="Normal 24 7 6 2 2" xfId="59419"/>
    <cellStyle name="Normal 24 7 6 3" xfId="46822"/>
    <cellStyle name="Normal 24 7 6 4" xfId="36808"/>
    <cellStyle name="Normal 24 7 7" xfId="15967"/>
    <cellStyle name="Normal 24 7 7 2" xfId="51183"/>
    <cellStyle name="Normal 24 7 7 3" xfId="28572"/>
    <cellStyle name="Normal 24 7 8" xfId="14189"/>
    <cellStyle name="Normal 24 7 8 2" xfId="49407"/>
    <cellStyle name="Normal 24 7 9" xfId="38586"/>
    <cellStyle name="Normal 24 8" xfId="2457"/>
    <cellStyle name="Normal 24 8 10" xfId="25987"/>
    <cellStyle name="Normal 24 8 11" xfId="60391"/>
    <cellStyle name="Normal 24 8 2" xfId="4288"/>
    <cellStyle name="Normal 24 8 2 2" xfId="16934"/>
    <cellStyle name="Normal 24 8 2 2 2" xfId="52150"/>
    <cellStyle name="Normal 24 8 2 3" xfId="39553"/>
    <cellStyle name="Normal 24 8 2 4" xfId="29539"/>
    <cellStyle name="Normal 24 8 3" xfId="5758"/>
    <cellStyle name="Normal 24 8 3 2" xfId="18388"/>
    <cellStyle name="Normal 24 8 3 2 2" xfId="53604"/>
    <cellStyle name="Normal 24 8 3 3" xfId="41007"/>
    <cellStyle name="Normal 24 8 3 4" xfId="30993"/>
    <cellStyle name="Normal 24 8 4" xfId="7217"/>
    <cellStyle name="Normal 24 8 4 2" xfId="19842"/>
    <cellStyle name="Normal 24 8 4 2 2" xfId="55058"/>
    <cellStyle name="Normal 24 8 4 3" xfId="42461"/>
    <cellStyle name="Normal 24 8 4 4" xfId="32447"/>
    <cellStyle name="Normal 24 8 5" xfId="8998"/>
    <cellStyle name="Normal 24 8 5 2" xfId="21618"/>
    <cellStyle name="Normal 24 8 5 2 2" xfId="56834"/>
    <cellStyle name="Normal 24 8 5 3" xfId="44237"/>
    <cellStyle name="Normal 24 8 5 4" xfId="34223"/>
    <cellStyle name="Normal 24 8 6" xfId="10791"/>
    <cellStyle name="Normal 24 8 6 2" xfId="23394"/>
    <cellStyle name="Normal 24 8 6 2 2" xfId="58610"/>
    <cellStyle name="Normal 24 8 6 3" xfId="46013"/>
    <cellStyle name="Normal 24 8 6 4" xfId="35999"/>
    <cellStyle name="Normal 24 8 7" xfId="15158"/>
    <cellStyle name="Normal 24 8 7 2" xfId="50374"/>
    <cellStyle name="Normal 24 8 7 3" xfId="27763"/>
    <cellStyle name="Normal 24 8 8" xfId="13380"/>
    <cellStyle name="Normal 24 8 8 2" xfId="48598"/>
    <cellStyle name="Normal 24 8 9" xfId="37777"/>
    <cellStyle name="Normal 24 9" xfId="3625"/>
    <cellStyle name="Normal 24 9 2" xfId="8349"/>
    <cellStyle name="Normal 24 9 2 2" xfId="20974"/>
    <cellStyle name="Normal 24 9 2 2 2" xfId="56190"/>
    <cellStyle name="Normal 24 9 2 3" xfId="43593"/>
    <cellStyle name="Normal 24 9 2 4" xfId="33579"/>
    <cellStyle name="Normal 24 9 3" xfId="10130"/>
    <cellStyle name="Normal 24 9 3 2" xfId="22750"/>
    <cellStyle name="Normal 24 9 3 2 2" xfId="57966"/>
    <cellStyle name="Normal 24 9 3 3" xfId="45369"/>
    <cellStyle name="Normal 24 9 3 4" xfId="35355"/>
    <cellStyle name="Normal 24 9 4" xfId="11925"/>
    <cellStyle name="Normal 24 9 4 2" xfId="24526"/>
    <cellStyle name="Normal 24 9 4 2 2" xfId="59742"/>
    <cellStyle name="Normal 24 9 4 3" xfId="47145"/>
    <cellStyle name="Normal 24 9 4 4" xfId="37131"/>
    <cellStyle name="Normal 24 9 5" xfId="16290"/>
    <cellStyle name="Normal 24 9 5 2" xfId="51506"/>
    <cellStyle name="Normal 24 9 5 3" xfId="28895"/>
    <cellStyle name="Normal 24 9 6" xfId="14512"/>
    <cellStyle name="Normal 24 9 6 2" xfId="49730"/>
    <cellStyle name="Normal 24 9 7" xfId="38909"/>
    <cellStyle name="Normal 24 9 8" xfId="27119"/>
    <cellStyle name="Normal 24_District Target Attainment" xfId="1228"/>
    <cellStyle name="Normal 25" xfId="1229"/>
    <cellStyle name="Normal 25 10" xfId="10616"/>
    <cellStyle name="Normal 25 10 2" xfId="23227"/>
    <cellStyle name="Normal 25 10 2 2" xfId="58443"/>
    <cellStyle name="Normal 25 10 3" xfId="45846"/>
    <cellStyle name="Normal 25 10 4" xfId="35832"/>
    <cellStyle name="Normal 25 11" xfId="15137"/>
    <cellStyle name="Normal 25 11 2" xfId="50353"/>
    <cellStyle name="Normal 25 11 3" xfId="27742"/>
    <cellStyle name="Normal 25 12" xfId="12550"/>
    <cellStyle name="Normal 25 12 2" xfId="47768"/>
    <cellStyle name="Normal 25 13" xfId="37756"/>
    <cellStyle name="Normal 25 14" xfId="25157"/>
    <cellStyle name="Normal 25 15" xfId="60370"/>
    <cellStyle name="Normal 25 2" xfId="3273"/>
    <cellStyle name="Normal 25 2 10" xfId="25641"/>
    <cellStyle name="Normal 25 2 11" xfId="61176"/>
    <cellStyle name="Normal 25 2 2" xfId="5073"/>
    <cellStyle name="Normal 25 2 2 2" xfId="17719"/>
    <cellStyle name="Normal 25 2 2 2 2" xfId="52935"/>
    <cellStyle name="Normal 25 2 2 2 3" xfId="30324"/>
    <cellStyle name="Normal 25 2 2 3" xfId="14165"/>
    <cellStyle name="Normal 25 2 2 3 2" xfId="49383"/>
    <cellStyle name="Normal 25 2 2 4" xfId="40338"/>
    <cellStyle name="Normal 25 2 2 5" xfId="26772"/>
    <cellStyle name="Normal 25 2 3" xfId="6543"/>
    <cellStyle name="Normal 25 2 3 2" xfId="19173"/>
    <cellStyle name="Normal 25 2 3 2 2" xfId="54389"/>
    <cellStyle name="Normal 25 2 3 3" xfId="41792"/>
    <cellStyle name="Normal 25 2 3 4" xfId="31778"/>
    <cellStyle name="Normal 25 2 4" xfId="8002"/>
    <cellStyle name="Normal 25 2 4 2" xfId="20627"/>
    <cellStyle name="Normal 25 2 4 2 2" xfId="55843"/>
    <cellStyle name="Normal 25 2 4 3" xfId="43246"/>
    <cellStyle name="Normal 25 2 4 4" xfId="33232"/>
    <cellStyle name="Normal 25 2 5" xfId="9783"/>
    <cellStyle name="Normal 25 2 5 2" xfId="22403"/>
    <cellStyle name="Normal 25 2 5 2 2" xfId="57619"/>
    <cellStyle name="Normal 25 2 5 3" xfId="45022"/>
    <cellStyle name="Normal 25 2 5 4" xfId="35008"/>
    <cellStyle name="Normal 25 2 6" xfId="11576"/>
    <cellStyle name="Normal 25 2 6 2" xfId="24179"/>
    <cellStyle name="Normal 25 2 6 2 2" xfId="59395"/>
    <cellStyle name="Normal 25 2 6 3" xfId="46798"/>
    <cellStyle name="Normal 25 2 6 4" xfId="36784"/>
    <cellStyle name="Normal 25 2 7" xfId="15943"/>
    <cellStyle name="Normal 25 2 7 2" xfId="51159"/>
    <cellStyle name="Normal 25 2 7 3" xfId="28548"/>
    <cellStyle name="Normal 25 2 8" xfId="13034"/>
    <cellStyle name="Normal 25 2 8 2" xfId="48252"/>
    <cellStyle name="Normal 25 2 9" xfId="38562"/>
    <cellStyle name="Normal 25 3" xfId="3602"/>
    <cellStyle name="Normal 25 3 10" xfId="27097"/>
    <cellStyle name="Normal 25 3 11" xfId="61501"/>
    <cellStyle name="Normal 25 3 2" xfId="5398"/>
    <cellStyle name="Normal 25 3 2 2" xfId="18044"/>
    <cellStyle name="Normal 25 3 2 2 2" xfId="53260"/>
    <cellStyle name="Normal 25 3 2 3" xfId="40663"/>
    <cellStyle name="Normal 25 3 2 4" xfId="30649"/>
    <cellStyle name="Normal 25 3 3" xfId="6868"/>
    <cellStyle name="Normal 25 3 3 2" xfId="19498"/>
    <cellStyle name="Normal 25 3 3 2 2" xfId="54714"/>
    <cellStyle name="Normal 25 3 3 3" xfId="42117"/>
    <cellStyle name="Normal 25 3 3 4" xfId="32103"/>
    <cellStyle name="Normal 25 3 4" xfId="8327"/>
    <cellStyle name="Normal 25 3 4 2" xfId="20952"/>
    <cellStyle name="Normal 25 3 4 2 2" xfId="56168"/>
    <cellStyle name="Normal 25 3 4 3" xfId="43571"/>
    <cellStyle name="Normal 25 3 4 4" xfId="33557"/>
    <cellStyle name="Normal 25 3 5" xfId="10108"/>
    <cellStyle name="Normal 25 3 5 2" xfId="22728"/>
    <cellStyle name="Normal 25 3 5 2 2" xfId="57944"/>
    <cellStyle name="Normal 25 3 5 3" xfId="45347"/>
    <cellStyle name="Normal 25 3 5 4" xfId="35333"/>
    <cellStyle name="Normal 25 3 6" xfId="11901"/>
    <cellStyle name="Normal 25 3 6 2" xfId="24504"/>
    <cellStyle name="Normal 25 3 6 2 2" xfId="59720"/>
    <cellStyle name="Normal 25 3 6 3" xfId="47123"/>
    <cellStyle name="Normal 25 3 6 4" xfId="37109"/>
    <cellStyle name="Normal 25 3 7" xfId="16268"/>
    <cellStyle name="Normal 25 3 7 2" xfId="51484"/>
    <cellStyle name="Normal 25 3 7 3" xfId="28873"/>
    <cellStyle name="Normal 25 3 8" xfId="14490"/>
    <cellStyle name="Normal 25 3 8 2" xfId="49708"/>
    <cellStyle name="Normal 25 3 9" xfId="38887"/>
    <cellStyle name="Normal 25 4" xfId="2764"/>
    <cellStyle name="Normal 25 4 10" xfId="26288"/>
    <cellStyle name="Normal 25 4 11" xfId="60692"/>
    <cellStyle name="Normal 25 4 2" xfId="4589"/>
    <cellStyle name="Normal 25 4 2 2" xfId="17235"/>
    <cellStyle name="Normal 25 4 2 2 2" xfId="52451"/>
    <cellStyle name="Normal 25 4 2 3" xfId="39854"/>
    <cellStyle name="Normal 25 4 2 4" xfId="29840"/>
    <cellStyle name="Normal 25 4 3" xfId="6059"/>
    <cellStyle name="Normal 25 4 3 2" xfId="18689"/>
    <cellStyle name="Normal 25 4 3 2 2" xfId="53905"/>
    <cellStyle name="Normal 25 4 3 3" xfId="41308"/>
    <cellStyle name="Normal 25 4 3 4" xfId="31294"/>
    <cellStyle name="Normal 25 4 4" xfId="7518"/>
    <cellStyle name="Normal 25 4 4 2" xfId="20143"/>
    <cellStyle name="Normal 25 4 4 2 2" xfId="55359"/>
    <cellStyle name="Normal 25 4 4 3" xfId="42762"/>
    <cellStyle name="Normal 25 4 4 4" xfId="32748"/>
    <cellStyle name="Normal 25 4 5" xfId="9299"/>
    <cellStyle name="Normal 25 4 5 2" xfId="21919"/>
    <cellStyle name="Normal 25 4 5 2 2" xfId="57135"/>
    <cellStyle name="Normal 25 4 5 3" xfId="44538"/>
    <cellStyle name="Normal 25 4 5 4" xfId="34524"/>
    <cellStyle name="Normal 25 4 6" xfId="11092"/>
    <cellStyle name="Normal 25 4 6 2" xfId="23695"/>
    <cellStyle name="Normal 25 4 6 2 2" xfId="58911"/>
    <cellStyle name="Normal 25 4 6 3" xfId="46314"/>
    <cellStyle name="Normal 25 4 6 4" xfId="36300"/>
    <cellStyle name="Normal 25 4 7" xfId="15459"/>
    <cellStyle name="Normal 25 4 7 2" xfId="50675"/>
    <cellStyle name="Normal 25 4 7 3" xfId="28064"/>
    <cellStyle name="Normal 25 4 8" xfId="13681"/>
    <cellStyle name="Normal 25 4 8 2" xfId="48899"/>
    <cellStyle name="Normal 25 4 9" xfId="38078"/>
    <cellStyle name="Normal 25 5" xfId="3927"/>
    <cellStyle name="Normal 25 5 2" xfId="8650"/>
    <cellStyle name="Normal 25 5 2 2" xfId="21275"/>
    <cellStyle name="Normal 25 5 2 2 2" xfId="56491"/>
    <cellStyle name="Normal 25 5 2 3" xfId="43894"/>
    <cellStyle name="Normal 25 5 2 4" xfId="33880"/>
    <cellStyle name="Normal 25 5 3" xfId="10431"/>
    <cellStyle name="Normal 25 5 3 2" xfId="23051"/>
    <cellStyle name="Normal 25 5 3 2 2" xfId="58267"/>
    <cellStyle name="Normal 25 5 3 3" xfId="45670"/>
    <cellStyle name="Normal 25 5 3 4" xfId="35656"/>
    <cellStyle name="Normal 25 5 4" xfId="12226"/>
    <cellStyle name="Normal 25 5 4 2" xfId="24827"/>
    <cellStyle name="Normal 25 5 4 2 2" xfId="60043"/>
    <cellStyle name="Normal 25 5 4 3" xfId="47446"/>
    <cellStyle name="Normal 25 5 4 4" xfId="37432"/>
    <cellStyle name="Normal 25 5 5" xfId="16591"/>
    <cellStyle name="Normal 25 5 5 2" xfId="51807"/>
    <cellStyle name="Normal 25 5 5 3" xfId="29196"/>
    <cellStyle name="Normal 25 5 6" xfId="14813"/>
    <cellStyle name="Normal 25 5 6 2" xfId="50031"/>
    <cellStyle name="Normal 25 5 7" xfId="39210"/>
    <cellStyle name="Normal 25 5 8" xfId="27420"/>
    <cellStyle name="Normal 25 6" xfId="4267"/>
    <cellStyle name="Normal 25 6 2" xfId="16913"/>
    <cellStyle name="Normal 25 6 2 2" xfId="52129"/>
    <cellStyle name="Normal 25 6 2 3" xfId="29518"/>
    <cellStyle name="Normal 25 6 3" xfId="13359"/>
    <cellStyle name="Normal 25 6 3 2" xfId="48577"/>
    <cellStyle name="Normal 25 6 4" xfId="39532"/>
    <cellStyle name="Normal 25 6 5" xfId="25966"/>
    <cellStyle name="Normal 25 7" xfId="5737"/>
    <cellStyle name="Normal 25 7 2" xfId="18367"/>
    <cellStyle name="Normal 25 7 2 2" xfId="53583"/>
    <cellStyle name="Normal 25 7 3" xfId="40986"/>
    <cellStyle name="Normal 25 7 4" xfId="30972"/>
    <cellStyle name="Normal 25 8" xfId="7196"/>
    <cellStyle name="Normal 25 8 2" xfId="19821"/>
    <cellStyle name="Normal 25 8 2 2" xfId="55037"/>
    <cellStyle name="Normal 25 8 3" xfId="42440"/>
    <cellStyle name="Normal 25 8 4" xfId="32426"/>
    <cellStyle name="Normal 25 9" xfId="8977"/>
    <cellStyle name="Normal 25 9 2" xfId="21597"/>
    <cellStyle name="Normal 25 9 2 2" xfId="56813"/>
    <cellStyle name="Normal 25 9 3" xfId="44216"/>
    <cellStyle name="Normal 25 9 4" xfId="34202"/>
    <cellStyle name="Normal 26" xfId="1230"/>
    <cellStyle name="Normal 26 10" xfId="3951"/>
    <cellStyle name="Normal 26 10 2" xfId="16613"/>
    <cellStyle name="Normal 26 10 2 2" xfId="51829"/>
    <cellStyle name="Normal 26 10 2 3" xfId="29218"/>
    <cellStyle name="Normal 26 10 3" xfId="13059"/>
    <cellStyle name="Normal 26 10 3 2" xfId="48277"/>
    <cellStyle name="Normal 26 10 4" xfId="39232"/>
    <cellStyle name="Normal 26 10 5" xfId="25666"/>
    <cellStyle name="Normal 26 11" xfId="5437"/>
    <cellStyle name="Normal 26 11 2" xfId="18067"/>
    <cellStyle name="Normal 26 11 2 2" xfId="53283"/>
    <cellStyle name="Normal 26 11 3" xfId="40686"/>
    <cellStyle name="Normal 26 11 4" xfId="30672"/>
    <cellStyle name="Normal 26 12" xfId="6893"/>
    <cellStyle name="Normal 26 12 2" xfId="19521"/>
    <cellStyle name="Normal 26 12 2 2" xfId="54737"/>
    <cellStyle name="Normal 26 12 3" xfId="42140"/>
    <cellStyle name="Normal 26 12 4" xfId="32126"/>
    <cellStyle name="Normal 26 13" xfId="8675"/>
    <cellStyle name="Normal 26 13 2" xfId="21297"/>
    <cellStyle name="Normal 26 13 2 2" xfId="56513"/>
    <cellStyle name="Normal 26 13 3" xfId="43916"/>
    <cellStyle name="Normal 26 13 4" xfId="33902"/>
    <cellStyle name="Normal 26 14" xfId="10617"/>
    <cellStyle name="Normal 26 14 2" xfId="23228"/>
    <cellStyle name="Normal 26 14 2 2" xfId="58444"/>
    <cellStyle name="Normal 26 14 3" xfId="45847"/>
    <cellStyle name="Normal 26 14 4" xfId="35833"/>
    <cellStyle name="Normal 26 15" xfId="14836"/>
    <cellStyle name="Normal 26 15 2" xfId="50053"/>
    <cellStyle name="Normal 26 15 3" xfId="27442"/>
    <cellStyle name="Normal 26 16" xfId="12250"/>
    <cellStyle name="Normal 26 16 2" xfId="47468"/>
    <cellStyle name="Normal 26 17" xfId="37455"/>
    <cellStyle name="Normal 26 18" xfId="24857"/>
    <cellStyle name="Normal 26 19" xfId="60070"/>
    <cellStyle name="Normal 26 2" xfId="1231"/>
    <cellStyle name="Normal 26 2 10" xfId="5475"/>
    <cellStyle name="Normal 26 2 10 2" xfId="18105"/>
    <cellStyle name="Normal 26 2 10 2 2" xfId="53321"/>
    <cellStyle name="Normal 26 2 10 3" xfId="40724"/>
    <cellStyle name="Normal 26 2 10 4" xfId="30710"/>
    <cellStyle name="Normal 26 2 11" xfId="6931"/>
    <cellStyle name="Normal 26 2 11 2" xfId="19559"/>
    <cellStyle name="Normal 26 2 11 2 2" xfId="54775"/>
    <cellStyle name="Normal 26 2 11 3" xfId="42178"/>
    <cellStyle name="Normal 26 2 11 4" xfId="32164"/>
    <cellStyle name="Normal 26 2 12" xfId="8713"/>
    <cellStyle name="Normal 26 2 12 2" xfId="21335"/>
    <cellStyle name="Normal 26 2 12 2 2" xfId="56551"/>
    <cellStyle name="Normal 26 2 12 3" xfId="43954"/>
    <cellStyle name="Normal 26 2 12 4" xfId="33940"/>
    <cellStyle name="Normal 26 2 13" xfId="10618"/>
    <cellStyle name="Normal 26 2 13 2" xfId="23229"/>
    <cellStyle name="Normal 26 2 13 2 2" xfId="58445"/>
    <cellStyle name="Normal 26 2 13 3" xfId="45848"/>
    <cellStyle name="Normal 26 2 13 4" xfId="35834"/>
    <cellStyle name="Normal 26 2 14" xfId="14874"/>
    <cellStyle name="Normal 26 2 14 2" xfId="50091"/>
    <cellStyle name="Normal 26 2 14 3" xfId="27480"/>
    <cellStyle name="Normal 26 2 15" xfId="12288"/>
    <cellStyle name="Normal 26 2 15 2" xfId="47506"/>
    <cellStyle name="Normal 26 2 16" xfId="37493"/>
    <cellStyle name="Normal 26 2 17" xfId="24895"/>
    <cellStyle name="Normal 26 2 18" xfId="60108"/>
    <cellStyle name="Normal 26 2 2" xfId="1232"/>
    <cellStyle name="Normal 26 2 2 10" xfId="7005"/>
    <cellStyle name="Normal 26 2 2 10 2" xfId="19631"/>
    <cellStyle name="Normal 26 2 2 10 2 2" xfId="54847"/>
    <cellStyle name="Normal 26 2 2 10 3" xfId="42250"/>
    <cellStyle name="Normal 26 2 2 10 4" xfId="32236"/>
    <cellStyle name="Normal 26 2 2 11" xfId="8786"/>
    <cellStyle name="Normal 26 2 2 11 2" xfId="21407"/>
    <cellStyle name="Normal 26 2 2 11 2 2" xfId="56623"/>
    <cellStyle name="Normal 26 2 2 11 3" xfId="44026"/>
    <cellStyle name="Normal 26 2 2 11 4" xfId="34012"/>
    <cellStyle name="Normal 26 2 2 12" xfId="10619"/>
    <cellStyle name="Normal 26 2 2 12 2" xfId="23230"/>
    <cellStyle name="Normal 26 2 2 12 2 2" xfId="58446"/>
    <cellStyle name="Normal 26 2 2 12 3" xfId="45849"/>
    <cellStyle name="Normal 26 2 2 12 4" xfId="35835"/>
    <cellStyle name="Normal 26 2 2 13" xfId="14946"/>
    <cellStyle name="Normal 26 2 2 13 2" xfId="50163"/>
    <cellStyle name="Normal 26 2 2 13 3" xfId="27552"/>
    <cellStyle name="Normal 26 2 2 14" xfId="12360"/>
    <cellStyle name="Normal 26 2 2 14 2" xfId="47578"/>
    <cellStyle name="Normal 26 2 2 15" xfId="37565"/>
    <cellStyle name="Normal 26 2 2 16" xfId="24967"/>
    <cellStyle name="Normal 26 2 2 17" xfId="60180"/>
    <cellStyle name="Normal 26 2 2 2" xfId="1233"/>
    <cellStyle name="Normal 26 2 2 2 10" xfId="10620"/>
    <cellStyle name="Normal 26 2 2 2 10 2" xfId="23231"/>
    <cellStyle name="Normal 26 2 2 2 10 2 2" xfId="58447"/>
    <cellStyle name="Normal 26 2 2 2 10 3" xfId="45850"/>
    <cellStyle name="Normal 26 2 2 2 10 4" xfId="35836"/>
    <cellStyle name="Normal 26 2 2 2 11" xfId="15101"/>
    <cellStyle name="Normal 26 2 2 2 11 2" xfId="50317"/>
    <cellStyle name="Normal 26 2 2 2 11 3" xfId="27706"/>
    <cellStyle name="Normal 26 2 2 2 12" xfId="12514"/>
    <cellStyle name="Normal 26 2 2 2 12 2" xfId="47732"/>
    <cellStyle name="Normal 26 2 2 2 13" xfId="37720"/>
    <cellStyle name="Normal 26 2 2 2 14" xfId="25121"/>
    <cellStyle name="Normal 26 2 2 2 15" xfId="60334"/>
    <cellStyle name="Normal 26 2 2 2 2" xfId="3237"/>
    <cellStyle name="Normal 26 2 2 2 2 10" xfId="25605"/>
    <cellStyle name="Normal 26 2 2 2 2 11" xfId="61140"/>
    <cellStyle name="Normal 26 2 2 2 2 2" xfId="5037"/>
    <cellStyle name="Normal 26 2 2 2 2 2 2" xfId="17683"/>
    <cellStyle name="Normal 26 2 2 2 2 2 2 2" xfId="52899"/>
    <cellStyle name="Normal 26 2 2 2 2 2 2 3" xfId="30288"/>
    <cellStyle name="Normal 26 2 2 2 2 2 3" xfId="14129"/>
    <cellStyle name="Normal 26 2 2 2 2 2 3 2" xfId="49347"/>
    <cellStyle name="Normal 26 2 2 2 2 2 4" xfId="40302"/>
    <cellStyle name="Normal 26 2 2 2 2 2 5" xfId="26736"/>
    <cellStyle name="Normal 26 2 2 2 2 3" xfId="6507"/>
    <cellStyle name="Normal 26 2 2 2 2 3 2" xfId="19137"/>
    <cellStyle name="Normal 26 2 2 2 2 3 2 2" xfId="54353"/>
    <cellStyle name="Normal 26 2 2 2 2 3 3" xfId="41756"/>
    <cellStyle name="Normal 26 2 2 2 2 3 4" xfId="31742"/>
    <cellStyle name="Normal 26 2 2 2 2 4" xfId="7966"/>
    <cellStyle name="Normal 26 2 2 2 2 4 2" xfId="20591"/>
    <cellStyle name="Normal 26 2 2 2 2 4 2 2" xfId="55807"/>
    <cellStyle name="Normal 26 2 2 2 2 4 3" xfId="43210"/>
    <cellStyle name="Normal 26 2 2 2 2 4 4" xfId="33196"/>
    <cellStyle name="Normal 26 2 2 2 2 5" xfId="9747"/>
    <cellStyle name="Normal 26 2 2 2 2 5 2" xfId="22367"/>
    <cellStyle name="Normal 26 2 2 2 2 5 2 2" xfId="57583"/>
    <cellStyle name="Normal 26 2 2 2 2 5 3" xfId="44986"/>
    <cellStyle name="Normal 26 2 2 2 2 5 4" xfId="34972"/>
    <cellStyle name="Normal 26 2 2 2 2 6" xfId="11540"/>
    <cellStyle name="Normal 26 2 2 2 2 6 2" xfId="24143"/>
    <cellStyle name="Normal 26 2 2 2 2 6 2 2" xfId="59359"/>
    <cellStyle name="Normal 26 2 2 2 2 6 3" xfId="46762"/>
    <cellStyle name="Normal 26 2 2 2 2 6 4" xfId="36748"/>
    <cellStyle name="Normal 26 2 2 2 2 7" xfId="15907"/>
    <cellStyle name="Normal 26 2 2 2 2 7 2" xfId="51123"/>
    <cellStyle name="Normal 26 2 2 2 2 7 3" xfId="28512"/>
    <cellStyle name="Normal 26 2 2 2 2 8" xfId="12998"/>
    <cellStyle name="Normal 26 2 2 2 2 8 2" xfId="48216"/>
    <cellStyle name="Normal 26 2 2 2 2 9" xfId="38526"/>
    <cellStyle name="Normal 26 2 2 2 3" xfId="3566"/>
    <cellStyle name="Normal 26 2 2 2 3 10" xfId="27061"/>
    <cellStyle name="Normal 26 2 2 2 3 11" xfId="61465"/>
    <cellStyle name="Normal 26 2 2 2 3 2" xfId="5362"/>
    <cellStyle name="Normal 26 2 2 2 3 2 2" xfId="18008"/>
    <cellStyle name="Normal 26 2 2 2 3 2 2 2" xfId="53224"/>
    <cellStyle name="Normal 26 2 2 2 3 2 3" xfId="40627"/>
    <cellStyle name="Normal 26 2 2 2 3 2 4" xfId="30613"/>
    <cellStyle name="Normal 26 2 2 2 3 3" xfId="6832"/>
    <cellStyle name="Normal 26 2 2 2 3 3 2" xfId="19462"/>
    <cellStyle name="Normal 26 2 2 2 3 3 2 2" xfId="54678"/>
    <cellStyle name="Normal 26 2 2 2 3 3 3" xfId="42081"/>
    <cellStyle name="Normal 26 2 2 2 3 3 4" xfId="32067"/>
    <cellStyle name="Normal 26 2 2 2 3 4" xfId="8291"/>
    <cellStyle name="Normal 26 2 2 2 3 4 2" xfId="20916"/>
    <cellStyle name="Normal 26 2 2 2 3 4 2 2" xfId="56132"/>
    <cellStyle name="Normal 26 2 2 2 3 4 3" xfId="43535"/>
    <cellStyle name="Normal 26 2 2 2 3 4 4" xfId="33521"/>
    <cellStyle name="Normal 26 2 2 2 3 5" xfId="10072"/>
    <cellStyle name="Normal 26 2 2 2 3 5 2" xfId="22692"/>
    <cellStyle name="Normal 26 2 2 2 3 5 2 2" xfId="57908"/>
    <cellStyle name="Normal 26 2 2 2 3 5 3" xfId="45311"/>
    <cellStyle name="Normal 26 2 2 2 3 5 4" xfId="35297"/>
    <cellStyle name="Normal 26 2 2 2 3 6" xfId="11865"/>
    <cellStyle name="Normal 26 2 2 2 3 6 2" xfId="24468"/>
    <cellStyle name="Normal 26 2 2 2 3 6 2 2" xfId="59684"/>
    <cellStyle name="Normal 26 2 2 2 3 6 3" xfId="47087"/>
    <cellStyle name="Normal 26 2 2 2 3 6 4" xfId="37073"/>
    <cellStyle name="Normal 26 2 2 2 3 7" xfId="16232"/>
    <cellStyle name="Normal 26 2 2 2 3 7 2" xfId="51448"/>
    <cellStyle name="Normal 26 2 2 2 3 7 3" xfId="28837"/>
    <cellStyle name="Normal 26 2 2 2 3 8" xfId="14454"/>
    <cellStyle name="Normal 26 2 2 2 3 8 2" xfId="49672"/>
    <cellStyle name="Normal 26 2 2 2 3 9" xfId="38851"/>
    <cellStyle name="Normal 26 2 2 2 4" xfId="2728"/>
    <cellStyle name="Normal 26 2 2 2 4 10" xfId="26252"/>
    <cellStyle name="Normal 26 2 2 2 4 11" xfId="60656"/>
    <cellStyle name="Normal 26 2 2 2 4 2" xfId="4553"/>
    <cellStyle name="Normal 26 2 2 2 4 2 2" xfId="17199"/>
    <cellStyle name="Normal 26 2 2 2 4 2 2 2" xfId="52415"/>
    <cellStyle name="Normal 26 2 2 2 4 2 3" xfId="39818"/>
    <cellStyle name="Normal 26 2 2 2 4 2 4" xfId="29804"/>
    <cellStyle name="Normal 26 2 2 2 4 3" xfId="6023"/>
    <cellStyle name="Normal 26 2 2 2 4 3 2" xfId="18653"/>
    <cellStyle name="Normal 26 2 2 2 4 3 2 2" xfId="53869"/>
    <cellStyle name="Normal 26 2 2 2 4 3 3" xfId="41272"/>
    <cellStyle name="Normal 26 2 2 2 4 3 4" xfId="31258"/>
    <cellStyle name="Normal 26 2 2 2 4 4" xfId="7482"/>
    <cellStyle name="Normal 26 2 2 2 4 4 2" xfId="20107"/>
    <cellStyle name="Normal 26 2 2 2 4 4 2 2" xfId="55323"/>
    <cellStyle name="Normal 26 2 2 2 4 4 3" xfId="42726"/>
    <cellStyle name="Normal 26 2 2 2 4 4 4" xfId="32712"/>
    <cellStyle name="Normal 26 2 2 2 4 5" xfId="9263"/>
    <cellStyle name="Normal 26 2 2 2 4 5 2" xfId="21883"/>
    <cellStyle name="Normal 26 2 2 2 4 5 2 2" xfId="57099"/>
    <cellStyle name="Normal 26 2 2 2 4 5 3" xfId="44502"/>
    <cellStyle name="Normal 26 2 2 2 4 5 4" xfId="34488"/>
    <cellStyle name="Normal 26 2 2 2 4 6" xfId="11056"/>
    <cellStyle name="Normal 26 2 2 2 4 6 2" xfId="23659"/>
    <cellStyle name="Normal 26 2 2 2 4 6 2 2" xfId="58875"/>
    <cellStyle name="Normal 26 2 2 2 4 6 3" xfId="46278"/>
    <cellStyle name="Normal 26 2 2 2 4 6 4" xfId="36264"/>
    <cellStyle name="Normal 26 2 2 2 4 7" xfId="15423"/>
    <cellStyle name="Normal 26 2 2 2 4 7 2" xfId="50639"/>
    <cellStyle name="Normal 26 2 2 2 4 7 3" xfId="28028"/>
    <cellStyle name="Normal 26 2 2 2 4 8" xfId="13645"/>
    <cellStyle name="Normal 26 2 2 2 4 8 2" xfId="48863"/>
    <cellStyle name="Normal 26 2 2 2 4 9" xfId="38042"/>
    <cellStyle name="Normal 26 2 2 2 5" xfId="3891"/>
    <cellStyle name="Normal 26 2 2 2 5 2" xfId="8614"/>
    <cellStyle name="Normal 26 2 2 2 5 2 2" xfId="21239"/>
    <cellStyle name="Normal 26 2 2 2 5 2 2 2" xfId="56455"/>
    <cellStyle name="Normal 26 2 2 2 5 2 3" xfId="43858"/>
    <cellStyle name="Normal 26 2 2 2 5 2 4" xfId="33844"/>
    <cellStyle name="Normal 26 2 2 2 5 3" xfId="10395"/>
    <cellStyle name="Normal 26 2 2 2 5 3 2" xfId="23015"/>
    <cellStyle name="Normal 26 2 2 2 5 3 2 2" xfId="58231"/>
    <cellStyle name="Normal 26 2 2 2 5 3 3" xfId="45634"/>
    <cellStyle name="Normal 26 2 2 2 5 3 4" xfId="35620"/>
    <cellStyle name="Normal 26 2 2 2 5 4" xfId="12190"/>
    <cellStyle name="Normal 26 2 2 2 5 4 2" xfId="24791"/>
    <cellStyle name="Normal 26 2 2 2 5 4 2 2" xfId="60007"/>
    <cellStyle name="Normal 26 2 2 2 5 4 3" xfId="47410"/>
    <cellStyle name="Normal 26 2 2 2 5 4 4" xfId="37396"/>
    <cellStyle name="Normal 26 2 2 2 5 5" xfId="16555"/>
    <cellStyle name="Normal 26 2 2 2 5 5 2" xfId="51771"/>
    <cellStyle name="Normal 26 2 2 2 5 5 3" xfId="29160"/>
    <cellStyle name="Normal 26 2 2 2 5 6" xfId="14777"/>
    <cellStyle name="Normal 26 2 2 2 5 6 2" xfId="49995"/>
    <cellStyle name="Normal 26 2 2 2 5 7" xfId="39174"/>
    <cellStyle name="Normal 26 2 2 2 5 8" xfId="27384"/>
    <cellStyle name="Normal 26 2 2 2 6" xfId="4231"/>
    <cellStyle name="Normal 26 2 2 2 6 2" xfId="16877"/>
    <cellStyle name="Normal 26 2 2 2 6 2 2" xfId="52093"/>
    <cellStyle name="Normal 26 2 2 2 6 2 3" xfId="29482"/>
    <cellStyle name="Normal 26 2 2 2 6 3" xfId="13323"/>
    <cellStyle name="Normal 26 2 2 2 6 3 2" xfId="48541"/>
    <cellStyle name="Normal 26 2 2 2 6 4" xfId="39496"/>
    <cellStyle name="Normal 26 2 2 2 6 5" xfId="25930"/>
    <cellStyle name="Normal 26 2 2 2 7" xfId="5701"/>
    <cellStyle name="Normal 26 2 2 2 7 2" xfId="18331"/>
    <cellStyle name="Normal 26 2 2 2 7 2 2" xfId="53547"/>
    <cellStyle name="Normal 26 2 2 2 7 3" xfId="40950"/>
    <cellStyle name="Normal 26 2 2 2 7 4" xfId="30936"/>
    <cellStyle name="Normal 26 2 2 2 8" xfId="7160"/>
    <cellStyle name="Normal 26 2 2 2 8 2" xfId="19785"/>
    <cellStyle name="Normal 26 2 2 2 8 2 2" xfId="55001"/>
    <cellStyle name="Normal 26 2 2 2 8 3" xfId="42404"/>
    <cellStyle name="Normal 26 2 2 2 8 4" xfId="32390"/>
    <cellStyle name="Normal 26 2 2 2 9" xfId="8941"/>
    <cellStyle name="Normal 26 2 2 2 9 2" xfId="21561"/>
    <cellStyle name="Normal 26 2 2 2 9 2 2" xfId="56777"/>
    <cellStyle name="Normal 26 2 2 2 9 3" xfId="44180"/>
    <cellStyle name="Normal 26 2 2 2 9 4" xfId="34166"/>
    <cellStyle name="Normal 26 2 2 3" xfId="3077"/>
    <cellStyle name="Normal 26 2 2 3 10" xfId="25448"/>
    <cellStyle name="Normal 26 2 2 3 11" xfId="60983"/>
    <cellStyle name="Normal 26 2 2 3 2" xfId="4880"/>
    <cellStyle name="Normal 26 2 2 3 2 2" xfId="17526"/>
    <cellStyle name="Normal 26 2 2 3 2 2 2" xfId="52742"/>
    <cellStyle name="Normal 26 2 2 3 2 2 3" xfId="30131"/>
    <cellStyle name="Normal 26 2 2 3 2 3" xfId="13972"/>
    <cellStyle name="Normal 26 2 2 3 2 3 2" xfId="49190"/>
    <cellStyle name="Normal 26 2 2 3 2 4" xfId="40145"/>
    <cellStyle name="Normal 26 2 2 3 2 5" xfId="26579"/>
    <cellStyle name="Normal 26 2 2 3 3" xfId="6350"/>
    <cellStyle name="Normal 26 2 2 3 3 2" xfId="18980"/>
    <cellStyle name="Normal 26 2 2 3 3 2 2" xfId="54196"/>
    <cellStyle name="Normal 26 2 2 3 3 3" xfId="41599"/>
    <cellStyle name="Normal 26 2 2 3 3 4" xfId="31585"/>
    <cellStyle name="Normal 26 2 2 3 4" xfId="7809"/>
    <cellStyle name="Normal 26 2 2 3 4 2" xfId="20434"/>
    <cellStyle name="Normal 26 2 2 3 4 2 2" xfId="55650"/>
    <cellStyle name="Normal 26 2 2 3 4 3" xfId="43053"/>
    <cellStyle name="Normal 26 2 2 3 4 4" xfId="33039"/>
    <cellStyle name="Normal 26 2 2 3 5" xfId="9590"/>
    <cellStyle name="Normal 26 2 2 3 5 2" xfId="22210"/>
    <cellStyle name="Normal 26 2 2 3 5 2 2" xfId="57426"/>
    <cellStyle name="Normal 26 2 2 3 5 3" xfId="44829"/>
    <cellStyle name="Normal 26 2 2 3 5 4" xfId="34815"/>
    <cellStyle name="Normal 26 2 2 3 6" xfId="11383"/>
    <cellStyle name="Normal 26 2 2 3 6 2" xfId="23986"/>
    <cellStyle name="Normal 26 2 2 3 6 2 2" xfId="59202"/>
    <cellStyle name="Normal 26 2 2 3 6 3" xfId="46605"/>
    <cellStyle name="Normal 26 2 2 3 6 4" xfId="36591"/>
    <cellStyle name="Normal 26 2 2 3 7" xfId="15750"/>
    <cellStyle name="Normal 26 2 2 3 7 2" xfId="50966"/>
    <cellStyle name="Normal 26 2 2 3 7 3" xfId="28355"/>
    <cellStyle name="Normal 26 2 2 3 8" xfId="12841"/>
    <cellStyle name="Normal 26 2 2 3 8 2" xfId="48059"/>
    <cellStyle name="Normal 26 2 2 3 9" xfId="38369"/>
    <cellStyle name="Normal 26 2 2 4" xfId="2904"/>
    <cellStyle name="Normal 26 2 2 4 10" xfId="25289"/>
    <cellStyle name="Normal 26 2 2 4 11" xfId="60824"/>
    <cellStyle name="Normal 26 2 2 4 2" xfId="4721"/>
    <cellStyle name="Normal 26 2 2 4 2 2" xfId="17367"/>
    <cellStyle name="Normal 26 2 2 4 2 2 2" xfId="52583"/>
    <cellStyle name="Normal 26 2 2 4 2 2 3" xfId="29972"/>
    <cellStyle name="Normal 26 2 2 4 2 3" xfId="13813"/>
    <cellStyle name="Normal 26 2 2 4 2 3 2" xfId="49031"/>
    <cellStyle name="Normal 26 2 2 4 2 4" xfId="39986"/>
    <cellStyle name="Normal 26 2 2 4 2 5" xfId="26420"/>
    <cellStyle name="Normal 26 2 2 4 3" xfId="6191"/>
    <cellStyle name="Normal 26 2 2 4 3 2" xfId="18821"/>
    <cellStyle name="Normal 26 2 2 4 3 2 2" xfId="54037"/>
    <cellStyle name="Normal 26 2 2 4 3 3" xfId="41440"/>
    <cellStyle name="Normal 26 2 2 4 3 4" xfId="31426"/>
    <cellStyle name="Normal 26 2 2 4 4" xfId="7650"/>
    <cellStyle name="Normal 26 2 2 4 4 2" xfId="20275"/>
    <cellStyle name="Normal 26 2 2 4 4 2 2" xfId="55491"/>
    <cellStyle name="Normal 26 2 2 4 4 3" xfId="42894"/>
    <cellStyle name="Normal 26 2 2 4 4 4" xfId="32880"/>
    <cellStyle name="Normal 26 2 2 4 5" xfId="9431"/>
    <cellStyle name="Normal 26 2 2 4 5 2" xfId="22051"/>
    <cellStyle name="Normal 26 2 2 4 5 2 2" xfId="57267"/>
    <cellStyle name="Normal 26 2 2 4 5 3" xfId="44670"/>
    <cellStyle name="Normal 26 2 2 4 5 4" xfId="34656"/>
    <cellStyle name="Normal 26 2 2 4 6" xfId="11224"/>
    <cellStyle name="Normal 26 2 2 4 6 2" xfId="23827"/>
    <cellStyle name="Normal 26 2 2 4 6 2 2" xfId="59043"/>
    <cellStyle name="Normal 26 2 2 4 6 3" xfId="46446"/>
    <cellStyle name="Normal 26 2 2 4 6 4" xfId="36432"/>
    <cellStyle name="Normal 26 2 2 4 7" xfId="15591"/>
    <cellStyle name="Normal 26 2 2 4 7 2" xfId="50807"/>
    <cellStyle name="Normal 26 2 2 4 7 3" xfId="28196"/>
    <cellStyle name="Normal 26 2 2 4 8" xfId="12682"/>
    <cellStyle name="Normal 26 2 2 4 8 2" xfId="47900"/>
    <cellStyle name="Normal 26 2 2 4 9" xfId="38210"/>
    <cellStyle name="Normal 26 2 2 5" xfId="3412"/>
    <cellStyle name="Normal 26 2 2 5 10" xfId="26907"/>
    <cellStyle name="Normal 26 2 2 5 11" xfId="61311"/>
    <cellStyle name="Normal 26 2 2 5 2" xfId="5208"/>
    <cellStyle name="Normal 26 2 2 5 2 2" xfId="17854"/>
    <cellStyle name="Normal 26 2 2 5 2 2 2" xfId="53070"/>
    <cellStyle name="Normal 26 2 2 5 2 3" xfId="40473"/>
    <cellStyle name="Normal 26 2 2 5 2 4" xfId="30459"/>
    <cellStyle name="Normal 26 2 2 5 3" xfId="6678"/>
    <cellStyle name="Normal 26 2 2 5 3 2" xfId="19308"/>
    <cellStyle name="Normal 26 2 2 5 3 2 2" xfId="54524"/>
    <cellStyle name="Normal 26 2 2 5 3 3" xfId="41927"/>
    <cellStyle name="Normal 26 2 2 5 3 4" xfId="31913"/>
    <cellStyle name="Normal 26 2 2 5 4" xfId="8137"/>
    <cellStyle name="Normal 26 2 2 5 4 2" xfId="20762"/>
    <cellStyle name="Normal 26 2 2 5 4 2 2" xfId="55978"/>
    <cellStyle name="Normal 26 2 2 5 4 3" xfId="43381"/>
    <cellStyle name="Normal 26 2 2 5 4 4" xfId="33367"/>
    <cellStyle name="Normal 26 2 2 5 5" xfId="9918"/>
    <cellStyle name="Normal 26 2 2 5 5 2" xfId="22538"/>
    <cellStyle name="Normal 26 2 2 5 5 2 2" xfId="57754"/>
    <cellStyle name="Normal 26 2 2 5 5 3" xfId="45157"/>
    <cellStyle name="Normal 26 2 2 5 5 4" xfId="35143"/>
    <cellStyle name="Normal 26 2 2 5 6" xfId="11711"/>
    <cellStyle name="Normal 26 2 2 5 6 2" xfId="24314"/>
    <cellStyle name="Normal 26 2 2 5 6 2 2" xfId="59530"/>
    <cellStyle name="Normal 26 2 2 5 6 3" xfId="46933"/>
    <cellStyle name="Normal 26 2 2 5 6 4" xfId="36919"/>
    <cellStyle name="Normal 26 2 2 5 7" xfId="16078"/>
    <cellStyle name="Normal 26 2 2 5 7 2" xfId="51294"/>
    <cellStyle name="Normal 26 2 2 5 7 3" xfId="28683"/>
    <cellStyle name="Normal 26 2 2 5 8" xfId="14300"/>
    <cellStyle name="Normal 26 2 2 5 8 2" xfId="49518"/>
    <cellStyle name="Normal 26 2 2 5 9" xfId="38697"/>
    <cellStyle name="Normal 26 2 2 6" xfId="2573"/>
    <cellStyle name="Normal 26 2 2 6 10" xfId="26098"/>
    <cellStyle name="Normal 26 2 2 6 11" xfId="60502"/>
    <cellStyle name="Normal 26 2 2 6 2" xfId="4399"/>
    <cellStyle name="Normal 26 2 2 6 2 2" xfId="17045"/>
    <cellStyle name="Normal 26 2 2 6 2 2 2" xfId="52261"/>
    <cellStyle name="Normal 26 2 2 6 2 3" xfId="39664"/>
    <cellStyle name="Normal 26 2 2 6 2 4" xfId="29650"/>
    <cellStyle name="Normal 26 2 2 6 3" xfId="5869"/>
    <cellStyle name="Normal 26 2 2 6 3 2" xfId="18499"/>
    <cellStyle name="Normal 26 2 2 6 3 2 2" xfId="53715"/>
    <cellStyle name="Normal 26 2 2 6 3 3" xfId="41118"/>
    <cellStyle name="Normal 26 2 2 6 3 4" xfId="31104"/>
    <cellStyle name="Normal 26 2 2 6 4" xfId="7328"/>
    <cellStyle name="Normal 26 2 2 6 4 2" xfId="19953"/>
    <cellStyle name="Normal 26 2 2 6 4 2 2" xfId="55169"/>
    <cellStyle name="Normal 26 2 2 6 4 3" xfId="42572"/>
    <cellStyle name="Normal 26 2 2 6 4 4" xfId="32558"/>
    <cellStyle name="Normal 26 2 2 6 5" xfId="9109"/>
    <cellStyle name="Normal 26 2 2 6 5 2" xfId="21729"/>
    <cellStyle name="Normal 26 2 2 6 5 2 2" xfId="56945"/>
    <cellStyle name="Normal 26 2 2 6 5 3" xfId="44348"/>
    <cellStyle name="Normal 26 2 2 6 5 4" xfId="34334"/>
    <cellStyle name="Normal 26 2 2 6 6" xfId="10902"/>
    <cellStyle name="Normal 26 2 2 6 6 2" xfId="23505"/>
    <cellStyle name="Normal 26 2 2 6 6 2 2" xfId="58721"/>
    <cellStyle name="Normal 26 2 2 6 6 3" xfId="46124"/>
    <cellStyle name="Normal 26 2 2 6 6 4" xfId="36110"/>
    <cellStyle name="Normal 26 2 2 6 7" xfId="15269"/>
    <cellStyle name="Normal 26 2 2 6 7 2" xfId="50485"/>
    <cellStyle name="Normal 26 2 2 6 7 3" xfId="27874"/>
    <cellStyle name="Normal 26 2 2 6 8" xfId="13491"/>
    <cellStyle name="Normal 26 2 2 6 8 2" xfId="48709"/>
    <cellStyle name="Normal 26 2 2 6 9" xfId="37888"/>
    <cellStyle name="Normal 26 2 2 7" xfId="3736"/>
    <cellStyle name="Normal 26 2 2 7 2" xfId="8460"/>
    <cellStyle name="Normal 26 2 2 7 2 2" xfId="21085"/>
    <cellStyle name="Normal 26 2 2 7 2 2 2" xfId="56301"/>
    <cellStyle name="Normal 26 2 2 7 2 3" xfId="43704"/>
    <cellStyle name="Normal 26 2 2 7 2 4" xfId="33690"/>
    <cellStyle name="Normal 26 2 2 7 3" xfId="10241"/>
    <cellStyle name="Normal 26 2 2 7 3 2" xfId="22861"/>
    <cellStyle name="Normal 26 2 2 7 3 2 2" xfId="58077"/>
    <cellStyle name="Normal 26 2 2 7 3 3" xfId="45480"/>
    <cellStyle name="Normal 26 2 2 7 3 4" xfId="35466"/>
    <cellStyle name="Normal 26 2 2 7 4" xfId="12036"/>
    <cellStyle name="Normal 26 2 2 7 4 2" xfId="24637"/>
    <cellStyle name="Normal 26 2 2 7 4 2 2" xfId="59853"/>
    <cellStyle name="Normal 26 2 2 7 4 3" xfId="47256"/>
    <cellStyle name="Normal 26 2 2 7 4 4" xfId="37242"/>
    <cellStyle name="Normal 26 2 2 7 5" xfId="16401"/>
    <cellStyle name="Normal 26 2 2 7 5 2" xfId="51617"/>
    <cellStyle name="Normal 26 2 2 7 5 3" xfId="29006"/>
    <cellStyle name="Normal 26 2 2 7 6" xfId="14623"/>
    <cellStyle name="Normal 26 2 2 7 6 2" xfId="49841"/>
    <cellStyle name="Normal 26 2 2 7 7" xfId="39020"/>
    <cellStyle name="Normal 26 2 2 7 8" xfId="27230"/>
    <cellStyle name="Normal 26 2 2 8" xfId="4074"/>
    <cellStyle name="Normal 26 2 2 8 2" xfId="16723"/>
    <cellStyle name="Normal 26 2 2 8 2 2" xfId="51939"/>
    <cellStyle name="Normal 26 2 2 8 2 3" xfId="29328"/>
    <cellStyle name="Normal 26 2 2 8 3" xfId="13169"/>
    <cellStyle name="Normal 26 2 2 8 3 2" xfId="48387"/>
    <cellStyle name="Normal 26 2 2 8 4" xfId="39342"/>
    <cellStyle name="Normal 26 2 2 8 5" xfId="25776"/>
    <cellStyle name="Normal 26 2 2 9" xfId="5547"/>
    <cellStyle name="Normal 26 2 2 9 2" xfId="18177"/>
    <cellStyle name="Normal 26 2 2 9 2 2" xfId="53393"/>
    <cellStyle name="Normal 26 2 2 9 3" xfId="40796"/>
    <cellStyle name="Normal 26 2 2 9 4" xfId="30782"/>
    <cellStyle name="Normal 26 2 3" xfId="1234"/>
    <cellStyle name="Normal 26 2 3 10" xfId="10621"/>
    <cellStyle name="Normal 26 2 3 10 2" xfId="23232"/>
    <cellStyle name="Normal 26 2 3 10 2 2" xfId="58448"/>
    <cellStyle name="Normal 26 2 3 10 3" xfId="45851"/>
    <cellStyle name="Normal 26 2 3 10 4" xfId="35837"/>
    <cellStyle name="Normal 26 2 3 11" xfId="15027"/>
    <cellStyle name="Normal 26 2 3 11 2" xfId="50243"/>
    <cellStyle name="Normal 26 2 3 11 3" xfId="27632"/>
    <cellStyle name="Normal 26 2 3 12" xfId="12440"/>
    <cellStyle name="Normal 26 2 3 12 2" xfId="47658"/>
    <cellStyle name="Normal 26 2 3 13" xfId="37646"/>
    <cellStyle name="Normal 26 2 3 14" xfId="25047"/>
    <cellStyle name="Normal 26 2 3 15" xfId="60260"/>
    <cellStyle name="Normal 26 2 3 2" xfId="3163"/>
    <cellStyle name="Normal 26 2 3 2 10" xfId="25531"/>
    <cellStyle name="Normal 26 2 3 2 11" xfId="61066"/>
    <cellStyle name="Normal 26 2 3 2 2" xfId="4963"/>
    <cellStyle name="Normal 26 2 3 2 2 2" xfId="17609"/>
    <cellStyle name="Normal 26 2 3 2 2 2 2" xfId="52825"/>
    <cellStyle name="Normal 26 2 3 2 2 2 3" xfId="30214"/>
    <cellStyle name="Normal 26 2 3 2 2 3" xfId="14055"/>
    <cellStyle name="Normal 26 2 3 2 2 3 2" xfId="49273"/>
    <cellStyle name="Normal 26 2 3 2 2 4" xfId="40228"/>
    <cellStyle name="Normal 26 2 3 2 2 5" xfId="26662"/>
    <cellStyle name="Normal 26 2 3 2 3" xfId="6433"/>
    <cellStyle name="Normal 26 2 3 2 3 2" xfId="19063"/>
    <cellStyle name="Normal 26 2 3 2 3 2 2" xfId="54279"/>
    <cellStyle name="Normal 26 2 3 2 3 3" xfId="41682"/>
    <cellStyle name="Normal 26 2 3 2 3 4" xfId="31668"/>
    <cellStyle name="Normal 26 2 3 2 4" xfId="7892"/>
    <cellStyle name="Normal 26 2 3 2 4 2" xfId="20517"/>
    <cellStyle name="Normal 26 2 3 2 4 2 2" xfId="55733"/>
    <cellStyle name="Normal 26 2 3 2 4 3" xfId="43136"/>
    <cellStyle name="Normal 26 2 3 2 4 4" xfId="33122"/>
    <cellStyle name="Normal 26 2 3 2 5" xfId="9673"/>
    <cellStyle name="Normal 26 2 3 2 5 2" xfId="22293"/>
    <cellStyle name="Normal 26 2 3 2 5 2 2" xfId="57509"/>
    <cellStyle name="Normal 26 2 3 2 5 3" xfId="44912"/>
    <cellStyle name="Normal 26 2 3 2 5 4" xfId="34898"/>
    <cellStyle name="Normal 26 2 3 2 6" xfId="11466"/>
    <cellStyle name="Normal 26 2 3 2 6 2" xfId="24069"/>
    <cellStyle name="Normal 26 2 3 2 6 2 2" xfId="59285"/>
    <cellStyle name="Normal 26 2 3 2 6 3" xfId="46688"/>
    <cellStyle name="Normal 26 2 3 2 6 4" xfId="36674"/>
    <cellStyle name="Normal 26 2 3 2 7" xfId="15833"/>
    <cellStyle name="Normal 26 2 3 2 7 2" xfId="51049"/>
    <cellStyle name="Normal 26 2 3 2 7 3" xfId="28438"/>
    <cellStyle name="Normal 26 2 3 2 8" xfId="12924"/>
    <cellStyle name="Normal 26 2 3 2 8 2" xfId="48142"/>
    <cellStyle name="Normal 26 2 3 2 9" xfId="38452"/>
    <cellStyle name="Normal 26 2 3 3" xfId="3492"/>
    <cellStyle name="Normal 26 2 3 3 10" xfId="26987"/>
    <cellStyle name="Normal 26 2 3 3 11" xfId="61391"/>
    <cellStyle name="Normal 26 2 3 3 2" xfId="5288"/>
    <cellStyle name="Normal 26 2 3 3 2 2" xfId="17934"/>
    <cellStyle name="Normal 26 2 3 3 2 2 2" xfId="53150"/>
    <cellStyle name="Normal 26 2 3 3 2 3" xfId="40553"/>
    <cellStyle name="Normal 26 2 3 3 2 4" xfId="30539"/>
    <cellStyle name="Normal 26 2 3 3 3" xfId="6758"/>
    <cellStyle name="Normal 26 2 3 3 3 2" xfId="19388"/>
    <cellStyle name="Normal 26 2 3 3 3 2 2" xfId="54604"/>
    <cellStyle name="Normal 26 2 3 3 3 3" xfId="42007"/>
    <cellStyle name="Normal 26 2 3 3 3 4" xfId="31993"/>
    <cellStyle name="Normal 26 2 3 3 4" xfId="8217"/>
    <cellStyle name="Normal 26 2 3 3 4 2" xfId="20842"/>
    <cellStyle name="Normal 26 2 3 3 4 2 2" xfId="56058"/>
    <cellStyle name="Normal 26 2 3 3 4 3" xfId="43461"/>
    <cellStyle name="Normal 26 2 3 3 4 4" xfId="33447"/>
    <cellStyle name="Normal 26 2 3 3 5" xfId="9998"/>
    <cellStyle name="Normal 26 2 3 3 5 2" xfId="22618"/>
    <cellStyle name="Normal 26 2 3 3 5 2 2" xfId="57834"/>
    <cellStyle name="Normal 26 2 3 3 5 3" xfId="45237"/>
    <cellStyle name="Normal 26 2 3 3 5 4" xfId="35223"/>
    <cellStyle name="Normal 26 2 3 3 6" xfId="11791"/>
    <cellStyle name="Normal 26 2 3 3 6 2" xfId="24394"/>
    <cellStyle name="Normal 26 2 3 3 6 2 2" xfId="59610"/>
    <cellStyle name="Normal 26 2 3 3 6 3" xfId="47013"/>
    <cellStyle name="Normal 26 2 3 3 6 4" xfId="36999"/>
    <cellStyle name="Normal 26 2 3 3 7" xfId="16158"/>
    <cellStyle name="Normal 26 2 3 3 7 2" xfId="51374"/>
    <cellStyle name="Normal 26 2 3 3 7 3" xfId="28763"/>
    <cellStyle name="Normal 26 2 3 3 8" xfId="14380"/>
    <cellStyle name="Normal 26 2 3 3 8 2" xfId="49598"/>
    <cellStyle name="Normal 26 2 3 3 9" xfId="38777"/>
    <cellStyle name="Normal 26 2 3 4" xfId="2654"/>
    <cellStyle name="Normal 26 2 3 4 10" xfId="26178"/>
    <cellStyle name="Normal 26 2 3 4 11" xfId="60582"/>
    <cellStyle name="Normal 26 2 3 4 2" xfId="4479"/>
    <cellStyle name="Normal 26 2 3 4 2 2" xfId="17125"/>
    <cellStyle name="Normal 26 2 3 4 2 2 2" xfId="52341"/>
    <cellStyle name="Normal 26 2 3 4 2 3" xfId="39744"/>
    <cellStyle name="Normal 26 2 3 4 2 4" xfId="29730"/>
    <cellStyle name="Normal 26 2 3 4 3" xfId="5949"/>
    <cellStyle name="Normal 26 2 3 4 3 2" xfId="18579"/>
    <cellStyle name="Normal 26 2 3 4 3 2 2" xfId="53795"/>
    <cellStyle name="Normal 26 2 3 4 3 3" xfId="41198"/>
    <cellStyle name="Normal 26 2 3 4 3 4" xfId="31184"/>
    <cellStyle name="Normal 26 2 3 4 4" xfId="7408"/>
    <cellStyle name="Normal 26 2 3 4 4 2" xfId="20033"/>
    <cellStyle name="Normal 26 2 3 4 4 2 2" xfId="55249"/>
    <cellStyle name="Normal 26 2 3 4 4 3" xfId="42652"/>
    <cellStyle name="Normal 26 2 3 4 4 4" xfId="32638"/>
    <cellStyle name="Normal 26 2 3 4 5" xfId="9189"/>
    <cellStyle name="Normal 26 2 3 4 5 2" xfId="21809"/>
    <cellStyle name="Normal 26 2 3 4 5 2 2" xfId="57025"/>
    <cellStyle name="Normal 26 2 3 4 5 3" xfId="44428"/>
    <cellStyle name="Normal 26 2 3 4 5 4" xfId="34414"/>
    <cellStyle name="Normal 26 2 3 4 6" xfId="10982"/>
    <cellStyle name="Normal 26 2 3 4 6 2" xfId="23585"/>
    <cellStyle name="Normal 26 2 3 4 6 2 2" xfId="58801"/>
    <cellStyle name="Normal 26 2 3 4 6 3" xfId="46204"/>
    <cellStyle name="Normal 26 2 3 4 6 4" xfId="36190"/>
    <cellStyle name="Normal 26 2 3 4 7" xfId="15349"/>
    <cellStyle name="Normal 26 2 3 4 7 2" xfId="50565"/>
    <cellStyle name="Normal 26 2 3 4 7 3" xfId="27954"/>
    <cellStyle name="Normal 26 2 3 4 8" xfId="13571"/>
    <cellStyle name="Normal 26 2 3 4 8 2" xfId="48789"/>
    <cellStyle name="Normal 26 2 3 4 9" xfId="37968"/>
    <cellStyle name="Normal 26 2 3 5" xfId="3817"/>
    <cellStyle name="Normal 26 2 3 5 2" xfId="8540"/>
    <cellStyle name="Normal 26 2 3 5 2 2" xfId="21165"/>
    <cellStyle name="Normal 26 2 3 5 2 2 2" xfId="56381"/>
    <cellStyle name="Normal 26 2 3 5 2 3" xfId="43784"/>
    <cellStyle name="Normal 26 2 3 5 2 4" xfId="33770"/>
    <cellStyle name="Normal 26 2 3 5 3" xfId="10321"/>
    <cellStyle name="Normal 26 2 3 5 3 2" xfId="22941"/>
    <cellStyle name="Normal 26 2 3 5 3 2 2" xfId="58157"/>
    <cellStyle name="Normal 26 2 3 5 3 3" xfId="45560"/>
    <cellStyle name="Normal 26 2 3 5 3 4" xfId="35546"/>
    <cellStyle name="Normal 26 2 3 5 4" xfId="12116"/>
    <cellStyle name="Normal 26 2 3 5 4 2" xfId="24717"/>
    <cellStyle name="Normal 26 2 3 5 4 2 2" xfId="59933"/>
    <cellStyle name="Normal 26 2 3 5 4 3" xfId="47336"/>
    <cellStyle name="Normal 26 2 3 5 4 4" xfId="37322"/>
    <cellStyle name="Normal 26 2 3 5 5" xfId="16481"/>
    <cellStyle name="Normal 26 2 3 5 5 2" xfId="51697"/>
    <cellStyle name="Normal 26 2 3 5 5 3" xfId="29086"/>
    <cellStyle name="Normal 26 2 3 5 6" xfId="14703"/>
    <cellStyle name="Normal 26 2 3 5 6 2" xfId="49921"/>
    <cellStyle name="Normal 26 2 3 5 7" xfId="39100"/>
    <cellStyle name="Normal 26 2 3 5 8" xfId="27310"/>
    <cellStyle name="Normal 26 2 3 6" xfId="4157"/>
    <cellStyle name="Normal 26 2 3 6 2" xfId="16803"/>
    <cellStyle name="Normal 26 2 3 6 2 2" xfId="52019"/>
    <cellStyle name="Normal 26 2 3 6 2 3" xfId="29408"/>
    <cellStyle name="Normal 26 2 3 6 3" xfId="13249"/>
    <cellStyle name="Normal 26 2 3 6 3 2" xfId="48467"/>
    <cellStyle name="Normal 26 2 3 6 4" xfId="39422"/>
    <cellStyle name="Normal 26 2 3 6 5" xfId="25856"/>
    <cellStyle name="Normal 26 2 3 7" xfId="5627"/>
    <cellStyle name="Normal 26 2 3 7 2" xfId="18257"/>
    <cellStyle name="Normal 26 2 3 7 2 2" xfId="53473"/>
    <cellStyle name="Normal 26 2 3 7 3" xfId="40876"/>
    <cellStyle name="Normal 26 2 3 7 4" xfId="30862"/>
    <cellStyle name="Normal 26 2 3 8" xfId="7086"/>
    <cellStyle name="Normal 26 2 3 8 2" xfId="19711"/>
    <cellStyle name="Normal 26 2 3 8 2 2" xfId="54927"/>
    <cellStyle name="Normal 26 2 3 8 3" xfId="42330"/>
    <cellStyle name="Normal 26 2 3 8 4" xfId="32316"/>
    <cellStyle name="Normal 26 2 3 9" xfId="8867"/>
    <cellStyle name="Normal 26 2 3 9 2" xfId="21487"/>
    <cellStyle name="Normal 26 2 3 9 2 2" xfId="56703"/>
    <cellStyle name="Normal 26 2 3 9 3" xfId="44106"/>
    <cellStyle name="Normal 26 2 3 9 4" xfId="34092"/>
    <cellStyle name="Normal 26 2 4" xfId="2998"/>
    <cellStyle name="Normal 26 2 4 10" xfId="25372"/>
    <cellStyle name="Normal 26 2 4 11" xfId="60907"/>
    <cellStyle name="Normal 26 2 4 2" xfId="4804"/>
    <cellStyle name="Normal 26 2 4 2 2" xfId="17450"/>
    <cellStyle name="Normal 26 2 4 2 2 2" xfId="52666"/>
    <cellStyle name="Normal 26 2 4 2 2 3" xfId="30055"/>
    <cellStyle name="Normal 26 2 4 2 3" xfId="13896"/>
    <cellStyle name="Normal 26 2 4 2 3 2" xfId="49114"/>
    <cellStyle name="Normal 26 2 4 2 4" xfId="40069"/>
    <cellStyle name="Normal 26 2 4 2 5" xfId="26503"/>
    <cellStyle name="Normal 26 2 4 3" xfId="6274"/>
    <cellStyle name="Normal 26 2 4 3 2" xfId="18904"/>
    <cellStyle name="Normal 26 2 4 3 2 2" xfId="54120"/>
    <cellStyle name="Normal 26 2 4 3 3" xfId="41523"/>
    <cellStyle name="Normal 26 2 4 3 4" xfId="31509"/>
    <cellStyle name="Normal 26 2 4 4" xfId="7733"/>
    <cellStyle name="Normal 26 2 4 4 2" xfId="20358"/>
    <cellStyle name="Normal 26 2 4 4 2 2" xfId="55574"/>
    <cellStyle name="Normal 26 2 4 4 3" xfId="42977"/>
    <cellStyle name="Normal 26 2 4 4 4" xfId="32963"/>
    <cellStyle name="Normal 26 2 4 5" xfId="9514"/>
    <cellStyle name="Normal 26 2 4 5 2" xfId="22134"/>
    <cellStyle name="Normal 26 2 4 5 2 2" xfId="57350"/>
    <cellStyle name="Normal 26 2 4 5 3" xfId="44753"/>
    <cellStyle name="Normal 26 2 4 5 4" xfId="34739"/>
    <cellStyle name="Normal 26 2 4 6" xfId="11307"/>
    <cellStyle name="Normal 26 2 4 6 2" xfId="23910"/>
    <cellStyle name="Normal 26 2 4 6 2 2" xfId="59126"/>
    <cellStyle name="Normal 26 2 4 6 3" xfId="46529"/>
    <cellStyle name="Normal 26 2 4 6 4" xfId="36515"/>
    <cellStyle name="Normal 26 2 4 7" xfId="15674"/>
    <cellStyle name="Normal 26 2 4 7 2" xfId="50890"/>
    <cellStyle name="Normal 26 2 4 7 3" xfId="28279"/>
    <cellStyle name="Normal 26 2 4 8" xfId="12765"/>
    <cellStyle name="Normal 26 2 4 8 2" xfId="47983"/>
    <cellStyle name="Normal 26 2 4 9" xfId="38293"/>
    <cellStyle name="Normal 26 2 5" xfId="2831"/>
    <cellStyle name="Normal 26 2 5 10" xfId="25217"/>
    <cellStyle name="Normal 26 2 5 11" xfId="60752"/>
    <cellStyle name="Normal 26 2 5 2" xfId="4649"/>
    <cellStyle name="Normal 26 2 5 2 2" xfId="17295"/>
    <cellStyle name="Normal 26 2 5 2 2 2" xfId="52511"/>
    <cellStyle name="Normal 26 2 5 2 2 3" xfId="29900"/>
    <cellStyle name="Normal 26 2 5 2 3" xfId="13741"/>
    <cellStyle name="Normal 26 2 5 2 3 2" xfId="48959"/>
    <cellStyle name="Normal 26 2 5 2 4" xfId="39914"/>
    <cellStyle name="Normal 26 2 5 2 5" xfId="26348"/>
    <cellStyle name="Normal 26 2 5 3" xfId="6119"/>
    <cellStyle name="Normal 26 2 5 3 2" xfId="18749"/>
    <cellStyle name="Normal 26 2 5 3 2 2" xfId="53965"/>
    <cellStyle name="Normal 26 2 5 3 3" xfId="41368"/>
    <cellStyle name="Normal 26 2 5 3 4" xfId="31354"/>
    <cellStyle name="Normal 26 2 5 4" xfId="7578"/>
    <cellStyle name="Normal 26 2 5 4 2" xfId="20203"/>
    <cellStyle name="Normal 26 2 5 4 2 2" xfId="55419"/>
    <cellStyle name="Normal 26 2 5 4 3" xfId="42822"/>
    <cellStyle name="Normal 26 2 5 4 4" xfId="32808"/>
    <cellStyle name="Normal 26 2 5 5" xfId="9359"/>
    <cellStyle name="Normal 26 2 5 5 2" xfId="21979"/>
    <cellStyle name="Normal 26 2 5 5 2 2" xfId="57195"/>
    <cellStyle name="Normal 26 2 5 5 3" xfId="44598"/>
    <cellStyle name="Normal 26 2 5 5 4" xfId="34584"/>
    <cellStyle name="Normal 26 2 5 6" xfId="11152"/>
    <cellStyle name="Normal 26 2 5 6 2" xfId="23755"/>
    <cellStyle name="Normal 26 2 5 6 2 2" xfId="58971"/>
    <cellStyle name="Normal 26 2 5 6 3" xfId="46374"/>
    <cellStyle name="Normal 26 2 5 6 4" xfId="36360"/>
    <cellStyle name="Normal 26 2 5 7" xfId="15519"/>
    <cellStyle name="Normal 26 2 5 7 2" xfId="50735"/>
    <cellStyle name="Normal 26 2 5 7 3" xfId="28124"/>
    <cellStyle name="Normal 26 2 5 8" xfId="12610"/>
    <cellStyle name="Normal 26 2 5 8 2" xfId="47828"/>
    <cellStyle name="Normal 26 2 5 9" xfId="38138"/>
    <cellStyle name="Normal 26 2 6" xfId="3340"/>
    <cellStyle name="Normal 26 2 6 10" xfId="26835"/>
    <cellStyle name="Normal 26 2 6 11" xfId="61239"/>
    <cellStyle name="Normal 26 2 6 2" xfId="5136"/>
    <cellStyle name="Normal 26 2 6 2 2" xfId="17782"/>
    <cellStyle name="Normal 26 2 6 2 2 2" xfId="52998"/>
    <cellStyle name="Normal 26 2 6 2 3" xfId="40401"/>
    <cellStyle name="Normal 26 2 6 2 4" xfId="30387"/>
    <cellStyle name="Normal 26 2 6 3" xfId="6606"/>
    <cellStyle name="Normal 26 2 6 3 2" xfId="19236"/>
    <cellStyle name="Normal 26 2 6 3 2 2" xfId="54452"/>
    <cellStyle name="Normal 26 2 6 3 3" xfId="41855"/>
    <cellStyle name="Normal 26 2 6 3 4" xfId="31841"/>
    <cellStyle name="Normal 26 2 6 4" xfId="8065"/>
    <cellStyle name="Normal 26 2 6 4 2" xfId="20690"/>
    <cellStyle name="Normal 26 2 6 4 2 2" xfId="55906"/>
    <cellStyle name="Normal 26 2 6 4 3" xfId="43309"/>
    <cellStyle name="Normal 26 2 6 4 4" xfId="33295"/>
    <cellStyle name="Normal 26 2 6 5" xfId="9846"/>
    <cellStyle name="Normal 26 2 6 5 2" xfId="22466"/>
    <cellStyle name="Normal 26 2 6 5 2 2" xfId="57682"/>
    <cellStyle name="Normal 26 2 6 5 3" xfId="45085"/>
    <cellStyle name="Normal 26 2 6 5 4" xfId="35071"/>
    <cellStyle name="Normal 26 2 6 6" xfId="11639"/>
    <cellStyle name="Normal 26 2 6 6 2" xfId="24242"/>
    <cellStyle name="Normal 26 2 6 6 2 2" xfId="59458"/>
    <cellStyle name="Normal 26 2 6 6 3" xfId="46861"/>
    <cellStyle name="Normal 26 2 6 6 4" xfId="36847"/>
    <cellStyle name="Normal 26 2 6 7" xfId="16006"/>
    <cellStyle name="Normal 26 2 6 7 2" xfId="51222"/>
    <cellStyle name="Normal 26 2 6 7 3" xfId="28611"/>
    <cellStyle name="Normal 26 2 6 8" xfId="14228"/>
    <cellStyle name="Normal 26 2 6 8 2" xfId="49446"/>
    <cellStyle name="Normal 26 2 6 9" xfId="38625"/>
    <cellStyle name="Normal 26 2 7" xfId="2501"/>
    <cellStyle name="Normal 26 2 7 10" xfId="26026"/>
    <cellStyle name="Normal 26 2 7 11" xfId="60430"/>
    <cellStyle name="Normal 26 2 7 2" xfId="4327"/>
    <cellStyle name="Normal 26 2 7 2 2" xfId="16973"/>
    <cellStyle name="Normal 26 2 7 2 2 2" xfId="52189"/>
    <cellStyle name="Normal 26 2 7 2 3" xfId="39592"/>
    <cellStyle name="Normal 26 2 7 2 4" xfId="29578"/>
    <cellStyle name="Normal 26 2 7 3" xfId="5797"/>
    <cellStyle name="Normal 26 2 7 3 2" xfId="18427"/>
    <cellStyle name="Normal 26 2 7 3 2 2" xfId="53643"/>
    <cellStyle name="Normal 26 2 7 3 3" xfId="41046"/>
    <cellStyle name="Normal 26 2 7 3 4" xfId="31032"/>
    <cellStyle name="Normal 26 2 7 4" xfId="7256"/>
    <cellStyle name="Normal 26 2 7 4 2" xfId="19881"/>
    <cellStyle name="Normal 26 2 7 4 2 2" xfId="55097"/>
    <cellStyle name="Normal 26 2 7 4 3" xfId="42500"/>
    <cellStyle name="Normal 26 2 7 4 4" xfId="32486"/>
    <cellStyle name="Normal 26 2 7 5" xfId="9037"/>
    <cellStyle name="Normal 26 2 7 5 2" xfId="21657"/>
    <cellStyle name="Normal 26 2 7 5 2 2" xfId="56873"/>
    <cellStyle name="Normal 26 2 7 5 3" xfId="44276"/>
    <cellStyle name="Normal 26 2 7 5 4" xfId="34262"/>
    <cellStyle name="Normal 26 2 7 6" xfId="10830"/>
    <cellStyle name="Normal 26 2 7 6 2" xfId="23433"/>
    <cellStyle name="Normal 26 2 7 6 2 2" xfId="58649"/>
    <cellStyle name="Normal 26 2 7 6 3" xfId="46052"/>
    <cellStyle name="Normal 26 2 7 6 4" xfId="36038"/>
    <cellStyle name="Normal 26 2 7 7" xfId="15197"/>
    <cellStyle name="Normal 26 2 7 7 2" xfId="50413"/>
    <cellStyle name="Normal 26 2 7 7 3" xfId="27802"/>
    <cellStyle name="Normal 26 2 7 8" xfId="13419"/>
    <cellStyle name="Normal 26 2 7 8 2" xfId="48637"/>
    <cellStyle name="Normal 26 2 7 9" xfId="37816"/>
    <cellStyle name="Normal 26 2 8" xfId="3664"/>
    <cellStyle name="Normal 26 2 8 2" xfId="8388"/>
    <cellStyle name="Normal 26 2 8 2 2" xfId="21013"/>
    <cellStyle name="Normal 26 2 8 2 2 2" xfId="56229"/>
    <cellStyle name="Normal 26 2 8 2 3" xfId="43632"/>
    <cellStyle name="Normal 26 2 8 2 4" xfId="33618"/>
    <cellStyle name="Normal 26 2 8 3" xfId="10169"/>
    <cellStyle name="Normal 26 2 8 3 2" xfId="22789"/>
    <cellStyle name="Normal 26 2 8 3 2 2" xfId="58005"/>
    <cellStyle name="Normal 26 2 8 3 3" xfId="45408"/>
    <cellStyle name="Normal 26 2 8 3 4" xfId="35394"/>
    <cellStyle name="Normal 26 2 8 4" xfId="11964"/>
    <cellStyle name="Normal 26 2 8 4 2" xfId="24565"/>
    <cellStyle name="Normal 26 2 8 4 2 2" xfId="59781"/>
    <cellStyle name="Normal 26 2 8 4 3" xfId="47184"/>
    <cellStyle name="Normal 26 2 8 4 4" xfId="37170"/>
    <cellStyle name="Normal 26 2 8 5" xfId="16329"/>
    <cellStyle name="Normal 26 2 8 5 2" xfId="51545"/>
    <cellStyle name="Normal 26 2 8 5 3" xfId="28934"/>
    <cellStyle name="Normal 26 2 8 6" xfId="14551"/>
    <cellStyle name="Normal 26 2 8 6 2" xfId="49769"/>
    <cellStyle name="Normal 26 2 8 7" xfId="38948"/>
    <cellStyle name="Normal 26 2 8 8" xfId="27158"/>
    <cellStyle name="Normal 26 2 9" xfId="3996"/>
    <cellStyle name="Normal 26 2 9 2" xfId="16651"/>
    <cellStyle name="Normal 26 2 9 2 2" xfId="51867"/>
    <cellStyle name="Normal 26 2 9 2 3" xfId="29256"/>
    <cellStyle name="Normal 26 2 9 3" xfId="13097"/>
    <cellStyle name="Normal 26 2 9 3 2" xfId="48315"/>
    <cellStyle name="Normal 26 2 9 4" xfId="39270"/>
    <cellStyle name="Normal 26 2 9 5" xfId="25704"/>
    <cellStyle name="Normal 26 2_District Target Attainment" xfId="1235"/>
    <cellStyle name="Normal 26 3" xfId="1236"/>
    <cellStyle name="Normal 26 3 10" xfId="6967"/>
    <cellStyle name="Normal 26 3 10 2" xfId="19593"/>
    <cellStyle name="Normal 26 3 10 2 2" xfId="54809"/>
    <cellStyle name="Normal 26 3 10 3" xfId="42212"/>
    <cellStyle name="Normal 26 3 10 4" xfId="32198"/>
    <cellStyle name="Normal 26 3 11" xfId="8748"/>
    <cellStyle name="Normal 26 3 11 2" xfId="21369"/>
    <cellStyle name="Normal 26 3 11 2 2" xfId="56585"/>
    <cellStyle name="Normal 26 3 11 3" xfId="43988"/>
    <cellStyle name="Normal 26 3 11 4" xfId="33974"/>
    <cellStyle name="Normal 26 3 12" xfId="10622"/>
    <cellStyle name="Normal 26 3 12 2" xfId="23233"/>
    <cellStyle name="Normal 26 3 12 2 2" xfId="58449"/>
    <cellStyle name="Normal 26 3 12 3" xfId="45852"/>
    <cellStyle name="Normal 26 3 12 4" xfId="35838"/>
    <cellStyle name="Normal 26 3 13" xfId="14908"/>
    <cellStyle name="Normal 26 3 13 2" xfId="50125"/>
    <cellStyle name="Normal 26 3 13 3" xfId="27514"/>
    <cellStyle name="Normal 26 3 14" xfId="12322"/>
    <cellStyle name="Normal 26 3 14 2" xfId="47540"/>
    <cellStyle name="Normal 26 3 15" xfId="37527"/>
    <cellStyle name="Normal 26 3 16" xfId="24929"/>
    <cellStyle name="Normal 26 3 17" xfId="60142"/>
    <cellStyle name="Normal 26 3 2" xfId="1237"/>
    <cellStyle name="Normal 26 3 2 10" xfId="10623"/>
    <cellStyle name="Normal 26 3 2 10 2" xfId="23234"/>
    <cellStyle name="Normal 26 3 2 10 2 2" xfId="58450"/>
    <cellStyle name="Normal 26 3 2 10 3" xfId="45853"/>
    <cellStyle name="Normal 26 3 2 10 4" xfId="35839"/>
    <cellStyle name="Normal 26 3 2 11" xfId="15063"/>
    <cellStyle name="Normal 26 3 2 11 2" xfId="50279"/>
    <cellStyle name="Normal 26 3 2 11 3" xfId="27668"/>
    <cellStyle name="Normal 26 3 2 12" xfId="12476"/>
    <cellStyle name="Normal 26 3 2 12 2" xfId="47694"/>
    <cellStyle name="Normal 26 3 2 13" xfId="37682"/>
    <cellStyle name="Normal 26 3 2 14" xfId="25083"/>
    <cellStyle name="Normal 26 3 2 15" xfId="60296"/>
    <cellStyle name="Normal 26 3 2 2" xfId="3199"/>
    <cellStyle name="Normal 26 3 2 2 10" xfId="25567"/>
    <cellStyle name="Normal 26 3 2 2 11" xfId="61102"/>
    <cellStyle name="Normal 26 3 2 2 2" xfId="4999"/>
    <cellStyle name="Normal 26 3 2 2 2 2" xfId="17645"/>
    <cellStyle name="Normal 26 3 2 2 2 2 2" xfId="52861"/>
    <cellStyle name="Normal 26 3 2 2 2 2 3" xfId="30250"/>
    <cellStyle name="Normal 26 3 2 2 2 3" xfId="14091"/>
    <cellStyle name="Normal 26 3 2 2 2 3 2" xfId="49309"/>
    <cellStyle name="Normal 26 3 2 2 2 4" xfId="40264"/>
    <cellStyle name="Normal 26 3 2 2 2 5" xfId="26698"/>
    <cellStyle name="Normal 26 3 2 2 3" xfId="6469"/>
    <cellStyle name="Normal 26 3 2 2 3 2" xfId="19099"/>
    <cellStyle name="Normal 26 3 2 2 3 2 2" xfId="54315"/>
    <cellStyle name="Normal 26 3 2 2 3 3" xfId="41718"/>
    <cellStyle name="Normal 26 3 2 2 3 4" xfId="31704"/>
    <cellStyle name="Normal 26 3 2 2 4" xfId="7928"/>
    <cellStyle name="Normal 26 3 2 2 4 2" xfId="20553"/>
    <cellStyle name="Normal 26 3 2 2 4 2 2" xfId="55769"/>
    <cellStyle name="Normal 26 3 2 2 4 3" xfId="43172"/>
    <cellStyle name="Normal 26 3 2 2 4 4" xfId="33158"/>
    <cellStyle name="Normal 26 3 2 2 5" xfId="9709"/>
    <cellStyle name="Normal 26 3 2 2 5 2" xfId="22329"/>
    <cellStyle name="Normal 26 3 2 2 5 2 2" xfId="57545"/>
    <cellStyle name="Normal 26 3 2 2 5 3" xfId="44948"/>
    <cellStyle name="Normal 26 3 2 2 5 4" xfId="34934"/>
    <cellStyle name="Normal 26 3 2 2 6" xfId="11502"/>
    <cellStyle name="Normal 26 3 2 2 6 2" xfId="24105"/>
    <cellStyle name="Normal 26 3 2 2 6 2 2" xfId="59321"/>
    <cellStyle name="Normal 26 3 2 2 6 3" xfId="46724"/>
    <cellStyle name="Normal 26 3 2 2 6 4" xfId="36710"/>
    <cellStyle name="Normal 26 3 2 2 7" xfId="15869"/>
    <cellStyle name="Normal 26 3 2 2 7 2" xfId="51085"/>
    <cellStyle name="Normal 26 3 2 2 7 3" xfId="28474"/>
    <cellStyle name="Normal 26 3 2 2 8" xfId="12960"/>
    <cellStyle name="Normal 26 3 2 2 8 2" xfId="48178"/>
    <cellStyle name="Normal 26 3 2 2 9" xfId="38488"/>
    <cellStyle name="Normal 26 3 2 3" xfId="3528"/>
    <cellStyle name="Normal 26 3 2 3 10" xfId="27023"/>
    <cellStyle name="Normal 26 3 2 3 11" xfId="61427"/>
    <cellStyle name="Normal 26 3 2 3 2" xfId="5324"/>
    <cellStyle name="Normal 26 3 2 3 2 2" xfId="17970"/>
    <cellStyle name="Normal 26 3 2 3 2 2 2" xfId="53186"/>
    <cellStyle name="Normal 26 3 2 3 2 3" xfId="40589"/>
    <cellStyle name="Normal 26 3 2 3 2 4" xfId="30575"/>
    <cellStyle name="Normal 26 3 2 3 3" xfId="6794"/>
    <cellStyle name="Normal 26 3 2 3 3 2" xfId="19424"/>
    <cellStyle name="Normal 26 3 2 3 3 2 2" xfId="54640"/>
    <cellStyle name="Normal 26 3 2 3 3 3" xfId="42043"/>
    <cellStyle name="Normal 26 3 2 3 3 4" xfId="32029"/>
    <cellStyle name="Normal 26 3 2 3 4" xfId="8253"/>
    <cellStyle name="Normal 26 3 2 3 4 2" xfId="20878"/>
    <cellStyle name="Normal 26 3 2 3 4 2 2" xfId="56094"/>
    <cellStyle name="Normal 26 3 2 3 4 3" xfId="43497"/>
    <cellStyle name="Normal 26 3 2 3 4 4" xfId="33483"/>
    <cellStyle name="Normal 26 3 2 3 5" xfId="10034"/>
    <cellStyle name="Normal 26 3 2 3 5 2" xfId="22654"/>
    <cellStyle name="Normal 26 3 2 3 5 2 2" xfId="57870"/>
    <cellStyle name="Normal 26 3 2 3 5 3" xfId="45273"/>
    <cellStyle name="Normal 26 3 2 3 5 4" xfId="35259"/>
    <cellStyle name="Normal 26 3 2 3 6" xfId="11827"/>
    <cellStyle name="Normal 26 3 2 3 6 2" xfId="24430"/>
    <cellStyle name="Normal 26 3 2 3 6 2 2" xfId="59646"/>
    <cellStyle name="Normal 26 3 2 3 6 3" xfId="47049"/>
    <cellStyle name="Normal 26 3 2 3 6 4" xfId="37035"/>
    <cellStyle name="Normal 26 3 2 3 7" xfId="16194"/>
    <cellStyle name="Normal 26 3 2 3 7 2" xfId="51410"/>
    <cellStyle name="Normal 26 3 2 3 7 3" xfId="28799"/>
    <cellStyle name="Normal 26 3 2 3 8" xfId="14416"/>
    <cellStyle name="Normal 26 3 2 3 8 2" xfId="49634"/>
    <cellStyle name="Normal 26 3 2 3 9" xfId="38813"/>
    <cellStyle name="Normal 26 3 2 4" xfId="2690"/>
    <cellStyle name="Normal 26 3 2 4 10" xfId="26214"/>
    <cellStyle name="Normal 26 3 2 4 11" xfId="60618"/>
    <cellStyle name="Normal 26 3 2 4 2" xfId="4515"/>
    <cellStyle name="Normal 26 3 2 4 2 2" xfId="17161"/>
    <cellStyle name="Normal 26 3 2 4 2 2 2" xfId="52377"/>
    <cellStyle name="Normal 26 3 2 4 2 3" xfId="39780"/>
    <cellStyle name="Normal 26 3 2 4 2 4" xfId="29766"/>
    <cellStyle name="Normal 26 3 2 4 3" xfId="5985"/>
    <cellStyle name="Normal 26 3 2 4 3 2" xfId="18615"/>
    <cellStyle name="Normal 26 3 2 4 3 2 2" xfId="53831"/>
    <cellStyle name="Normal 26 3 2 4 3 3" xfId="41234"/>
    <cellStyle name="Normal 26 3 2 4 3 4" xfId="31220"/>
    <cellStyle name="Normal 26 3 2 4 4" xfId="7444"/>
    <cellStyle name="Normal 26 3 2 4 4 2" xfId="20069"/>
    <cellStyle name="Normal 26 3 2 4 4 2 2" xfId="55285"/>
    <cellStyle name="Normal 26 3 2 4 4 3" xfId="42688"/>
    <cellStyle name="Normal 26 3 2 4 4 4" xfId="32674"/>
    <cellStyle name="Normal 26 3 2 4 5" xfId="9225"/>
    <cellStyle name="Normal 26 3 2 4 5 2" xfId="21845"/>
    <cellStyle name="Normal 26 3 2 4 5 2 2" xfId="57061"/>
    <cellStyle name="Normal 26 3 2 4 5 3" xfId="44464"/>
    <cellStyle name="Normal 26 3 2 4 5 4" xfId="34450"/>
    <cellStyle name="Normal 26 3 2 4 6" xfId="11018"/>
    <cellStyle name="Normal 26 3 2 4 6 2" xfId="23621"/>
    <cellStyle name="Normal 26 3 2 4 6 2 2" xfId="58837"/>
    <cellStyle name="Normal 26 3 2 4 6 3" xfId="46240"/>
    <cellStyle name="Normal 26 3 2 4 6 4" xfId="36226"/>
    <cellStyle name="Normal 26 3 2 4 7" xfId="15385"/>
    <cellStyle name="Normal 26 3 2 4 7 2" xfId="50601"/>
    <cellStyle name="Normal 26 3 2 4 7 3" xfId="27990"/>
    <cellStyle name="Normal 26 3 2 4 8" xfId="13607"/>
    <cellStyle name="Normal 26 3 2 4 8 2" xfId="48825"/>
    <cellStyle name="Normal 26 3 2 4 9" xfId="38004"/>
    <cellStyle name="Normal 26 3 2 5" xfId="3853"/>
    <cellStyle name="Normal 26 3 2 5 2" xfId="8576"/>
    <cellStyle name="Normal 26 3 2 5 2 2" xfId="21201"/>
    <cellStyle name="Normal 26 3 2 5 2 2 2" xfId="56417"/>
    <cellStyle name="Normal 26 3 2 5 2 3" xfId="43820"/>
    <cellStyle name="Normal 26 3 2 5 2 4" xfId="33806"/>
    <cellStyle name="Normal 26 3 2 5 3" xfId="10357"/>
    <cellStyle name="Normal 26 3 2 5 3 2" xfId="22977"/>
    <cellStyle name="Normal 26 3 2 5 3 2 2" xfId="58193"/>
    <cellStyle name="Normal 26 3 2 5 3 3" xfId="45596"/>
    <cellStyle name="Normal 26 3 2 5 3 4" xfId="35582"/>
    <cellStyle name="Normal 26 3 2 5 4" xfId="12152"/>
    <cellStyle name="Normal 26 3 2 5 4 2" xfId="24753"/>
    <cellStyle name="Normal 26 3 2 5 4 2 2" xfId="59969"/>
    <cellStyle name="Normal 26 3 2 5 4 3" xfId="47372"/>
    <cellStyle name="Normal 26 3 2 5 4 4" xfId="37358"/>
    <cellStyle name="Normal 26 3 2 5 5" xfId="16517"/>
    <cellStyle name="Normal 26 3 2 5 5 2" xfId="51733"/>
    <cellStyle name="Normal 26 3 2 5 5 3" xfId="29122"/>
    <cellStyle name="Normal 26 3 2 5 6" xfId="14739"/>
    <cellStyle name="Normal 26 3 2 5 6 2" xfId="49957"/>
    <cellStyle name="Normal 26 3 2 5 7" xfId="39136"/>
    <cellStyle name="Normal 26 3 2 5 8" xfId="27346"/>
    <cellStyle name="Normal 26 3 2 6" xfId="4193"/>
    <cellStyle name="Normal 26 3 2 6 2" xfId="16839"/>
    <cellStyle name="Normal 26 3 2 6 2 2" xfId="52055"/>
    <cellStyle name="Normal 26 3 2 6 2 3" xfId="29444"/>
    <cellStyle name="Normal 26 3 2 6 3" xfId="13285"/>
    <cellStyle name="Normal 26 3 2 6 3 2" xfId="48503"/>
    <cellStyle name="Normal 26 3 2 6 4" xfId="39458"/>
    <cellStyle name="Normal 26 3 2 6 5" xfId="25892"/>
    <cellStyle name="Normal 26 3 2 7" xfId="5663"/>
    <cellStyle name="Normal 26 3 2 7 2" xfId="18293"/>
    <cellStyle name="Normal 26 3 2 7 2 2" xfId="53509"/>
    <cellStyle name="Normal 26 3 2 7 3" xfId="40912"/>
    <cellStyle name="Normal 26 3 2 7 4" xfId="30898"/>
    <cellStyle name="Normal 26 3 2 8" xfId="7122"/>
    <cellStyle name="Normal 26 3 2 8 2" xfId="19747"/>
    <cellStyle name="Normal 26 3 2 8 2 2" xfId="54963"/>
    <cellStyle name="Normal 26 3 2 8 3" xfId="42366"/>
    <cellStyle name="Normal 26 3 2 8 4" xfId="32352"/>
    <cellStyle name="Normal 26 3 2 9" xfId="8903"/>
    <cellStyle name="Normal 26 3 2 9 2" xfId="21523"/>
    <cellStyle name="Normal 26 3 2 9 2 2" xfId="56739"/>
    <cellStyle name="Normal 26 3 2 9 3" xfId="44142"/>
    <cellStyle name="Normal 26 3 2 9 4" xfId="34128"/>
    <cellStyle name="Normal 26 3 3" xfId="3038"/>
    <cellStyle name="Normal 26 3 3 10" xfId="25410"/>
    <cellStyle name="Normal 26 3 3 11" xfId="60945"/>
    <cellStyle name="Normal 26 3 3 2" xfId="4842"/>
    <cellStyle name="Normal 26 3 3 2 2" xfId="17488"/>
    <cellStyle name="Normal 26 3 3 2 2 2" xfId="52704"/>
    <cellStyle name="Normal 26 3 3 2 2 3" xfId="30093"/>
    <cellStyle name="Normal 26 3 3 2 3" xfId="13934"/>
    <cellStyle name="Normal 26 3 3 2 3 2" xfId="49152"/>
    <cellStyle name="Normal 26 3 3 2 4" xfId="40107"/>
    <cellStyle name="Normal 26 3 3 2 5" xfId="26541"/>
    <cellStyle name="Normal 26 3 3 3" xfId="6312"/>
    <cellStyle name="Normal 26 3 3 3 2" xfId="18942"/>
    <cellStyle name="Normal 26 3 3 3 2 2" xfId="54158"/>
    <cellStyle name="Normal 26 3 3 3 3" xfId="41561"/>
    <cellStyle name="Normal 26 3 3 3 4" xfId="31547"/>
    <cellStyle name="Normal 26 3 3 4" xfId="7771"/>
    <cellStyle name="Normal 26 3 3 4 2" xfId="20396"/>
    <cellStyle name="Normal 26 3 3 4 2 2" xfId="55612"/>
    <cellStyle name="Normal 26 3 3 4 3" xfId="43015"/>
    <cellStyle name="Normal 26 3 3 4 4" xfId="33001"/>
    <cellStyle name="Normal 26 3 3 5" xfId="9552"/>
    <cellStyle name="Normal 26 3 3 5 2" xfId="22172"/>
    <cellStyle name="Normal 26 3 3 5 2 2" xfId="57388"/>
    <cellStyle name="Normal 26 3 3 5 3" xfId="44791"/>
    <cellStyle name="Normal 26 3 3 5 4" xfId="34777"/>
    <cellStyle name="Normal 26 3 3 6" xfId="11345"/>
    <cellStyle name="Normal 26 3 3 6 2" xfId="23948"/>
    <cellStyle name="Normal 26 3 3 6 2 2" xfId="59164"/>
    <cellStyle name="Normal 26 3 3 6 3" xfId="46567"/>
    <cellStyle name="Normal 26 3 3 6 4" xfId="36553"/>
    <cellStyle name="Normal 26 3 3 7" xfId="15712"/>
    <cellStyle name="Normal 26 3 3 7 2" xfId="50928"/>
    <cellStyle name="Normal 26 3 3 7 3" xfId="28317"/>
    <cellStyle name="Normal 26 3 3 8" xfId="12803"/>
    <cellStyle name="Normal 26 3 3 8 2" xfId="48021"/>
    <cellStyle name="Normal 26 3 3 9" xfId="38331"/>
    <cellStyle name="Normal 26 3 4" xfId="2866"/>
    <cellStyle name="Normal 26 3 4 10" xfId="25251"/>
    <cellStyle name="Normal 26 3 4 11" xfId="60786"/>
    <cellStyle name="Normal 26 3 4 2" xfId="4683"/>
    <cellStyle name="Normal 26 3 4 2 2" xfId="17329"/>
    <cellStyle name="Normal 26 3 4 2 2 2" xfId="52545"/>
    <cellStyle name="Normal 26 3 4 2 2 3" xfId="29934"/>
    <cellStyle name="Normal 26 3 4 2 3" xfId="13775"/>
    <cellStyle name="Normal 26 3 4 2 3 2" xfId="48993"/>
    <cellStyle name="Normal 26 3 4 2 4" xfId="39948"/>
    <cellStyle name="Normal 26 3 4 2 5" xfId="26382"/>
    <cellStyle name="Normal 26 3 4 3" xfId="6153"/>
    <cellStyle name="Normal 26 3 4 3 2" xfId="18783"/>
    <cellStyle name="Normal 26 3 4 3 2 2" xfId="53999"/>
    <cellStyle name="Normal 26 3 4 3 3" xfId="41402"/>
    <cellStyle name="Normal 26 3 4 3 4" xfId="31388"/>
    <cellStyle name="Normal 26 3 4 4" xfId="7612"/>
    <cellStyle name="Normal 26 3 4 4 2" xfId="20237"/>
    <cellStyle name="Normal 26 3 4 4 2 2" xfId="55453"/>
    <cellStyle name="Normal 26 3 4 4 3" xfId="42856"/>
    <cellStyle name="Normal 26 3 4 4 4" xfId="32842"/>
    <cellStyle name="Normal 26 3 4 5" xfId="9393"/>
    <cellStyle name="Normal 26 3 4 5 2" xfId="22013"/>
    <cellStyle name="Normal 26 3 4 5 2 2" xfId="57229"/>
    <cellStyle name="Normal 26 3 4 5 3" xfId="44632"/>
    <cellStyle name="Normal 26 3 4 5 4" xfId="34618"/>
    <cellStyle name="Normal 26 3 4 6" xfId="11186"/>
    <cellStyle name="Normal 26 3 4 6 2" xfId="23789"/>
    <cellStyle name="Normal 26 3 4 6 2 2" xfId="59005"/>
    <cellStyle name="Normal 26 3 4 6 3" xfId="46408"/>
    <cellStyle name="Normal 26 3 4 6 4" xfId="36394"/>
    <cellStyle name="Normal 26 3 4 7" xfId="15553"/>
    <cellStyle name="Normal 26 3 4 7 2" xfId="50769"/>
    <cellStyle name="Normal 26 3 4 7 3" xfId="28158"/>
    <cellStyle name="Normal 26 3 4 8" xfId="12644"/>
    <cellStyle name="Normal 26 3 4 8 2" xfId="47862"/>
    <cellStyle name="Normal 26 3 4 9" xfId="38172"/>
    <cellStyle name="Normal 26 3 5" xfId="3374"/>
    <cellStyle name="Normal 26 3 5 10" xfId="26869"/>
    <cellStyle name="Normal 26 3 5 11" xfId="61273"/>
    <cellStyle name="Normal 26 3 5 2" xfId="5170"/>
    <cellStyle name="Normal 26 3 5 2 2" xfId="17816"/>
    <cellStyle name="Normal 26 3 5 2 2 2" xfId="53032"/>
    <cellStyle name="Normal 26 3 5 2 3" xfId="40435"/>
    <cellStyle name="Normal 26 3 5 2 4" xfId="30421"/>
    <cellStyle name="Normal 26 3 5 3" xfId="6640"/>
    <cellStyle name="Normal 26 3 5 3 2" xfId="19270"/>
    <cellStyle name="Normal 26 3 5 3 2 2" xfId="54486"/>
    <cellStyle name="Normal 26 3 5 3 3" xfId="41889"/>
    <cellStyle name="Normal 26 3 5 3 4" xfId="31875"/>
    <cellStyle name="Normal 26 3 5 4" xfId="8099"/>
    <cellStyle name="Normal 26 3 5 4 2" xfId="20724"/>
    <cellStyle name="Normal 26 3 5 4 2 2" xfId="55940"/>
    <cellStyle name="Normal 26 3 5 4 3" xfId="43343"/>
    <cellStyle name="Normal 26 3 5 4 4" xfId="33329"/>
    <cellStyle name="Normal 26 3 5 5" xfId="9880"/>
    <cellStyle name="Normal 26 3 5 5 2" xfId="22500"/>
    <cellStyle name="Normal 26 3 5 5 2 2" xfId="57716"/>
    <cellStyle name="Normal 26 3 5 5 3" xfId="45119"/>
    <cellStyle name="Normal 26 3 5 5 4" xfId="35105"/>
    <cellStyle name="Normal 26 3 5 6" xfId="11673"/>
    <cellStyle name="Normal 26 3 5 6 2" xfId="24276"/>
    <cellStyle name="Normal 26 3 5 6 2 2" xfId="59492"/>
    <cellStyle name="Normal 26 3 5 6 3" xfId="46895"/>
    <cellStyle name="Normal 26 3 5 6 4" xfId="36881"/>
    <cellStyle name="Normal 26 3 5 7" xfId="16040"/>
    <cellStyle name="Normal 26 3 5 7 2" xfId="51256"/>
    <cellStyle name="Normal 26 3 5 7 3" xfId="28645"/>
    <cellStyle name="Normal 26 3 5 8" xfId="14262"/>
    <cellStyle name="Normal 26 3 5 8 2" xfId="49480"/>
    <cellStyle name="Normal 26 3 5 9" xfId="38659"/>
    <cellStyle name="Normal 26 3 6" xfId="2535"/>
    <cellStyle name="Normal 26 3 6 10" xfId="26060"/>
    <cellStyle name="Normal 26 3 6 11" xfId="60464"/>
    <cellStyle name="Normal 26 3 6 2" xfId="4361"/>
    <cellStyle name="Normal 26 3 6 2 2" xfId="17007"/>
    <cellStyle name="Normal 26 3 6 2 2 2" xfId="52223"/>
    <cellStyle name="Normal 26 3 6 2 3" xfId="39626"/>
    <cellStyle name="Normal 26 3 6 2 4" xfId="29612"/>
    <cellStyle name="Normal 26 3 6 3" xfId="5831"/>
    <cellStyle name="Normal 26 3 6 3 2" xfId="18461"/>
    <cellStyle name="Normal 26 3 6 3 2 2" xfId="53677"/>
    <cellStyle name="Normal 26 3 6 3 3" xfId="41080"/>
    <cellStyle name="Normal 26 3 6 3 4" xfId="31066"/>
    <cellStyle name="Normal 26 3 6 4" xfId="7290"/>
    <cellStyle name="Normal 26 3 6 4 2" xfId="19915"/>
    <cellStyle name="Normal 26 3 6 4 2 2" xfId="55131"/>
    <cellStyle name="Normal 26 3 6 4 3" xfId="42534"/>
    <cellStyle name="Normal 26 3 6 4 4" xfId="32520"/>
    <cellStyle name="Normal 26 3 6 5" xfId="9071"/>
    <cellStyle name="Normal 26 3 6 5 2" xfId="21691"/>
    <cellStyle name="Normal 26 3 6 5 2 2" xfId="56907"/>
    <cellStyle name="Normal 26 3 6 5 3" xfId="44310"/>
    <cellStyle name="Normal 26 3 6 5 4" xfId="34296"/>
    <cellStyle name="Normal 26 3 6 6" xfId="10864"/>
    <cellStyle name="Normal 26 3 6 6 2" xfId="23467"/>
    <cellStyle name="Normal 26 3 6 6 2 2" xfId="58683"/>
    <cellStyle name="Normal 26 3 6 6 3" xfId="46086"/>
    <cellStyle name="Normal 26 3 6 6 4" xfId="36072"/>
    <cellStyle name="Normal 26 3 6 7" xfId="15231"/>
    <cellStyle name="Normal 26 3 6 7 2" xfId="50447"/>
    <cellStyle name="Normal 26 3 6 7 3" xfId="27836"/>
    <cellStyle name="Normal 26 3 6 8" xfId="13453"/>
    <cellStyle name="Normal 26 3 6 8 2" xfId="48671"/>
    <cellStyle name="Normal 26 3 6 9" xfId="37850"/>
    <cellStyle name="Normal 26 3 7" xfId="3698"/>
    <cellStyle name="Normal 26 3 7 2" xfId="8422"/>
    <cellStyle name="Normal 26 3 7 2 2" xfId="21047"/>
    <cellStyle name="Normal 26 3 7 2 2 2" xfId="56263"/>
    <cellStyle name="Normal 26 3 7 2 3" xfId="43666"/>
    <cellStyle name="Normal 26 3 7 2 4" xfId="33652"/>
    <cellStyle name="Normal 26 3 7 3" xfId="10203"/>
    <cellStyle name="Normal 26 3 7 3 2" xfId="22823"/>
    <cellStyle name="Normal 26 3 7 3 2 2" xfId="58039"/>
    <cellStyle name="Normal 26 3 7 3 3" xfId="45442"/>
    <cellStyle name="Normal 26 3 7 3 4" xfId="35428"/>
    <cellStyle name="Normal 26 3 7 4" xfId="11998"/>
    <cellStyle name="Normal 26 3 7 4 2" xfId="24599"/>
    <cellStyle name="Normal 26 3 7 4 2 2" xfId="59815"/>
    <cellStyle name="Normal 26 3 7 4 3" xfId="47218"/>
    <cellStyle name="Normal 26 3 7 4 4" xfId="37204"/>
    <cellStyle name="Normal 26 3 7 5" xfId="16363"/>
    <cellStyle name="Normal 26 3 7 5 2" xfId="51579"/>
    <cellStyle name="Normal 26 3 7 5 3" xfId="28968"/>
    <cellStyle name="Normal 26 3 7 6" xfId="14585"/>
    <cellStyle name="Normal 26 3 7 6 2" xfId="49803"/>
    <cellStyle name="Normal 26 3 7 7" xfId="38982"/>
    <cellStyle name="Normal 26 3 7 8" xfId="27192"/>
    <cellStyle name="Normal 26 3 8" xfId="4034"/>
    <cellStyle name="Normal 26 3 8 2" xfId="16685"/>
    <cellStyle name="Normal 26 3 8 2 2" xfId="51901"/>
    <cellStyle name="Normal 26 3 8 2 3" xfId="29290"/>
    <cellStyle name="Normal 26 3 8 3" xfId="13131"/>
    <cellStyle name="Normal 26 3 8 3 2" xfId="48349"/>
    <cellStyle name="Normal 26 3 8 4" xfId="39304"/>
    <cellStyle name="Normal 26 3 8 5" xfId="25738"/>
    <cellStyle name="Normal 26 3 9" xfId="5509"/>
    <cellStyle name="Normal 26 3 9 2" xfId="18139"/>
    <cellStyle name="Normal 26 3 9 2 2" xfId="53355"/>
    <cellStyle name="Normal 26 3 9 3" xfId="40758"/>
    <cellStyle name="Normal 26 3 9 4" xfId="30744"/>
    <cellStyle name="Normal 26 4" xfId="1238"/>
    <cellStyle name="Normal 26 4 10" xfId="10624"/>
    <cellStyle name="Normal 26 4 10 2" xfId="23235"/>
    <cellStyle name="Normal 26 4 10 2 2" xfId="58451"/>
    <cellStyle name="Normal 26 4 10 3" xfId="45854"/>
    <cellStyle name="Normal 26 4 10 4" xfId="35840"/>
    <cellStyle name="Normal 26 4 11" xfId="14989"/>
    <cellStyle name="Normal 26 4 11 2" xfId="50205"/>
    <cellStyle name="Normal 26 4 11 3" xfId="27594"/>
    <cellStyle name="Normal 26 4 12" xfId="12402"/>
    <cellStyle name="Normal 26 4 12 2" xfId="47620"/>
    <cellStyle name="Normal 26 4 13" xfId="37608"/>
    <cellStyle name="Normal 26 4 14" xfId="25009"/>
    <cellStyle name="Normal 26 4 15" xfId="60222"/>
    <cellStyle name="Normal 26 4 2" xfId="3125"/>
    <cellStyle name="Normal 26 4 2 10" xfId="25493"/>
    <cellStyle name="Normal 26 4 2 11" xfId="61028"/>
    <cellStyle name="Normal 26 4 2 2" xfId="4925"/>
    <cellStyle name="Normal 26 4 2 2 2" xfId="17571"/>
    <cellStyle name="Normal 26 4 2 2 2 2" xfId="52787"/>
    <cellStyle name="Normal 26 4 2 2 2 3" xfId="30176"/>
    <cellStyle name="Normal 26 4 2 2 3" xfId="14017"/>
    <cellStyle name="Normal 26 4 2 2 3 2" xfId="49235"/>
    <cellStyle name="Normal 26 4 2 2 4" xfId="40190"/>
    <cellStyle name="Normal 26 4 2 2 5" xfId="26624"/>
    <cellStyle name="Normal 26 4 2 3" xfId="6395"/>
    <cellStyle name="Normal 26 4 2 3 2" xfId="19025"/>
    <cellStyle name="Normal 26 4 2 3 2 2" xfId="54241"/>
    <cellStyle name="Normal 26 4 2 3 3" xfId="41644"/>
    <cellStyle name="Normal 26 4 2 3 4" xfId="31630"/>
    <cellStyle name="Normal 26 4 2 4" xfId="7854"/>
    <cellStyle name="Normal 26 4 2 4 2" xfId="20479"/>
    <cellStyle name="Normal 26 4 2 4 2 2" xfId="55695"/>
    <cellStyle name="Normal 26 4 2 4 3" xfId="43098"/>
    <cellStyle name="Normal 26 4 2 4 4" xfId="33084"/>
    <cellStyle name="Normal 26 4 2 5" xfId="9635"/>
    <cellStyle name="Normal 26 4 2 5 2" xfId="22255"/>
    <cellStyle name="Normal 26 4 2 5 2 2" xfId="57471"/>
    <cellStyle name="Normal 26 4 2 5 3" xfId="44874"/>
    <cellStyle name="Normal 26 4 2 5 4" xfId="34860"/>
    <cellStyle name="Normal 26 4 2 6" xfId="11428"/>
    <cellStyle name="Normal 26 4 2 6 2" xfId="24031"/>
    <cellStyle name="Normal 26 4 2 6 2 2" xfId="59247"/>
    <cellStyle name="Normal 26 4 2 6 3" xfId="46650"/>
    <cellStyle name="Normal 26 4 2 6 4" xfId="36636"/>
    <cellStyle name="Normal 26 4 2 7" xfId="15795"/>
    <cellStyle name="Normal 26 4 2 7 2" xfId="51011"/>
    <cellStyle name="Normal 26 4 2 7 3" xfId="28400"/>
    <cellStyle name="Normal 26 4 2 8" xfId="12886"/>
    <cellStyle name="Normal 26 4 2 8 2" xfId="48104"/>
    <cellStyle name="Normal 26 4 2 9" xfId="38414"/>
    <cellStyle name="Normal 26 4 3" xfId="3454"/>
    <cellStyle name="Normal 26 4 3 10" xfId="26949"/>
    <cellStyle name="Normal 26 4 3 11" xfId="61353"/>
    <cellStyle name="Normal 26 4 3 2" xfId="5250"/>
    <cellStyle name="Normal 26 4 3 2 2" xfId="17896"/>
    <cellStyle name="Normal 26 4 3 2 2 2" xfId="53112"/>
    <cellStyle name="Normal 26 4 3 2 3" xfId="40515"/>
    <cellStyle name="Normal 26 4 3 2 4" xfId="30501"/>
    <cellStyle name="Normal 26 4 3 3" xfId="6720"/>
    <cellStyle name="Normal 26 4 3 3 2" xfId="19350"/>
    <cellStyle name="Normal 26 4 3 3 2 2" xfId="54566"/>
    <cellStyle name="Normal 26 4 3 3 3" xfId="41969"/>
    <cellStyle name="Normal 26 4 3 3 4" xfId="31955"/>
    <cellStyle name="Normal 26 4 3 4" xfId="8179"/>
    <cellStyle name="Normal 26 4 3 4 2" xfId="20804"/>
    <cellStyle name="Normal 26 4 3 4 2 2" xfId="56020"/>
    <cellStyle name="Normal 26 4 3 4 3" xfId="43423"/>
    <cellStyle name="Normal 26 4 3 4 4" xfId="33409"/>
    <cellStyle name="Normal 26 4 3 5" xfId="9960"/>
    <cellStyle name="Normal 26 4 3 5 2" xfId="22580"/>
    <cellStyle name="Normal 26 4 3 5 2 2" xfId="57796"/>
    <cellStyle name="Normal 26 4 3 5 3" xfId="45199"/>
    <cellStyle name="Normal 26 4 3 5 4" xfId="35185"/>
    <cellStyle name="Normal 26 4 3 6" xfId="11753"/>
    <cellStyle name="Normal 26 4 3 6 2" xfId="24356"/>
    <cellStyle name="Normal 26 4 3 6 2 2" xfId="59572"/>
    <cellStyle name="Normal 26 4 3 6 3" xfId="46975"/>
    <cellStyle name="Normal 26 4 3 6 4" xfId="36961"/>
    <cellStyle name="Normal 26 4 3 7" xfId="16120"/>
    <cellStyle name="Normal 26 4 3 7 2" xfId="51336"/>
    <cellStyle name="Normal 26 4 3 7 3" xfId="28725"/>
    <cellStyle name="Normal 26 4 3 8" xfId="14342"/>
    <cellStyle name="Normal 26 4 3 8 2" xfId="49560"/>
    <cellStyle name="Normal 26 4 3 9" xfId="38739"/>
    <cellStyle name="Normal 26 4 4" xfId="2616"/>
    <cellStyle name="Normal 26 4 4 10" xfId="26140"/>
    <cellStyle name="Normal 26 4 4 11" xfId="60544"/>
    <cellStyle name="Normal 26 4 4 2" xfId="4441"/>
    <cellStyle name="Normal 26 4 4 2 2" xfId="17087"/>
    <cellStyle name="Normal 26 4 4 2 2 2" xfId="52303"/>
    <cellStyle name="Normal 26 4 4 2 3" xfId="39706"/>
    <cellStyle name="Normal 26 4 4 2 4" xfId="29692"/>
    <cellStyle name="Normal 26 4 4 3" xfId="5911"/>
    <cellStyle name="Normal 26 4 4 3 2" xfId="18541"/>
    <cellStyle name="Normal 26 4 4 3 2 2" xfId="53757"/>
    <cellStyle name="Normal 26 4 4 3 3" xfId="41160"/>
    <cellStyle name="Normal 26 4 4 3 4" xfId="31146"/>
    <cellStyle name="Normal 26 4 4 4" xfId="7370"/>
    <cellStyle name="Normal 26 4 4 4 2" xfId="19995"/>
    <cellStyle name="Normal 26 4 4 4 2 2" xfId="55211"/>
    <cellStyle name="Normal 26 4 4 4 3" xfId="42614"/>
    <cellStyle name="Normal 26 4 4 4 4" xfId="32600"/>
    <cellStyle name="Normal 26 4 4 5" xfId="9151"/>
    <cellStyle name="Normal 26 4 4 5 2" xfId="21771"/>
    <cellStyle name="Normal 26 4 4 5 2 2" xfId="56987"/>
    <cellStyle name="Normal 26 4 4 5 3" xfId="44390"/>
    <cellStyle name="Normal 26 4 4 5 4" xfId="34376"/>
    <cellStyle name="Normal 26 4 4 6" xfId="10944"/>
    <cellStyle name="Normal 26 4 4 6 2" xfId="23547"/>
    <cellStyle name="Normal 26 4 4 6 2 2" xfId="58763"/>
    <cellStyle name="Normal 26 4 4 6 3" xfId="46166"/>
    <cellStyle name="Normal 26 4 4 6 4" xfId="36152"/>
    <cellStyle name="Normal 26 4 4 7" xfId="15311"/>
    <cellStyle name="Normal 26 4 4 7 2" xfId="50527"/>
    <cellStyle name="Normal 26 4 4 7 3" xfId="27916"/>
    <cellStyle name="Normal 26 4 4 8" xfId="13533"/>
    <cellStyle name="Normal 26 4 4 8 2" xfId="48751"/>
    <cellStyle name="Normal 26 4 4 9" xfId="37930"/>
    <cellStyle name="Normal 26 4 5" xfId="3779"/>
    <cellStyle name="Normal 26 4 5 2" xfId="8502"/>
    <cellStyle name="Normal 26 4 5 2 2" xfId="21127"/>
    <cellStyle name="Normal 26 4 5 2 2 2" xfId="56343"/>
    <cellStyle name="Normal 26 4 5 2 3" xfId="43746"/>
    <cellStyle name="Normal 26 4 5 2 4" xfId="33732"/>
    <cellStyle name="Normal 26 4 5 3" xfId="10283"/>
    <cellStyle name="Normal 26 4 5 3 2" xfId="22903"/>
    <cellStyle name="Normal 26 4 5 3 2 2" xfId="58119"/>
    <cellStyle name="Normal 26 4 5 3 3" xfId="45522"/>
    <cellStyle name="Normal 26 4 5 3 4" xfId="35508"/>
    <cellStyle name="Normal 26 4 5 4" xfId="12078"/>
    <cellStyle name="Normal 26 4 5 4 2" xfId="24679"/>
    <cellStyle name="Normal 26 4 5 4 2 2" xfId="59895"/>
    <cellStyle name="Normal 26 4 5 4 3" xfId="47298"/>
    <cellStyle name="Normal 26 4 5 4 4" xfId="37284"/>
    <cellStyle name="Normal 26 4 5 5" xfId="16443"/>
    <cellStyle name="Normal 26 4 5 5 2" xfId="51659"/>
    <cellStyle name="Normal 26 4 5 5 3" xfId="29048"/>
    <cellStyle name="Normal 26 4 5 6" xfId="14665"/>
    <cellStyle name="Normal 26 4 5 6 2" xfId="49883"/>
    <cellStyle name="Normal 26 4 5 7" xfId="39062"/>
    <cellStyle name="Normal 26 4 5 8" xfId="27272"/>
    <cellStyle name="Normal 26 4 6" xfId="4119"/>
    <cellStyle name="Normal 26 4 6 2" xfId="16765"/>
    <cellStyle name="Normal 26 4 6 2 2" xfId="51981"/>
    <cellStyle name="Normal 26 4 6 2 3" xfId="29370"/>
    <cellStyle name="Normal 26 4 6 3" xfId="13211"/>
    <cellStyle name="Normal 26 4 6 3 2" xfId="48429"/>
    <cellStyle name="Normal 26 4 6 4" xfId="39384"/>
    <cellStyle name="Normal 26 4 6 5" xfId="25818"/>
    <cellStyle name="Normal 26 4 7" xfId="5589"/>
    <cellStyle name="Normal 26 4 7 2" xfId="18219"/>
    <cellStyle name="Normal 26 4 7 2 2" xfId="53435"/>
    <cellStyle name="Normal 26 4 7 3" xfId="40838"/>
    <cellStyle name="Normal 26 4 7 4" xfId="30824"/>
    <cellStyle name="Normal 26 4 8" xfId="7048"/>
    <cellStyle name="Normal 26 4 8 2" xfId="19673"/>
    <cellStyle name="Normal 26 4 8 2 2" xfId="54889"/>
    <cellStyle name="Normal 26 4 8 3" xfId="42292"/>
    <cellStyle name="Normal 26 4 8 4" xfId="32278"/>
    <cellStyle name="Normal 26 4 9" xfId="8829"/>
    <cellStyle name="Normal 26 4 9 2" xfId="21449"/>
    <cellStyle name="Normal 26 4 9 2 2" xfId="56665"/>
    <cellStyle name="Normal 26 4 9 3" xfId="44068"/>
    <cellStyle name="Normal 26 4 9 4" xfId="34054"/>
    <cellStyle name="Normal 26 5" xfId="2950"/>
    <cellStyle name="Normal 26 5 10" xfId="25331"/>
    <cellStyle name="Normal 26 5 11" xfId="60866"/>
    <cellStyle name="Normal 26 5 2" xfId="4763"/>
    <cellStyle name="Normal 26 5 2 2" xfId="17409"/>
    <cellStyle name="Normal 26 5 2 2 2" xfId="52625"/>
    <cellStyle name="Normal 26 5 2 2 3" xfId="30014"/>
    <cellStyle name="Normal 26 5 2 3" xfId="13855"/>
    <cellStyle name="Normal 26 5 2 3 2" xfId="49073"/>
    <cellStyle name="Normal 26 5 2 4" xfId="40028"/>
    <cellStyle name="Normal 26 5 2 5" xfId="26462"/>
    <cellStyle name="Normal 26 5 3" xfId="6233"/>
    <cellStyle name="Normal 26 5 3 2" xfId="18863"/>
    <cellStyle name="Normal 26 5 3 2 2" xfId="54079"/>
    <cellStyle name="Normal 26 5 3 3" xfId="41482"/>
    <cellStyle name="Normal 26 5 3 4" xfId="31468"/>
    <cellStyle name="Normal 26 5 4" xfId="7692"/>
    <cellStyle name="Normal 26 5 4 2" xfId="20317"/>
    <cellStyle name="Normal 26 5 4 2 2" xfId="55533"/>
    <cellStyle name="Normal 26 5 4 3" xfId="42936"/>
    <cellStyle name="Normal 26 5 4 4" xfId="32922"/>
    <cellStyle name="Normal 26 5 5" xfId="9473"/>
    <cellStyle name="Normal 26 5 5 2" xfId="22093"/>
    <cellStyle name="Normal 26 5 5 2 2" xfId="57309"/>
    <cellStyle name="Normal 26 5 5 3" xfId="44712"/>
    <cellStyle name="Normal 26 5 5 4" xfId="34698"/>
    <cellStyle name="Normal 26 5 6" xfId="11266"/>
    <cellStyle name="Normal 26 5 6 2" xfId="23869"/>
    <cellStyle name="Normal 26 5 6 2 2" xfId="59085"/>
    <cellStyle name="Normal 26 5 6 3" xfId="46488"/>
    <cellStyle name="Normal 26 5 6 4" xfId="36474"/>
    <cellStyle name="Normal 26 5 7" xfId="15633"/>
    <cellStyle name="Normal 26 5 7 2" xfId="50849"/>
    <cellStyle name="Normal 26 5 7 3" xfId="28238"/>
    <cellStyle name="Normal 26 5 8" xfId="12724"/>
    <cellStyle name="Normal 26 5 8 2" xfId="47942"/>
    <cellStyle name="Normal 26 5 9" xfId="38252"/>
    <cellStyle name="Normal 26 6" xfId="2788"/>
    <cellStyle name="Normal 26 6 10" xfId="25179"/>
    <cellStyle name="Normal 26 6 11" xfId="60714"/>
    <cellStyle name="Normal 26 6 2" xfId="4611"/>
    <cellStyle name="Normal 26 6 2 2" xfId="17257"/>
    <cellStyle name="Normal 26 6 2 2 2" xfId="52473"/>
    <cellStyle name="Normal 26 6 2 2 3" xfId="29862"/>
    <cellStyle name="Normal 26 6 2 3" xfId="13703"/>
    <cellStyle name="Normal 26 6 2 3 2" xfId="48921"/>
    <cellStyle name="Normal 26 6 2 4" xfId="39876"/>
    <cellStyle name="Normal 26 6 2 5" xfId="26310"/>
    <cellStyle name="Normal 26 6 3" xfId="6081"/>
    <cellStyle name="Normal 26 6 3 2" xfId="18711"/>
    <cellStyle name="Normal 26 6 3 2 2" xfId="53927"/>
    <cellStyle name="Normal 26 6 3 3" xfId="41330"/>
    <cellStyle name="Normal 26 6 3 4" xfId="31316"/>
    <cellStyle name="Normal 26 6 4" xfId="7540"/>
    <cellStyle name="Normal 26 6 4 2" xfId="20165"/>
    <cellStyle name="Normal 26 6 4 2 2" xfId="55381"/>
    <cellStyle name="Normal 26 6 4 3" xfId="42784"/>
    <cellStyle name="Normal 26 6 4 4" xfId="32770"/>
    <cellStyle name="Normal 26 6 5" xfId="9321"/>
    <cellStyle name="Normal 26 6 5 2" xfId="21941"/>
    <cellStyle name="Normal 26 6 5 2 2" xfId="57157"/>
    <cellStyle name="Normal 26 6 5 3" xfId="44560"/>
    <cellStyle name="Normal 26 6 5 4" xfId="34546"/>
    <cellStyle name="Normal 26 6 6" xfId="11114"/>
    <cellStyle name="Normal 26 6 6 2" xfId="23717"/>
    <cellStyle name="Normal 26 6 6 2 2" xfId="58933"/>
    <cellStyle name="Normal 26 6 6 3" xfId="46336"/>
    <cellStyle name="Normal 26 6 6 4" xfId="36322"/>
    <cellStyle name="Normal 26 6 7" xfId="15481"/>
    <cellStyle name="Normal 26 6 7 2" xfId="50697"/>
    <cellStyle name="Normal 26 6 7 3" xfId="28086"/>
    <cellStyle name="Normal 26 6 8" xfId="12572"/>
    <cellStyle name="Normal 26 6 8 2" xfId="47790"/>
    <cellStyle name="Normal 26 6 9" xfId="38100"/>
    <cellStyle name="Normal 26 7" xfId="3302"/>
    <cellStyle name="Normal 26 7 10" xfId="26797"/>
    <cellStyle name="Normal 26 7 11" xfId="61201"/>
    <cellStyle name="Normal 26 7 2" xfId="5098"/>
    <cellStyle name="Normal 26 7 2 2" xfId="17744"/>
    <cellStyle name="Normal 26 7 2 2 2" xfId="52960"/>
    <cellStyle name="Normal 26 7 2 3" xfId="40363"/>
    <cellStyle name="Normal 26 7 2 4" xfId="30349"/>
    <cellStyle name="Normal 26 7 3" xfId="6568"/>
    <cellStyle name="Normal 26 7 3 2" xfId="19198"/>
    <cellStyle name="Normal 26 7 3 2 2" xfId="54414"/>
    <cellStyle name="Normal 26 7 3 3" xfId="41817"/>
    <cellStyle name="Normal 26 7 3 4" xfId="31803"/>
    <cellStyle name="Normal 26 7 4" xfId="8027"/>
    <cellStyle name="Normal 26 7 4 2" xfId="20652"/>
    <cellStyle name="Normal 26 7 4 2 2" xfId="55868"/>
    <cellStyle name="Normal 26 7 4 3" xfId="43271"/>
    <cellStyle name="Normal 26 7 4 4" xfId="33257"/>
    <cellStyle name="Normal 26 7 5" xfId="9808"/>
    <cellStyle name="Normal 26 7 5 2" xfId="22428"/>
    <cellStyle name="Normal 26 7 5 2 2" xfId="57644"/>
    <cellStyle name="Normal 26 7 5 3" xfId="45047"/>
    <cellStyle name="Normal 26 7 5 4" xfId="35033"/>
    <cellStyle name="Normal 26 7 6" xfId="11601"/>
    <cellStyle name="Normal 26 7 6 2" xfId="24204"/>
    <cellStyle name="Normal 26 7 6 2 2" xfId="59420"/>
    <cellStyle name="Normal 26 7 6 3" xfId="46823"/>
    <cellStyle name="Normal 26 7 6 4" xfId="36809"/>
    <cellStyle name="Normal 26 7 7" xfId="15968"/>
    <cellStyle name="Normal 26 7 7 2" xfId="51184"/>
    <cellStyle name="Normal 26 7 7 3" xfId="28573"/>
    <cellStyle name="Normal 26 7 8" xfId="14190"/>
    <cellStyle name="Normal 26 7 8 2" xfId="49408"/>
    <cellStyle name="Normal 26 7 9" xfId="38587"/>
    <cellStyle name="Normal 26 8" xfId="2458"/>
    <cellStyle name="Normal 26 8 10" xfId="25988"/>
    <cellStyle name="Normal 26 8 11" xfId="60392"/>
    <cellStyle name="Normal 26 8 2" xfId="4289"/>
    <cellStyle name="Normal 26 8 2 2" xfId="16935"/>
    <cellStyle name="Normal 26 8 2 2 2" xfId="52151"/>
    <cellStyle name="Normal 26 8 2 3" xfId="39554"/>
    <cellStyle name="Normal 26 8 2 4" xfId="29540"/>
    <cellStyle name="Normal 26 8 3" xfId="5759"/>
    <cellStyle name="Normal 26 8 3 2" xfId="18389"/>
    <cellStyle name="Normal 26 8 3 2 2" xfId="53605"/>
    <cellStyle name="Normal 26 8 3 3" xfId="41008"/>
    <cellStyle name="Normal 26 8 3 4" xfId="30994"/>
    <cellStyle name="Normal 26 8 4" xfId="7218"/>
    <cellStyle name="Normal 26 8 4 2" xfId="19843"/>
    <cellStyle name="Normal 26 8 4 2 2" xfId="55059"/>
    <cellStyle name="Normal 26 8 4 3" xfId="42462"/>
    <cellStyle name="Normal 26 8 4 4" xfId="32448"/>
    <cellStyle name="Normal 26 8 5" xfId="8999"/>
    <cellStyle name="Normal 26 8 5 2" xfId="21619"/>
    <cellStyle name="Normal 26 8 5 2 2" xfId="56835"/>
    <cellStyle name="Normal 26 8 5 3" xfId="44238"/>
    <cellStyle name="Normal 26 8 5 4" xfId="34224"/>
    <cellStyle name="Normal 26 8 6" xfId="10792"/>
    <cellStyle name="Normal 26 8 6 2" xfId="23395"/>
    <cellStyle name="Normal 26 8 6 2 2" xfId="58611"/>
    <cellStyle name="Normal 26 8 6 3" xfId="46014"/>
    <cellStyle name="Normal 26 8 6 4" xfId="36000"/>
    <cellStyle name="Normal 26 8 7" xfId="15159"/>
    <cellStyle name="Normal 26 8 7 2" xfId="50375"/>
    <cellStyle name="Normal 26 8 7 3" xfId="27764"/>
    <cellStyle name="Normal 26 8 8" xfId="13381"/>
    <cellStyle name="Normal 26 8 8 2" xfId="48599"/>
    <cellStyle name="Normal 26 8 9" xfId="37778"/>
    <cellStyle name="Normal 26 9" xfId="3626"/>
    <cellStyle name="Normal 26 9 2" xfId="8350"/>
    <cellStyle name="Normal 26 9 2 2" xfId="20975"/>
    <cellStyle name="Normal 26 9 2 2 2" xfId="56191"/>
    <cellStyle name="Normal 26 9 2 3" xfId="43594"/>
    <cellStyle name="Normal 26 9 2 4" xfId="33580"/>
    <cellStyle name="Normal 26 9 3" xfId="10131"/>
    <cellStyle name="Normal 26 9 3 2" xfId="22751"/>
    <cellStyle name="Normal 26 9 3 2 2" xfId="57967"/>
    <cellStyle name="Normal 26 9 3 3" xfId="45370"/>
    <cellStyle name="Normal 26 9 3 4" xfId="35356"/>
    <cellStyle name="Normal 26 9 4" xfId="11926"/>
    <cellStyle name="Normal 26 9 4 2" xfId="24527"/>
    <cellStyle name="Normal 26 9 4 2 2" xfId="59743"/>
    <cellStyle name="Normal 26 9 4 3" xfId="47146"/>
    <cellStyle name="Normal 26 9 4 4" xfId="37132"/>
    <cellStyle name="Normal 26 9 5" xfId="16291"/>
    <cellStyle name="Normal 26 9 5 2" xfId="51507"/>
    <cellStyle name="Normal 26 9 5 3" xfId="28896"/>
    <cellStyle name="Normal 26 9 6" xfId="14513"/>
    <cellStyle name="Normal 26 9 6 2" xfId="49731"/>
    <cellStyle name="Normal 26 9 7" xfId="38910"/>
    <cellStyle name="Normal 26 9 8" xfId="27120"/>
    <cellStyle name="Normal 26_District Target Attainment" xfId="1239"/>
    <cellStyle name="Normal 27" xfId="1240"/>
    <cellStyle name="Normal 27 10" xfId="3952"/>
    <cellStyle name="Normal 27 10 2" xfId="16614"/>
    <cellStyle name="Normal 27 10 2 2" xfId="51830"/>
    <cellStyle name="Normal 27 10 2 3" xfId="29219"/>
    <cellStyle name="Normal 27 10 3" xfId="13060"/>
    <cellStyle name="Normal 27 10 3 2" xfId="48278"/>
    <cellStyle name="Normal 27 10 4" xfId="39233"/>
    <cellStyle name="Normal 27 10 5" xfId="25667"/>
    <cellStyle name="Normal 27 11" xfId="5438"/>
    <cellStyle name="Normal 27 11 2" xfId="18068"/>
    <cellStyle name="Normal 27 11 2 2" xfId="53284"/>
    <cellStyle name="Normal 27 11 3" xfId="40687"/>
    <cellStyle name="Normal 27 11 4" xfId="30673"/>
    <cellStyle name="Normal 27 12" xfId="6894"/>
    <cellStyle name="Normal 27 12 2" xfId="19522"/>
    <cellStyle name="Normal 27 12 2 2" xfId="54738"/>
    <cellStyle name="Normal 27 12 3" xfId="42141"/>
    <cellStyle name="Normal 27 12 4" xfId="32127"/>
    <cellStyle name="Normal 27 13" xfId="8676"/>
    <cellStyle name="Normal 27 13 2" xfId="21298"/>
    <cellStyle name="Normal 27 13 2 2" xfId="56514"/>
    <cellStyle name="Normal 27 13 3" xfId="43917"/>
    <cellStyle name="Normal 27 13 4" xfId="33903"/>
    <cellStyle name="Normal 27 14" xfId="10625"/>
    <cellStyle name="Normal 27 14 2" xfId="23236"/>
    <cellStyle name="Normal 27 14 2 2" xfId="58452"/>
    <cellStyle name="Normal 27 14 3" xfId="45855"/>
    <cellStyle name="Normal 27 14 4" xfId="35841"/>
    <cellStyle name="Normal 27 15" xfId="14837"/>
    <cellStyle name="Normal 27 15 2" xfId="50054"/>
    <cellStyle name="Normal 27 15 3" xfId="27443"/>
    <cellStyle name="Normal 27 16" xfId="12251"/>
    <cellStyle name="Normal 27 16 2" xfId="47469"/>
    <cellStyle name="Normal 27 17" xfId="37456"/>
    <cellStyle name="Normal 27 18" xfId="24858"/>
    <cellStyle name="Normal 27 19" xfId="60071"/>
    <cellStyle name="Normal 27 2" xfId="1241"/>
    <cellStyle name="Normal 27 2 10" xfId="5476"/>
    <cellStyle name="Normal 27 2 10 2" xfId="18106"/>
    <cellStyle name="Normal 27 2 10 2 2" xfId="53322"/>
    <cellStyle name="Normal 27 2 10 3" xfId="40725"/>
    <cellStyle name="Normal 27 2 10 4" xfId="30711"/>
    <cellStyle name="Normal 27 2 11" xfId="6932"/>
    <cellStyle name="Normal 27 2 11 2" xfId="19560"/>
    <cellStyle name="Normal 27 2 11 2 2" xfId="54776"/>
    <cellStyle name="Normal 27 2 11 3" xfId="42179"/>
    <cellStyle name="Normal 27 2 11 4" xfId="32165"/>
    <cellStyle name="Normal 27 2 12" xfId="8714"/>
    <cellStyle name="Normal 27 2 12 2" xfId="21336"/>
    <cellStyle name="Normal 27 2 12 2 2" xfId="56552"/>
    <cellStyle name="Normal 27 2 12 3" xfId="43955"/>
    <cellStyle name="Normal 27 2 12 4" xfId="33941"/>
    <cellStyle name="Normal 27 2 13" xfId="10626"/>
    <cellStyle name="Normal 27 2 13 2" xfId="23237"/>
    <cellStyle name="Normal 27 2 13 2 2" xfId="58453"/>
    <cellStyle name="Normal 27 2 13 3" xfId="45856"/>
    <cellStyle name="Normal 27 2 13 4" xfId="35842"/>
    <cellStyle name="Normal 27 2 14" xfId="14875"/>
    <cellStyle name="Normal 27 2 14 2" xfId="50092"/>
    <cellStyle name="Normal 27 2 14 3" xfId="27481"/>
    <cellStyle name="Normal 27 2 15" xfId="12289"/>
    <cellStyle name="Normal 27 2 15 2" xfId="47507"/>
    <cellStyle name="Normal 27 2 16" xfId="37494"/>
    <cellStyle name="Normal 27 2 17" xfId="24896"/>
    <cellStyle name="Normal 27 2 18" xfId="60109"/>
    <cellStyle name="Normal 27 2 2" xfId="1242"/>
    <cellStyle name="Normal 27 2 2 10" xfId="7006"/>
    <cellStyle name="Normal 27 2 2 10 2" xfId="19632"/>
    <cellStyle name="Normal 27 2 2 10 2 2" xfId="54848"/>
    <cellStyle name="Normal 27 2 2 10 3" xfId="42251"/>
    <cellStyle name="Normal 27 2 2 10 4" xfId="32237"/>
    <cellStyle name="Normal 27 2 2 11" xfId="8787"/>
    <cellStyle name="Normal 27 2 2 11 2" xfId="21408"/>
    <cellStyle name="Normal 27 2 2 11 2 2" xfId="56624"/>
    <cellStyle name="Normal 27 2 2 11 3" xfId="44027"/>
    <cellStyle name="Normal 27 2 2 11 4" xfId="34013"/>
    <cellStyle name="Normal 27 2 2 12" xfId="10627"/>
    <cellStyle name="Normal 27 2 2 12 2" xfId="23238"/>
    <cellStyle name="Normal 27 2 2 12 2 2" xfId="58454"/>
    <cellStyle name="Normal 27 2 2 12 3" xfId="45857"/>
    <cellStyle name="Normal 27 2 2 12 4" xfId="35843"/>
    <cellStyle name="Normal 27 2 2 13" xfId="14947"/>
    <cellStyle name="Normal 27 2 2 13 2" xfId="50164"/>
    <cellStyle name="Normal 27 2 2 13 3" xfId="27553"/>
    <cellStyle name="Normal 27 2 2 14" xfId="12361"/>
    <cellStyle name="Normal 27 2 2 14 2" xfId="47579"/>
    <cellStyle name="Normal 27 2 2 15" xfId="37566"/>
    <cellStyle name="Normal 27 2 2 16" xfId="24968"/>
    <cellStyle name="Normal 27 2 2 17" xfId="60181"/>
    <cellStyle name="Normal 27 2 2 2" xfId="1243"/>
    <cellStyle name="Normal 27 2 2 2 10" xfId="10628"/>
    <cellStyle name="Normal 27 2 2 2 10 2" xfId="23239"/>
    <cellStyle name="Normal 27 2 2 2 10 2 2" xfId="58455"/>
    <cellStyle name="Normal 27 2 2 2 10 3" xfId="45858"/>
    <cellStyle name="Normal 27 2 2 2 10 4" xfId="35844"/>
    <cellStyle name="Normal 27 2 2 2 11" xfId="15102"/>
    <cellStyle name="Normal 27 2 2 2 11 2" xfId="50318"/>
    <cellStyle name="Normal 27 2 2 2 11 3" xfId="27707"/>
    <cellStyle name="Normal 27 2 2 2 12" xfId="12515"/>
    <cellStyle name="Normal 27 2 2 2 12 2" xfId="47733"/>
    <cellStyle name="Normal 27 2 2 2 13" xfId="37721"/>
    <cellStyle name="Normal 27 2 2 2 14" xfId="25122"/>
    <cellStyle name="Normal 27 2 2 2 15" xfId="60335"/>
    <cellStyle name="Normal 27 2 2 2 2" xfId="3238"/>
    <cellStyle name="Normal 27 2 2 2 2 10" xfId="25606"/>
    <cellStyle name="Normal 27 2 2 2 2 11" xfId="61141"/>
    <cellStyle name="Normal 27 2 2 2 2 2" xfId="5038"/>
    <cellStyle name="Normal 27 2 2 2 2 2 2" xfId="17684"/>
    <cellStyle name="Normal 27 2 2 2 2 2 2 2" xfId="52900"/>
    <cellStyle name="Normal 27 2 2 2 2 2 2 3" xfId="30289"/>
    <cellStyle name="Normal 27 2 2 2 2 2 3" xfId="14130"/>
    <cellStyle name="Normal 27 2 2 2 2 2 3 2" xfId="49348"/>
    <cellStyle name="Normal 27 2 2 2 2 2 4" xfId="40303"/>
    <cellStyle name="Normal 27 2 2 2 2 2 5" xfId="26737"/>
    <cellStyle name="Normal 27 2 2 2 2 3" xfId="6508"/>
    <cellStyle name="Normal 27 2 2 2 2 3 2" xfId="19138"/>
    <cellStyle name="Normal 27 2 2 2 2 3 2 2" xfId="54354"/>
    <cellStyle name="Normal 27 2 2 2 2 3 3" xfId="41757"/>
    <cellStyle name="Normal 27 2 2 2 2 3 4" xfId="31743"/>
    <cellStyle name="Normal 27 2 2 2 2 4" xfId="7967"/>
    <cellStyle name="Normal 27 2 2 2 2 4 2" xfId="20592"/>
    <cellStyle name="Normal 27 2 2 2 2 4 2 2" xfId="55808"/>
    <cellStyle name="Normal 27 2 2 2 2 4 3" xfId="43211"/>
    <cellStyle name="Normal 27 2 2 2 2 4 4" xfId="33197"/>
    <cellStyle name="Normal 27 2 2 2 2 5" xfId="9748"/>
    <cellStyle name="Normal 27 2 2 2 2 5 2" xfId="22368"/>
    <cellStyle name="Normal 27 2 2 2 2 5 2 2" xfId="57584"/>
    <cellStyle name="Normal 27 2 2 2 2 5 3" xfId="44987"/>
    <cellStyle name="Normal 27 2 2 2 2 5 4" xfId="34973"/>
    <cellStyle name="Normal 27 2 2 2 2 6" xfId="11541"/>
    <cellStyle name="Normal 27 2 2 2 2 6 2" xfId="24144"/>
    <cellStyle name="Normal 27 2 2 2 2 6 2 2" xfId="59360"/>
    <cellStyle name="Normal 27 2 2 2 2 6 3" xfId="46763"/>
    <cellStyle name="Normal 27 2 2 2 2 6 4" xfId="36749"/>
    <cellStyle name="Normal 27 2 2 2 2 7" xfId="15908"/>
    <cellStyle name="Normal 27 2 2 2 2 7 2" xfId="51124"/>
    <cellStyle name="Normal 27 2 2 2 2 7 3" xfId="28513"/>
    <cellStyle name="Normal 27 2 2 2 2 8" xfId="12999"/>
    <cellStyle name="Normal 27 2 2 2 2 8 2" xfId="48217"/>
    <cellStyle name="Normal 27 2 2 2 2 9" xfId="38527"/>
    <cellStyle name="Normal 27 2 2 2 3" xfId="3567"/>
    <cellStyle name="Normal 27 2 2 2 3 10" xfId="27062"/>
    <cellStyle name="Normal 27 2 2 2 3 11" xfId="61466"/>
    <cellStyle name="Normal 27 2 2 2 3 2" xfId="5363"/>
    <cellStyle name="Normal 27 2 2 2 3 2 2" xfId="18009"/>
    <cellStyle name="Normal 27 2 2 2 3 2 2 2" xfId="53225"/>
    <cellStyle name="Normal 27 2 2 2 3 2 3" xfId="40628"/>
    <cellStyle name="Normal 27 2 2 2 3 2 4" xfId="30614"/>
    <cellStyle name="Normal 27 2 2 2 3 3" xfId="6833"/>
    <cellStyle name="Normal 27 2 2 2 3 3 2" xfId="19463"/>
    <cellStyle name="Normal 27 2 2 2 3 3 2 2" xfId="54679"/>
    <cellStyle name="Normal 27 2 2 2 3 3 3" xfId="42082"/>
    <cellStyle name="Normal 27 2 2 2 3 3 4" xfId="32068"/>
    <cellStyle name="Normal 27 2 2 2 3 4" xfId="8292"/>
    <cellStyle name="Normal 27 2 2 2 3 4 2" xfId="20917"/>
    <cellStyle name="Normal 27 2 2 2 3 4 2 2" xfId="56133"/>
    <cellStyle name="Normal 27 2 2 2 3 4 3" xfId="43536"/>
    <cellStyle name="Normal 27 2 2 2 3 4 4" xfId="33522"/>
    <cellStyle name="Normal 27 2 2 2 3 5" xfId="10073"/>
    <cellStyle name="Normal 27 2 2 2 3 5 2" xfId="22693"/>
    <cellStyle name="Normal 27 2 2 2 3 5 2 2" xfId="57909"/>
    <cellStyle name="Normal 27 2 2 2 3 5 3" xfId="45312"/>
    <cellStyle name="Normal 27 2 2 2 3 5 4" xfId="35298"/>
    <cellStyle name="Normal 27 2 2 2 3 6" xfId="11866"/>
    <cellStyle name="Normal 27 2 2 2 3 6 2" xfId="24469"/>
    <cellStyle name="Normal 27 2 2 2 3 6 2 2" xfId="59685"/>
    <cellStyle name="Normal 27 2 2 2 3 6 3" xfId="47088"/>
    <cellStyle name="Normal 27 2 2 2 3 6 4" xfId="37074"/>
    <cellStyle name="Normal 27 2 2 2 3 7" xfId="16233"/>
    <cellStyle name="Normal 27 2 2 2 3 7 2" xfId="51449"/>
    <cellStyle name="Normal 27 2 2 2 3 7 3" xfId="28838"/>
    <cellStyle name="Normal 27 2 2 2 3 8" xfId="14455"/>
    <cellStyle name="Normal 27 2 2 2 3 8 2" xfId="49673"/>
    <cellStyle name="Normal 27 2 2 2 3 9" xfId="38852"/>
    <cellStyle name="Normal 27 2 2 2 4" xfId="2729"/>
    <cellStyle name="Normal 27 2 2 2 4 10" xfId="26253"/>
    <cellStyle name="Normal 27 2 2 2 4 11" xfId="60657"/>
    <cellStyle name="Normal 27 2 2 2 4 2" xfId="4554"/>
    <cellStyle name="Normal 27 2 2 2 4 2 2" xfId="17200"/>
    <cellStyle name="Normal 27 2 2 2 4 2 2 2" xfId="52416"/>
    <cellStyle name="Normal 27 2 2 2 4 2 3" xfId="39819"/>
    <cellStyle name="Normal 27 2 2 2 4 2 4" xfId="29805"/>
    <cellStyle name="Normal 27 2 2 2 4 3" xfId="6024"/>
    <cellStyle name="Normal 27 2 2 2 4 3 2" xfId="18654"/>
    <cellStyle name="Normal 27 2 2 2 4 3 2 2" xfId="53870"/>
    <cellStyle name="Normal 27 2 2 2 4 3 3" xfId="41273"/>
    <cellStyle name="Normal 27 2 2 2 4 3 4" xfId="31259"/>
    <cellStyle name="Normal 27 2 2 2 4 4" xfId="7483"/>
    <cellStyle name="Normal 27 2 2 2 4 4 2" xfId="20108"/>
    <cellStyle name="Normal 27 2 2 2 4 4 2 2" xfId="55324"/>
    <cellStyle name="Normal 27 2 2 2 4 4 3" xfId="42727"/>
    <cellStyle name="Normal 27 2 2 2 4 4 4" xfId="32713"/>
    <cellStyle name="Normal 27 2 2 2 4 5" xfId="9264"/>
    <cellStyle name="Normal 27 2 2 2 4 5 2" xfId="21884"/>
    <cellStyle name="Normal 27 2 2 2 4 5 2 2" xfId="57100"/>
    <cellStyle name="Normal 27 2 2 2 4 5 3" xfId="44503"/>
    <cellStyle name="Normal 27 2 2 2 4 5 4" xfId="34489"/>
    <cellStyle name="Normal 27 2 2 2 4 6" xfId="11057"/>
    <cellStyle name="Normal 27 2 2 2 4 6 2" xfId="23660"/>
    <cellStyle name="Normal 27 2 2 2 4 6 2 2" xfId="58876"/>
    <cellStyle name="Normal 27 2 2 2 4 6 3" xfId="46279"/>
    <cellStyle name="Normal 27 2 2 2 4 6 4" xfId="36265"/>
    <cellStyle name="Normal 27 2 2 2 4 7" xfId="15424"/>
    <cellStyle name="Normal 27 2 2 2 4 7 2" xfId="50640"/>
    <cellStyle name="Normal 27 2 2 2 4 7 3" xfId="28029"/>
    <cellStyle name="Normal 27 2 2 2 4 8" xfId="13646"/>
    <cellStyle name="Normal 27 2 2 2 4 8 2" xfId="48864"/>
    <cellStyle name="Normal 27 2 2 2 4 9" xfId="38043"/>
    <cellStyle name="Normal 27 2 2 2 5" xfId="3892"/>
    <cellStyle name="Normal 27 2 2 2 5 2" xfId="8615"/>
    <cellStyle name="Normal 27 2 2 2 5 2 2" xfId="21240"/>
    <cellStyle name="Normal 27 2 2 2 5 2 2 2" xfId="56456"/>
    <cellStyle name="Normal 27 2 2 2 5 2 3" xfId="43859"/>
    <cellStyle name="Normal 27 2 2 2 5 2 4" xfId="33845"/>
    <cellStyle name="Normal 27 2 2 2 5 3" xfId="10396"/>
    <cellStyle name="Normal 27 2 2 2 5 3 2" xfId="23016"/>
    <cellStyle name="Normal 27 2 2 2 5 3 2 2" xfId="58232"/>
    <cellStyle name="Normal 27 2 2 2 5 3 3" xfId="45635"/>
    <cellStyle name="Normal 27 2 2 2 5 3 4" xfId="35621"/>
    <cellStyle name="Normal 27 2 2 2 5 4" xfId="12191"/>
    <cellStyle name="Normal 27 2 2 2 5 4 2" xfId="24792"/>
    <cellStyle name="Normal 27 2 2 2 5 4 2 2" xfId="60008"/>
    <cellStyle name="Normal 27 2 2 2 5 4 3" xfId="47411"/>
    <cellStyle name="Normal 27 2 2 2 5 4 4" xfId="37397"/>
    <cellStyle name="Normal 27 2 2 2 5 5" xfId="16556"/>
    <cellStyle name="Normal 27 2 2 2 5 5 2" xfId="51772"/>
    <cellStyle name="Normal 27 2 2 2 5 5 3" xfId="29161"/>
    <cellStyle name="Normal 27 2 2 2 5 6" xfId="14778"/>
    <cellStyle name="Normal 27 2 2 2 5 6 2" xfId="49996"/>
    <cellStyle name="Normal 27 2 2 2 5 7" xfId="39175"/>
    <cellStyle name="Normal 27 2 2 2 5 8" xfId="27385"/>
    <cellStyle name="Normal 27 2 2 2 6" xfId="4232"/>
    <cellStyle name="Normal 27 2 2 2 6 2" xfId="16878"/>
    <cellStyle name="Normal 27 2 2 2 6 2 2" xfId="52094"/>
    <cellStyle name="Normal 27 2 2 2 6 2 3" xfId="29483"/>
    <cellStyle name="Normal 27 2 2 2 6 3" xfId="13324"/>
    <cellStyle name="Normal 27 2 2 2 6 3 2" xfId="48542"/>
    <cellStyle name="Normal 27 2 2 2 6 4" xfId="39497"/>
    <cellStyle name="Normal 27 2 2 2 6 5" xfId="25931"/>
    <cellStyle name="Normal 27 2 2 2 7" xfId="5702"/>
    <cellStyle name="Normal 27 2 2 2 7 2" xfId="18332"/>
    <cellStyle name="Normal 27 2 2 2 7 2 2" xfId="53548"/>
    <cellStyle name="Normal 27 2 2 2 7 3" xfId="40951"/>
    <cellStyle name="Normal 27 2 2 2 7 4" xfId="30937"/>
    <cellStyle name="Normal 27 2 2 2 8" xfId="7161"/>
    <cellStyle name="Normal 27 2 2 2 8 2" xfId="19786"/>
    <cellStyle name="Normal 27 2 2 2 8 2 2" xfId="55002"/>
    <cellStyle name="Normal 27 2 2 2 8 3" xfId="42405"/>
    <cellStyle name="Normal 27 2 2 2 8 4" xfId="32391"/>
    <cellStyle name="Normal 27 2 2 2 9" xfId="8942"/>
    <cellStyle name="Normal 27 2 2 2 9 2" xfId="21562"/>
    <cellStyle name="Normal 27 2 2 2 9 2 2" xfId="56778"/>
    <cellStyle name="Normal 27 2 2 2 9 3" xfId="44181"/>
    <cellStyle name="Normal 27 2 2 2 9 4" xfId="34167"/>
    <cellStyle name="Normal 27 2 2 3" xfId="3078"/>
    <cellStyle name="Normal 27 2 2 3 10" xfId="25449"/>
    <cellStyle name="Normal 27 2 2 3 11" xfId="60984"/>
    <cellStyle name="Normal 27 2 2 3 2" xfId="4881"/>
    <cellStyle name="Normal 27 2 2 3 2 2" xfId="17527"/>
    <cellStyle name="Normal 27 2 2 3 2 2 2" xfId="52743"/>
    <cellStyle name="Normal 27 2 2 3 2 2 3" xfId="30132"/>
    <cellStyle name="Normal 27 2 2 3 2 3" xfId="13973"/>
    <cellStyle name="Normal 27 2 2 3 2 3 2" xfId="49191"/>
    <cellStyle name="Normal 27 2 2 3 2 4" xfId="40146"/>
    <cellStyle name="Normal 27 2 2 3 2 5" xfId="26580"/>
    <cellStyle name="Normal 27 2 2 3 3" xfId="6351"/>
    <cellStyle name="Normal 27 2 2 3 3 2" xfId="18981"/>
    <cellStyle name="Normal 27 2 2 3 3 2 2" xfId="54197"/>
    <cellStyle name="Normal 27 2 2 3 3 3" xfId="41600"/>
    <cellStyle name="Normal 27 2 2 3 3 4" xfId="31586"/>
    <cellStyle name="Normal 27 2 2 3 4" xfId="7810"/>
    <cellStyle name="Normal 27 2 2 3 4 2" xfId="20435"/>
    <cellStyle name="Normal 27 2 2 3 4 2 2" xfId="55651"/>
    <cellStyle name="Normal 27 2 2 3 4 3" xfId="43054"/>
    <cellStyle name="Normal 27 2 2 3 4 4" xfId="33040"/>
    <cellStyle name="Normal 27 2 2 3 5" xfId="9591"/>
    <cellStyle name="Normal 27 2 2 3 5 2" xfId="22211"/>
    <cellStyle name="Normal 27 2 2 3 5 2 2" xfId="57427"/>
    <cellStyle name="Normal 27 2 2 3 5 3" xfId="44830"/>
    <cellStyle name="Normal 27 2 2 3 5 4" xfId="34816"/>
    <cellStyle name="Normal 27 2 2 3 6" xfId="11384"/>
    <cellStyle name="Normal 27 2 2 3 6 2" xfId="23987"/>
    <cellStyle name="Normal 27 2 2 3 6 2 2" xfId="59203"/>
    <cellStyle name="Normal 27 2 2 3 6 3" xfId="46606"/>
    <cellStyle name="Normal 27 2 2 3 6 4" xfId="36592"/>
    <cellStyle name="Normal 27 2 2 3 7" xfId="15751"/>
    <cellStyle name="Normal 27 2 2 3 7 2" xfId="50967"/>
    <cellStyle name="Normal 27 2 2 3 7 3" xfId="28356"/>
    <cellStyle name="Normal 27 2 2 3 8" xfId="12842"/>
    <cellStyle name="Normal 27 2 2 3 8 2" xfId="48060"/>
    <cellStyle name="Normal 27 2 2 3 9" xfId="38370"/>
    <cellStyle name="Normal 27 2 2 4" xfId="2905"/>
    <cellStyle name="Normal 27 2 2 4 10" xfId="25290"/>
    <cellStyle name="Normal 27 2 2 4 11" xfId="60825"/>
    <cellStyle name="Normal 27 2 2 4 2" xfId="4722"/>
    <cellStyle name="Normal 27 2 2 4 2 2" xfId="17368"/>
    <cellStyle name="Normal 27 2 2 4 2 2 2" xfId="52584"/>
    <cellStyle name="Normal 27 2 2 4 2 2 3" xfId="29973"/>
    <cellStyle name="Normal 27 2 2 4 2 3" xfId="13814"/>
    <cellStyle name="Normal 27 2 2 4 2 3 2" xfId="49032"/>
    <cellStyle name="Normal 27 2 2 4 2 4" xfId="39987"/>
    <cellStyle name="Normal 27 2 2 4 2 5" xfId="26421"/>
    <cellStyle name="Normal 27 2 2 4 3" xfId="6192"/>
    <cellStyle name="Normal 27 2 2 4 3 2" xfId="18822"/>
    <cellStyle name="Normal 27 2 2 4 3 2 2" xfId="54038"/>
    <cellStyle name="Normal 27 2 2 4 3 3" xfId="41441"/>
    <cellStyle name="Normal 27 2 2 4 3 4" xfId="31427"/>
    <cellStyle name="Normal 27 2 2 4 4" xfId="7651"/>
    <cellStyle name="Normal 27 2 2 4 4 2" xfId="20276"/>
    <cellStyle name="Normal 27 2 2 4 4 2 2" xfId="55492"/>
    <cellStyle name="Normal 27 2 2 4 4 3" xfId="42895"/>
    <cellStyle name="Normal 27 2 2 4 4 4" xfId="32881"/>
    <cellStyle name="Normal 27 2 2 4 5" xfId="9432"/>
    <cellStyle name="Normal 27 2 2 4 5 2" xfId="22052"/>
    <cellStyle name="Normal 27 2 2 4 5 2 2" xfId="57268"/>
    <cellStyle name="Normal 27 2 2 4 5 3" xfId="44671"/>
    <cellStyle name="Normal 27 2 2 4 5 4" xfId="34657"/>
    <cellStyle name="Normal 27 2 2 4 6" xfId="11225"/>
    <cellStyle name="Normal 27 2 2 4 6 2" xfId="23828"/>
    <cellStyle name="Normal 27 2 2 4 6 2 2" xfId="59044"/>
    <cellStyle name="Normal 27 2 2 4 6 3" xfId="46447"/>
    <cellStyle name="Normal 27 2 2 4 6 4" xfId="36433"/>
    <cellStyle name="Normal 27 2 2 4 7" xfId="15592"/>
    <cellStyle name="Normal 27 2 2 4 7 2" xfId="50808"/>
    <cellStyle name="Normal 27 2 2 4 7 3" xfId="28197"/>
    <cellStyle name="Normal 27 2 2 4 8" xfId="12683"/>
    <cellStyle name="Normal 27 2 2 4 8 2" xfId="47901"/>
    <cellStyle name="Normal 27 2 2 4 9" xfId="38211"/>
    <cellStyle name="Normal 27 2 2 5" xfId="3413"/>
    <cellStyle name="Normal 27 2 2 5 10" xfId="26908"/>
    <cellStyle name="Normal 27 2 2 5 11" xfId="61312"/>
    <cellStyle name="Normal 27 2 2 5 2" xfId="5209"/>
    <cellStyle name="Normal 27 2 2 5 2 2" xfId="17855"/>
    <cellStyle name="Normal 27 2 2 5 2 2 2" xfId="53071"/>
    <cellStyle name="Normal 27 2 2 5 2 3" xfId="40474"/>
    <cellStyle name="Normal 27 2 2 5 2 4" xfId="30460"/>
    <cellStyle name="Normal 27 2 2 5 3" xfId="6679"/>
    <cellStyle name="Normal 27 2 2 5 3 2" xfId="19309"/>
    <cellStyle name="Normal 27 2 2 5 3 2 2" xfId="54525"/>
    <cellStyle name="Normal 27 2 2 5 3 3" xfId="41928"/>
    <cellStyle name="Normal 27 2 2 5 3 4" xfId="31914"/>
    <cellStyle name="Normal 27 2 2 5 4" xfId="8138"/>
    <cellStyle name="Normal 27 2 2 5 4 2" xfId="20763"/>
    <cellStyle name="Normal 27 2 2 5 4 2 2" xfId="55979"/>
    <cellStyle name="Normal 27 2 2 5 4 3" xfId="43382"/>
    <cellStyle name="Normal 27 2 2 5 4 4" xfId="33368"/>
    <cellStyle name="Normal 27 2 2 5 5" xfId="9919"/>
    <cellStyle name="Normal 27 2 2 5 5 2" xfId="22539"/>
    <cellStyle name="Normal 27 2 2 5 5 2 2" xfId="57755"/>
    <cellStyle name="Normal 27 2 2 5 5 3" xfId="45158"/>
    <cellStyle name="Normal 27 2 2 5 5 4" xfId="35144"/>
    <cellStyle name="Normal 27 2 2 5 6" xfId="11712"/>
    <cellStyle name="Normal 27 2 2 5 6 2" xfId="24315"/>
    <cellStyle name="Normal 27 2 2 5 6 2 2" xfId="59531"/>
    <cellStyle name="Normal 27 2 2 5 6 3" xfId="46934"/>
    <cellStyle name="Normal 27 2 2 5 6 4" xfId="36920"/>
    <cellStyle name="Normal 27 2 2 5 7" xfId="16079"/>
    <cellStyle name="Normal 27 2 2 5 7 2" xfId="51295"/>
    <cellStyle name="Normal 27 2 2 5 7 3" xfId="28684"/>
    <cellStyle name="Normal 27 2 2 5 8" xfId="14301"/>
    <cellStyle name="Normal 27 2 2 5 8 2" xfId="49519"/>
    <cellStyle name="Normal 27 2 2 5 9" xfId="38698"/>
    <cellStyle name="Normal 27 2 2 6" xfId="2574"/>
    <cellStyle name="Normal 27 2 2 6 10" xfId="26099"/>
    <cellStyle name="Normal 27 2 2 6 11" xfId="60503"/>
    <cellStyle name="Normal 27 2 2 6 2" xfId="4400"/>
    <cellStyle name="Normal 27 2 2 6 2 2" xfId="17046"/>
    <cellStyle name="Normal 27 2 2 6 2 2 2" xfId="52262"/>
    <cellStyle name="Normal 27 2 2 6 2 3" xfId="39665"/>
    <cellStyle name="Normal 27 2 2 6 2 4" xfId="29651"/>
    <cellStyle name="Normal 27 2 2 6 3" xfId="5870"/>
    <cellStyle name="Normal 27 2 2 6 3 2" xfId="18500"/>
    <cellStyle name="Normal 27 2 2 6 3 2 2" xfId="53716"/>
    <cellStyle name="Normal 27 2 2 6 3 3" xfId="41119"/>
    <cellStyle name="Normal 27 2 2 6 3 4" xfId="31105"/>
    <cellStyle name="Normal 27 2 2 6 4" xfId="7329"/>
    <cellStyle name="Normal 27 2 2 6 4 2" xfId="19954"/>
    <cellStyle name="Normal 27 2 2 6 4 2 2" xfId="55170"/>
    <cellStyle name="Normal 27 2 2 6 4 3" xfId="42573"/>
    <cellStyle name="Normal 27 2 2 6 4 4" xfId="32559"/>
    <cellStyle name="Normal 27 2 2 6 5" xfId="9110"/>
    <cellStyle name="Normal 27 2 2 6 5 2" xfId="21730"/>
    <cellStyle name="Normal 27 2 2 6 5 2 2" xfId="56946"/>
    <cellStyle name="Normal 27 2 2 6 5 3" xfId="44349"/>
    <cellStyle name="Normal 27 2 2 6 5 4" xfId="34335"/>
    <cellStyle name="Normal 27 2 2 6 6" xfId="10903"/>
    <cellStyle name="Normal 27 2 2 6 6 2" xfId="23506"/>
    <cellStyle name="Normal 27 2 2 6 6 2 2" xfId="58722"/>
    <cellStyle name="Normal 27 2 2 6 6 3" xfId="46125"/>
    <cellStyle name="Normal 27 2 2 6 6 4" xfId="36111"/>
    <cellStyle name="Normal 27 2 2 6 7" xfId="15270"/>
    <cellStyle name="Normal 27 2 2 6 7 2" xfId="50486"/>
    <cellStyle name="Normal 27 2 2 6 7 3" xfId="27875"/>
    <cellStyle name="Normal 27 2 2 6 8" xfId="13492"/>
    <cellStyle name="Normal 27 2 2 6 8 2" xfId="48710"/>
    <cellStyle name="Normal 27 2 2 6 9" xfId="37889"/>
    <cellStyle name="Normal 27 2 2 7" xfId="3737"/>
    <cellStyle name="Normal 27 2 2 7 2" xfId="8461"/>
    <cellStyle name="Normal 27 2 2 7 2 2" xfId="21086"/>
    <cellStyle name="Normal 27 2 2 7 2 2 2" xfId="56302"/>
    <cellStyle name="Normal 27 2 2 7 2 3" xfId="43705"/>
    <cellStyle name="Normal 27 2 2 7 2 4" xfId="33691"/>
    <cellStyle name="Normal 27 2 2 7 3" xfId="10242"/>
    <cellStyle name="Normal 27 2 2 7 3 2" xfId="22862"/>
    <cellStyle name="Normal 27 2 2 7 3 2 2" xfId="58078"/>
    <cellStyle name="Normal 27 2 2 7 3 3" xfId="45481"/>
    <cellStyle name="Normal 27 2 2 7 3 4" xfId="35467"/>
    <cellStyle name="Normal 27 2 2 7 4" xfId="12037"/>
    <cellStyle name="Normal 27 2 2 7 4 2" xfId="24638"/>
    <cellStyle name="Normal 27 2 2 7 4 2 2" xfId="59854"/>
    <cellStyle name="Normal 27 2 2 7 4 3" xfId="47257"/>
    <cellStyle name="Normal 27 2 2 7 4 4" xfId="37243"/>
    <cellStyle name="Normal 27 2 2 7 5" xfId="16402"/>
    <cellStyle name="Normal 27 2 2 7 5 2" xfId="51618"/>
    <cellStyle name="Normal 27 2 2 7 5 3" xfId="29007"/>
    <cellStyle name="Normal 27 2 2 7 6" xfId="14624"/>
    <cellStyle name="Normal 27 2 2 7 6 2" xfId="49842"/>
    <cellStyle name="Normal 27 2 2 7 7" xfId="39021"/>
    <cellStyle name="Normal 27 2 2 7 8" xfId="27231"/>
    <cellStyle name="Normal 27 2 2 8" xfId="4075"/>
    <cellStyle name="Normal 27 2 2 8 2" xfId="16724"/>
    <cellStyle name="Normal 27 2 2 8 2 2" xfId="51940"/>
    <cellStyle name="Normal 27 2 2 8 2 3" xfId="29329"/>
    <cellStyle name="Normal 27 2 2 8 3" xfId="13170"/>
    <cellStyle name="Normal 27 2 2 8 3 2" xfId="48388"/>
    <cellStyle name="Normal 27 2 2 8 4" xfId="39343"/>
    <cellStyle name="Normal 27 2 2 8 5" xfId="25777"/>
    <cellStyle name="Normal 27 2 2 9" xfId="5548"/>
    <cellStyle name="Normal 27 2 2 9 2" xfId="18178"/>
    <cellStyle name="Normal 27 2 2 9 2 2" xfId="53394"/>
    <cellStyle name="Normal 27 2 2 9 3" xfId="40797"/>
    <cellStyle name="Normal 27 2 2 9 4" xfId="30783"/>
    <cellStyle name="Normal 27 2 3" xfId="1244"/>
    <cellStyle name="Normal 27 2 3 10" xfId="10629"/>
    <cellStyle name="Normal 27 2 3 10 2" xfId="23240"/>
    <cellStyle name="Normal 27 2 3 10 2 2" xfId="58456"/>
    <cellStyle name="Normal 27 2 3 10 3" xfId="45859"/>
    <cellStyle name="Normal 27 2 3 10 4" xfId="35845"/>
    <cellStyle name="Normal 27 2 3 11" xfId="15028"/>
    <cellStyle name="Normal 27 2 3 11 2" xfId="50244"/>
    <cellStyle name="Normal 27 2 3 11 3" xfId="27633"/>
    <cellStyle name="Normal 27 2 3 12" xfId="12441"/>
    <cellStyle name="Normal 27 2 3 12 2" xfId="47659"/>
    <cellStyle name="Normal 27 2 3 13" xfId="37647"/>
    <cellStyle name="Normal 27 2 3 14" xfId="25048"/>
    <cellStyle name="Normal 27 2 3 15" xfId="60261"/>
    <cellStyle name="Normal 27 2 3 2" xfId="3164"/>
    <cellStyle name="Normal 27 2 3 2 10" xfId="25532"/>
    <cellStyle name="Normal 27 2 3 2 11" xfId="61067"/>
    <cellStyle name="Normal 27 2 3 2 2" xfId="4964"/>
    <cellStyle name="Normal 27 2 3 2 2 2" xfId="17610"/>
    <cellStyle name="Normal 27 2 3 2 2 2 2" xfId="52826"/>
    <cellStyle name="Normal 27 2 3 2 2 2 3" xfId="30215"/>
    <cellStyle name="Normal 27 2 3 2 2 3" xfId="14056"/>
    <cellStyle name="Normal 27 2 3 2 2 3 2" xfId="49274"/>
    <cellStyle name="Normal 27 2 3 2 2 4" xfId="40229"/>
    <cellStyle name="Normal 27 2 3 2 2 5" xfId="26663"/>
    <cellStyle name="Normal 27 2 3 2 3" xfId="6434"/>
    <cellStyle name="Normal 27 2 3 2 3 2" xfId="19064"/>
    <cellStyle name="Normal 27 2 3 2 3 2 2" xfId="54280"/>
    <cellStyle name="Normal 27 2 3 2 3 3" xfId="41683"/>
    <cellStyle name="Normal 27 2 3 2 3 4" xfId="31669"/>
    <cellStyle name="Normal 27 2 3 2 4" xfId="7893"/>
    <cellStyle name="Normal 27 2 3 2 4 2" xfId="20518"/>
    <cellStyle name="Normal 27 2 3 2 4 2 2" xfId="55734"/>
    <cellStyle name="Normal 27 2 3 2 4 3" xfId="43137"/>
    <cellStyle name="Normal 27 2 3 2 4 4" xfId="33123"/>
    <cellStyle name="Normal 27 2 3 2 5" xfId="9674"/>
    <cellStyle name="Normal 27 2 3 2 5 2" xfId="22294"/>
    <cellStyle name="Normal 27 2 3 2 5 2 2" xfId="57510"/>
    <cellStyle name="Normal 27 2 3 2 5 3" xfId="44913"/>
    <cellStyle name="Normal 27 2 3 2 5 4" xfId="34899"/>
    <cellStyle name="Normal 27 2 3 2 6" xfId="11467"/>
    <cellStyle name="Normal 27 2 3 2 6 2" xfId="24070"/>
    <cellStyle name="Normal 27 2 3 2 6 2 2" xfId="59286"/>
    <cellStyle name="Normal 27 2 3 2 6 3" xfId="46689"/>
    <cellStyle name="Normal 27 2 3 2 6 4" xfId="36675"/>
    <cellStyle name="Normal 27 2 3 2 7" xfId="15834"/>
    <cellStyle name="Normal 27 2 3 2 7 2" xfId="51050"/>
    <cellStyle name="Normal 27 2 3 2 7 3" xfId="28439"/>
    <cellStyle name="Normal 27 2 3 2 8" xfId="12925"/>
    <cellStyle name="Normal 27 2 3 2 8 2" xfId="48143"/>
    <cellStyle name="Normal 27 2 3 2 9" xfId="38453"/>
    <cellStyle name="Normal 27 2 3 3" xfId="3493"/>
    <cellStyle name="Normal 27 2 3 3 10" xfId="26988"/>
    <cellStyle name="Normal 27 2 3 3 11" xfId="61392"/>
    <cellStyle name="Normal 27 2 3 3 2" xfId="5289"/>
    <cellStyle name="Normal 27 2 3 3 2 2" xfId="17935"/>
    <cellStyle name="Normal 27 2 3 3 2 2 2" xfId="53151"/>
    <cellStyle name="Normal 27 2 3 3 2 3" xfId="40554"/>
    <cellStyle name="Normal 27 2 3 3 2 4" xfId="30540"/>
    <cellStyle name="Normal 27 2 3 3 3" xfId="6759"/>
    <cellStyle name="Normal 27 2 3 3 3 2" xfId="19389"/>
    <cellStyle name="Normal 27 2 3 3 3 2 2" xfId="54605"/>
    <cellStyle name="Normal 27 2 3 3 3 3" xfId="42008"/>
    <cellStyle name="Normal 27 2 3 3 3 4" xfId="31994"/>
    <cellStyle name="Normal 27 2 3 3 4" xfId="8218"/>
    <cellStyle name="Normal 27 2 3 3 4 2" xfId="20843"/>
    <cellStyle name="Normal 27 2 3 3 4 2 2" xfId="56059"/>
    <cellStyle name="Normal 27 2 3 3 4 3" xfId="43462"/>
    <cellStyle name="Normal 27 2 3 3 4 4" xfId="33448"/>
    <cellStyle name="Normal 27 2 3 3 5" xfId="9999"/>
    <cellStyle name="Normal 27 2 3 3 5 2" xfId="22619"/>
    <cellStyle name="Normal 27 2 3 3 5 2 2" xfId="57835"/>
    <cellStyle name="Normal 27 2 3 3 5 3" xfId="45238"/>
    <cellStyle name="Normal 27 2 3 3 5 4" xfId="35224"/>
    <cellStyle name="Normal 27 2 3 3 6" xfId="11792"/>
    <cellStyle name="Normal 27 2 3 3 6 2" xfId="24395"/>
    <cellStyle name="Normal 27 2 3 3 6 2 2" xfId="59611"/>
    <cellStyle name="Normal 27 2 3 3 6 3" xfId="47014"/>
    <cellStyle name="Normal 27 2 3 3 6 4" xfId="37000"/>
    <cellStyle name="Normal 27 2 3 3 7" xfId="16159"/>
    <cellStyle name="Normal 27 2 3 3 7 2" xfId="51375"/>
    <cellStyle name="Normal 27 2 3 3 7 3" xfId="28764"/>
    <cellStyle name="Normal 27 2 3 3 8" xfId="14381"/>
    <cellStyle name="Normal 27 2 3 3 8 2" xfId="49599"/>
    <cellStyle name="Normal 27 2 3 3 9" xfId="38778"/>
    <cellStyle name="Normal 27 2 3 4" xfId="2655"/>
    <cellStyle name="Normal 27 2 3 4 10" xfId="26179"/>
    <cellStyle name="Normal 27 2 3 4 11" xfId="60583"/>
    <cellStyle name="Normal 27 2 3 4 2" xfId="4480"/>
    <cellStyle name="Normal 27 2 3 4 2 2" xfId="17126"/>
    <cellStyle name="Normal 27 2 3 4 2 2 2" xfId="52342"/>
    <cellStyle name="Normal 27 2 3 4 2 3" xfId="39745"/>
    <cellStyle name="Normal 27 2 3 4 2 4" xfId="29731"/>
    <cellStyle name="Normal 27 2 3 4 3" xfId="5950"/>
    <cellStyle name="Normal 27 2 3 4 3 2" xfId="18580"/>
    <cellStyle name="Normal 27 2 3 4 3 2 2" xfId="53796"/>
    <cellStyle name="Normal 27 2 3 4 3 3" xfId="41199"/>
    <cellStyle name="Normal 27 2 3 4 3 4" xfId="31185"/>
    <cellStyle name="Normal 27 2 3 4 4" xfId="7409"/>
    <cellStyle name="Normal 27 2 3 4 4 2" xfId="20034"/>
    <cellStyle name="Normal 27 2 3 4 4 2 2" xfId="55250"/>
    <cellStyle name="Normal 27 2 3 4 4 3" xfId="42653"/>
    <cellStyle name="Normal 27 2 3 4 4 4" xfId="32639"/>
    <cellStyle name="Normal 27 2 3 4 5" xfId="9190"/>
    <cellStyle name="Normal 27 2 3 4 5 2" xfId="21810"/>
    <cellStyle name="Normal 27 2 3 4 5 2 2" xfId="57026"/>
    <cellStyle name="Normal 27 2 3 4 5 3" xfId="44429"/>
    <cellStyle name="Normal 27 2 3 4 5 4" xfId="34415"/>
    <cellStyle name="Normal 27 2 3 4 6" xfId="10983"/>
    <cellStyle name="Normal 27 2 3 4 6 2" xfId="23586"/>
    <cellStyle name="Normal 27 2 3 4 6 2 2" xfId="58802"/>
    <cellStyle name="Normal 27 2 3 4 6 3" xfId="46205"/>
    <cellStyle name="Normal 27 2 3 4 6 4" xfId="36191"/>
    <cellStyle name="Normal 27 2 3 4 7" xfId="15350"/>
    <cellStyle name="Normal 27 2 3 4 7 2" xfId="50566"/>
    <cellStyle name="Normal 27 2 3 4 7 3" xfId="27955"/>
    <cellStyle name="Normal 27 2 3 4 8" xfId="13572"/>
    <cellStyle name="Normal 27 2 3 4 8 2" xfId="48790"/>
    <cellStyle name="Normal 27 2 3 4 9" xfId="37969"/>
    <cellStyle name="Normal 27 2 3 5" xfId="3818"/>
    <cellStyle name="Normal 27 2 3 5 2" xfId="8541"/>
    <cellStyle name="Normal 27 2 3 5 2 2" xfId="21166"/>
    <cellStyle name="Normal 27 2 3 5 2 2 2" xfId="56382"/>
    <cellStyle name="Normal 27 2 3 5 2 3" xfId="43785"/>
    <cellStyle name="Normal 27 2 3 5 2 4" xfId="33771"/>
    <cellStyle name="Normal 27 2 3 5 3" xfId="10322"/>
    <cellStyle name="Normal 27 2 3 5 3 2" xfId="22942"/>
    <cellStyle name="Normal 27 2 3 5 3 2 2" xfId="58158"/>
    <cellStyle name="Normal 27 2 3 5 3 3" xfId="45561"/>
    <cellStyle name="Normal 27 2 3 5 3 4" xfId="35547"/>
    <cellStyle name="Normal 27 2 3 5 4" xfId="12117"/>
    <cellStyle name="Normal 27 2 3 5 4 2" xfId="24718"/>
    <cellStyle name="Normal 27 2 3 5 4 2 2" xfId="59934"/>
    <cellStyle name="Normal 27 2 3 5 4 3" xfId="47337"/>
    <cellStyle name="Normal 27 2 3 5 4 4" xfId="37323"/>
    <cellStyle name="Normal 27 2 3 5 5" xfId="16482"/>
    <cellStyle name="Normal 27 2 3 5 5 2" xfId="51698"/>
    <cellStyle name="Normal 27 2 3 5 5 3" xfId="29087"/>
    <cellStyle name="Normal 27 2 3 5 6" xfId="14704"/>
    <cellStyle name="Normal 27 2 3 5 6 2" xfId="49922"/>
    <cellStyle name="Normal 27 2 3 5 7" xfId="39101"/>
    <cellStyle name="Normal 27 2 3 5 8" xfId="27311"/>
    <cellStyle name="Normal 27 2 3 6" xfId="4158"/>
    <cellStyle name="Normal 27 2 3 6 2" xfId="16804"/>
    <cellStyle name="Normal 27 2 3 6 2 2" xfId="52020"/>
    <cellStyle name="Normal 27 2 3 6 2 3" xfId="29409"/>
    <cellStyle name="Normal 27 2 3 6 3" xfId="13250"/>
    <cellStyle name="Normal 27 2 3 6 3 2" xfId="48468"/>
    <cellStyle name="Normal 27 2 3 6 4" xfId="39423"/>
    <cellStyle name="Normal 27 2 3 6 5" xfId="25857"/>
    <cellStyle name="Normal 27 2 3 7" xfId="5628"/>
    <cellStyle name="Normal 27 2 3 7 2" xfId="18258"/>
    <cellStyle name="Normal 27 2 3 7 2 2" xfId="53474"/>
    <cellStyle name="Normal 27 2 3 7 3" xfId="40877"/>
    <cellStyle name="Normal 27 2 3 7 4" xfId="30863"/>
    <cellStyle name="Normal 27 2 3 8" xfId="7087"/>
    <cellStyle name="Normal 27 2 3 8 2" xfId="19712"/>
    <cellStyle name="Normal 27 2 3 8 2 2" xfId="54928"/>
    <cellStyle name="Normal 27 2 3 8 3" xfId="42331"/>
    <cellStyle name="Normal 27 2 3 8 4" xfId="32317"/>
    <cellStyle name="Normal 27 2 3 9" xfId="8868"/>
    <cellStyle name="Normal 27 2 3 9 2" xfId="21488"/>
    <cellStyle name="Normal 27 2 3 9 2 2" xfId="56704"/>
    <cellStyle name="Normal 27 2 3 9 3" xfId="44107"/>
    <cellStyle name="Normal 27 2 3 9 4" xfId="34093"/>
    <cellStyle name="Normal 27 2 4" xfId="2999"/>
    <cellStyle name="Normal 27 2 4 10" xfId="25373"/>
    <cellStyle name="Normal 27 2 4 11" xfId="60908"/>
    <cellStyle name="Normal 27 2 4 2" xfId="4805"/>
    <cellStyle name="Normal 27 2 4 2 2" xfId="17451"/>
    <cellStyle name="Normal 27 2 4 2 2 2" xfId="52667"/>
    <cellStyle name="Normal 27 2 4 2 2 3" xfId="30056"/>
    <cellStyle name="Normal 27 2 4 2 3" xfId="13897"/>
    <cellStyle name="Normal 27 2 4 2 3 2" xfId="49115"/>
    <cellStyle name="Normal 27 2 4 2 4" xfId="40070"/>
    <cellStyle name="Normal 27 2 4 2 5" xfId="26504"/>
    <cellStyle name="Normal 27 2 4 3" xfId="6275"/>
    <cellStyle name="Normal 27 2 4 3 2" xfId="18905"/>
    <cellStyle name="Normal 27 2 4 3 2 2" xfId="54121"/>
    <cellStyle name="Normal 27 2 4 3 3" xfId="41524"/>
    <cellStyle name="Normal 27 2 4 3 4" xfId="31510"/>
    <cellStyle name="Normal 27 2 4 4" xfId="7734"/>
    <cellStyle name="Normal 27 2 4 4 2" xfId="20359"/>
    <cellStyle name="Normal 27 2 4 4 2 2" xfId="55575"/>
    <cellStyle name="Normal 27 2 4 4 3" xfId="42978"/>
    <cellStyle name="Normal 27 2 4 4 4" xfId="32964"/>
    <cellStyle name="Normal 27 2 4 5" xfId="9515"/>
    <cellStyle name="Normal 27 2 4 5 2" xfId="22135"/>
    <cellStyle name="Normal 27 2 4 5 2 2" xfId="57351"/>
    <cellStyle name="Normal 27 2 4 5 3" xfId="44754"/>
    <cellStyle name="Normal 27 2 4 5 4" xfId="34740"/>
    <cellStyle name="Normal 27 2 4 6" xfId="11308"/>
    <cellStyle name="Normal 27 2 4 6 2" xfId="23911"/>
    <cellStyle name="Normal 27 2 4 6 2 2" xfId="59127"/>
    <cellStyle name="Normal 27 2 4 6 3" xfId="46530"/>
    <cellStyle name="Normal 27 2 4 6 4" xfId="36516"/>
    <cellStyle name="Normal 27 2 4 7" xfId="15675"/>
    <cellStyle name="Normal 27 2 4 7 2" xfId="50891"/>
    <cellStyle name="Normal 27 2 4 7 3" xfId="28280"/>
    <cellStyle name="Normal 27 2 4 8" xfId="12766"/>
    <cellStyle name="Normal 27 2 4 8 2" xfId="47984"/>
    <cellStyle name="Normal 27 2 4 9" xfId="38294"/>
    <cellStyle name="Normal 27 2 5" xfId="2832"/>
    <cellStyle name="Normal 27 2 5 10" xfId="25218"/>
    <cellStyle name="Normal 27 2 5 11" xfId="60753"/>
    <cellStyle name="Normal 27 2 5 2" xfId="4650"/>
    <cellStyle name="Normal 27 2 5 2 2" xfId="17296"/>
    <cellStyle name="Normal 27 2 5 2 2 2" xfId="52512"/>
    <cellStyle name="Normal 27 2 5 2 2 3" xfId="29901"/>
    <cellStyle name="Normal 27 2 5 2 3" xfId="13742"/>
    <cellStyle name="Normal 27 2 5 2 3 2" xfId="48960"/>
    <cellStyle name="Normal 27 2 5 2 4" xfId="39915"/>
    <cellStyle name="Normal 27 2 5 2 5" xfId="26349"/>
    <cellStyle name="Normal 27 2 5 3" xfId="6120"/>
    <cellStyle name="Normal 27 2 5 3 2" xfId="18750"/>
    <cellStyle name="Normal 27 2 5 3 2 2" xfId="53966"/>
    <cellStyle name="Normal 27 2 5 3 3" xfId="41369"/>
    <cellStyle name="Normal 27 2 5 3 4" xfId="31355"/>
    <cellStyle name="Normal 27 2 5 4" xfId="7579"/>
    <cellStyle name="Normal 27 2 5 4 2" xfId="20204"/>
    <cellStyle name="Normal 27 2 5 4 2 2" xfId="55420"/>
    <cellStyle name="Normal 27 2 5 4 3" xfId="42823"/>
    <cellStyle name="Normal 27 2 5 4 4" xfId="32809"/>
    <cellStyle name="Normal 27 2 5 5" xfId="9360"/>
    <cellStyle name="Normal 27 2 5 5 2" xfId="21980"/>
    <cellStyle name="Normal 27 2 5 5 2 2" xfId="57196"/>
    <cellStyle name="Normal 27 2 5 5 3" xfId="44599"/>
    <cellStyle name="Normal 27 2 5 5 4" xfId="34585"/>
    <cellStyle name="Normal 27 2 5 6" xfId="11153"/>
    <cellStyle name="Normal 27 2 5 6 2" xfId="23756"/>
    <cellStyle name="Normal 27 2 5 6 2 2" xfId="58972"/>
    <cellStyle name="Normal 27 2 5 6 3" xfId="46375"/>
    <cellStyle name="Normal 27 2 5 6 4" xfId="36361"/>
    <cellStyle name="Normal 27 2 5 7" xfId="15520"/>
    <cellStyle name="Normal 27 2 5 7 2" xfId="50736"/>
    <cellStyle name="Normal 27 2 5 7 3" xfId="28125"/>
    <cellStyle name="Normal 27 2 5 8" xfId="12611"/>
    <cellStyle name="Normal 27 2 5 8 2" xfId="47829"/>
    <cellStyle name="Normal 27 2 5 9" xfId="38139"/>
    <cellStyle name="Normal 27 2 6" xfId="3341"/>
    <cellStyle name="Normal 27 2 6 10" xfId="26836"/>
    <cellStyle name="Normal 27 2 6 11" xfId="61240"/>
    <cellStyle name="Normal 27 2 6 2" xfId="5137"/>
    <cellStyle name="Normal 27 2 6 2 2" xfId="17783"/>
    <cellStyle name="Normal 27 2 6 2 2 2" xfId="52999"/>
    <cellStyle name="Normal 27 2 6 2 3" xfId="40402"/>
    <cellStyle name="Normal 27 2 6 2 4" xfId="30388"/>
    <cellStyle name="Normal 27 2 6 3" xfId="6607"/>
    <cellStyle name="Normal 27 2 6 3 2" xfId="19237"/>
    <cellStyle name="Normal 27 2 6 3 2 2" xfId="54453"/>
    <cellStyle name="Normal 27 2 6 3 3" xfId="41856"/>
    <cellStyle name="Normal 27 2 6 3 4" xfId="31842"/>
    <cellStyle name="Normal 27 2 6 4" xfId="8066"/>
    <cellStyle name="Normal 27 2 6 4 2" xfId="20691"/>
    <cellStyle name="Normal 27 2 6 4 2 2" xfId="55907"/>
    <cellStyle name="Normal 27 2 6 4 3" xfId="43310"/>
    <cellStyle name="Normal 27 2 6 4 4" xfId="33296"/>
    <cellStyle name="Normal 27 2 6 5" xfId="9847"/>
    <cellStyle name="Normal 27 2 6 5 2" xfId="22467"/>
    <cellStyle name="Normal 27 2 6 5 2 2" xfId="57683"/>
    <cellStyle name="Normal 27 2 6 5 3" xfId="45086"/>
    <cellStyle name="Normal 27 2 6 5 4" xfId="35072"/>
    <cellStyle name="Normal 27 2 6 6" xfId="11640"/>
    <cellStyle name="Normal 27 2 6 6 2" xfId="24243"/>
    <cellStyle name="Normal 27 2 6 6 2 2" xfId="59459"/>
    <cellStyle name="Normal 27 2 6 6 3" xfId="46862"/>
    <cellStyle name="Normal 27 2 6 6 4" xfId="36848"/>
    <cellStyle name="Normal 27 2 6 7" xfId="16007"/>
    <cellStyle name="Normal 27 2 6 7 2" xfId="51223"/>
    <cellStyle name="Normal 27 2 6 7 3" xfId="28612"/>
    <cellStyle name="Normal 27 2 6 8" xfId="14229"/>
    <cellStyle name="Normal 27 2 6 8 2" xfId="49447"/>
    <cellStyle name="Normal 27 2 6 9" xfId="38626"/>
    <cellStyle name="Normal 27 2 7" xfId="2502"/>
    <cellStyle name="Normal 27 2 7 10" xfId="26027"/>
    <cellStyle name="Normal 27 2 7 11" xfId="60431"/>
    <cellStyle name="Normal 27 2 7 2" xfId="4328"/>
    <cellStyle name="Normal 27 2 7 2 2" xfId="16974"/>
    <cellStyle name="Normal 27 2 7 2 2 2" xfId="52190"/>
    <cellStyle name="Normal 27 2 7 2 3" xfId="39593"/>
    <cellStyle name="Normal 27 2 7 2 4" xfId="29579"/>
    <cellStyle name="Normal 27 2 7 3" xfId="5798"/>
    <cellStyle name="Normal 27 2 7 3 2" xfId="18428"/>
    <cellStyle name="Normal 27 2 7 3 2 2" xfId="53644"/>
    <cellStyle name="Normal 27 2 7 3 3" xfId="41047"/>
    <cellStyle name="Normal 27 2 7 3 4" xfId="31033"/>
    <cellStyle name="Normal 27 2 7 4" xfId="7257"/>
    <cellStyle name="Normal 27 2 7 4 2" xfId="19882"/>
    <cellStyle name="Normal 27 2 7 4 2 2" xfId="55098"/>
    <cellStyle name="Normal 27 2 7 4 3" xfId="42501"/>
    <cellStyle name="Normal 27 2 7 4 4" xfId="32487"/>
    <cellStyle name="Normal 27 2 7 5" xfId="9038"/>
    <cellStyle name="Normal 27 2 7 5 2" xfId="21658"/>
    <cellStyle name="Normal 27 2 7 5 2 2" xfId="56874"/>
    <cellStyle name="Normal 27 2 7 5 3" xfId="44277"/>
    <cellStyle name="Normal 27 2 7 5 4" xfId="34263"/>
    <cellStyle name="Normal 27 2 7 6" xfId="10831"/>
    <cellStyle name="Normal 27 2 7 6 2" xfId="23434"/>
    <cellStyle name="Normal 27 2 7 6 2 2" xfId="58650"/>
    <cellStyle name="Normal 27 2 7 6 3" xfId="46053"/>
    <cellStyle name="Normal 27 2 7 6 4" xfId="36039"/>
    <cellStyle name="Normal 27 2 7 7" xfId="15198"/>
    <cellStyle name="Normal 27 2 7 7 2" xfId="50414"/>
    <cellStyle name="Normal 27 2 7 7 3" xfId="27803"/>
    <cellStyle name="Normal 27 2 7 8" xfId="13420"/>
    <cellStyle name="Normal 27 2 7 8 2" xfId="48638"/>
    <cellStyle name="Normal 27 2 7 9" xfId="37817"/>
    <cellStyle name="Normal 27 2 8" xfId="3665"/>
    <cellStyle name="Normal 27 2 8 2" xfId="8389"/>
    <cellStyle name="Normal 27 2 8 2 2" xfId="21014"/>
    <cellStyle name="Normal 27 2 8 2 2 2" xfId="56230"/>
    <cellStyle name="Normal 27 2 8 2 3" xfId="43633"/>
    <cellStyle name="Normal 27 2 8 2 4" xfId="33619"/>
    <cellStyle name="Normal 27 2 8 3" xfId="10170"/>
    <cellStyle name="Normal 27 2 8 3 2" xfId="22790"/>
    <cellStyle name="Normal 27 2 8 3 2 2" xfId="58006"/>
    <cellStyle name="Normal 27 2 8 3 3" xfId="45409"/>
    <cellStyle name="Normal 27 2 8 3 4" xfId="35395"/>
    <cellStyle name="Normal 27 2 8 4" xfId="11965"/>
    <cellStyle name="Normal 27 2 8 4 2" xfId="24566"/>
    <cellStyle name="Normal 27 2 8 4 2 2" xfId="59782"/>
    <cellStyle name="Normal 27 2 8 4 3" xfId="47185"/>
    <cellStyle name="Normal 27 2 8 4 4" xfId="37171"/>
    <cellStyle name="Normal 27 2 8 5" xfId="16330"/>
    <cellStyle name="Normal 27 2 8 5 2" xfId="51546"/>
    <cellStyle name="Normal 27 2 8 5 3" xfId="28935"/>
    <cellStyle name="Normal 27 2 8 6" xfId="14552"/>
    <cellStyle name="Normal 27 2 8 6 2" xfId="49770"/>
    <cellStyle name="Normal 27 2 8 7" xfId="38949"/>
    <cellStyle name="Normal 27 2 8 8" xfId="27159"/>
    <cellStyle name="Normal 27 2 9" xfId="3997"/>
    <cellStyle name="Normal 27 2 9 2" xfId="16652"/>
    <cellStyle name="Normal 27 2 9 2 2" xfId="51868"/>
    <cellStyle name="Normal 27 2 9 2 3" xfId="29257"/>
    <cellStyle name="Normal 27 2 9 3" xfId="13098"/>
    <cellStyle name="Normal 27 2 9 3 2" xfId="48316"/>
    <cellStyle name="Normal 27 2 9 4" xfId="39271"/>
    <cellStyle name="Normal 27 2 9 5" xfId="25705"/>
    <cellStyle name="Normal 27 2_District Target Attainment" xfId="1245"/>
    <cellStyle name="Normal 27 3" xfId="1246"/>
    <cellStyle name="Normal 27 3 10" xfId="6968"/>
    <cellStyle name="Normal 27 3 10 2" xfId="19594"/>
    <cellStyle name="Normal 27 3 10 2 2" xfId="54810"/>
    <cellStyle name="Normal 27 3 10 3" xfId="42213"/>
    <cellStyle name="Normal 27 3 10 4" xfId="32199"/>
    <cellStyle name="Normal 27 3 11" xfId="8749"/>
    <cellStyle name="Normal 27 3 11 2" xfId="21370"/>
    <cellStyle name="Normal 27 3 11 2 2" xfId="56586"/>
    <cellStyle name="Normal 27 3 11 3" xfId="43989"/>
    <cellStyle name="Normal 27 3 11 4" xfId="33975"/>
    <cellStyle name="Normal 27 3 12" xfId="10630"/>
    <cellStyle name="Normal 27 3 12 2" xfId="23241"/>
    <cellStyle name="Normal 27 3 12 2 2" xfId="58457"/>
    <cellStyle name="Normal 27 3 12 3" xfId="45860"/>
    <cellStyle name="Normal 27 3 12 4" xfId="35846"/>
    <cellStyle name="Normal 27 3 13" xfId="14909"/>
    <cellStyle name="Normal 27 3 13 2" xfId="50126"/>
    <cellStyle name="Normal 27 3 13 3" xfId="27515"/>
    <cellStyle name="Normal 27 3 14" xfId="12323"/>
    <cellStyle name="Normal 27 3 14 2" xfId="47541"/>
    <cellStyle name="Normal 27 3 15" xfId="37528"/>
    <cellStyle name="Normal 27 3 16" xfId="24930"/>
    <cellStyle name="Normal 27 3 17" xfId="60143"/>
    <cellStyle name="Normal 27 3 2" xfId="1247"/>
    <cellStyle name="Normal 27 3 2 10" xfId="10631"/>
    <cellStyle name="Normal 27 3 2 10 2" xfId="23242"/>
    <cellStyle name="Normal 27 3 2 10 2 2" xfId="58458"/>
    <cellStyle name="Normal 27 3 2 10 3" xfId="45861"/>
    <cellStyle name="Normal 27 3 2 10 4" xfId="35847"/>
    <cellStyle name="Normal 27 3 2 11" xfId="15064"/>
    <cellStyle name="Normal 27 3 2 11 2" xfId="50280"/>
    <cellStyle name="Normal 27 3 2 11 3" xfId="27669"/>
    <cellStyle name="Normal 27 3 2 12" xfId="12477"/>
    <cellStyle name="Normal 27 3 2 12 2" xfId="47695"/>
    <cellStyle name="Normal 27 3 2 13" xfId="37683"/>
    <cellStyle name="Normal 27 3 2 14" xfId="25084"/>
    <cellStyle name="Normal 27 3 2 15" xfId="60297"/>
    <cellStyle name="Normal 27 3 2 2" xfId="3200"/>
    <cellStyle name="Normal 27 3 2 2 10" xfId="25568"/>
    <cellStyle name="Normal 27 3 2 2 11" xfId="61103"/>
    <cellStyle name="Normal 27 3 2 2 2" xfId="5000"/>
    <cellStyle name="Normal 27 3 2 2 2 2" xfId="17646"/>
    <cellStyle name="Normal 27 3 2 2 2 2 2" xfId="52862"/>
    <cellStyle name="Normal 27 3 2 2 2 2 3" xfId="30251"/>
    <cellStyle name="Normal 27 3 2 2 2 3" xfId="14092"/>
    <cellStyle name="Normal 27 3 2 2 2 3 2" xfId="49310"/>
    <cellStyle name="Normal 27 3 2 2 2 4" xfId="40265"/>
    <cellStyle name="Normal 27 3 2 2 2 5" xfId="26699"/>
    <cellStyle name="Normal 27 3 2 2 3" xfId="6470"/>
    <cellStyle name="Normal 27 3 2 2 3 2" xfId="19100"/>
    <cellStyle name="Normal 27 3 2 2 3 2 2" xfId="54316"/>
    <cellStyle name="Normal 27 3 2 2 3 3" xfId="41719"/>
    <cellStyle name="Normal 27 3 2 2 3 4" xfId="31705"/>
    <cellStyle name="Normal 27 3 2 2 4" xfId="7929"/>
    <cellStyle name="Normal 27 3 2 2 4 2" xfId="20554"/>
    <cellStyle name="Normal 27 3 2 2 4 2 2" xfId="55770"/>
    <cellStyle name="Normal 27 3 2 2 4 3" xfId="43173"/>
    <cellStyle name="Normal 27 3 2 2 4 4" xfId="33159"/>
    <cellStyle name="Normal 27 3 2 2 5" xfId="9710"/>
    <cellStyle name="Normal 27 3 2 2 5 2" xfId="22330"/>
    <cellStyle name="Normal 27 3 2 2 5 2 2" xfId="57546"/>
    <cellStyle name="Normal 27 3 2 2 5 3" xfId="44949"/>
    <cellStyle name="Normal 27 3 2 2 5 4" xfId="34935"/>
    <cellStyle name="Normal 27 3 2 2 6" xfId="11503"/>
    <cellStyle name="Normal 27 3 2 2 6 2" xfId="24106"/>
    <cellStyle name="Normal 27 3 2 2 6 2 2" xfId="59322"/>
    <cellStyle name="Normal 27 3 2 2 6 3" xfId="46725"/>
    <cellStyle name="Normal 27 3 2 2 6 4" xfId="36711"/>
    <cellStyle name="Normal 27 3 2 2 7" xfId="15870"/>
    <cellStyle name="Normal 27 3 2 2 7 2" xfId="51086"/>
    <cellStyle name="Normal 27 3 2 2 7 3" xfId="28475"/>
    <cellStyle name="Normal 27 3 2 2 8" xfId="12961"/>
    <cellStyle name="Normal 27 3 2 2 8 2" xfId="48179"/>
    <cellStyle name="Normal 27 3 2 2 9" xfId="38489"/>
    <cellStyle name="Normal 27 3 2 3" xfId="3529"/>
    <cellStyle name="Normal 27 3 2 3 10" xfId="27024"/>
    <cellStyle name="Normal 27 3 2 3 11" xfId="61428"/>
    <cellStyle name="Normal 27 3 2 3 2" xfId="5325"/>
    <cellStyle name="Normal 27 3 2 3 2 2" xfId="17971"/>
    <cellStyle name="Normal 27 3 2 3 2 2 2" xfId="53187"/>
    <cellStyle name="Normal 27 3 2 3 2 3" xfId="40590"/>
    <cellStyle name="Normal 27 3 2 3 2 4" xfId="30576"/>
    <cellStyle name="Normal 27 3 2 3 3" xfId="6795"/>
    <cellStyle name="Normal 27 3 2 3 3 2" xfId="19425"/>
    <cellStyle name="Normal 27 3 2 3 3 2 2" xfId="54641"/>
    <cellStyle name="Normal 27 3 2 3 3 3" xfId="42044"/>
    <cellStyle name="Normal 27 3 2 3 3 4" xfId="32030"/>
    <cellStyle name="Normal 27 3 2 3 4" xfId="8254"/>
    <cellStyle name="Normal 27 3 2 3 4 2" xfId="20879"/>
    <cellStyle name="Normal 27 3 2 3 4 2 2" xfId="56095"/>
    <cellStyle name="Normal 27 3 2 3 4 3" xfId="43498"/>
    <cellStyle name="Normal 27 3 2 3 4 4" xfId="33484"/>
    <cellStyle name="Normal 27 3 2 3 5" xfId="10035"/>
    <cellStyle name="Normal 27 3 2 3 5 2" xfId="22655"/>
    <cellStyle name="Normal 27 3 2 3 5 2 2" xfId="57871"/>
    <cellStyle name="Normal 27 3 2 3 5 3" xfId="45274"/>
    <cellStyle name="Normal 27 3 2 3 5 4" xfId="35260"/>
    <cellStyle name="Normal 27 3 2 3 6" xfId="11828"/>
    <cellStyle name="Normal 27 3 2 3 6 2" xfId="24431"/>
    <cellStyle name="Normal 27 3 2 3 6 2 2" xfId="59647"/>
    <cellStyle name="Normal 27 3 2 3 6 3" xfId="47050"/>
    <cellStyle name="Normal 27 3 2 3 6 4" xfId="37036"/>
    <cellStyle name="Normal 27 3 2 3 7" xfId="16195"/>
    <cellStyle name="Normal 27 3 2 3 7 2" xfId="51411"/>
    <cellStyle name="Normal 27 3 2 3 7 3" xfId="28800"/>
    <cellStyle name="Normal 27 3 2 3 8" xfId="14417"/>
    <cellStyle name="Normal 27 3 2 3 8 2" xfId="49635"/>
    <cellStyle name="Normal 27 3 2 3 9" xfId="38814"/>
    <cellStyle name="Normal 27 3 2 4" xfId="2691"/>
    <cellStyle name="Normal 27 3 2 4 10" xfId="26215"/>
    <cellStyle name="Normal 27 3 2 4 11" xfId="60619"/>
    <cellStyle name="Normal 27 3 2 4 2" xfId="4516"/>
    <cellStyle name="Normal 27 3 2 4 2 2" xfId="17162"/>
    <cellStyle name="Normal 27 3 2 4 2 2 2" xfId="52378"/>
    <cellStyle name="Normal 27 3 2 4 2 3" xfId="39781"/>
    <cellStyle name="Normal 27 3 2 4 2 4" xfId="29767"/>
    <cellStyle name="Normal 27 3 2 4 3" xfId="5986"/>
    <cellStyle name="Normal 27 3 2 4 3 2" xfId="18616"/>
    <cellStyle name="Normal 27 3 2 4 3 2 2" xfId="53832"/>
    <cellStyle name="Normal 27 3 2 4 3 3" xfId="41235"/>
    <cellStyle name="Normal 27 3 2 4 3 4" xfId="31221"/>
    <cellStyle name="Normal 27 3 2 4 4" xfId="7445"/>
    <cellStyle name="Normal 27 3 2 4 4 2" xfId="20070"/>
    <cellStyle name="Normal 27 3 2 4 4 2 2" xfId="55286"/>
    <cellStyle name="Normal 27 3 2 4 4 3" xfId="42689"/>
    <cellStyle name="Normal 27 3 2 4 4 4" xfId="32675"/>
    <cellStyle name="Normal 27 3 2 4 5" xfId="9226"/>
    <cellStyle name="Normal 27 3 2 4 5 2" xfId="21846"/>
    <cellStyle name="Normal 27 3 2 4 5 2 2" xfId="57062"/>
    <cellStyle name="Normal 27 3 2 4 5 3" xfId="44465"/>
    <cellStyle name="Normal 27 3 2 4 5 4" xfId="34451"/>
    <cellStyle name="Normal 27 3 2 4 6" xfId="11019"/>
    <cellStyle name="Normal 27 3 2 4 6 2" xfId="23622"/>
    <cellStyle name="Normal 27 3 2 4 6 2 2" xfId="58838"/>
    <cellStyle name="Normal 27 3 2 4 6 3" xfId="46241"/>
    <cellStyle name="Normal 27 3 2 4 6 4" xfId="36227"/>
    <cellStyle name="Normal 27 3 2 4 7" xfId="15386"/>
    <cellStyle name="Normal 27 3 2 4 7 2" xfId="50602"/>
    <cellStyle name="Normal 27 3 2 4 7 3" xfId="27991"/>
    <cellStyle name="Normal 27 3 2 4 8" xfId="13608"/>
    <cellStyle name="Normal 27 3 2 4 8 2" xfId="48826"/>
    <cellStyle name="Normal 27 3 2 4 9" xfId="38005"/>
    <cellStyle name="Normal 27 3 2 5" xfId="3854"/>
    <cellStyle name="Normal 27 3 2 5 2" xfId="8577"/>
    <cellStyle name="Normal 27 3 2 5 2 2" xfId="21202"/>
    <cellStyle name="Normal 27 3 2 5 2 2 2" xfId="56418"/>
    <cellStyle name="Normal 27 3 2 5 2 3" xfId="43821"/>
    <cellStyle name="Normal 27 3 2 5 2 4" xfId="33807"/>
    <cellStyle name="Normal 27 3 2 5 3" xfId="10358"/>
    <cellStyle name="Normal 27 3 2 5 3 2" xfId="22978"/>
    <cellStyle name="Normal 27 3 2 5 3 2 2" xfId="58194"/>
    <cellStyle name="Normal 27 3 2 5 3 3" xfId="45597"/>
    <cellStyle name="Normal 27 3 2 5 3 4" xfId="35583"/>
    <cellStyle name="Normal 27 3 2 5 4" xfId="12153"/>
    <cellStyle name="Normal 27 3 2 5 4 2" xfId="24754"/>
    <cellStyle name="Normal 27 3 2 5 4 2 2" xfId="59970"/>
    <cellStyle name="Normal 27 3 2 5 4 3" xfId="47373"/>
    <cellStyle name="Normal 27 3 2 5 4 4" xfId="37359"/>
    <cellStyle name="Normal 27 3 2 5 5" xfId="16518"/>
    <cellStyle name="Normal 27 3 2 5 5 2" xfId="51734"/>
    <cellStyle name="Normal 27 3 2 5 5 3" xfId="29123"/>
    <cellStyle name="Normal 27 3 2 5 6" xfId="14740"/>
    <cellStyle name="Normal 27 3 2 5 6 2" xfId="49958"/>
    <cellStyle name="Normal 27 3 2 5 7" xfId="39137"/>
    <cellStyle name="Normal 27 3 2 5 8" xfId="27347"/>
    <cellStyle name="Normal 27 3 2 6" xfId="4194"/>
    <cellStyle name="Normal 27 3 2 6 2" xfId="16840"/>
    <cellStyle name="Normal 27 3 2 6 2 2" xfId="52056"/>
    <cellStyle name="Normal 27 3 2 6 2 3" xfId="29445"/>
    <cellStyle name="Normal 27 3 2 6 3" xfId="13286"/>
    <cellStyle name="Normal 27 3 2 6 3 2" xfId="48504"/>
    <cellStyle name="Normal 27 3 2 6 4" xfId="39459"/>
    <cellStyle name="Normal 27 3 2 6 5" xfId="25893"/>
    <cellStyle name="Normal 27 3 2 7" xfId="5664"/>
    <cellStyle name="Normal 27 3 2 7 2" xfId="18294"/>
    <cellStyle name="Normal 27 3 2 7 2 2" xfId="53510"/>
    <cellStyle name="Normal 27 3 2 7 3" xfId="40913"/>
    <cellStyle name="Normal 27 3 2 7 4" xfId="30899"/>
    <cellStyle name="Normal 27 3 2 8" xfId="7123"/>
    <cellStyle name="Normal 27 3 2 8 2" xfId="19748"/>
    <cellStyle name="Normal 27 3 2 8 2 2" xfId="54964"/>
    <cellStyle name="Normal 27 3 2 8 3" xfId="42367"/>
    <cellStyle name="Normal 27 3 2 8 4" xfId="32353"/>
    <cellStyle name="Normal 27 3 2 9" xfId="8904"/>
    <cellStyle name="Normal 27 3 2 9 2" xfId="21524"/>
    <cellStyle name="Normal 27 3 2 9 2 2" xfId="56740"/>
    <cellStyle name="Normal 27 3 2 9 3" xfId="44143"/>
    <cellStyle name="Normal 27 3 2 9 4" xfId="34129"/>
    <cellStyle name="Normal 27 3 3" xfId="3039"/>
    <cellStyle name="Normal 27 3 3 10" xfId="25411"/>
    <cellStyle name="Normal 27 3 3 11" xfId="60946"/>
    <cellStyle name="Normal 27 3 3 2" xfId="4843"/>
    <cellStyle name="Normal 27 3 3 2 2" xfId="17489"/>
    <cellStyle name="Normal 27 3 3 2 2 2" xfId="52705"/>
    <cellStyle name="Normal 27 3 3 2 2 3" xfId="30094"/>
    <cellStyle name="Normal 27 3 3 2 3" xfId="13935"/>
    <cellStyle name="Normal 27 3 3 2 3 2" xfId="49153"/>
    <cellStyle name="Normal 27 3 3 2 4" xfId="40108"/>
    <cellStyle name="Normal 27 3 3 2 5" xfId="26542"/>
    <cellStyle name="Normal 27 3 3 3" xfId="6313"/>
    <cellStyle name="Normal 27 3 3 3 2" xfId="18943"/>
    <cellStyle name="Normal 27 3 3 3 2 2" xfId="54159"/>
    <cellStyle name="Normal 27 3 3 3 3" xfId="41562"/>
    <cellStyle name="Normal 27 3 3 3 4" xfId="31548"/>
    <cellStyle name="Normal 27 3 3 4" xfId="7772"/>
    <cellStyle name="Normal 27 3 3 4 2" xfId="20397"/>
    <cellStyle name="Normal 27 3 3 4 2 2" xfId="55613"/>
    <cellStyle name="Normal 27 3 3 4 3" xfId="43016"/>
    <cellStyle name="Normal 27 3 3 4 4" xfId="33002"/>
    <cellStyle name="Normal 27 3 3 5" xfId="9553"/>
    <cellStyle name="Normal 27 3 3 5 2" xfId="22173"/>
    <cellStyle name="Normal 27 3 3 5 2 2" xfId="57389"/>
    <cellStyle name="Normal 27 3 3 5 3" xfId="44792"/>
    <cellStyle name="Normal 27 3 3 5 4" xfId="34778"/>
    <cellStyle name="Normal 27 3 3 6" xfId="11346"/>
    <cellStyle name="Normal 27 3 3 6 2" xfId="23949"/>
    <cellStyle name="Normal 27 3 3 6 2 2" xfId="59165"/>
    <cellStyle name="Normal 27 3 3 6 3" xfId="46568"/>
    <cellStyle name="Normal 27 3 3 6 4" xfId="36554"/>
    <cellStyle name="Normal 27 3 3 7" xfId="15713"/>
    <cellStyle name="Normal 27 3 3 7 2" xfId="50929"/>
    <cellStyle name="Normal 27 3 3 7 3" xfId="28318"/>
    <cellStyle name="Normal 27 3 3 8" xfId="12804"/>
    <cellStyle name="Normal 27 3 3 8 2" xfId="48022"/>
    <cellStyle name="Normal 27 3 3 9" xfId="38332"/>
    <cellStyle name="Normal 27 3 4" xfId="2867"/>
    <cellStyle name="Normal 27 3 4 10" xfId="25252"/>
    <cellStyle name="Normal 27 3 4 11" xfId="60787"/>
    <cellStyle name="Normal 27 3 4 2" xfId="4684"/>
    <cellStyle name="Normal 27 3 4 2 2" xfId="17330"/>
    <cellStyle name="Normal 27 3 4 2 2 2" xfId="52546"/>
    <cellStyle name="Normal 27 3 4 2 2 3" xfId="29935"/>
    <cellStyle name="Normal 27 3 4 2 3" xfId="13776"/>
    <cellStyle name="Normal 27 3 4 2 3 2" xfId="48994"/>
    <cellStyle name="Normal 27 3 4 2 4" xfId="39949"/>
    <cellStyle name="Normal 27 3 4 2 5" xfId="26383"/>
    <cellStyle name="Normal 27 3 4 3" xfId="6154"/>
    <cellStyle name="Normal 27 3 4 3 2" xfId="18784"/>
    <cellStyle name="Normal 27 3 4 3 2 2" xfId="54000"/>
    <cellStyle name="Normal 27 3 4 3 3" xfId="41403"/>
    <cellStyle name="Normal 27 3 4 3 4" xfId="31389"/>
    <cellStyle name="Normal 27 3 4 4" xfId="7613"/>
    <cellStyle name="Normal 27 3 4 4 2" xfId="20238"/>
    <cellStyle name="Normal 27 3 4 4 2 2" xfId="55454"/>
    <cellStyle name="Normal 27 3 4 4 3" xfId="42857"/>
    <cellStyle name="Normal 27 3 4 4 4" xfId="32843"/>
    <cellStyle name="Normal 27 3 4 5" xfId="9394"/>
    <cellStyle name="Normal 27 3 4 5 2" xfId="22014"/>
    <cellStyle name="Normal 27 3 4 5 2 2" xfId="57230"/>
    <cellStyle name="Normal 27 3 4 5 3" xfId="44633"/>
    <cellStyle name="Normal 27 3 4 5 4" xfId="34619"/>
    <cellStyle name="Normal 27 3 4 6" xfId="11187"/>
    <cellStyle name="Normal 27 3 4 6 2" xfId="23790"/>
    <cellStyle name="Normal 27 3 4 6 2 2" xfId="59006"/>
    <cellStyle name="Normal 27 3 4 6 3" xfId="46409"/>
    <cellStyle name="Normal 27 3 4 6 4" xfId="36395"/>
    <cellStyle name="Normal 27 3 4 7" xfId="15554"/>
    <cellStyle name="Normal 27 3 4 7 2" xfId="50770"/>
    <cellStyle name="Normal 27 3 4 7 3" xfId="28159"/>
    <cellStyle name="Normal 27 3 4 8" xfId="12645"/>
    <cellStyle name="Normal 27 3 4 8 2" xfId="47863"/>
    <cellStyle name="Normal 27 3 4 9" xfId="38173"/>
    <cellStyle name="Normal 27 3 5" xfId="3375"/>
    <cellStyle name="Normal 27 3 5 10" xfId="26870"/>
    <cellStyle name="Normal 27 3 5 11" xfId="61274"/>
    <cellStyle name="Normal 27 3 5 2" xfId="5171"/>
    <cellStyle name="Normal 27 3 5 2 2" xfId="17817"/>
    <cellStyle name="Normal 27 3 5 2 2 2" xfId="53033"/>
    <cellStyle name="Normal 27 3 5 2 3" xfId="40436"/>
    <cellStyle name="Normal 27 3 5 2 4" xfId="30422"/>
    <cellStyle name="Normal 27 3 5 3" xfId="6641"/>
    <cellStyle name="Normal 27 3 5 3 2" xfId="19271"/>
    <cellStyle name="Normal 27 3 5 3 2 2" xfId="54487"/>
    <cellStyle name="Normal 27 3 5 3 3" xfId="41890"/>
    <cellStyle name="Normal 27 3 5 3 4" xfId="31876"/>
    <cellStyle name="Normal 27 3 5 4" xfId="8100"/>
    <cellStyle name="Normal 27 3 5 4 2" xfId="20725"/>
    <cellStyle name="Normal 27 3 5 4 2 2" xfId="55941"/>
    <cellStyle name="Normal 27 3 5 4 3" xfId="43344"/>
    <cellStyle name="Normal 27 3 5 4 4" xfId="33330"/>
    <cellStyle name="Normal 27 3 5 5" xfId="9881"/>
    <cellStyle name="Normal 27 3 5 5 2" xfId="22501"/>
    <cellStyle name="Normal 27 3 5 5 2 2" xfId="57717"/>
    <cellStyle name="Normal 27 3 5 5 3" xfId="45120"/>
    <cellStyle name="Normal 27 3 5 5 4" xfId="35106"/>
    <cellStyle name="Normal 27 3 5 6" xfId="11674"/>
    <cellStyle name="Normal 27 3 5 6 2" xfId="24277"/>
    <cellStyle name="Normal 27 3 5 6 2 2" xfId="59493"/>
    <cellStyle name="Normal 27 3 5 6 3" xfId="46896"/>
    <cellStyle name="Normal 27 3 5 6 4" xfId="36882"/>
    <cellStyle name="Normal 27 3 5 7" xfId="16041"/>
    <cellStyle name="Normal 27 3 5 7 2" xfId="51257"/>
    <cellStyle name="Normal 27 3 5 7 3" xfId="28646"/>
    <cellStyle name="Normal 27 3 5 8" xfId="14263"/>
    <cellStyle name="Normal 27 3 5 8 2" xfId="49481"/>
    <cellStyle name="Normal 27 3 5 9" xfId="38660"/>
    <cellStyle name="Normal 27 3 6" xfId="2536"/>
    <cellStyle name="Normal 27 3 6 10" xfId="26061"/>
    <cellStyle name="Normal 27 3 6 11" xfId="60465"/>
    <cellStyle name="Normal 27 3 6 2" xfId="4362"/>
    <cellStyle name="Normal 27 3 6 2 2" xfId="17008"/>
    <cellStyle name="Normal 27 3 6 2 2 2" xfId="52224"/>
    <cellStyle name="Normal 27 3 6 2 3" xfId="39627"/>
    <cellStyle name="Normal 27 3 6 2 4" xfId="29613"/>
    <cellStyle name="Normal 27 3 6 3" xfId="5832"/>
    <cellStyle name="Normal 27 3 6 3 2" xfId="18462"/>
    <cellStyle name="Normal 27 3 6 3 2 2" xfId="53678"/>
    <cellStyle name="Normal 27 3 6 3 3" xfId="41081"/>
    <cellStyle name="Normal 27 3 6 3 4" xfId="31067"/>
    <cellStyle name="Normal 27 3 6 4" xfId="7291"/>
    <cellStyle name="Normal 27 3 6 4 2" xfId="19916"/>
    <cellStyle name="Normal 27 3 6 4 2 2" xfId="55132"/>
    <cellStyle name="Normal 27 3 6 4 3" xfId="42535"/>
    <cellStyle name="Normal 27 3 6 4 4" xfId="32521"/>
    <cellStyle name="Normal 27 3 6 5" xfId="9072"/>
    <cellStyle name="Normal 27 3 6 5 2" xfId="21692"/>
    <cellStyle name="Normal 27 3 6 5 2 2" xfId="56908"/>
    <cellStyle name="Normal 27 3 6 5 3" xfId="44311"/>
    <cellStyle name="Normal 27 3 6 5 4" xfId="34297"/>
    <cellStyle name="Normal 27 3 6 6" xfId="10865"/>
    <cellStyle name="Normal 27 3 6 6 2" xfId="23468"/>
    <cellStyle name="Normal 27 3 6 6 2 2" xfId="58684"/>
    <cellStyle name="Normal 27 3 6 6 3" xfId="46087"/>
    <cellStyle name="Normal 27 3 6 6 4" xfId="36073"/>
    <cellStyle name="Normal 27 3 6 7" xfId="15232"/>
    <cellStyle name="Normal 27 3 6 7 2" xfId="50448"/>
    <cellStyle name="Normal 27 3 6 7 3" xfId="27837"/>
    <cellStyle name="Normal 27 3 6 8" xfId="13454"/>
    <cellStyle name="Normal 27 3 6 8 2" xfId="48672"/>
    <cellStyle name="Normal 27 3 6 9" xfId="37851"/>
    <cellStyle name="Normal 27 3 7" xfId="3699"/>
    <cellStyle name="Normal 27 3 7 2" xfId="8423"/>
    <cellStyle name="Normal 27 3 7 2 2" xfId="21048"/>
    <cellStyle name="Normal 27 3 7 2 2 2" xfId="56264"/>
    <cellStyle name="Normal 27 3 7 2 3" xfId="43667"/>
    <cellStyle name="Normal 27 3 7 2 4" xfId="33653"/>
    <cellStyle name="Normal 27 3 7 3" xfId="10204"/>
    <cellStyle name="Normal 27 3 7 3 2" xfId="22824"/>
    <cellStyle name="Normal 27 3 7 3 2 2" xfId="58040"/>
    <cellStyle name="Normal 27 3 7 3 3" xfId="45443"/>
    <cellStyle name="Normal 27 3 7 3 4" xfId="35429"/>
    <cellStyle name="Normal 27 3 7 4" xfId="11999"/>
    <cellStyle name="Normal 27 3 7 4 2" xfId="24600"/>
    <cellStyle name="Normal 27 3 7 4 2 2" xfId="59816"/>
    <cellStyle name="Normal 27 3 7 4 3" xfId="47219"/>
    <cellStyle name="Normal 27 3 7 4 4" xfId="37205"/>
    <cellStyle name="Normal 27 3 7 5" xfId="16364"/>
    <cellStyle name="Normal 27 3 7 5 2" xfId="51580"/>
    <cellStyle name="Normal 27 3 7 5 3" xfId="28969"/>
    <cellStyle name="Normal 27 3 7 6" xfId="14586"/>
    <cellStyle name="Normal 27 3 7 6 2" xfId="49804"/>
    <cellStyle name="Normal 27 3 7 7" xfId="38983"/>
    <cellStyle name="Normal 27 3 7 8" xfId="27193"/>
    <cellStyle name="Normal 27 3 8" xfId="4035"/>
    <cellStyle name="Normal 27 3 8 2" xfId="16686"/>
    <cellStyle name="Normal 27 3 8 2 2" xfId="51902"/>
    <cellStyle name="Normal 27 3 8 2 3" xfId="29291"/>
    <cellStyle name="Normal 27 3 8 3" xfId="13132"/>
    <cellStyle name="Normal 27 3 8 3 2" xfId="48350"/>
    <cellStyle name="Normal 27 3 8 4" xfId="39305"/>
    <cellStyle name="Normal 27 3 8 5" xfId="25739"/>
    <cellStyle name="Normal 27 3 9" xfId="5510"/>
    <cellStyle name="Normal 27 3 9 2" xfId="18140"/>
    <cellStyle name="Normal 27 3 9 2 2" xfId="53356"/>
    <cellStyle name="Normal 27 3 9 3" xfId="40759"/>
    <cellStyle name="Normal 27 3 9 4" xfId="30745"/>
    <cellStyle name="Normal 27 4" xfId="1248"/>
    <cellStyle name="Normal 27 4 10" xfId="10632"/>
    <cellStyle name="Normal 27 4 10 2" xfId="23243"/>
    <cellStyle name="Normal 27 4 10 2 2" xfId="58459"/>
    <cellStyle name="Normal 27 4 10 3" xfId="45862"/>
    <cellStyle name="Normal 27 4 10 4" xfId="35848"/>
    <cellStyle name="Normal 27 4 11" xfId="14990"/>
    <cellStyle name="Normal 27 4 11 2" xfId="50206"/>
    <cellStyle name="Normal 27 4 11 3" xfId="27595"/>
    <cellStyle name="Normal 27 4 12" xfId="12403"/>
    <cellStyle name="Normal 27 4 12 2" xfId="47621"/>
    <cellStyle name="Normal 27 4 13" xfId="37609"/>
    <cellStyle name="Normal 27 4 14" xfId="25010"/>
    <cellStyle name="Normal 27 4 15" xfId="60223"/>
    <cellStyle name="Normal 27 4 2" xfId="3126"/>
    <cellStyle name="Normal 27 4 2 10" xfId="25494"/>
    <cellStyle name="Normal 27 4 2 11" xfId="61029"/>
    <cellStyle name="Normal 27 4 2 2" xfId="4926"/>
    <cellStyle name="Normal 27 4 2 2 2" xfId="17572"/>
    <cellStyle name="Normal 27 4 2 2 2 2" xfId="52788"/>
    <cellStyle name="Normal 27 4 2 2 2 3" xfId="30177"/>
    <cellStyle name="Normal 27 4 2 2 3" xfId="14018"/>
    <cellStyle name="Normal 27 4 2 2 3 2" xfId="49236"/>
    <cellStyle name="Normal 27 4 2 2 4" xfId="40191"/>
    <cellStyle name="Normal 27 4 2 2 5" xfId="26625"/>
    <cellStyle name="Normal 27 4 2 3" xfId="6396"/>
    <cellStyle name="Normal 27 4 2 3 2" xfId="19026"/>
    <cellStyle name="Normal 27 4 2 3 2 2" xfId="54242"/>
    <cellStyle name="Normal 27 4 2 3 3" xfId="41645"/>
    <cellStyle name="Normal 27 4 2 3 4" xfId="31631"/>
    <cellStyle name="Normal 27 4 2 4" xfId="7855"/>
    <cellStyle name="Normal 27 4 2 4 2" xfId="20480"/>
    <cellStyle name="Normal 27 4 2 4 2 2" xfId="55696"/>
    <cellStyle name="Normal 27 4 2 4 3" xfId="43099"/>
    <cellStyle name="Normal 27 4 2 4 4" xfId="33085"/>
    <cellStyle name="Normal 27 4 2 5" xfId="9636"/>
    <cellStyle name="Normal 27 4 2 5 2" xfId="22256"/>
    <cellStyle name="Normal 27 4 2 5 2 2" xfId="57472"/>
    <cellStyle name="Normal 27 4 2 5 3" xfId="44875"/>
    <cellStyle name="Normal 27 4 2 5 4" xfId="34861"/>
    <cellStyle name="Normal 27 4 2 6" xfId="11429"/>
    <cellStyle name="Normal 27 4 2 6 2" xfId="24032"/>
    <cellStyle name="Normal 27 4 2 6 2 2" xfId="59248"/>
    <cellStyle name="Normal 27 4 2 6 3" xfId="46651"/>
    <cellStyle name="Normal 27 4 2 6 4" xfId="36637"/>
    <cellStyle name="Normal 27 4 2 7" xfId="15796"/>
    <cellStyle name="Normal 27 4 2 7 2" xfId="51012"/>
    <cellStyle name="Normal 27 4 2 7 3" xfId="28401"/>
    <cellStyle name="Normal 27 4 2 8" xfId="12887"/>
    <cellStyle name="Normal 27 4 2 8 2" xfId="48105"/>
    <cellStyle name="Normal 27 4 2 9" xfId="38415"/>
    <cellStyle name="Normal 27 4 3" xfId="3455"/>
    <cellStyle name="Normal 27 4 3 10" xfId="26950"/>
    <cellStyle name="Normal 27 4 3 11" xfId="61354"/>
    <cellStyle name="Normal 27 4 3 2" xfId="5251"/>
    <cellStyle name="Normal 27 4 3 2 2" xfId="17897"/>
    <cellStyle name="Normal 27 4 3 2 2 2" xfId="53113"/>
    <cellStyle name="Normal 27 4 3 2 3" xfId="40516"/>
    <cellStyle name="Normal 27 4 3 2 4" xfId="30502"/>
    <cellStyle name="Normal 27 4 3 3" xfId="6721"/>
    <cellStyle name="Normal 27 4 3 3 2" xfId="19351"/>
    <cellStyle name="Normal 27 4 3 3 2 2" xfId="54567"/>
    <cellStyle name="Normal 27 4 3 3 3" xfId="41970"/>
    <cellStyle name="Normal 27 4 3 3 4" xfId="31956"/>
    <cellStyle name="Normal 27 4 3 4" xfId="8180"/>
    <cellStyle name="Normal 27 4 3 4 2" xfId="20805"/>
    <cellStyle name="Normal 27 4 3 4 2 2" xfId="56021"/>
    <cellStyle name="Normal 27 4 3 4 3" xfId="43424"/>
    <cellStyle name="Normal 27 4 3 4 4" xfId="33410"/>
    <cellStyle name="Normal 27 4 3 5" xfId="9961"/>
    <cellStyle name="Normal 27 4 3 5 2" xfId="22581"/>
    <cellStyle name="Normal 27 4 3 5 2 2" xfId="57797"/>
    <cellStyle name="Normal 27 4 3 5 3" xfId="45200"/>
    <cellStyle name="Normal 27 4 3 5 4" xfId="35186"/>
    <cellStyle name="Normal 27 4 3 6" xfId="11754"/>
    <cellStyle name="Normal 27 4 3 6 2" xfId="24357"/>
    <cellStyle name="Normal 27 4 3 6 2 2" xfId="59573"/>
    <cellStyle name="Normal 27 4 3 6 3" xfId="46976"/>
    <cellStyle name="Normal 27 4 3 6 4" xfId="36962"/>
    <cellStyle name="Normal 27 4 3 7" xfId="16121"/>
    <cellStyle name="Normal 27 4 3 7 2" xfId="51337"/>
    <cellStyle name="Normal 27 4 3 7 3" xfId="28726"/>
    <cellStyle name="Normal 27 4 3 8" xfId="14343"/>
    <cellStyle name="Normal 27 4 3 8 2" xfId="49561"/>
    <cellStyle name="Normal 27 4 3 9" xfId="38740"/>
    <cellStyle name="Normal 27 4 4" xfId="2617"/>
    <cellStyle name="Normal 27 4 4 10" xfId="26141"/>
    <cellStyle name="Normal 27 4 4 11" xfId="60545"/>
    <cellStyle name="Normal 27 4 4 2" xfId="4442"/>
    <cellStyle name="Normal 27 4 4 2 2" xfId="17088"/>
    <cellStyle name="Normal 27 4 4 2 2 2" xfId="52304"/>
    <cellStyle name="Normal 27 4 4 2 3" xfId="39707"/>
    <cellStyle name="Normal 27 4 4 2 4" xfId="29693"/>
    <cellStyle name="Normal 27 4 4 3" xfId="5912"/>
    <cellStyle name="Normal 27 4 4 3 2" xfId="18542"/>
    <cellStyle name="Normal 27 4 4 3 2 2" xfId="53758"/>
    <cellStyle name="Normal 27 4 4 3 3" xfId="41161"/>
    <cellStyle name="Normal 27 4 4 3 4" xfId="31147"/>
    <cellStyle name="Normal 27 4 4 4" xfId="7371"/>
    <cellStyle name="Normal 27 4 4 4 2" xfId="19996"/>
    <cellStyle name="Normal 27 4 4 4 2 2" xfId="55212"/>
    <cellStyle name="Normal 27 4 4 4 3" xfId="42615"/>
    <cellStyle name="Normal 27 4 4 4 4" xfId="32601"/>
    <cellStyle name="Normal 27 4 4 5" xfId="9152"/>
    <cellStyle name="Normal 27 4 4 5 2" xfId="21772"/>
    <cellStyle name="Normal 27 4 4 5 2 2" xfId="56988"/>
    <cellStyle name="Normal 27 4 4 5 3" xfId="44391"/>
    <cellStyle name="Normal 27 4 4 5 4" xfId="34377"/>
    <cellStyle name="Normal 27 4 4 6" xfId="10945"/>
    <cellStyle name="Normal 27 4 4 6 2" xfId="23548"/>
    <cellStyle name="Normal 27 4 4 6 2 2" xfId="58764"/>
    <cellStyle name="Normal 27 4 4 6 3" xfId="46167"/>
    <cellStyle name="Normal 27 4 4 6 4" xfId="36153"/>
    <cellStyle name="Normal 27 4 4 7" xfId="15312"/>
    <cellStyle name="Normal 27 4 4 7 2" xfId="50528"/>
    <cellStyle name="Normal 27 4 4 7 3" xfId="27917"/>
    <cellStyle name="Normal 27 4 4 8" xfId="13534"/>
    <cellStyle name="Normal 27 4 4 8 2" xfId="48752"/>
    <cellStyle name="Normal 27 4 4 9" xfId="37931"/>
    <cellStyle name="Normal 27 4 5" xfId="3780"/>
    <cellStyle name="Normal 27 4 5 2" xfId="8503"/>
    <cellStyle name="Normal 27 4 5 2 2" xfId="21128"/>
    <cellStyle name="Normal 27 4 5 2 2 2" xfId="56344"/>
    <cellStyle name="Normal 27 4 5 2 3" xfId="43747"/>
    <cellStyle name="Normal 27 4 5 2 4" xfId="33733"/>
    <cellStyle name="Normal 27 4 5 3" xfId="10284"/>
    <cellStyle name="Normal 27 4 5 3 2" xfId="22904"/>
    <cellStyle name="Normal 27 4 5 3 2 2" xfId="58120"/>
    <cellStyle name="Normal 27 4 5 3 3" xfId="45523"/>
    <cellStyle name="Normal 27 4 5 3 4" xfId="35509"/>
    <cellStyle name="Normal 27 4 5 4" xfId="12079"/>
    <cellStyle name="Normal 27 4 5 4 2" xfId="24680"/>
    <cellStyle name="Normal 27 4 5 4 2 2" xfId="59896"/>
    <cellStyle name="Normal 27 4 5 4 3" xfId="47299"/>
    <cellStyle name="Normal 27 4 5 4 4" xfId="37285"/>
    <cellStyle name="Normal 27 4 5 5" xfId="16444"/>
    <cellStyle name="Normal 27 4 5 5 2" xfId="51660"/>
    <cellStyle name="Normal 27 4 5 5 3" xfId="29049"/>
    <cellStyle name="Normal 27 4 5 6" xfId="14666"/>
    <cellStyle name="Normal 27 4 5 6 2" xfId="49884"/>
    <cellStyle name="Normal 27 4 5 7" xfId="39063"/>
    <cellStyle name="Normal 27 4 5 8" xfId="27273"/>
    <cellStyle name="Normal 27 4 6" xfId="4120"/>
    <cellStyle name="Normal 27 4 6 2" xfId="16766"/>
    <cellStyle name="Normal 27 4 6 2 2" xfId="51982"/>
    <cellStyle name="Normal 27 4 6 2 3" xfId="29371"/>
    <cellStyle name="Normal 27 4 6 3" xfId="13212"/>
    <cellStyle name="Normal 27 4 6 3 2" xfId="48430"/>
    <cellStyle name="Normal 27 4 6 4" xfId="39385"/>
    <cellStyle name="Normal 27 4 6 5" xfId="25819"/>
    <cellStyle name="Normal 27 4 7" xfId="5590"/>
    <cellStyle name="Normal 27 4 7 2" xfId="18220"/>
    <cellStyle name="Normal 27 4 7 2 2" xfId="53436"/>
    <cellStyle name="Normal 27 4 7 3" xfId="40839"/>
    <cellStyle name="Normal 27 4 7 4" xfId="30825"/>
    <cellStyle name="Normal 27 4 8" xfId="7049"/>
    <cellStyle name="Normal 27 4 8 2" xfId="19674"/>
    <cellStyle name="Normal 27 4 8 2 2" xfId="54890"/>
    <cellStyle name="Normal 27 4 8 3" xfId="42293"/>
    <cellStyle name="Normal 27 4 8 4" xfId="32279"/>
    <cellStyle name="Normal 27 4 9" xfId="8830"/>
    <cellStyle name="Normal 27 4 9 2" xfId="21450"/>
    <cellStyle name="Normal 27 4 9 2 2" xfId="56666"/>
    <cellStyle name="Normal 27 4 9 3" xfId="44069"/>
    <cellStyle name="Normal 27 4 9 4" xfId="34055"/>
    <cellStyle name="Normal 27 5" xfId="2951"/>
    <cellStyle name="Normal 27 5 10" xfId="25332"/>
    <cellStyle name="Normal 27 5 11" xfId="60867"/>
    <cellStyle name="Normal 27 5 2" xfId="4764"/>
    <cellStyle name="Normal 27 5 2 2" xfId="17410"/>
    <cellStyle name="Normal 27 5 2 2 2" xfId="52626"/>
    <cellStyle name="Normal 27 5 2 2 3" xfId="30015"/>
    <cellStyle name="Normal 27 5 2 3" xfId="13856"/>
    <cellStyle name="Normal 27 5 2 3 2" xfId="49074"/>
    <cellStyle name="Normal 27 5 2 4" xfId="40029"/>
    <cellStyle name="Normal 27 5 2 5" xfId="26463"/>
    <cellStyle name="Normal 27 5 3" xfId="6234"/>
    <cellStyle name="Normal 27 5 3 2" xfId="18864"/>
    <cellStyle name="Normal 27 5 3 2 2" xfId="54080"/>
    <cellStyle name="Normal 27 5 3 3" xfId="41483"/>
    <cellStyle name="Normal 27 5 3 4" xfId="31469"/>
    <cellStyle name="Normal 27 5 4" xfId="7693"/>
    <cellStyle name="Normal 27 5 4 2" xfId="20318"/>
    <cellStyle name="Normal 27 5 4 2 2" xfId="55534"/>
    <cellStyle name="Normal 27 5 4 3" xfId="42937"/>
    <cellStyle name="Normal 27 5 4 4" xfId="32923"/>
    <cellStyle name="Normal 27 5 5" xfId="9474"/>
    <cellStyle name="Normal 27 5 5 2" xfId="22094"/>
    <cellStyle name="Normal 27 5 5 2 2" xfId="57310"/>
    <cellStyle name="Normal 27 5 5 3" xfId="44713"/>
    <cellStyle name="Normal 27 5 5 4" xfId="34699"/>
    <cellStyle name="Normal 27 5 6" xfId="11267"/>
    <cellStyle name="Normal 27 5 6 2" xfId="23870"/>
    <cellStyle name="Normal 27 5 6 2 2" xfId="59086"/>
    <cellStyle name="Normal 27 5 6 3" xfId="46489"/>
    <cellStyle name="Normal 27 5 6 4" xfId="36475"/>
    <cellStyle name="Normal 27 5 7" xfId="15634"/>
    <cellStyle name="Normal 27 5 7 2" xfId="50850"/>
    <cellStyle name="Normal 27 5 7 3" xfId="28239"/>
    <cellStyle name="Normal 27 5 8" xfId="12725"/>
    <cellStyle name="Normal 27 5 8 2" xfId="47943"/>
    <cellStyle name="Normal 27 5 9" xfId="38253"/>
    <cellStyle name="Normal 27 6" xfId="2789"/>
    <cellStyle name="Normal 27 6 10" xfId="25180"/>
    <cellStyle name="Normal 27 6 11" xfId="60715"/>
    <cellStyle name="Normal 27 6 2" xfId="4612"/>
    <cellStyle name="Normal 27 6 2 2" xfId="17258"/>
    <cellStyle name="Normal 27 6 2 2 2" xfId="52474"/>
    <cellStyle name="Normal 27 6 2 2 3" xfId="29863"/>
    <cellStyle name="Normal 27 6 2 3" xfId="13704"/>
    <cellStyle name="Normal 27 6 2 3 2" xfId="48922"/>
    <cellStyle name="Normal 27 6 2 4" xfId="39877"/>
    <cellStyle name="Normal 27 6 2 5" xfId="26311"/>
    <cellStyle name="Normal 27 6 3" xfId="6082"/>
    <cellStyle name="Normal 27 6 3 2" xfId="18712"/>
    <cellStyle name="Normal 27 6 3 2 2" xfId="53928"/>
    <cellStyle name="Normal 27 6 3 3" xfId="41331"/>
    <cellStyle name="Normal 27 6 3 4" xfId="31317"/>
    <cellStyle name="Normal 27 6 4" xfId="7541"/>
    <cellStyle name="Normal 27 6 4 2" xfId="20166"/>
    <cellStyle name="Normal 27 6 4 2 2" xfId="55382"/>
    <cellStyle name="Normal 27 6 4 3" xfId="42785"/>
    <cellStyle name="Normal 27 6 4 4" xfId="32771"/>
    <cellStyle name="Normal 27 6 5" xfId="9322"/>
    <cellStyle name="Normal 27 6 5 2" xfId="21942"/>
    <cellStyle name="Normal 27 6 5 2 2" xfId="57158"/>
    <cellStyle name="Normal 27 6 5 3" xfId="44561"/>
    <cellStyle name="Normal 27 6 5 4" xfId="34547"/>
    <cellStyle name="Normal 27 6 6" xfId="11115"/>
    <cellStyle name="Normal 27 6 6 2" xfId="23718"/>
    <cellStyle name="Normal 27 6 6 2 2" xfId="58934"/>
    <cellStyle name="Normal 27 6 6 3" xfId="46337"/>
    <cellStyle name="Normal 27 6 6 4" xfId="36323"/>
    <cellStyle name="Normal 27 6 7" xfId="15482"/>
    <cellStyle name="Normal 27 6 7 2" xfId="50698"/>
    <cellStyle name="Normal 27 6 7 3" xfId="28087"/>
    <cellStyle name="Normal 27 6 8" xfId="12573"/>
    <cellStyle name="Normal 27 6 8 2" xfId="47791"/>
    <cellStyle name="Normal 27 6 9" xfId="38101"/>
    <cellStyle name="Normal 27 7" xfId="3303"/>
    <cellStyle name="Normal 27 7 10" xfId="26798"/>
    <cellStyle name="Normal 27 7 11" xfId="61202"/>
    <cellStyle name="Normal 27 7 2" xfId="5099"/>
    <cellStyle name="Normal 27 7 2 2" xfId="17745"/>
    <cellStyle name="Normal 27 7 2 2 2" xfId="52961"/>
    <cellStyle name="Normal 27 7 2 3" xfId="40364"/>
    <cellStyle name="Normal 27 7 2 4" xfId="30350"/>
    <cellStyle name="Normal 27 7 3" xfId="6569"/>
    <cellStyle name="Normal 27 7 3 2" xfId="19199"/>
    <cellStyle name="Normal 27 7 3 2 2" xfId="54415"/>
    <cellStyle name="Normal 27 7 3 3" xfId="41818"/>
    <cellStyle name="Normal 27 7 3 4" xfId="31804"/>
    <cellStyle name="Normal 27 7 4" xfId="8028"/>
    <cellStyle name="Normal 27 7 4 2" xfId="20653"/>
    <cellStyle name="Normal 27 7 4 2 2" xfId="55869"/>
    <cellStyle name="Normal 27 7 4 3" xfId="43272"/>
    <cellStyle name="Normal 27 7 4 4" xfId="33258"/>
    <cellStyle name="Normal 27 7 5" xfId="9809"/>
    <cellStyle name="Normal 27 7 5 2" xfId="22429"/>
    <cellStyle name="Normal 27 7 5 2 2" xfId="57645"/>
    <cellStyle name="Normal 27 7 5 3" xfId="45048"/>
    <cellStyle name="Normal 27 7 5 4" xfId="35034"/>
    <cellStyle name="Normal 27 7 6" xfId="11602"/>
    <cellStyle name="Normal 27 7 6 2" xfId="24205"/>
    <cellStyle name="Normal 27 7 6 2 2" xfId="59421"/>
    <cellStyle name="Normal 27 7 6 3" xfId="46824"/>
    <cellStyle name="Normal 27 7 6 4" xfId="36810"/>
    <cellStyle name="Normal 27 7 7" xfId="15969"/>
    <cellStyle name="Normal 27 7 7 2" xfId="51185"/>
    <cellStyle name="Normal 27 7 7 3" xfId="28574"/>
    <cellStyle name="Normal 27 7 8" xfId="14191"/>
    <cellStyle name="Normal 27 7 8 2" xfId="49409"/>
    <cellStyle name="Normal 27 7 9" xfId="38588"/>
    <cellStyle name="Normal 27 8" xfId="2459"/>
    <cellStyle name="Normal 27 8 10" xfId="25989"/>
    <cellStyle name="Normal 27 8 11" xfId="60393"/>
    <cellStyle name="Normal 27 8 2" xfId="4290"/>
    <cellStyle name="Normal 27 8 2 2" xfId="16936"/>
    <cellStyle name="Normal 27 8 2 2 2" xfId="52152"/>
    <cellStyle name="Normal 27 8 2 3" xfId="39555"/>
    <cellStyle name="Normal 27 8 2 4" xfId="29541"/>
    <cellStyle name="Normal 27 8 3" xfId="5760"/>
    <cellStyle name="Normal 27 8 3 2" xfId="18390"/>
    <cellStyle name="Normal 27 8 3 2 2" xfId="53606"/>
    <cellStyle name="Normal 27 8 3 3" xfId="41009"/>
    <cellStyle name="Normal 27 8 3 4" xfId="30995"/>
    <cellStyle name="Normal 27 8 4" xfId="7219"/>
    <cellStyle name="Normal 27 8 4 2" xfId="19844"/>
    <cellStyle name="Normal 27 8 4 2 2" xfId="55060"/>
    <cellStyle name="Normal 27 8 4 3" xfId="42463"/>
    <cellStyle name="Normal 27 8 4 4" xfId="32449"/>
    <cellStyle name="Normal 27 8 5" xfId="9000"/>
    <cellStyle name="Normal 27 8 5 2" xfId="21620"/>
    <cellStyle name="Normal 27 8 5 2 2" xfId="56836"/>
    <cellStyle name="Normal 27 8 5 3" xfId="44239"/>
    <cellStyle name="Normal 27 8 5 4" xfId="34225"/>
    <cellStyle name="Normal 27 8 6" xfId="10793"/>
    <cellStyle name="Normal 27 8 6 2" xfId="23396"/>
    <cellStyle name="Normal 27 8 6 2 2" xfId="58612"/>
    <cellStyle name="Normal 27 8 6 3" xfId="46015"/>
    <cellStyle name="Normal 27 8 6 4" xfId="36001"/>
    <cellStyle name="Normal 27 8 7" xfId="15160"/>
    <cellStyle name="Normal 27 8 7 2" xfId="50376"/>
    <cellStyle name="Normal 27 8 7 3" xfId="27765"/>
    <cellStyle name="Normal 27 8 8" xfId="13382"/>
    <cellStyle name="Normal 27 8 8 2" xfId="48600"/>
    <cellStyle name="Normal 27 8 9" xfId="37779"/>
    <cellStyle name="Normal 27 9" xfId="3627"/>
    <cellStyle name="Normal 27 9 2" xfId="8351"/>
    <cellStyle name="Normal 27 9 2 2" xfId="20976"/>
    <cellStyle name="Normal 27 9 2 2 2" xfId="56192"/>
    <cellStyle name="Normal 27 9 2 3" xfId="43595"/>
    <cellStyle name="Normal 27 9 2 4" xfId="33581"/>
    <cellStyle name="Normal 27 9 3" xfId="10132"/>
    <cellStyle name="Normal 27 9 3 2" xfId="22752"/>
    <cellStyle name="Normal 27 9 3 2 2" xfId="57968"/>
    <cellStyle name="Normal 27 9 3 3" xfId="45371"/>
    <cellStyle name="Normal 27 9 3 4" xfId="35357"/>
    <cellStyle name="Normal 27 9 4" xfId="11927"/>
    <cellStyle name="Normal 27 9 4 2" xfId="24528"/>
    <cellStyle name="Normal 27 9 4 2 2" xfId="59744"/>
    <cellStyle name="Normal 27 9 4 3" xfId="47147"/>
    <cellStyle name="Normal 27 9 4 4" xfId="37133"/>
    <cellStyle name="Normal 27 9 5" xfId="16292"/>
    <cellStyle name="Normal 27 9 5 2" xfId="51508"/>
    <cellStyle name="Normal 27 9 5 3" xfId="28897"/>
    <cellStyle name="Normal 27 9 6" xfId="14514"/>
    <cellStyle name="Normal 27 9 6 2" xfId="49732"/>
    <cellStyle name="Normal 27 9 7" xfId="38911"/>
    <cellStyle name="Normal 27 9 8" xfId="27121"/>
    <cellStyle name="Normal 27_District Target Attainment" xfId="1249"/>
    <cellStyle name="Normal 28" xfId="1250"/>
    <cellStyle name="Normal 28 10" xfId="10633"/>
    <cellStyle name="Normal 28 10 2" xfId="23244"/>
    <cellStyle name="Normal 28 10 2 2" xfId="58460"/>
    <cellStyle name="Normal 28 10 3" xfId="45863"/>
    <cellStyle name="Normal 28 10 4" xfId="35849"/>
    <cellStyle name="Normal 28 11" xfId="15138"/>
    <cellStyle name="Normal 28 11 2" xfId="50354"/>
    <cellStyle name="Normal 28 11 3" xfId="27743"/>
    <cellStyle name="Normal 28 12" xfId="12551"/>
    <cellStyle name="Normal 28 12 2" xfId="47769"/>
    <cellStyle name="Normal 28 13" xfId="37757"/>
    <cellStyle name="Normal 28 14" xfId="25158"/>
    <cellStyle name="Normal 28 15" xfId="60371"/>
    <cellStyle name="Normal 28 2" xfId="3274"/>
    <cellStyle name="Normal 28 2 10" xfId="25642"/>
    <cellStyle name="Normal 28 2 11" xfId="61177"/>
    <cellStyle name="Normal 28 2 2" xfId="5074"/>
    <cellStyle name="Normal 28 2 2 2" xfId="17720"/>
    <cellStyle name="Normal 28 2 2 2 2" xfId="52936"/>
    <cellStyle name="Normal 28 2 2 2 3" xfId="30325"/>
    <cellStyle name="Normal 28 2 2 3" xfId="14166"/>
    <cellStyle name="Normal 28 2 2 3 2" xfId="49384"/>
    <cellStyle name="Normal 28 2 2 4" xfId="40339"/>
    <cellStyle name="Normal 28 2 2 5" xfId="26773"/>
    <cellStyle name="Normal 28 2 3" xfId="6544"/>
    <cellStyle name="Normal 28 2 3 2" xfId="19174"/>
    <cellStyle name="Normal 28 2 3 2 2" xfId="54390"/>
    <cellStyle name="Normal 28 2 3 3" xfId="41793"/>
    <cellStyle name="Normal 28 2 3 4" xfId="31779"/>
    <cellStyle name="Normal 28 2 4" xfId="8003"/>
    <cellStyle name="Normal 28 2 4 2" xfId="20628"/>
    <cellStyle name="Normal 28 2 4 2 2" xfId="55844"/>
    <cellStyle name="Normal 28 2 4 3" xfId="43247"/>
    <cellStyle name="Normal 28 2 4 4" xfId="33233"/>
    <cellStyle name="Normal 28 2 5" xfId="9784"/>
    <cellStyle name="Normal 28 2 5 2" xfId="22404"/>
    <cellStyle name="Normal 28 2 5 2 2" xfId="57620"/>
    <cellStyle name="Normal 28 2 5 3" xfId="45023"/>
    <cellStyle name="Normal 28 2 5 4" xfId="35009"/>
    <cellStyle name="Normal 28 2 6" xfId="11577"/>
    <cellStyle name="Normal 28 2 6 2" xfId="24180"/>
    <cellStyle name="Normal 28 2 6 2 2" xfId="59396"/>
    <cellStyle name="Normal 28 2 6 3" xfId="46799"/>
    <cellStyle name="Normal 28 2 6 4" xfId="36785"/>
    <cellStyle name="Normal 28 2 7" xfId="15944"/>
    <cellStyle name="Normal 28 2 7 2" xfId="51160"/>
    <cellStyle name="Normal 28 2 7 3" xfId="28549"/>
    <cellStyle name="Normal 28 2 8" xfId="13035"/>
    <cellStyle name="Normal 28 2 8 2" xfId="48253"/>
    <cellStyle name="Normal 28 2 9" xfId="38563"/>
    <cellStyle name="Normal 28 3" xfId="3603"/>
    <cellStyle name="Normal 28 3 10" xfId="27098"/>
    <cellStyle name="Normal 28 3 11" xfId="61502"/>
    <cellStyle name="Normal 28 3 2" xfId="5399"/>
    <cellStyle name="Normal 28 3 2 2" xfId="18045"/>
    <cellStyle name="Normal 28 3 2 2 2" xfId="53261"/>
    <cellStyle name="Normal 28 3 2 3" xfId="40664"/>
    <cellStyle name="Normal 28 3 2 4" xfId="30650"/>
    <cellStyle name="Normal 28 3 3" xfId="6869"/>
    <cellStyle name="Normal 28 3 3 2" xfId="19499"/>
    <cellStyle name="Normal 28 3 3 2 2" xfId="54715"/>
    <cellStyle name="Normal 28 3 3 3" xfId="42118"/>
    <cellStyle name="Normal 28 3 3 4" xfId="32104"/>
    <cellStyle name="Normal 28 3 4" xfId="8328"/>
    <cellStyle name="Normal 28 3 4 2" xfId="20953"/>
    <cellStyle name="Normal 28 3 4 2 2" xfId="56169"/>
    <cellStyle name="Normal 28 3 4 3" xfId="43572"/>
    <cellStyle name="Normal 28 3 4 4" xfId="33558"/>
    <cellStyle name="Normal 28 3 5" xfId="10109"/>
    <cellStyle name="Normal 28 3 5 2" xfId="22729"/>
    <cellStyle name="Normal 28 3 5 2 2" xfId="57945"/>
    <cellStyle name="Normal 28 3 5 3" xfId="45348"/>
    <cellStyle name="Normal 28 3 5 4" xfId="35334"/>
    <cellStyle name="Normal 28 3 6" xfId="11902"/>
    <cellStyle name="Normal 28 3 6 2" xfId="24505"/>
    <cellStyle name="Normal 28 3 6 2 2" xfId="59721"/>
    <cellStyle name="Normal 28 3 6 3" xfId="47124"/>
    <cellStyle name="Normal 28 3 6 4" xfId="37110"/>
    <cellStyle name="Normal 28 3 7" xfId="16269"/>
    <cellStyle name="Normal 28 3 7 2" xfId="51485"/>
    <cellStyle name="Normal 28 3 7 3" xfId="28874"/>
    <cellStyle name="Normal 28 3 8" xfId="14491"/>
    <cellStyle name="Normal 28 3 8 2" xfId="49709"/>
    <cellStyle name="Normal 28 3 9" xfId="38888"/>
    <cellStyle name="Normal 28 4" xfId="2765"/>
    <cellStyle name="Normal 28 4 10" xfId="26289"/>
    <cellStyle name="Normal 28 4 11" xfId="60693"/>
    <cellStyle name="Normal 28 4 2" xfId="4590"/>
    <cellStyle name="Normal 28 4 2 2" xfId="17236"/>
    <cellStyle name="Normal 28 4 2 2 2" xfId="52452"/>
    <cellStyle name="Normal 28 4 2 3" xfId="39855"/>
    <cellStyle name="Normal 28 4 2 4" xfId="29841"/>
    <cellStyle name="Normal 28 4 3" xfId="6060"/>
    <cellStyle name="Normal 28 4 3 2" xfId="18690"/>
    <cellStyle name="Normal 28 4 3 2 2" xfId="53906"/>
    <cellStyle name="Normal 28 4 3 3" xfId="41309"/>
    <cellStyle name="Normal 28 4 3 4" xfId="31295"/>
    <cellStyle name="Normal 28 4 4" xfId="7519"/>
    <cellStyle name="Normal 28 4 4 2" xfId="20144"/>
    <cellStyle name="Normal 28 4 4 2 2" xfId="55360"/>
    <cellStyle name="Normal 28 4 4 3" xfId="42763"/>
    <cellStyle name="Normal 28 4 4 4" xfId="32749"/>
    <cellStyle name="Normal 28 4 5" xfId="9300"/>
    <cellStyle name="Normal 28 4 5 2" xfId="21920"/>
    <cellStyle name="Normal 28 4 5 2 2" xfId="57136"/>
    <cellStyle name="Normal 28 4 5 3" xfId="44539"/>
    <cellStyle name="Normal 28 4 5 4" xfId="34525"/>
    <cellStyle name="Normal 28 4 6" xfId="11093"/>
    <cellStyle name="Normal 28 4 6 2" xfId="23696"/>
    <cellStyle name="Normal 28 4 6 2 2" xfId="58912"/>
    <cellStyle name="Normal 28 4 6 3" xfId="46315"/>
    <cellStyle name="Normal 28 4 6 4" xfId="36301"/>
    <cellStyle name="Normal 28 4 7" xfId="15460"/>
    <cellStyle name="Normal 28 4 7 2" xfId="50676"/>
    <cellStyle name="Normal 28 4 7 3" xfId="28065"/>
    <cellStyle name="Normal 28 4 8" xfId="13682"/>
    <cellStyle name="Normal 28 4 8 2" xfId="48900"/>
    <cellStyle name="Normal 28 4 9" xfId="38079"/>
    <cellStyle name="Normal 28 5" xfId="3928"/>
    <cellStyle name="Normal 28 5 2" xfId="8651"/>
    <cellStyle name="Normal 28 5 2 2" xfId="21276"/>
    <cellStyle name="Normal 28 5 2 2 2" xfId="56492"/>
    <cellStyle name="Normal 28 5 2 3" xfId="43895"/>
    <cellStyle name="Normal 28 5 2 4" xfId="33881"/>
    <cellStyle name="Normal 28 5 3" xfId="10432"/>
    <cellStyle name="Normal 28 5 3 2" xfId="23052"/>
    <cellStyle name="Normal 28 5 3 2 2" xfId="58268"/>
    <cellStyle name="Normal 28 5 3 3" xfId="45671"/>
    <cellStyle name="Normal 28 5 3 4" xfId="35657"/>
    <cellStyle name="Normal 28 5 4" xfId="12227"/>
    <cellStyle name="Normal 28 5 4 2" xfId="24828"/>
    <cellStyle name="Normal 28 5 4 2 2" xfId="60044"/>
    <cellStyle name="Normal 28 5 4 3" xfId="47447"/>
    <cellStyle name="Normal 28 5 4 4" xfId="37433"/>
    <cellStyle name="Normal 28 5 5" xfId="16592"/>
    <cellStyle name="Normal 28 5 5 2" xfId="51808"/>
    <cellStyle name="Normal 28 5 5 3" xfId="29197"/>
    <cellStyle name="Normal 28 5 6" xfId="14814"/>
    <cellStyle name="Normal 28 5 6 2" xfId="50032"/>
    <cellStyle name="Normal 28 5 7" xfId="39211"/>
    <cellStyle name="Normal 28 5 8" xfId="27421"/>
    <cellStyle name="Normal 28 6" xfId="4268"/>
    <cellStyle name="Normal 28 6 2" xfId="16914"/>
    <cellStyle name="Normal 28 6 2 2" xfId="52130"/>
    <cellStyle name="Normal 28 6 2 3" xfId="29519"/>
    <cellStyle name="Normal 28 6 3" xfId="13360"/>
    <cellStyle name="Normal 28 6 3 2" xfId="48578"/>
    <cellStyle name="Normal 28 6 4" xfId="39533"/>
    <cellStyle name="Normal 28 6 5" xfId="25967"/>
    <cellStyle name="Normal 28 7" xfId="5738"/>
    <cellStyle name="Normal 28 7 2" xfId="18368"/>
    <cellStyle name="Normal 28 7 2 2" xfId="53584"/>
    <cellStyle name="Normal 28 7 3" xfId="40987"/>
    <cellStyle name="Normal 28 7 4" xfId="30973"/>
    <cellStyle name="Normal 28 8" xfId="7197"/>
    <cellStyle name="Normal 28 8 2" xfId="19822"/>
    <cellStyle name="Normal 28 8 2 2" xfId="55038"/>
    <cellStyle name="Normal 28 8 3" xfId="42441"/>
    <cellStyle name="Normal 28 8 4" xfId="32427"/>
    <cellStyle name="Normal 28 9" xfId="8978"/>
    <cellStyle name="Normal 28 9 2" xfId="21598"/>
    <cellStyle name="Normal 28 9 2 2" xfId="56814"/>
    <cellStyle name="Normal 28 9 3" xfId="44217"/>
    <cellStyle name="Normal 28 9 4" xfId="34203"/>
    <cellStyle name="Normal 29" xfId="1251"/>
    <cellStyle name="Normal 29 10" xfId="10634"/>
    <cellStyle name="Normal 29 10 2" xfId="23245"/>
    <cellStyle name="Normal 29 10 2 2" xfId="58461"/>
    <cellStyle name="Normal 29 10 3" xfId="45864"/>
    <cellStyle name="Normal 29 10 4" xfId="35850"/>
    <cellStyle name="Normal 29 11" xfId="15139"/>
    <cellStyle name="Normal 29 11 2" xfId="50355"/>
    <cellStyle name="Normal 29 11 3" xfId="27744"/>
    <cellStyle name="Normal 29 12" xfId="12552"/>
    <cellStyle name="Normal 29 12 2" xfId="47770"/>
    <cellStyle name="Normal 29 13" xfId="37758"/>
    <cellStyle name="Normal 29 14" xfId="25159"/>
    <cellStyle name="Normal 29 15" xfId="60372"/>
    <cellStyle name="Normal 29 2" xfId="3275"/>
    <cellStyle name="Normal 29 2 10" xfId="25643"/>
    <cellStyle name="Normal 29 2 11" xfId="61178"/>
    <cellStyle name="Normal 29 2 2" xfId="5075"/>
    <cellStyle name="Normal 29 2 2 2" xfId="17721"/>
    <cellStyle name="Normal 29 2 2 2 2" xfId="52937"/>
    <cellStyle name="Normal 29 2 2 2 3" xfId="30326"/>
    <cellStyle name="Normal 29 2 2 3" xfId="14167"/>
    <cellStyle name="Normal 29 2 2 3 2" xfId="49385"/>
    <cellStyle name="Normal 29 2 2 4" xfId="40340"/>
    <cellStyle name="Normal 29 2 2 5" xfId="26774"/>
    <cellStyle name="Normal 29 2 3" xfId="6545"/>
    <cellStyle name="Normal 29 2 3 2" xfId="19175"/>
    <cellStyle name="Normal 29 2 3 2 2" xfId="54391"/>
    <cellStyle name="Normal 29 2 3 3" xfId="41794"/>
    <cellStyle name="Normal 29 2 3 4" xfId="31780"/>
    <cellStyle name="Normal 29 2 4" xfId="8004"/>
    <cellStyle name="Normal 29 2 4 2" xfId="20629"/>
    <cellStyle name="Normal 29 2 4 2 2" xfId="55845"/>
    <cellStyle name="Normal 29 2 4 3" xfId="43248"/>
    <cellStyle name="Normal 29 2 4 4" xfId="33234"/>
    <cellStyle name="Normal 29 2 5" xfId="9785"/>
    <cellStyle name="Normal 29 2 5 2" xfId="22405"/>
    <cellStyle name="Normal 29 2 5 2 2" xfId="57621"/>
    <cellStyle name="Normal 29 2 5 3" xfId="45024"/>
    <cellStyle name="Normal 29 2 5 4" xfId="35010"/>
    <cellStyle name="Normal 29 2 6" xfId="11578"/>
    <cellStyle name="Normal 29 2 6 2" xfId="24181"/>
    <cellStyle name="Normal 29 2 6 2 2" xfId="59397"/>
    <cellStyle name="Normal 29 2 6 3" xfId="46800"/>
    <cellStyle name="Normal 29 2 6 4" xfId="36786"/>
    <cellStyle name="Normal 29 2 7" xfId="15945"/>
    <cellStyle name="Normal 29 2 7 2" xfId="51161"/>
    <cellStyle name="Normal 29 2 7 3" xfId="28550"/>
    <cellStyle name="Normal 29 2 8" xfId="13036"/>
    <cellStyle name="Normal 29 2 8 2" xfId="48254"/>
    <cellStyle name="Normal 29 2 9" xfId="38564"/>
    <cellStyle name="Normal 29 3" xfId="3604"/>
    <cellStyle name="Normal 29 3 10" xfId="27099"/>
    <cellStyle name="Normal 29 3 11" xfId="61503"/>
    <cellStyle name="Normal 29 3 2" xfId="5400"/>
    <cellStyle name="Normal 29 3 2 2" xfId="18046"/>
    <cellStyle name="Normal 29 3 2 2 2" xfId="53262"/>
    <cellStyle name="Normal 29 3 2 3" xfId="40665"/>
    <cellStyle name="Normal 29 3 2 4" xfId="30651"/>
    <cellStyle name="Normal 29 3 3" xfId="6870"/>
    <cellStyle name="Normal 29 3 3 2" xfId="19500"/>
    <cellStyle name="Normal 29 3 3 2 2" xfId="54716"/>
    <cellStyle name="Normal 29 3 3 3" xfId="42119"/>
    <cellStyle name="Normal 29 3 3 4" xfId="32105"/>
    <cellStyle name="Normal 29 3 4" xfId="8329"/>
    <cellStyle name="Normal 29 3 4 2" xfId="20954"/>
    <cellStyle name="Normal 29 3 4 2 2" xfId="56170"/>
    <cellStyle name="Normal 29 3 4 3" xfId="43573"/>
    <cellStyle name="Normal 29 3 4 4" xfId="33559"/>
    <cellStyle name="Normal 29 3 5" xfId="10110"/>
    <cellStyle name="Normal 29 3 5 2" xfId="22730"/>
    <cellStyle name="Normal 29 3 5 2 2" xfId="57946"/>
    <cellStyle name="Normal 29 3 5 3" xfId="45349"/>
    <cellStyle name="Normal 29 3 5 4" xfId="35335"/>
    <cellStyle name="Normal 29 3 6" xfId="11903"/>
    <cellStyle name="Normal 29 3 6 2" xfId="24506"/>
    <cellStyle name="Normal 29 3 6 2 2" xfId="59722"/>
    <cellStyle name="Normal 29 3 6 3" xfId="47125"/>
    <cellStyle name="Normal 29 3 6 4" xfId="37111"/>
    <cellStyle name="Normal 29 3 7" xfId="16270"/>
    <cellStyle name="Normal 29 3 7 2" xfId="51486"/>
    <cellStyle name="Normal 29 3 7 3" xfId="28875"/>
    <cellStyle name="Normal 29 3 8" xfId="14492"/>
    <cellStyle name="Normal 29 3 8 2" xfId="49710"/>
    <cellStyle name="Normal 29 3 9" xfId="38889"/>
    <cellStyle name="Normal 29 4" xfId="2766"/>
    <cellStyle name="Normal 29 4 10" xfId="26290"/>
    <cellStyle name="Normal 29 4 11" xfId="60694"/>
    <cellStyle name="Normal 29 4 2" xfId="4591"/>
    <cellStyle name="Normal 29 4 2 2" xfId="17237"/>
    <cellStyle name="Normal 29 4 2 2 2" xfId="52453"/>
    <cellStyle name="Normal 29 4 2 3" xfId="39856"/>
    <cellStyle name="Normal 29 4 2 4" xfId="29842"/>
    <cellStyle name="Normal 29 4 3" xfId="6061"/>
    <cellStyle name="Normal 29 4 3 2" xfId="18691"/>
    <cellStyle name="Normal 29 4 3 2 2" xfId="53907"/>
    <cellStyle name="Normal 29 4 3 3" xfId="41310"/>
    <cellStyle name="Normal 29 4 3 4" xfId="31296"/>
    <cellStyle name="Normal 29 4 4" xfId="7520"/>
    <cellStyle name="Normal 29 4 4 2" xfId="20145"/>
    <cellStyle name="Normal 29 4 4 2 2" xfId="55361"/>
    <cellStyle name="Normal 29 4 4 3" xfId="42764"/>
    <cellStyle name="Normal 29 4 4 4" xfId="32750"/>
    <cellStyle name="Normal 29 4 5" xfId="9301"/>
    <cellStyle name="Normal 29 4 5 2" xfId="21921"/>
    <cellStyle name="Normal 29 4 5 2 2" xfId="57137"/>
    <cellStyle name="Normal 29 4 5 3" xfId="44540"/>
    <cellStyle name="Normal 29 4 5 4" xfId="34526"/>
    <cellStyle name="Normal 29 4 6" xfId="11094"/>
    <cellStyle name="Normal 29 4 6 2" xfId="23697"/>
    <cellStyle name="Normal 29 4 6 2 2" xfId="58913"/>
    <cellStyle name="Normal 29 4 6 3" xfId="46316"/>
    <cellStyle name="Normal 29 4 6 4" xfId="36302"/>
    <cellStyle name="Normal 29 4 7" xfId="15461"/>
    <cellStyle name="Normal 29 4 7 2" xfId="50677"/>
    <cellStyle name="Normal 29 4 7 3" xfId="28066"/>
    <cellStyle name="Normal 29 4 8" xfId="13683"/>
    <cellStyle name="Normal 29 4 8 2" xfId="48901"/>
    <cellStyle name="Normal 29 4 9" xfId="38080"/>
    <cellStyle name="Normal 29 5" xfId="3929"/>
    <cellStyle name="Normal 29 5 2" xfId="8652"/>
    <cellStyle name="Normal 29 5 2 2" xfId="21277"/>
    <cellStyle name="Normal 29 5 2 2 2" xfId="56493"/>
    <cellStyle name="Normal 29 5 2 3" xfId="43896"/>
    <cellStyle name="Normal 29 5 2 4" xfId="33882"/>
    <cellStyle name="Normal 29 5 3" xfId="10433"/>
    <cellStyle name="Normal 29 5 3 2" xfId="23053"/>
    <cellStyle name="Normal 29 5 3 2 2" xfId="58269"/>
    <cellStyle name="Normal 29 5 3 3" xfId="45672"/>
    <cellStyle name="Normal 29 5 3 4" xfId="35658"/>
    <cellStyle name="Normal 29 5 4" xfId="12228"/>
    <cellStyle name="Normal 29 5 4 2" xfId="24829"/>
    <cellStyle name="Normal 29 5 4 2 2" xfId="60045"/>
    <cellStyle name="Normal 29 5 4 3" xfId="47448"/>
    <cellStyle name="Normal 29 5 4 4" xfId="37434"/>
    <cellStyle name="Normal 29 5 5" xfId="16593"/>
    <cellStyle name="Normal 29 5 5 2" xfId="51809"/>
    <cellStyle name="Normal 29 5 5 3" xfId="29198"/>
    <cellStyle name="Normal 29 5 6" xfId="14815"/>
    <cellStyle name="Normal 29 5 6 2" xfId="50033"/>
    <cellStyle name="Normal 29 5 7" xfId="39212"/>
    <cellStyle name="Normal 29 5 8" xfId="27422"/>
    <cellStyle name="Normal 29 6" xfId="4269"/>
    <cellStyle name="Normal 29 6 2" xfId="16915"/>
    <cellStyle name="Normal 29 6 2 2" xfId="52131"/>
    <cellStyle name="Normal 29 6 2 3" xfId="29520"/>
    <cellStyle name="Normal 29 6 3" xfId="13361"/>
    <cellStyle name="Normal 29 6 3 2" xfId="48579"/>
    <cellStyle name="Normal 29 6 4" xfId="39534"/>
    <cellStyle name="Normal 29 6 5" xfId="25968"/>
    <cellStyle name="Normal 29 7" xfId="5739"/>
    <cellStyle name="Normal 29 7 2" xfId="18369"/>
    <cellStyle name="Normal 29 7 2 2" xfId="53585"/>
    <cellStyle name="Normal 29 7 3" xfId="40988"/>
    <cellStyle name="Normal 29 7 4" xfId="30974"/>
    <cellStyle name="Normal 29 8" xfId="7198"/>
    <cellStyle name="Normal 29 8 2" xfId="19823"/>
    <cellStyle name="Normal 29 8 2 2" xfId="55039"/>
    <cellStyle name="Normal 29 8 3" xfId="42442"/>
    <cellStyle name="Normal 29 8 4" xfId="32428"/>
    <cellStyle name="Normal 29 9" xfId="8979"/>
    <cellStyle name="Normal 29 9 2" xfId="21599"/>
    <cellStyle name="Normal 29 9 2 2" xfId="56815"/>
    <cellStyle name="Normal 29 9 3" xfId="44218"/>
    <cellStyle name="Normal 29 9 4" xfId="34204"/>
    <cellStyle name="Normal 3" xfId="15"/>
    <cellStyle name="Normal 3 2" xfId="1252"/>
    <cellStyle name="Normal 3 2 2" xfId="1253"/>
    <cellStyle name="Normal 3 2 2 10" xfId="3000"/>
    <cellStyle name="Normal 3 2 2 10 10" xfId="25374"/>
    <cellStyle name="Normal 3 2 2 10 11" xfId="60909"/>
    <cellStyle name="Normal 3 2 2 10 2" xfId="4806"/>
    <cellStyle name="Normal 3 2 2 10 2 2" xfId="17452"/>
    <cellStyle name="Normal 3 2 2 10 2 2 2" xfId="52668"/>
    <cellStyle name="Normal 3 2 2 10 2 2 3" xfId="30057"/>
    <cellStyle name="Normal 3 2 2 10 2 3" xfId="13898"/>
    <cellStyle name="Normal 3 2 2 10 2 3 2" xfId="49116"/>
    <cellStyle name="Normal 3 2 2 10 2 4" xfId="40071"/>
    <cellStyle name="Normal 3 2 2 10 2 5" xfId="26505"/>
    <cellStyle name="Normal 3 2 2 10 3" xfId="6276"/>
    <cellStyle name="Normal 3 2 2 10 3 2" xfId="18906"/>
    <cellStyle name="Normal 3 2 2 10 3 2 2" xfId="54122"/>
    <cellStyle name="Normal 3 2 2 10 3 3" xfId="41525"/>
    <cellStyle name="Normal 3 2 2 10 3 4" xfId="31511"/>
    <cellStyle name="Normal 3 2 2 10 4" xfId="7735"/>
    <cellStyle name="Normal 3 2 2 10 4 2" xfId="20360"/>
    <cellStyle name="Normal 3 2 2 10 4 2 2" xfId="55576"/>
    <cellStyle name="Normal 3 2 2 10 4 3" xfId="42979"/>
    <cellStyle name="Normal 3 2 2 10 4 4" xfId="32965"/>
    <cellStyle name="Normal 3 2 2 10 5" xfId="9516"/>
    <cellStyle name="Normal 3 2 2 10 5 2" xfId="22136"/>
    <cellStyle name="Normal 3 2 2 10 5 2 2" xfId="57352"/>
    <cellStyle name="Normal 3 2 2 10 5 3" xfId="44755"/>
    <cellStyle name="Normal 3 2 2 10 5 4" xfId="34741"/>
    <cellStyle name="Normal 3 2 2 10 6" xfId="11309"/>
    <cellStyle name="Normal 3 2 2 10 6 2" xfId="23912"/>
    <cellStyle name="Normal 3 2 2 10 6 2 2" xfId="59128"/>
    <cellStyle name="Normal 3 2 2 10 6 3" xfId="46531"/>
    <cellStyle name="Normal 3 2 2 10 6 4" xfId="36517"/>
    <cellStyle name="Normal 3 2 2 10 7" xfId="15676"/>
    <cellStyle name="Normal 3 2 2 10 7 2" xfId="50892"/>
    <cellStyle name="Normal 3 2 2 10 7 3" xfId="28281"/>
    <cellStyle name="Normal 3 2 2 10 8" xfId="12767"/>
    <cellStyle name="Normal 3 2 2 10 8 2" xfId="47985"/>
    <cellStyle name="Normal 3 2 2 10 9" xfId="38295"/>
    <cellStyle name="Normal 3 2 2 11" xfId="2833"/>
    <cellStyle name="Normal 3 2 2 11 10" xfId="25219"/>
    <cellStyle name="Normal 3 2 2 11 11" xfId="60754"/>
    <cellStyle name="Normal 3 2 2 11 2" xfId="4651"/>
    <cellStyle name="Normal 3 2 2 11 2 2" xfId="17297"/>
    <cellStyle name="Normal 3 2 2 11 2 2 2" xfId="52513"/>
    <cellStyle name="Normal 3 2 2 11 2 2 3" xfId="29902"/>
    <cellStyle name="Normal 3 2 2 11 2 3" xfId="13743"/>
    <cellStyle name="Normal 3 2 2 11 2 3 2" xfId="48961"/>
    <cellStyle name="Normal 3 2 2 11 2 4" xfId="39916"/>
    <cellStyle name="Normal 3 2 2 11 2 5" xfId="26350"/>
    <cellStyle name="Normal 3 2 2 11 3" xfId="6121"/>
    <cellStyle name="Normal 3 2 2 11 3 2" xfId="18751"/>
    <cellStyle name="Normal 3 2 2 11 3 2 2" xfId="53967"/>
    <cellStyle name="Normal 3 2 2 11 3 3" xfId="41370"/>
    <cellStyle name="Normal 3 2 2 11 3 4" xfId="31356"/>
    <cellStyle name="Normal 3 2 2 11 4" xfId="7580"/>
    <cellStyle name="Normal 3 2 2 11 4 2" xfId="20205"/>
    <cellStyle name="Normal 3 2 2 11 4 2 2" xfId="55421"/>
    <cellStyle name="Normal 3 2 2 11 4 3" xfId="42824"/>
    <cellStyle name="Normal 3 2 2 11 4 4" xfId="32810"/>
    <cellStyle name="Normal 3 2 2 11 5" xfId="9361"/>
    <cellStyle name="Normal 3 2 2 11 5 2" xfId="21981"/>
    <cellStyle name="Normal 3 2 2 11 5 2 2" xfId="57197"/>
    <cellStyle name="Normal 3 2 2 11 5 3" xfId="44600"/>
    <cellStyle name="Normal 3 2 2 11 5 4" xfId="34586"/>
    <cellStyle name="Normal 3 2 2 11 6" xfId="11154"/>
    <cellStyle name="Normal 3 2 2 11 6 2" xfId="23757"/>
    <cellStyle name="Normal 3 2 2 11 6 2 2" xfId="58973"/>
    <cellStyle name="Normal 3 2 2 11 6 3" xfId="46376"/>
    <cellStyle name="Normal 3 2 2 11 6 4" xfId="36362"/>
    <cellStyle name="Normal 3 2 2 11 7" xfId="15521"/>
    <cellStyle name="Normal 3 2 2 11 7 2" xfId="50737"/>
    <cellStyle name="Normal 3 2 2 11 7 3" xfId="28126"/>
    <cellStyle name="Normal 3 2 2 11 8" xfId="12612"/>
    <cellStyle name="Normal 3 2 2 11 8 2" xfId="47830"/>
    <cellStyle name="Normal 3 2 2 11 9" xfId="38140"/>
    <cellStyle name="Normal 3 2 2 12" xfId="3342"/>
    <cellStyle name="Normal 3 2 2 12 10" xfId="26837"/>
    <cellStyle name="Normal 3 2 2 12 11" xfId="61241"/>
    <cellStyle name="Normal 3 2 2 12 2" xfId="5138"/>
    <cellStyle name="Normal 3 2 2 12 2 2" xfId="17784"/>
    <cellStyle name="Normal 3 2 2 12 2 2 2" xfId="53000"/>
    <cellStyle name="Normal 3 2 2 12 2 3" xfId="40403"/>
    <cellStyle name="Normal 3 2 2 12 2 4" xfId="30389"/>
    <cellStyle name="Normal 3 2 2 12 3" xfId="6608"/>
    <cellStyle name="Normal 3 2 2 12 3 2" xfId="19238"/>
    <cellStyle name="Normal 3 2 2 12 3 2 2" xfId="54454"/>
    <cellStyle name="Normal 3 2 2 12 3 3" xfId="41857"/>
    <cellStyle name="Normal 3 2 2 12 3 4" xfId="31843"/>
    <cellStyle name="Normal 3 2 2 12 4" xfId="8067"/>
    <cellStyle name="Normal 3 2 2 12 4 2" xfId="20692"/>
    <cellStyle name="Normal 3 2 2 12 4 2 2" xfId="55908"/>
    <cellStyle name="Normal 3 2 2 12 4 3" xfId="43311"/>
    <cellStyle name="Normal 3 2 2 12 4 4" xfId="33297"/>
    <cellStyle name="Normal 3 2 2 12 5" xfId="9848"/>
    <cellStyle name="Normal 3 2 2 12 5 2" xfId="22468"/>
    <cellStyle name="Normal 3 2 2 12 5 2 2" xfId="57684"/>
    <cellStyle name="Normal 3 2 2 12 5 3" xfId="45087"/>
    <cellStyle name="Normal 3 2 2 12 5 4" xfId="35073"/>
    <cellStyle name="Normal 3 2 2 12 6" xfId="11641"/>
    <cellStyle name="Normal 3 2 2 12 6 2" xfId="24244"/>
    <cellStyle name="Normal 3 2 2 12 6 2 2" xfId="59460"/>
    <cellStyle name="Normal 3 2 2 12 6 3" xfId="46863"/>
    <cellStyle name="Normal 3 2 2 12 6 4" xfId="36849"/>
    <cellStyle name="Normal 3 2 2 12 7" xfId="16008"/>
    <cellStyle name="Normal 3 2 2 12 7 2" xfId="51224"/>
    <cellStyle name="Normal 3 2 2 12 7 3" xfId="28613"/>
    <cellStyle name="Normal 3 2 2 12 8" xfId="14230"/>
    <cellStyle name="Normal 3 2 2 12 8 2" xfId="49448"/>
    <cellStyle name="Normal 3 2 2 12 9" xfId="38627"/>
    <cellStyle name="Normal 3 2 2 13" xfId="2503"/>
    <cellStyle name="Normal 3 2 2 13 10" xfId="26028"/>
    <cellStyle name="Normal 3 2 2 13 11" xfId="60432"/>
    <cellStyle name="Normal 3 2 2 13 2" xfId="4329"/>
    <cellStyle name="Normal 3 2 2 13 2 2" xfId="16975"/>
    <cellStyle name="Normal 3 2 2 13 2 2 2" xfId="52191"/>
    <cellStyle name="Normal 3 2 2 13 2 3" xfId="39594"/>
    <cellStyle name="Normal 3 2 2 13 2 4" xfId="29580"/>
    <cellStyle name="Normal 3 2 2 13 3" xfId="5799"/>
    <cellStyle name="Normal 3 2 2 13 3 2" xfId="18429"/>
    <cellStyle name="Normal 3 2 2 13 3 2 2" xfId="53645"/>
    <cellStyle name="Normal 3 2 2 13 3 3" xfId="41048"/>
    <cellStyle name="Normal 3 2 2 13 3 4" xfId="31034"/>
    <cellStyle name="Normal 3 2 2 13 4" xfId="7258"/>
    <cellStyle name="Normal 3 2 2 13 4 2" xfId="19883"/>
    <cellStyle name="Normal 3 2 2 13 4 2 2" xfId="55099"/>
    <cellStyle name="Normal 3 2 2 13 4 3" xfId="42502"/>
    <cellStyle name="Normal 3 2 2 13 4 4" xfId="32488"/>
    <cellStyle name="Normal 3 2 2 13 5" xfId="9039"/>
    <cellStyle name="Normal 3 2 2 13 5 2" xfId="21659"/>
    <cellStyle name="Normal 3 2 2 13 5 2 2" xfId="56875"/>
    <cellStyle name="Normal 3 2 2 13 5 3" xfId="44278"/>
    <cellStyle name="Normal 3 2 2 13 5 4" xfId="34264"/>
    <cellStyle name="Normal 3 2 2 13 6" xfId="10832"/>
    <cellStyle name="Normal 3 2 2 13 6 2" xfId="23435"/>
    <cellStyle name="Normal 3 2 2 13 6 2 2" xfId="58651"/>
    <cellStyle name="Normal 3 2 2 13 6 3" xfId="46054"/>
    <cellStyle name="Normal 3 2 2 13 6 4" xfId="36040"/>
    <cellStyle name="Normal 3 2 2 13 7" xfId="15199"/>
    <cellStyle name="Normal 3 2 2 13 7 2" xfId="50415"/>
    <cellStyle name="Normal 3 2 2 13 7 3" xfId="27804"/>
    <cellStyle name="Normal 3 2 2 13 8" xfId="13421"/>
    <cellStyle name="Normal 3 2 2 13 8 2" xfId="48639"/>
    <cellStyle name="Normal 3 2 2 13 9" xfId="37818"/>
    <cellStyle name="Normal 3 2 2 14" xfId="3666"/>
    <cellStyle name="Normal 3 2 2 14 2" xfId="8390"/>
    <cellStyle name="Normal 3 2 2 14 2 2" xfId="21015"/>
    <cellStyle name="Normal 3 2 2 14 2 2 2" xfId="56231"/>
    <cellStyle name="Normal 3 2 2 14 2 3" xfId="43634"/>
    <cellStyle name="Normal 3 2 2 14 2 4" xfId="33620"/>
    <cellStyle name="Normal 3 2 2 14 3" xfId="10171"/>
    <cellStyle name="Normal 3 2 2 14 3 2" xfId="22791"/>
    <cellStyle name="Normal 3 2 2 14 3 2 2" xfId="58007"/>
    <cellStyle name="Normal 3 2 2 14 3 3" xfId="45410"/>
    <cellStyle name="Normal 3 2 2 14 3 4" xfId="35396"/>
    <cellStyle name="Normal 3 2 2 14 4" xfId="11966"/>
    <cellStyle name="Normal 3 2 2 14 4 2" xfId="24567"/>
    <cellStyle name="Normal 3 2 2 14 4 2 2" xfId="59783"/>
    <cellStyle name="Normal 3 2 2 14 4 3" xfId="47186"/>
    <cellStyle name="Normal 3 2 2 14 4 4" xfId="37172"/>
    <cellStyle name="Normal 3 2 2 14 5" xfId="16331"/>
    <cellStyle name="Normal 3 2 2 14 5 2" xfId="51547"/>
    <cellStyle name="Normal 3 2 2 14 5 3" xfId="28936"/>
    <cellStyle name="Normal 3 2 2 14 6" xfId="14553"/>
    <cellStyle name="Normal 3 2 2 14 6 2" xfId="49771"/>
    <cellStyle name="Normal 3 2 2 14 7" xfId="38950"/>
    <cellStyle name="Normal 3 2 2 14 8" xfId="27160"/>
    <cellStyle name="Normal 3 2 2 15" xfId="3998"/>
    <cellStyle name="Normal 3 2 2 15 2" xfId="16653"/>
    <cellStyle name="Normal 3 2 2 15 2 2" xfId="51869"/>
    <cellStyle name="Normal 3 2 2 15 2 3" xfId="29258"/>
    <cellStyle name="Normal 3 2 2 15 3" xfId="13099"/>
    <cellStyle name="Normal 3 2 2 15 3 2" xfId="48317"/>
    <cellStyle name="Normal 3 2 2 15 4" xfId="39272"/>
    <cellStyle name="Normal 3 2 2 15 5" xfId="25706"/>
    <cellStyle name="Normal 3 2 2 16" xfId="5477"/>
    <cellStyle name="Normal 3 2 2 16 2" xfId="18107"/>
    <cellStyle name="Normal 3 2 2 16 2 2" xfId="53323"/>
    <cellStyle name="Normal 3 2 2 16 3" xfId="40726"/>
    <cellStyle name="Normal 3 2 2 16 4" xfId="30712"/>
    <cellStyle name="Normal 3 2 2 17" xfId="6933"/>
    <cellStyle name="Normal 3 2 2 17 2" xfId="19561"/>
    <cellStyle name="Normal 3 2 2 17 2 2" xfId="54777"/>
    <cellStyle name="Normal 3 2 2 17 3" xfId="42180"/>
    <cellStyle name="Normal 3 2 2 17 4" xfId="32166"/>
    <cellStyle name="Normal 3 2 2 18" xfId="8715"/>
    <cellStyle name="Normal 3 2 2 18 2" xfId="21337"/>
    <cellStyle name="Normal 3 2 2 18 2 2" xfId="56553"/>
    <cellStyle name="Normal 3 2 2 18 3" xfId="43956"/>
    <cellStyle name="Normal 3 2 2 18 4" xfId="33942"/>
    <cellStyle name="Normal 3 2 2 19" xfId="10635"/>
    <cellStyle name="Normal 3 2 2 19 2" xfId="23246"/>
    <cellStyle name="Normal 3 2 2 19 2 2" xfId="58462"/>
    <cellStyle name="Normal 3 2 2 19 3" xfId="45865"/>
    <cellStyle name="Normal 3 2 2 19 4" xfId="35851"/>
    <cellStyle name="Normal 3 2 2 2" xfId="1254"/>
    <cellStyle name="Normal 3 2 2 2 2" xfId="1255"/>
    <cellStyle name="Normal 3 2 2 2_District Target Attainment" xfId="1256"/>
    <cellStyle name="Normal 3 2 2 20" xfId="14876"/>
    <cellStyle name="Normal 3 2 2 20 2" xfId="50093"/>
    <cellStyle name="Normal 3 2 2 20 3" xfId="27482"/>
    <cellStyle name="Normal 3 2 2 21" xfId="12290"/>
    <cellStyle name="Normal 3 2 2 21 2" xfId="47508"/>
    <cellStyle name="Normal 3 2 2 22" xfId="37495"/>
    <cellStyle name="Normal 3 2 2 23" xfId="24897"/>
    <cellStyle name="Normal 3 2 2 24" xfId="60110"/>
    <cellStyle name="Normal 3 2 2 3" xfId="1257"/>
    <cellStyle name="Normal 3 2 2 3 10" xfId="5478"/>
    <cellStyle name="Normal 3 2 2 3 10 2" xfId="18108"/>
    <cellStyle name="Normal 3 2 2 3 10 2 2" xfId="53324"/>
    <cellStyle name="Normal 3 2 2 3 10 3" xfId="40727"/>
    <cellStyle name="Normal 3 2 2 3 10 4" xfId="30713"/>
    <cellStyle name="Normal 3 2 2 3 11" xfId="6934"/>
    <cellStyle name="Normal 3 2 2 3 11 2" xfId="19562"/>
    <cellStyle name="Normal 3 2 2 3 11 2 2" xfId="54778"/>
    <cellStyle name="Normal 3 2 2 3 11 3" xfId="42181"/>
    <cellStyle name="Normal 3 2 2 3 11 4" xfId="32167"/>
    <cellStyle name="Normal 3 2 2 3 12" xfId="8716"/>
    <cellStyle name="Normal 3 2 2 3 12 2" xfId="21338"/>
    <cellStyle name="Normal 3 2 2 3 12 2 2" xfId="56554"/>
    <cellStyle name="Normal 3 2 2 3 12 3" xfId="43957"/>
    <cellStyle name="Normal 3 2 2 3 12 4" xfId="33943"/>
    <cellStyle name="Normal 3 2 2 3 13" xfId="10636"/>
    <cellStyle name="Normal 3 2 2 3 13 2" xfId="23247"/>
    <cellStyle name="Normal 3 2 2 3 13 2 2" xfId="58463"/>
    <cellStyle name="Normal 3 2 2 3 13 3" xfId="45866"/>
    <cellStyle name="Normal 3 2 2 3 13 4" xfId="35852"/>
    <cellStyle name="Normal 3 2 2 3 14" xfId="14877"/>
    <cellStyle name="Normal 3 2 2 3 14 2" xfId="50094"/>
    <cellStyle name="Normal 3 2 2 3 14 3" xfId="27483"/>
    <cellStyle name="Normal 3 2 2 3 15" xfId="12291"/>
    <cellStyle name="Normal 3 2 2 3 15 2" xfId="47509"/>
    <cellStyle name="Normal 3 2 2 3 16" xfId="37496"/>
    <cellStyle name="Normal 3 2 2 3 17" xfId="24898"/>
    <cellStyle name="Normal 3 2 2 3 18" xfId="60111"/>
    <cellStyle name="Normal 3 2 2 3 2" xfId="1258"/>
    <cellStyle name="Normal 3 2 2 3 2 10" xfId="7008"/>
    <cellStyle name="Normal 3 2 2 3 2 10 2" xfId="19634"/>
    <cellStyle name="Normal 3 2 2 3 2 10 2 2" xfId="54850"/>
    <cellStyle name="Normal 3 2 2 3 2 10 3" xfId="42253"/>
    <cellStyle name="Normal 3 2 2 3 2 10 4" xfId="32239"/>
    <cellStyle name="Normal 3 2 2 3 2 11" xfId="8789"/>
    <cellStyle name="Normal 3 2 2 3 2 11 2" xfId="21410"/>
    <cellStyle name="Normal 3 2 2 3 2 11 2 2" xfId="56626"/>
    <cellStyle name="Normal 3 2 2 3 2 11 3" xfId="44029"/>
    <cellStyle name="Normal 3 2 2 3 2 11 4" xfId="34015"/>
    <cellStyle name="Normal 3 2 2 3 2 12" xfId="10637"/>
    <cellStyle name="Normal 3 2 2 3 2 12 2" xfId="23248"/>
    <cellStyle name="Normal 3 2 2 3 2 12 2 2" xfId="58464"/>
    <cellStyle name="Normal 3 2 2 3 2 12 3" xfId="45867"/>
    <cellStyle name="Normal 3 2 2 3 2 12 4" xfId="35853"/>
    <cellStyle name="Normal 3 2 2 3 2 13" xfId="14949"/>
    <cellStyle name="Normal 3 2 2 3 2 13 2" xfId="50166"/>
    <cellStyle name="Normal 3 2 2 3 2 13 3" xfId="27555"/>
    <cellStyle name="Normal 3 2 2 3 2 14" xfId="12363"/>
    <cellStyle name="Normal 3 2 2 3 2 14 2" xfId="47581"/>
    <cellStyle name="Normal 3 2 2 3 2 15" xfId="37568"/>
    <cellStyle name="Normal 3 2 2 3 2 16" xfId="24970"/>
    <cellStyle name="Normal 3 2 2 3 2 17" xfId="60183"/>
    <cellStyle name="Normal 3 2 2 3 2 2" xfId="1259"/>
    <cellStyle name="Normal 3 2 2 3 2 2 10" xfId="10638"/>
    <cellStyle name="Normal 3 2 2 3 2 2 10 2" xfId="23249"/>
    <cellStyle name="Normal 3 2 2 3 2 2 10 2 2" xfId="58465"/>
    <cellStyle name="Normal 3 2 2 3 2 2 10 3" xfId="45868"/>
    <cellStyle name="Normal 3 2 2 3 2 2 10 4" xfId="35854"/>
    <cellStyle name="Normal 3 2 2 3 2 2 11" xfId="15104"/>
    <cellStyle name="Normal 3 2 2 3 2 2 11 2" xfId="50320"/>
    <cellStyle name="Normal 3 2 2 3 2 2 11 3" xfId="27709"/>
    <cellStyle name="Normal 3 2 2 3 2 2 12" xfId="12517"/>
    <cellStyle name="Normal 3 2 2 3 2 2 12 2" xfId="47735"/>
    <cellStyle name="Normal 3 2 2 3 2 2 13" xfId="37723"/>
    <cellStyle name="Normal 3 2 2 3 2 2 14" xfId="25124"/>
    <cellStyle name="Normal 3 2 2 3 2 2 15" xfId="60337"/>
    <cellStyle name="Normal 3 2 2 3 2 2 2" xfId="3240"/>
    <cellStyle name="Normal 3 2 2 3 2 2 2 10" xfId="25608"/>
    <cellStyle name="Normal 3 2 2 3 2 2 2 11" xfId="61143"/>
    <cellStyle name="Normal 3 2 2 3 2 2 2 2" xfId="5040"/>
    <cellStyle name="Normal 3 2 2 3 2 2 2 2 2" xfId="17686"/>
    <cellStyle name="Normal 3 2 2 3 2 2 2 2 2 2" xfId="52902"/>
    <cellStyle name="Normal 3 2 2 3 2 2 2 2 2 3" xfId="30291"/>
    <cellStyle name="Normal 3 2 2 3 2 2 2 2 3" xfId="14132"/>
    <cellStyle name="Normal 3 2 2 3 2 2 2 2 3 2" xfId="49350"/>
    <cellStyle name="Normal 3 2 2 3 2 2 2 2 4" xfId="40305"/>
    <cellStyle name="Normal 3 2 2 3 2 2 2 2 5" xfId="26739"/>
    <cellStyle name="Normal 3 2 2 3 2 2 2 3" xfId="6510"/>
    <cellStyle name="Normal 3 2 2 3 2 2 2 3 2" xfId="19140"/>
    <cellStyle name="Normal 3 2 2 3 2 2 2 3 2 2" xfId="54356"/>
    <cellStyle name="Normal 3 2 2 3 2 2 2 3 3" xfId="41759"/>
    <cellStyle name="Normal 3 2 2 3 2 2 2 3 4" xfId="31745"/>
    <cellStyle name="Normal 3 2 2 3 2 2 2 4" xfId="7969"/>
    <cellStyle name="Normal 3 2 2 3 2 2 2 4 2" xfId="20594"/>
    <cellStyle name="Normal 3 2 2 3 2 2 2 4 2 2" xfId="55810"/>
    <cellStyle name="Normal 3 2 2 3 2 2 2 4 3" xfId="43213"/>
    <cellStyle name="Normal 3 2 2 3 2 2 2 4 4" xfId="33199"/>
    <cellStyle name="Normal 3 2 2 3 2 2 2 5" xfId="9750"/>
    <cellStyle name="Normal 3 2 2 3 2 2 2 5 2" xfId="22370"/>
    <cellStyle name="Normal 3 2 2 3 2 2 2 5 2 2" xfId="57586"/>
    <cellStyle name="Normal 3 2 2 3 2 2 2 5 3" xfId="44989"/>
    <cellStyle name="Normal 3 2 2 3 2 2 2 5 4" xfId="34975"/>
    <cellStyle name="Normal 3 2 2 3 2 2 2 6" xfId="11543"/>
    <cellStyle name="Normal 3 2 2 3 2 2 2 6 2" xfId="24146"/>
    <cellStyle name="Normal 3 2 2 3 2 2 2 6 2 2" xfId="59362"/>
    <cellStyle name="Normal 3 2 2 3 2 2 2 6 3" xfId="46765"/>
    <cellStyle name="Normal 3 2 2 3 2 2 2 6 4" xfId="36751"/>
    <cellStyle name="Normal 3 2 2 3 2 2 2 7" xfId="15910"/>
    <cellStyle name="Normal 3 2 2 3 2 2 2 7 2" xfId="51126"/>
    <cellStyle name="Normal 3 2 2 3 2 2 2 7 3" xfId="28515"/>
    <cellStyle name="Normal 3 2 2 3 2 2 2 8" xfId="13001"/>
    <cellStyle name="Normal 3 2 2 3 2 2 2 8 2" xfId="48219"/>
    <cellStyle name="Normal 3 2 2 3 2 2 2 9" xfId="38529"/>
    <cellStyle name="Normal 3 2 2 3 2 2 3" xfId="3569"/>
    <cellStyle name="Normal 3 2 2 3 2 2 3 10" xfId="27064"/>
    <cellStyle name="Normal 3 2 2 3 2 2 3 11" xfId="61468"/>
    <cellStyle name="Normal 3 2 2 3 2 2 3 2" xfId="5365"/>
    <cellStyle name="Normal 3 2 2 3 2 2 3 2 2" xfId="18011"/>
    <cellStyle name="Normal 3 2 2 3 2 2 3 2 2 2" xfId="53227"/>
    <cellStyle name="Normal 3 2 2 3 2 2 3 2 3" xfId="40630"/>
    <cellStyle name="Normal 3 2 2 3 2 2 3 2 4" xfId="30616"/>
    <cellStyle name="Normal 3 2 2 3 2 2 3 3" xfId="6835"/>
    <cellStyle name="Normal 3 2 2 3 2 2 3 3 2" xfId="19465"/>
    <cellStyle name="Normal 3 2 2 3 2 2 3 3 2 2" xfId="54681"/>
    <cellStyle name="Normal 3 2 2 3 2 2 3 3 3" xfId="42084"/>
    <cellStyle name="Normal 3 2 2 3 2 2 3 3 4" xfId="32070"/>
    <cellStyle name="Normal 3 2 2 3 2 2 3 4" xfId="8294"/>
    <cellStyle name="Normal 3 2 2 3 2 2 3 4 2" xfId="20919"/>
    <cellStyle name="Normal 3 2 2 3 2 2 3 4 2 2" xfId="56135"/>
    <cellStyle name="Normal 3 2 2 3 2 2 3 4 3" xfId="43538"/>
    <cellStyle name="Normal 3 2 2 3 2 2 3 4 4" xfId="33524"/>
    <cellStyle name="Normal 3 2 2 3 2 2 3 5" xfId="10075"/>
    <cellStyle name="Normal 3 2 2 3 2 2 3 5 2" xfId="22695"/>
    <cellStyle name="Normal 3 2 2 3 2 2 3 5 2 2" xfId="57911"/>
    <cellStyle name="Normal 3 2 2 3 2 2 3 5 3" xfId="45314"/>
    <cellStyle name="Normal 3 2 2 3 2 2 3 5 4" xfId="35300"/>
    <cellStyle name="Normal 3 2 2 3 2 2 3 6" xfId="11868"/>
    <cellStyle name="Normal 3 2 2 3 2 2 3 6 2" xfId="24471"/>
    <cellStyle name="Normal 3 2 2 3 2 2 3 6 2 2" xfId="59687"/>
    <cellStyle name="Normal 3 2 2 3 2 2 3 6 3" xfId="47090"/>
    <cellStyle name="Normal 3 2 2 3 2 2 3 6 4" xfId="37076"/>
    <cellStyle name="Normal 3 2 2 3 2 2 3 7" xfId="16235"/>
    <cellStyle name="Normal 3 2 2 3 2 2 3 7 2" xfId="51451"/>
    <cellStyle name="Normal 3 2 2 3 2 2 3 7 3" xfId="28840"/>
    <cellStyle name="Normal 3 2 2 3 2 2 3 8" xfId="14457"/>
    <cellStyle name="Normal 3 2 2 3 2 2 3 8 2" xfId="49675"/>
    <cellStyle name="Normal 3 2 2 3 2 2 3 9" xfId="38854"/>
    <cellStyle name="Normal 3 2 2 3 2 2 4" xfId="2731"/>
    <cellStyle name="Normal 3 2 2 3 2 2 4 10" xfId="26255"/>
    <cellStyle name="Normal 3 2 2 3 2 2 4 11" xfId="60659"/>
    <cellStyle name="Normal 3 2 2 3 2 2 4 2" xfId="4556"/>
    <cellStyle name="Normal 3 2 2 3 2 2 4 2 2" xfId="17202"/>
    <cellStyle name="Normal 3 2 2 3 2 2 4 2 2 2" xfId="52418"/>
    <cellStyle name="Normal 3 2 2 3 2 2 4 2 3" xfId="39821"/>
    <cellStyle name="Normal 3 2 2 3 2 2 4 2 4" xfId="29807"/>
    <cellStyle name="Normal 3 2 2 3 2 2 4 3" xfId="6026"/>
    <cellStyle name="Normal 3 2 2 3 2 2 4 3 2" xfId="18656"/>
    <cellStyle name="Normal 3 2 2 3 2 2 4 3 2 2" xfId="53872"/>
    <cellStyle name="Normal 3 2 2 3 2 2 4 3 3" xfId="41275"/>
    <cellStyle name="Normal 3 2 2 3 2 2 4 3 4" xfId="31261"/>
    <cellStyle name="Normal 3 2 2 3 2 2 4 4" xfId="7485"/>
    <cellStyle name="Normal 3 2 2 3 2 2 4 4 2" xfId="20110"/>
    <cellStyle name="Normal 3 2 2 3 2 2 4 4 2 2" xfId="55326"/>
    <cellStyle name="Normal 3 2 2 3 2 2 4 4 3" xfId="42729"/>
    <cellStyle name="Normal 3 2 2 3 2 2 4 4 4" xfId="32715"/>
    <cellStyle name="Normal 3 2 2 3 2 2 4 5" xfId="9266"/>
    <cellStyle name="Normal 3 2 2 3 2 2 4 5 2" xfId="21886"/>
    <cellStyle name="Normal 3 2 2 3 2 2 4 5 2 2" xfId="57102"/>
    <cellStyle name="Normal 3 2 2 3 2 2 4 5 3" xfId="44505"/>
    <cellStyle name="Normal 3 2 2 3 2 2 4 5 4" xfId="34491"/>
    <cellStyle name="Normal 3 2 2 3 2 2 4 6" xfId="11059"/>
    <cellStyle name="Normal 3 2 2 3 2 2 4 6 2" xfId="23662"/>
    <cellStyle name="Normal 3 2 2 3 2 2 4 6 2 2" xfId="58878"/>
    <cellStyle name="Normal 3 2 2 3 2 2 4 6 3" xfId="46281"/>
    <cellStyle name="Normal 3 2 2 3 2 2 4 6 4" xfId="36267"/>
    <cellStyle name="Normal 3 2 2 3 2 2 4 7" xfId="15426"/>
    <cellStyle name="Normal 3 2 2 3 2 2 4 7 2" xfId="50642"/>
    <cellStyle name="Normal 3 2 2 3 2 2 4 7 3" xfId="28031"/>
    <cellStyle name="Normal 3 2 2 3 2 2 4 8" xfId="13648"/>
    <cellStyle name="Normal 3 2 2 3 2 2 4 8 2" xfId="48866"/>
    <cellStyle name="Normal 3 2 2 3 2 2 4 9" xfId="38045"/>
    <cellStyle name="Normal 3 2 2 3 2 2 5" xfId="3894"/>
    <cellStyle name="Normal 3 2 2 3 2 2 5 2" xfId="8617"/>
    <cellStyle name="Normal 3 2 2 3 2 2 5 2 2" xfId="21242"/>
    <cellStyle name="Normal 3 2 2 3 2 2 5 2 2 2" xfId="56458"/>
    <cellStyle name="Normal 3 2 2 3 2 2 5 2 3" xfId="43861"/>
    <cellStyle name="Normal 3 2 2 3 2 2 5 2 4" xfId="33847"/>
    <cellStyle name="Normal 3 2 2 3 2 2 5 3" xfId="10398"/>
    <cellStyle name="Normal 3 2 2 3 2 2 5 3 2" xfId="23018"/>
    <cellStyle name="Normal 3 2 2 3 2 2 5 3 2 2" xfId="58234"/>
    <cellStyle name="Normal 3 2 2 3 2 2 5 3 3" xfId="45637"/>
    <cellStyle name="Normal 3 2 2 3 2 2 5 3 4" xfId="35623"/>
    <cellStyle name="Normal 3 2 2 3 2 2 5 4" xfId="12193"/>
    <cellStyle name="Normal 3 2 2 3 2 2 5 4 2" xfId="24794"/>
    <cellStyle name="Normal 3 2 2 3 2 2 5 4 2 2" xfId="60010"/>
    <cellStyle name="Normal 3 2 2 3 2 2 5 4 3" xfId="47413"/>
    <cellStyle name="Normal 3 2 2 3 2 2 5 4 4" xfId="37399"/>
    <cellStyle name="Normal 3 2 2 3 2 2 5 5" xfId="16558"/>
    <cellStyle name="Normal 3 2 2 3 2 2 5 5 2" xfId="51774"/>
    <cellStyle name="Normal 3 2 2 3 2 2 5 5 3" xfId="29163"/>
    <cellStyle name="Normal 3 2 2 3 2 2 5 6" xfId="14780"/>
    <cellStyle name="Normal 3 2 2 3 2 2 5 6 2" xfId="49998"/>
    <cellStyle name="Normal 3 2 2 3 2 2 5 7" xfId="39177"/>
    <cellStyle name="Normal 3 2 2 3 2 2 5 8" xfId="27387"/>
    <cellStyle name="Normal 3 2 2 3 2 2 6" xfId="4234"/>
    <cellStyle name="Normal 3 2 2 3 2 2 6 2" xfId="16880"/>
    <cellStyle name="Normal 3 2 2 3 2 2 6 2 2" xfId="52096"/>
    <cellStyle name="Normal 3 2 2 3 2 2 6 2 3" xfId="29485"/>
    <cellStyle name="Normal 3 2 2 3 2 2 6 3" xfId="13326"/>
    <cellStyle name="Normal 3 2 2 3 2 2 6 3 2" xfId="48544"/>
    <cellStyle name="Normal 3 2 2 3 2 2 6 4" xfId="39499"/>
    <cellStyle name="Normal 3 2 2 3 2 2 6 5" xfId="25933"/>
    <cellStyle name="Normal 3 2 2 3 2 2 7" xfId="5704"/>
    <cellStyle name="Normal 3 2 2 3 2 2 7 2" xfId="18334"/>
    <cellStyle name="Normal 3 2 2 3 2 2 7 2 2" xfId="53550"/>
    <cellStyle name="Normal 3 2 2 3 2 2 7 3" xfId="40953"/>
    <cellStyle name="Normal 3 2 2 3 2 2 7 4" xfId="30939"/>
    <cellStyle name="Normal 3 2 2 3 2 2 8" xfId="7163"/>
    <cellStyle name="Normal 3 2 2 3 2 2 8 2" xfId="19788"/>
    <cellStyle name="Normal 3 2 2 3 2 2 8 2 2" xfId="55004"/>
    <cellStyle name="Normal 3 2 2 3 2 2 8 3" xfId="42407"/>
    <cellStyle name="Normal 3 2 2 3 2 2 8 4" xfId="32393"/>
    <cellStyle name="Normal 3 2 2 3 2 2 9" xfId="8944"/>
    <cellStyle name="Normal 3 2 2 3 2 2 9 2" xfId="21564"/>
    <cellStyle name="Normal 3 2 2 3 2 2 9 2 2" xfId="56780"/>
    <cellStyle name="Normal 3 2 2 3 2 2 9 3" xfId="44183"/>
    <cellStyle name="Normal 3 2 2 3 2 2 9 4" xfId="34169"/>
    <cellStyle name="Normal 3 2 2 3 2 3" xfId="3080"/>
    <cellStyle name="Normal 3 2 2 3 2 3 10" xfId="25451"/>
    <cellStyle name="Normal 3 2 2 3 2 3 11" xfId="60986"/>
    <cellStyle name="Normal 3 2 2 3 2 3 2" xfId="4883"/>
    <cellStyle name="Normal 3 2 2 3 2 3 2 2" xfId="17529"/>
    <cellStyle name="Normal 3 2 2 3 2 3 2 2 2" xfId="52745"/>
    <cellStyle name="Normal 3 2 2 3 2 3 2 2 3" xfId="30134"/>
    <cellStyle name="Normal 3 2 2 3 2 3 2 3" xfId="13975"/>
    <cellStyle name="Normal 3 2 2 3 2 3 2 3 2" xfId="49193"/>
    <cellStyle name="Normal 3 2 2 3 2 3 2 4" xfId="40148"/>
    <cellStyle name="Normal 3 2 2 3 2 3 2 5" xfId="26582"/>
    <cellStyle name="Normal 3 2 2 3 2 3 3" xfId="6353"/>
    <cellStyle name="Normal 3 2 2 3 2 3 3 2" xfId="18983"/>
    <cellStyle name="Normal 3 2 2 3 2 3 3 2 2" xfId="54199"/>
    <cellStyle name="Normal 3 2 2 3 2 3 3 3" xfId="41602"/>
    <cellStyle name="Normal 3 2 2 3 2 3 3 4" xfId="31588"/>
    <cellStyle name="Normal 3 2 2 3 2 3 4" xfId="7812"/>
    <cellStyle name="Normal 3 2 2 3 2 3 4 2" xfId="20437"/>
    <cellStyle name="Normal 3 2 2 3 2 3 4 2 2" xfId="55653"/>
    <cellStyle name="Normal 3 2 2 3 2 3 4 3" xfId="43056"/>
    <cellStyle name="Normal 3 2 2 3 2 3 4 4" xfId="33042"/>
    <cellStyle name="Normal 3 2 2 3 2 3 5" xfId="9593"/>
    <cellStyle name="Normal 3 2 2 3 2 3 5 2" xfId="22213"/>
    <cellStyle name="Normal 3 2 2 3 2 3 5 2 2" xfId="57429"/>
    <cellStyle name="Normal 3 2 2 3 2 3 5 3" xfId="44832"/>
    <cellStyle name="Normal 3 2 2 3 2 3 5 4" xfId="34818"/>
    <cellStyle name="Normal 3 2 2 3 2 3 6" xfId="11386"/>
    <cellStyle name="Normal 3 2 2 3 2 3 6 2" xfId="23989"/>
    <cellStyle name="Normal 3 2 2 3 2 3 6 2 2" xfId="59205"/>
    <cellStyle name="Normal 3 2 2 3 2 3 6 3" xfId="46608"/>
    <cellStyle name="Normal 3 2 2 3 2 3 6 4" xfId="36594"/>
    <cellStyle name="Normal 3 2 2 3 2 3 7" xfId="15753"/>
    <cellStyle name="Normal 3 2 2 3 2 3 7 2" xfId="50969"/>
    <cellStyle name="Normal 3 2 2 3 2 3 7 3" xfId="28358"/>
    <cellStyle name="Normal 3 2 2 3 2 3 8" xfId="12844"/>
    <cellStyle name="Normal 3 2 2 3 2 3 8 2" xfId="48062"/>
    <cellStyle name="Normal 3 2 2 3 2 3 9" xfId="38372"/>
    <cellStyle name="Normal 3 2 2 3 2 4" xfId="2907"/>
    <cellStyle name="Normal 3 2 2 3 2 4 10" xfId="25292"/>
    <cellStyle name="Normal 3 2 2 3 2 4 11" xfId="60827"/>
    <cellStyle name="Normal 3 2 2 3 2 4 2" xfId="4724"/>
    <cellStyle name="Normal 3 2 2 3 2 4 2 2" xfId="17370"/>
    <cellStyle name="Normal 3 2 2 3 2 4 2 2 2" xfId="52586"/>
    <cellStyle name="Normal 3 2 2 3 2 4 2 2 3" xfId="29975"/>
    <cellStyle name="Normal 3 2 2 3 2 4 2 3" xfId="13816"/>
    <cellStyle name="Normal 3 2 2 3 2 4 2 3 2" xfId="49034"/>
    <cellStyle name="Normal 3 2 2 3 2 4 2 4" xfId="39989"/>
    <cellStyle name="Normal 3 2 2 3 2 4 2 5" xfId="26423"/>
    <cellStyle name="Normal 3 2 2 3 2 4 3" xfId="6194"/>
    <cellStyle name="Normal 3 2 2 3 2 4 3 2" xfId="18824"/>
    <cellStyle name="Normal 3 2 2 3 2 4 3 2 2" xfId="54040"/>
    <cellStyle name="Normal 3 2 2 3 2 4 3 3" xfId="41443"/>
    <cellStyle name="Normal 3 2 2 3 2 4 3 4" xfId="31429"/>
    <cellStyle name="Normal 3 2 2 3 2 4 4" xfId="7653"/>
    <cellStyle name="Normal 3 2 2 3 2 4 4 2" xfId="20278"/>
    <cellStyle name="Normal 3 2 2 3 2 4 4 2 2" xfId="55494"/>
    <cellStyle name="Normal 3 2 2 3 2 4 4 3" xfId="42897"/>
    <cellStyle name="Normal 3 2 2 3 2 4 4 4" xfId="32883"/>
    <cellStyle name="Normal 3 2 2 3 2 4 5" xfId="9434"/>
    <cellStyle name="Normal 3 2 2 3 2 4 5 2" xfId="22054"/>
    <cellStyle name="Normal 3 2 2 3 2 4 5 2 2" xfId="57270"/>
    <cellStyle name="Normal 3 2 2 3 2 4 5 3" xfId="44673"/>
    <cellStyle name="Normal 3 2 2 3 2 4 5 4" xfId="34659"/>
    <cellStyle name="Normal 3 2 2 3 2 4 6" xfId="11227"/>
    <cellStyle name="Normal 3 2 2 3 2 4 6 2" xfId="23830"/>
    <cellStyle name="Normal 3 2 2 3 2 4 6 2 2" xfId="59046"/>
    <cellStyle name="Normal 3 2 2 3 2 4 6 3" xfId="46449"/>
    <cellStyle name="Normal 3 2 2 3 2 4 6 4" xfId="36435"/>
    <cellStyle name="Normal 3 2 2 3 2 4 7" xfId="15594"/>
    <cellStyle name="Normal 3 2 2 3 2 4 7 2" xfId="50810"/>
    <cellStyle name="Normal 3 2 2 3 2 4 7 3" xfId="28199"/>
    <cellStyle name="Normal 3 2 2 3 2 4 8" xfId="12685"/>
    <cellStyle name="Normal 3 2 2 3 2 4 8 2" xfId="47903"/>
    <cellStyle name="Normal 3 2 2 3 2 4 9" xfId="38213"/>
    <cellStyle name="Normal 3 2 2 3 2 5" xfId="3415"/>
    <cellStyle name="Normal 3 2 2 3 2 5 10" xfId="26910"/>
    <cellStyle name="Normal 3 2 2 3 2 5 11" xfId="61314"/>
    <cellStyle name="Normal 3 2 2 3 2 5 2" xfId="5211"/>
    <cellStyle name="Normal 3 2 2 3 2 5 2 2" xfId="17857"/>
    <cellStyle name="Normal 3 2 2 3 2 5 2 2 2" xfId="53073"/>
    <cellStyle name="Normal 3 2 2 3 2 5 2 3" xfId="40476"/>
    <cellStyle name="Normal 3 2 2 3 2 5 2 4" xfId="30462"/>
    <cellStyle name="Normal 3 2 2 3 2 5 3" xfId="6681"/>
    <cellStyle name="Normal 3 2 2 3 2 5 3 2" xfId="19311"/>
    <cellStyle name="Normal 3 2 2 3 2 5 3 2 2" xfId="54527"/>
    <cellStyle name="Normal 3 2 2 3 2 5 3 3" xfId="41930"/>
    <cellStyle name="Normal 3 2 2 3 2 5 3 4" xfId="31916"/>
    <cellStyle name="Normal 3 2 2 3 2 5 4" xfId="8140"/>
    <cellStyle name="Normal 3 2 2 3 2 5 4 2" xfId="20765"/>
    <cellStyle name="Normal 3 2 2 3 2 5 4 2 2" xfId="55981"/>
    <cellStyle name="Normal 3 2 2 3 2 5 4 3" xfId="43384"/>
    <cellStyle name="Normal 3 2 2 3 2 5 4 4" xfId="33370"/>
    <cellStyle name="Normal 3 2 2 3 2 5 5" xfId="9921"/>
    <cellStyle name="Normal 3 2 2 3 2 5 5 2" xfId="22541"/>
    <cellStyle name="Normal 3 2 2 3 2 5 5 2 2" xfId="57757"/>
    <cellStyle name="Normal 3 2 2 3 2 5 5 3" xfId="45160"/>
    <cellStyle name="Normal 3 2 2 3 2 5 5 4" xfId="35146"/>
    <cellStyle name="Normal 3 2 2 3 2 5 6" xfId="11714"/>
    <cellStyle name="Normal 3 2 2 3 2 5 6 2" xfId="24317"/>
    <cellStyle name="Normal 3 2 2 3 2 5 6 2 2" xfId="59533"/>
    <cellStyle name="Normal 3 2 2 3 2 5 6 3" xfId="46936"/>
    <cellStyle name="Normal 3 2 2 3 2 5 6 4" xfId="36922"/>
    <cellStyle name="Normal 3 2 2 3 2 5 7" xfId="16081"/>
    <cellStyle name="Normal 3 2 2 3 2 5 7 2" xfId="51297"/>
    <cellStyle name="Normal 3 2 2 3 2 5 7 3" xfId="28686"/>
    <cellStyle name="Normal 3 2 2 3 2 5 8" xfId="14303"/>
    <cellStyle name="Normal 3 2 2 3 2 5 8 2" xfId="49521"/>
    <cellStyle name="Normal 3 2 2 3 2 5 9" xfId="38700"/>
    <cellStyle name="Normal 3 2 2 3 2 6" xfId="2576"/>
    <cellStyle name="Normal 3 2 2 3 2 6 10" xfId="26101"/>
    <cellStyle name="Normal 3 2 2 3 2 6 11" xfId="60505"/>
    <cellStyle name="Normal 3 2 2 3 2 6 2" xfId="4402"/>
    <cellStyle name="Normal 3 2 2 3 2 6 2 2" xfId="17048"/>
    <cellStyle name="Normal 3 2 2 3 2 6 2 2 2" xfId="52264"/>
    <cellStyle name="Normal 3 2 2 3 2 6 2 3" xfId="39667"/>
    <cellStyle name="Normal 3 2 2 3 2 6 2 4" xfId="29653"/>
    <cellStyle name="Normal 3 2 2 3 2 6 3" xfId="5872"/>
    <cellStyle name="Normal 3 2 2 3 2 6 3 2" xfId="18502"/>
    <cellStyle name="Normal 3 2 2 3 2 6 3 2 2" xfId="53718"/>
    <cellStyle name="Normal 3 2 2 3 2 6 3 3" xfId="41121"/>
    <cellStyle name="Normal 3 2 2 3 2 6 3 4" xfId="31107"/>
    <cellStyle name="Normal 3 2 2 3 2 6 4" xfId="7331"/>
    <cellStyle name="Normal 3 2 2 3 2 6 4 2" xfId="19956"/>
    <cellStyle name="Normal 3 2 2 3 2 6 4 2 2" xfId="55172"/>
    <cellStyle name="Normal 3 2 2 3 2 6 4 3" xfId="42575"/>
    <cellStyle name="Normal 3 2 2 3 2 6 4 4" xfId="32561"/>
    <cellStyle name="Normal 3 2 2 3 2 6 5" xfId="9112"/>
    <cellStyle name="Normal 3 2 2 3 2 6 5 2" xfId="21732"/>
    <cellStyle name="Normal 3 2 2 3 2 6 5 2 2" xfId="56948"/>
    <cellStyle name="Normal 3 2 2 3 2 6 5 3" xfId="44351"/>
    <cellStyle name="Normal 3 2 2 3 2 6 5 4" xfId="34337"/>
    <cellStyle name="Normal 3 2 2 3 2 6 6" xfId="10905"/>
    <cellStyle name="Normal 3 2 2 3 2 6 6 2" xfId="23508"/>
    <cellStyle name="Normal 3 2 2 3 2 6 6 2 2" xfId="58724"/>
    <cellStyle name="Normal 3 2 2 3 2 6 6 3" xfId="46127"/>
    <cellStyle name="Normal 3 2 2 3 2 6 6 4" xfId="36113"/>
    <cellStyle name="Normal 3 2 2 3 2 6 7" xfId="15272"/>
    <cellStyle name="Normal 3 2 2 3 2 6 7 2" xfId="50488"/>
    <cellStyle name="Normal 3 2 2 3 2 6 7 3" xfId="27877"/>
    <cellStyle name="Normal 3 2 2 3 2 6 8" xfId="13494"/>
    <cellStyle name="Normal 3 2 2 3 2 6 8 2" xfId="48712"/>
    <cellStyle name="Normal 3 2 2 3 2 6 9" xfId="37891"/>
    <cellStyle name="Normal 3 2 2 3 2 7" xfId="3739"/>
    <cellStyle name="Normal 3 2 2 3 2 7 2" xfId="8463"/>
    <cellStyle name="Normal 3 2 2 3 2 7 2 2" xfId="21088"/>
    <cellStyle name="Normal 3 2 2 3 2 7 2 2 2" xfId="56304"/>
    <cellStyle name="Normal 3 2 2 3 2 7 2 3" xfId="43707"/>
    <cellStyle name="Normal 3 2 2 3 2 7 2 4" xfId="33693"/>
    <cellStyle name="Normal 3 2 2 3 2 7 3" xfId="10244"/>
    <cellStyle name="Normal 3 2 2 3 2 7 3 2" xfId="22864"/>
    <cellStyle name="Normal 3 2 2 3 2 7 3 2 2" xfId="58080"/>
    <cellStyle name="Normal 3 2 2 3 2 7 3 3" xfId="45483"/>
    <cellStyle name="Normal 3 2 2 3 2 7 3 4" xfId="35469"/>
    <cellStyle name="Normal 3 2 2 3 2 7 4" xfId="12039"/>
    <cellStyle name="Normal 3 2 2 3 2 7 4 2" xfId="24640"/>
    <cellStyle name="Normal 3 2 2 3 2 7 4 2 2" xfId="59856"/>
    <cellStyle name="Normal 3 2 2 3 2 7 4 3" xfId="47259"/>
    <cellStyle name="Normal 3 2 2 3 2 7 4 4" xfId="37245"/>
    <cellStyle name="Normal 3 2 2 3 2 7 5" xfId="16404"/>
    <cellStyle name="Normal 3 2 2 3 2 7 5 2" xfId="51620"/>
    <cellStyle name="Normal 3 2 2 3 2 7 5 3" xfId="29009"/>
    <cellStyle name="Normal 3 2 2 3 2 7 6" xfId="14626"/>
    <cellStyle name="Normal 3 2 2 3 2 7 6 2" xfId="49844"/>
    <cellStyle name="Normal 3 2 2 3 2 7 7" xfId="39023"/>
    <cellStyle name="Normal 3 2 2 3 2 7 8" xfId="27233"/>
    <cellStyle name="Normal 3 2 2 3 2 8" xfId="4077"/>
    <cellStyle name="Normal 3 2 2 3 2 8 2" xfId="16726"/>
    <cellStyle name="Normal 3 2 2 3 2 8 2 2" xfId="51942"/>
    <cellStyle name="Normal 3 2 2 3 2 8 2 3" xfId="29331"/>
    <cellStyle name="Normal 3 2 2 3 2 8 3" xfId="13172"/>
    <cellStyle name="Normal 3 2 2 3 2 8 3 2" xfId="48390"/>
    <cellStyle name="Normal 3 2 2 3 2 8 4" xfId="39345"/>
    <cellStyle name="Normal 3 2 2 3 2 8 5" xfId="25779"/>
    <cellStyle name="Normal 3 2 2 3 2 9" xfId="5550"/>
    <cellStyle name="Normal 3 2 2 3 2 9 2" xfId="18180"/>
    <cellStyle name="Normal 3 2 2 3 2 9 2 2" xfId="53396"/>
    <cellStyle name="Normal 3 2 2 3 2 9 3" xfId="40799"/>
    <cellStyle name="Normal 3 2 2 3 2 9 4" xfId="30785"/>
    <cellStyle name="Normal 3 2 2 3 3" xfId="1260"/>
    <cellStyle name="Normal 3 2 2 3 3 10" xfId="10639"/>
    <cellStyle name="Normal 3 2 2 3 3 10 2" xfId="23250"/>
    <cellStyle name="Normal 3 2 2 3 3 10 2 2" xfId="58466"/>
    <cellStyle name="Normal 3 2 2 3 3 10 3" xfId="45869"/>
    <cellStyle name="Normal 3 2 2 3 3 10 4" xfId="35855"/>
    <cellStyle name="Normal 3 2 2 3 3 11" xfId="15030"/>
    <cellStyle name="Normal 3 2 2 3 3 11 2" xfId="50246"/>
    <cellStyle name="Normal 3 2 2 3 3 11 3" xfId="27635"/>
    <cellStyle name="Normal 3 2 2 3 3 12" xfId="12443"/>
    <cellStyle name="Normal 3 2 2 3 3 12 2" xfId="47661"/>
    <cellStyle name="Normal 3 2 2 3 3 13" xfId="37649"/>
    <cellStyle name="Normal 3 2 2 3 3 14" xfId="25050"/>
    <cellStyle name="Normal 3 2 2 3 3 15" xfId="60263"/>
    <cellStyle name="Normal 3 2 2 3 3 2" xfId="3166"/>
    <cellStyle name="Normal 3 2 2 3 3 2 10" xfId="25534"/>
    <cellStyle name="Normal 3 2 2 3 3 2 11" xfId="61069"/>
    <cellStyle name="Normal 3 2 2 3 3 2 2" xfId="4966"/>
    <cellStyle name="Normal 3 2 2 3 3 2 2 2" xfId="17612"/>
    <cellStyle name="Normal 3 2 2 3 3 2 2 2 2" xfId="52828"/>
    <cellStyle name="Normal 3 2 2 3 3 2 2 2 3" xfId="30217"/>
    <cellStyle name="Normal 3 2 2 3 3 2 2 3" xfId="14058"/>
    <cellStyle name="Normal 3 2 2 3 3 2 2 3 2" xfId="49276"/>
    <cellStyle name="Normal 3 2 2 3 3 2 2 4" xfId="40231"/>
    <cellStyle name="Normal 3 2 2 3 3 2 2 5" xfId="26665"/>
    <cellStyle name="Normal 3 2 2 3 3 2 3" xfId="6436"/>
    <cellStyle name="Normal 3 2 2 3 3 2 3 2" xfId="19066"/>
    <cellStyle name="Normal 3 2 2 3 3 2 3 2 2" xfId="54282"/>
    <cellStyle name="Normal 3 2 2 3 3 2 3 3" xfId="41685"/>
    <cellStyle name="Normal 3 2 2 3 3 2 3 4" xfId="31671"/>
    <cellStyle name="Normal 3 2 2 3 3 2 4" xfId="7895"/>
    <cellStyle name="Normal 3 2 2 3 3 2 4 2" xfId="20520"/>
    <cellStyle name="Normal 3 2 2 3 3 2 4 2 2" xfId="55736"/>
    <cellStyle name="Normal 3 2 2 3 3 2 4 3" xfId="43139"/>
    <cellStyle name="Normal 3 2 2 3 3 2 4 4" xfId="33125"/>
    <cellStyle name="Normal 3 2 2 3 3 2 5" xfId="9676"/>
    <cellStyle name="Normal 3 2 2 3 3 2 5 2" xfId="22296"/>
    <cellStyle name="Normal 3 2 2 3 3 2 5 2 2" xfId="57512"/>
    <cellStyle name="Normal 3 2 2 3 3 2 5 3" xfId="44915"/>
    <cellStyle name="Normal 3 2 2 3 3 2 5 4" xfId="34901"/>
    <cellStyle name="Normal 3 2 2 3 3 2 6" xfId="11469"/>
    <cellStyle name="Normal 3 2 2 3 3 2 6 2" xfId="24072"/>
    <cellStyle name="Normal 3 2 2 3 3 2 6 2 2" xfId="59288"/>
    <cellStyle name="Normal 3 2 2 3 3 2 6 3" xfId="46691"/>
    <cellStyle name="Normal 3 2 2 3 3 2 6 4" xfId="36677"/>
    <cellStyle name="Normal 3 2 2 3 3 2 7" xfId="15836"/>
    <cellStyle name="Normal 3 2 2 3 3 2 7 2" xfId="51052"/>
    <cellStyle name="Normal 3 2 2 3 3 2 7 3" xfId="28441"/>
    <cellStyle name="Normal 3 2 2 3 3 2 8" xfId="12927"/>
    <cellStyle name="Normal 3 2 2 3 3 2 8 2" xfId="48145"/>
    <cellStyle name="Normal 3 2 2 3 3 2 9" xfId="38455"/>
    <cellStyle name="Normal 3 2 2 3 3 3" xfId="3495"/>
    <cellStyle name="Normal 3 2 2 3 3 3 10" xfId="26990"/>
    <cellStyle name="Normal 3 2 2 3 3 3 11" xfId="61394"/>
    <cellStyle name="Normal 3 2 2 3 3 3 2" xfId="5291"/>
    <cellStyle name="Normal 3 2 2 3 3 3 2 2" xfId="17937"/>
    <cellStyle name="Normal 3 2 2 3 3 3 2 2 2" xfId="53153"/>
    <cellStyle name="Normal 3 2 2 3 3 3 2 3" xfId="40556"/>
    <cellStyle name="Normal 3 2 2 3 3 3 2 4" xfId="30542"/>
    <cellStyle name="Normal 3 2 2 3 3 3 3" xfId="6761"/>
    <cellStyle name="Normal 3 2 2 3 3 3 3 2" xfId="19391"/>
    <cellStyle name="Normal 3 2 2 3 3 3 3 2 2" xfId="54607"/>
    <cellStyle name="Normal 3 2 2 3 3 3 3 3" xfId="42010"/>
    <cellStyle name="Normal 3 2 2 3 3 3 3 4" xfId="31996"/>
    <cellStyle name="Normal 3 2 2 3 3 3 4" xfId="8220"/>
    <cellStyle name="Normal 3 2 2 3 3 3 4 2" xfId="20845"/>
    <cellStyle name="Normal 3 2 2 3 3 3 4 2 2" xfId="56061"/>
    <cellStyle name="Normal 3 2 2 3 3 3 4 3" xfId="43464"/>
    <cellStyle name="Normal 3 2 2 3 3 3 4 4" xfId="33450"/>
    <cellStyle name="Normal 3 2 2 3 3 3 5" xfId="10001"/>
    <cellStyle name="Normal 3 2 2 3 3 3 5 2" xfId="22621"/>
    <cellStyle name="Normal 3 2 2 3 3 3 5 2 2" xfId="57837"/>
    <cellStyle name="Normal 3 2 2 3 3 3 5 3" xfId="45240"/>
    <cellStyle name="Normal 3 2 2 3 3 3 5 4" xfId="35226"/>
    <cellStyle name="Normal 3 2 2 3 3 3 6" xfId="11794"/>
    <cellStyle name="Normal 3 2 2 3 3 3 6 2" xfId="24397"/>
    <cellStyle name="Normal 3 2 2 3 3 3 6 2 2" xfId="59613"/>
    <cellStyle name="Normal 3 2 2 3 3 3 6 3" xfId="47016"/>
    <cellStyle name="Normal 3 2 2 3 3 3 6 4" xfId="37002"/>
    <cellStyle name="Normal 3 2 2 3 3 3 7" xfId="16161"/>
    <cellStyle name="Normal 3 2 2 3 3 3 7 2" xfId="51377"/>
    <cellStyle name="Normal 3 2 2 3 3 3 7 3" xfId="28766"/>
    <cellStyle name="Normal 3 2 2 3 3 3 8" xfId="14383"/>
    <cellStyle name="Normal 3 2 2 3 3 3 8 2" xfId="49601"/>
    <cellStyle name="Normal 3 2 2 3 3 3 9" xfId="38780"/>
    <cellStyle name="Normal 3 2 2 3 3 4" xfId="2657"/>
    <cellStyle name="Normal 3 2 2 3 3 4 10" xfId="26181"/>
    <cellStyle name="Normal 3 2 2 3 3 4 11" xfId="60585"/>
    <cellStyle name="Normal 3 2 2 3 3 4 2" xfId="4482"/>
    <cellStyle name="Normal 3 2 2 3 3 4 2 2" xfId="17128"/>
    <cellStyle name="Normal 3 2 2 3 3 4 2 2 2" xfId="52344"/>
    <cellStyle name="Normal 3 2 2 3 3 4 2 3" xfId="39747"/>
    <cellStyle name="Normal 3 2 2 3 3 4 2 4" xfId="29733"/>
    <cellStyle name="Normal 3 2 2 3 3 4 3" xfId="5952"/>
    <cellStyle name="Normal 3 2 2 3 3 4 3 2" xfId="18582"/>
    <cellStyle name="Normal 3 2 2 3 3 4 3 2 2" xfId="53798"/>
    <cellStyle name="Normal 3 2 2 3 3 4 3 3" xfId="41201"/>
    <cellStyle name="Normal 3 2 2 3 3 4 3 4" xfId="31187"/>
    <cellStyle name="Normal 3 2 2 3 3 4 4" xfId="7411"/>
    <cellStyle name="Normal 3 2 2 3 3 4 4 2" xfId="20036"/>
    <cellStyle name="Normal 3 2 2 3 3 4 4 2 2" xfId="55252"/>
    <cellStyle name="Normal 3 2 2 3 3 4 4 3" xfId="42655"/>
    <cellStyle name="Normal 3 2 2 3 3 4 4 4" xfId="32641"/>
    <cellStyle name="Normal 3 2 2 3 3 4 5" xfId="9192"/>
    <cellStyle name="Normal 3 2 2 3 3 4 5 2" xfId="21812"/>
    <cellStyle name="Normal 3 2 2 3 3 4 5 2 2" xfId="57028"/>
    <cellStyle name="Normal 3 2 2 3 3 4 5 3" xfId="44431"/>
    <cellStyle name="Normal 3 2 2 3 3 4 5 4" xfId="34417"/>
    <cellStyle name="Normal 3 2 2 3 3 4 6" xfId="10985"/>
    <cellStyle name="Normal 3 2 2 3 3 4 6 2" xfId="23588"/>
    <cellStyle name="Normal 3 2 2 3 3 4 6 2 2" xfId="58804"/>
    <cellStyle name="Normal 3 2 2 3 3 4 6 3" xfId="46207"/>
    <cellStyle name="Normal 3 2 2 3 3 4 6 4" xfId="36193"/>
    <cellStyle name="Normal 3 2 2 3 3 4 7" xfId="15352"/>
    <cellStyle name="Normal 3 2 2 3 3 4 7 2" xfId="50568"/>
    <cellStyle name="Normal 3 2 2 3 3 4 7 3" xfId="27957"/>
    <cellStyle name="Normal 3 2 2 3 3 4 8" xfId="13574"/>
    <cellStyle name="Normal 3 2 2 3 3 4 8 2" xfId="48792"/>
    <cellStyle name="Normal 3 2 2 3 3 4 9" xfId="37971"/>
    <cellStyle name="Normal 3 2 2 3 3 5" xfId="3820"/>
    <cellStyle name="Normal 3 2 2 3 3 5 2" xfId="8543"/>
    <cellStyle name="Normal 3 2 2 3 3 5 2 2" xfId="21168"/>
    <cellStyle name="Normal 3 2 2 3 3 5 2 2 2" xfId="56384"/>
    <cellStyle name="Normal 3 2 2 3 3 5 2 3" xfId="43787"/>
    <cellStyle name="Normal 3 2 2 3 3 5 2 4" xfId="33773"/>
    <cellStyle name="Normal 3 2 2 3 3 5 3" xfId="10324"/>
    <cellStyle name="Normal 3 2 2 3 3 5 3 2" xfId="22944"/>
    <cellStyle name="Normal 3 2 2 3 3 5 3 2 2" xfId="58160"/>
    <cellStyle name="Normal 3 2 2 3 3 5 3 3" xfId="45563"/>
    <cellStyle name="Normal 3 2 2 3 3 5 3 4" xfId="35549"/>
    <cellStyle name="Normal 3 2 2 3 3 5 4" xfId="12119"/>
    <cellStyle name="Normal 3 2 2 3 3 5 4 2" xfId="24720"/>
    <cellStyle name="Normal 3 2 2 3 3 5 4 2 2" xfId="59936"/>
    <cellStyle name="Normal 3 2 2 3 3 5 4 3" xfId="47339"/>
    <cellStyle name="Normal 3 2 2 3 3 5 4 4" xfId="37325"/>
    <cellStyle name="Normal 3 2 2 3 3 5 5" xfId="16484"/>
    <cellStyle name="Normal 3 2 2 3 3 5 5 2" xfId="51700"/>
    <cellStyle name="Normal 3 2 2 3 3 5 5 3" xfId="29089"/>
    <cellStyle name="Normal 3 2 2 3 3 5 6" xfId="14706"/>
    <cellStyle name="Normal 3 2 2 3 3 5 6 2" xfId="49924"/>
    <cellStyle name="Normal 3 2 2 3 3 5 7" xfId="39103"/>
    <cellStyle name="Normal 3 2 2 3 3 5 8" xfId="27313"/>
    <cellStyle name="Normal 3 2 2 3 3 6" xfId="4160"/>
    <cellStyle name="Normal 3 2 2 3 3 6 2" xfId="16806"/>
    <cellStyle name="Normal 3 2 2 3 3 6 2 2" xfId="52022"/>
    <cellStyle name="Normal 3 2 2 3 3 6 2 3" xfId="29411"/>
    <cellStyle name="Normal 3 2 2 3 3 6 3" xfId="13252"/>
    <cellStyle name="Normal 3 2 2 3 3 6 3 2" xfId="48470"/>
    <cellStyle name="Normal 3 2 2 3 3 6 4" xfId="39425"/>
    <cellStyle name="Normal 3 2 2 3 3 6 5" xfId="25859"/>
    <cellStyle name="Normal 3 2 2 3 3 7" xfId="5630"/>
    <cellStyle name="Normal 3 2 2 3 3 7 2" xfId="18260"/>
    <cellStyle name="Normal 3 2 2 3 3 7 2 2" xfId="53476"/>
    <cellStyle name="Normal 3 2 2 3 3 7 3" xfId="40879"/>
    <cellStyle name="Normal 3 2 2 3 3 7 4" xfId="30865"/>
    <cellStyle name="Normal 3 2 2 3 3 8" xfId="7089"/>
    <cellStyle name="Normal 3 2 2 3 3 8 2" xfId="19714"/>
    <cellStyle name="Normal 3 2 2 3 3 8 2 2" xfId="54930"/>
    <cellStyle name="Normal 3 2 2 3 3 8 3" xfId="42333"/>
    <cellStyle name="Normal 3 2 2 3 3 8 4" xfId="32319"/>
    <cellStyle name="Normal 3 2 2 3 3 9" xfId="8870"/>
    <cellStyle name="Normal 3 2 2 3 3 9 2" xfId="21490"/>
    <cellStyle name="Normal 3 2 2 3 3 9 2 2" xfId="56706"/>
    <cellStyle name="Normal 3 2 2 3 3 9 3" xfId="44109"/>
    <cellStyle name="Normal 3 2 2 3 3 9 4" xfId="34095"/>
    <cellStyle name="Normal 3 2 2 3 4" xfId="3001"/>
    <cellStyle name="Normal 3 2 2 3 4 10" xfId="25375"/>
    <cellStyle name="Normal 3 2 2 3 4 11" xfId="60910"/>
    <cellStyle name="Normal 3 2 2 3 4 2" xfId="4807"/>
    <cellStyle name="Normal 3 2 2 3 4 2 2" xfId="17453"/>
    <cellStyle name="Normal 3 2 2 3 4 2 2 2" xfId="52669"/>
    <cellStyle name="Normal 3 2 2 3 4 2 2 3" xfId="30058"/>
    <cellStyle name="Normal 3 2 2 3 4 2 3" xfId="13899"/>
    <cellStyle name="Normal 3 2 2 3 4 2 3 2" xfId="49117"/>
    <cellStyle name="Normal 3 2 2 3 4 2 4" xfId="40072"/>
    <cellStyle name="Normal 3 2 2 3 4 2 5" xfId="26506"/>
    <cellStyle name="Normal 3 2 2 3 4 3" xfId="6277"/>
    <cellStyle name="Normal 3 2 2 3 4 3 2" xfId="18907"/>
    <cellStyle name="Normal 3 2 2 3 4 3 2 2" xfId="54123"/>
    <cellStyle name="Normal 3 2 2 3 4 3 3" xfId="41526"/>
    <cellStyle name="Normal 3 2 2 3 4 3 4" xfId="31512"/>
    <cellStyle name="Normal 3 2 2 3 4 4" xfId="7736"/>
    <cellStyle name="Normal 3 2 2 3 4 4 2" xfId="20361"/>
    <cellStyle name="Normal 3 2 2 3 4 4 2 2" xfId="55577"/>
    <cellStyle name="Normal 3 2 2 3 4 4 3" xfId="42980"/>
    <cellStyle name="Normal 3 2 2 3 4 4 4" xfId="32966"/>
    <cellStyle name="Normal 3 2 2 3 4 5" xfId="9517"/>
    <cellStyle name="Normal 3 2 2 3 4 5 2" xfId="22137"/>
    <cellStyle name="Normal 3 2 2 3 4 5 2 2" xfId="57353"/>
    <cellStyle name="Normal 3 2 2 3 4 5 3" xfId="44756"/>
    <cellStyle name="Normal 3 2 2 3 4 5 4" xfId="34742"/>
    <cellStyle name="Normal 3 2 2 3 4 6" xfId="11310"/>
    <cellStyle name="Normal 3 2 2 3 4 6 2" xfId="23913"/>
    <cellStyle name="Normal 3 2 2 3 4 6 2 2" xfId="59129"/>
    <cellStyle name="Normal 3 2 2 3 4 6 3" xfId="46532"/>
    <cellStyle name="Normal 3 2 2 3 4 6 4" xfId="36518"/>
    <cellStyle name="Normal 3 2 2 3 4 7" xfId="15677"/>
    <cellStyle name="Normal 3 2 2 3 4 7 2" xfId="50893"/>
    <cellStyle name="Normal 3 2 2 3 4 7 3" xfId="28282"/>
    <cellStyle name="Normal 3 2 2 3 4 8" xfId="12768"/>
    <cellStyle name="Normal 3 2 2 3 4 8 2" xfId="47986"/>
    <cellStyle name="Normal 3 2 2 3 4 9" xfId="38296"/>
    <cellStyle name="Normal 3 2 2 3 5" xfId="2834"/>
    <cellStyle name="Normal 3 2 2 3 5 10" xfId="25220"/>
    <cellStyle name="Normal 3 2 2 3 5 11" xfId="60755"/>
    <cellStyle name="Normal 3 2 2 3 5 2" xfId="4652"/>
    <cellStyle name="Normal 3 2 2 3 5 2 2" xfId="17298"/>
    <cellStyle name="Normal 3 2 2 3 5 2 2 2" xfId="52514"/>
    <cellStyle name="Normal 3 2 2 3 5 2 2 3" xfId="29903"/>
    <cellStyle name="Normal 3 2 2 3 5 2 3" xfId="13744"/>
    <cellStyle name="Normal 3 2 2 3 5 2 3 2" xfId="48962"/>
    <cellStyle name="Normal 3 2 2 3 5 2 4" xfId="39917"/>
    <cellStyle name="Normal 3 2 2 3 5 2 5" xfId="26351"/>
    <cellStyle name="Normal 3 2 2 3 5 3" xfId="6122"/>
    <cellStyle name="Normal 3 2 2 3 5 3 2" xfId="18752"/>
    <cellStyle name="Normal 3 2 2 3 5 3 2 2" xfId="53968"/>
    <cellStyle name="Normal 3 2 2 3 5 3 3" xfId="41371"/>
    <cellStyle name="Normal 3 2 2 3 5 3 4" xfId="31357"/>
    <cellStyle name="Normal 3 2 2 3 5 4" xfId="7581"/>
    <cellStyle name="Normal 3 2 2 3 5 4 2" xfId="20206"/>
    <cellStyle name="Normal 3 2 2 3 5 4 2 2" xfId="55422"/>
    <cellStyle name="Normal 3 2 2 3 5 4 3" xfId="42825"/>
    <cellStyle name="Normal 3 2 2 3 5 4 4" xfId="32811"/>
    <cellStyle name="Normal 3 2 2 3 5 5" xfId="9362"/>
    <cellStyle name="Normal 3 2 2 3 5 5 2" xfId="21982"/>
    <cellStyle name="Normal 3 2 2 3 5 5 2 2" xfId="57198"/>
    <cellStyle name="Normal 3 2 2 3 5 5 3" xfId="44601"/>
    <cellStyle name="Normal 3 2 2 3 5 5 4" xfId="34587"/>
    <cellStyle name="Normal 3 2 2 3 5 6" xfId="11155"/>
    <cellStyle name="Normal 3 2 2 3 5 6 2" xfId="23758"/>
    <cellStyle name="Normal 3 2 2 3 5 6 2 2" xfId="58974"/>
    <cellStyle name="Normal 3 2 2 3 5 6 3" xfId="46377"/>
    <cellStyle name="Normal 3 2 2 3 5 6 4" xfId="36363"/>
    <cellStyle name="Normal 3 2 2 3 5 7" xfId="15522"/>
    <cellStyle name="Normal 3 2 2 3 5 7 2" xfId="50738"/>
    <cellStyle name="Normal 3 2 2 3 5 7 3" xfId="28127"/>
    <cellStyle name="Normal 3 2 2 3 5 8" xfId="12613"/>
    <cellStyle name="Normal 3 2 2 3 5 8 2" xfId="47831"/>
    <cellStyle name="Normal 3 2 2 3 5 9" xfId="38141"/>
    <cellStyle name="Normal 3 2 2 3 6" xfId="3343"/>
    <cellStyle name="Normal 3 2 2 3 6 10" xfId="26838"/>
    <cellStyle name="Normal 3 2 2 3 6 11" xfId="61242"/>
    <cellStyle name="Normal 3 2 2 3 6 2" xfId="5139"/>
    <cellStyle name="Normal 3 2 2 3 6 2 2" xfId="17785"/>
    <cellStyle name="Normal 3 2 2 3 6 2 2 2" xfId="53001"/>
    <cellStyle name="Normal 3 2 2 3 6 2 3" xfId="40404"/>
    <cellStyle name="Normal 3 2 2 3 6 2 4" xfId="30390"/>
    <cellStyle name="Normal 3 2 2 3 6 3" xfId="6609"/>
    <cellStyle name="Normal 3 2 2 3 6 3 2" xfId="19239"/>
    <cellStyle name="Normal 3 2 2 3 6 3 2 2" xfId="54455"/>
    <cellStyle name="Normal 3 2 2 3 6 3 3" xfId="41858"/>
    <cellStyle name="Normal 3 2 2 3 6 3 4" xfId="31844"/>
    <cellStyle name="Normal 3 2 2 3 6 4" xfId="8068"/>
    <cellStyle name="Normal 3 2 2 3 6 4 2" xfId="20693"/>
    <cellStyle name="Normal 3 2 2 3 6 4 2 2" xfId="55909"/>
    <cellStyle name="Normal 3 2 2 3 6 4 3" xfId="43312"/>
    <cellStyle name="Normal 3 2 2 3 6 4 4" xfId="33298"/>
    <cellStyle name="Normal 3 2 2 3 6 5" xfId="9849"/>
    <cellStyle name="Normal 3 2 2 3 6 5 2" xfId="22469"/>
    <cellStyle name="Normal 3 2 2 3 6 5 2 2" xfId="57685"/>
    <cellStyle name="Normal 3 2 2 3 6 5 3" xfId="45088"/>
    <cellStyle name="Normal 3 2 2 3 6 5 4" xfId="35074"/>
    <cellStyle name="Normal 3 2 2 3 6 6" xfId="11642"/>
    <cellStyle name="Normal 3 2 2 3 6 6 2" xfId="24245"/>
    <cellStyle name="Normal 3 2 2 3 6 6 2 2" xfId="59461"/>
    <cellStyle name="Normal 3 2 2 3 6 6 3" xfId="46864"/>
    <cellStyle name="Normal 3 2 2 3 6 6 4" xfId="36850"/>
    <cellStyle name="Normal 3 2 2 3 6 7" xfId="16009"/>
    <cellStyle name="Normal 3 2 2 3 6 7 2" xfId="51225"/>
    <cellStyle name="Normal 3 2 2 3 6 7 3" xfId="28614"/>
    <cellStyle name="Normal 3 2 2 3 6 8" xfId="14231"/>
    <cellStyle name="Normal 3 2 2 3 6 8 2" xfId="49449"/>
    <cellStyle name="Normal 3 2 2 3 6 9" xfId="38628"/>
    <cellStyle name="Normal 3 2 2 3 7" xfId="2504"/>
    <cellStyle name="Normal 3 2 2 3 7 10" xfId="26029"/>
    <cellStyle name="Normal 3 2 2 3 7 11" xfId="60433"/>
    <cellStyle name="Normal 3 2 2 3 7 2" xfId="4330"/>
    <cellStyle name="Normal 3 2 2 3 7 2 2" xfId="16976"/>
    <cellStyle name="Normal 3 2 2 3 7 2 2 2" xfId="52192"/>
    <cellStyle name="Normal 3 2 2 3 7 2 3" xfId="39595"/>
    <cellStyle name="Normal 3 2 2 3 7 2 4" xfId="29581"/>
    <cellStyle name="Normal 3 2 2 3 7 3" xfId="5800"/>
    <cellStyle name="Normal 3 2 2 3 7 3 2" xfId="18430"/>
    <cellStyle name="Normal 3 2 2 3 7 3 2 2" xfId="53646"/>
    <cellStyle name="Normal 3 2 2 3 7 3 3" xfId="41049"/>
    <cellStyle name="Normal 3 2 2 3 7 3 4" xfId="31035"/>
    <cellStyle name="Normal 3 2 2 3 7 4" xfId="7259"/>
    <cellStyle name="Normal 3 2 2 3 7 4 2" xfId="19884"/>
    <cellStyle name="Normal 3 2 2 3 7 4 2 2" xfId="55100"/>
    <cellStyle name="Normal 3 2 2 3 7 4 3" xfId="42503"/>
    <cellStyle name="Normal 3 2 2 3 7 4 4" xfId="32489"/>
    <cellStyle name="Normal 3 2 2 3 7 5" xfId="9040"/>
    <cellStyle name="Normal 3 2 2 3 7 5 2" xfId="21660"/>
    <cellStyle name="Normal 3 2 2 3 7 5 2 2" xfId="56876"/>
    <cellStyle name="Normal 3 2 2 3 7 5 3" xfId="44279"/>
    <cellStyle name="Normal 3 2 2 3 7 5 4" xfId="34265"/>
    <cellStyle name="Normal 3 2 2 3 7 6" xfId="10833"/>
    <cellStyle name="Normal 3 2 2 3 7 6 2" xfId="23436"/>
    <cellStyle name="Normal 3 2 2 3 7 6 2 2" xfId="58652"/>
    <cellStyle name="Normal 3 2 2 3 7 6 3" xfId="46055"/>
    <cellStyle name="Normal 3 2 2 3 7 6 4" xfId="36041"/>
    <cellStyle name="Normal 3 2 2 3 7 7" xfId="15200"/>
    <cellStyle name="Normal 3 2 2 3 7 7 2" xfId="50416"/>
    <cellStyle name="Normal 3 2 2 3 7 7 3" xfId="27805"/>
    <cellStyle name="Normal 3 2 2 3 7 8" xfId="13422"/>
    <cellStyle name="Normal 3 2 2 3 7 8 2" xfId="48640"/>
    <cellStyle name="Normal 3 2 2 3 7 9" xfId="37819"/>
    <cellStyle name="Normal 3 2 2 3 8" xfId="3667"/>
    <cellStyle name="Normal 3 2 2 3 8 2" xfId="8391"/>
    <cellStyle name="Normal 3 2 2 3 8 2 2" xfId="21016"/>
    <cellStyle name="Normal 3 2 2 3 8 2 2 2" xfId="56232"/>
    <cellStyle name="Normal 3 2 2 3 8 2 3" xfId="43635"/>
    <cellStyle name="Normal 3 2 2 3 8 2 4" xfId="33621"/>
    <cellStyle name="Normal 3 2 2 3 8 3" xfId="10172"/>
    <cellStyle name="Normal 3 2 2 3 8 3 2" xfId="22792"/>
    <cellStyle name="Normal 3 2 2 3 8 3 2 2" xfId="58008"/>
    <cellStyle name="Normal 3 2 2 3 8 3 3" xfId="45411"/>
    <cellStyle name="Normal 3 2 2 3 8 3 4" xfId="35397"/>
    <cellStyle name="Normal 3 2 2 3 8 4" xfId="11967"/>
    <cellStyle name="Normal 3 2 2 3 8 4 2" xfId="24568"/>
    <cellStyle name="Normal 3 2 2 3 8 4 2 2" xfId="59784"/>
    <cellStyle name="Normal 3 2 2 3 8 4 3" xfId="47187"/>
    <cellStyle name="Normal 3 2 2 3 8 4 4" xfId="37173"/>
    <cellStyle name="Normal 3 2 2 3 8 5" xfId="16332"/>
    <cellStyle name="Normal 3 2 2 3 8 5 2" xfId="51548"/>
    <cellStyle name="Normal 3 2 2 3 8 5 3" xfId="28937"/>
    <cellStyle name="Normal 3 2 2 3 8 6" xfId="14554"/>
    <cellStyle name="Normal 3 2 2 3 8 6 2" xfId="49772"/>
    <cellStyle name="Normal 3 2 2 3 8 7" xfId="38951"/>
    <cellStyle name="Normal 3 2 2 3 8 8" xfId="27161"/>
    <cellStyle name="Normal 3 2 2 3 9" xfId="3999"/>
    <cellStyle name="Normal 3 2 2 3 9 2" xfId="16654"/>
    <cellStyle name="Normal 3 2 2 3 9 2 2" xfId="51870"/>
    <cellStyle name="Normal 3 2 2 3 9 2 3" xfId="29259"/>
    <cellStyle name="Normal 3 2 2 3 9 3" xfId="13100"/>
    <cellStyle name="Normal 3 2 2 3 9 3 2" xfId="48318"/>
    <cellStyle name="Normal 3 2 2 3 9 4" xfId="39273"/>
    <cellStyle name="Normal 3 2 2 3 9 5" xfId="25707"/>
    <cellStyle name="Normal 3 2 2 3_District Target Attainment" xfId="1261"/>
    <cellStyle name="Normal 3 2 2 4" xfId="1262"/>
    <cellStyle name="Normal 3 2 2 5" xfId="1263"/>
    <cellStyle name="Normal 3 2 2 5 10" xfId="5479"/>
    <cellStyle name="Normal 3 2 2 5 10 2" xfId="18109"/>
    <cellStyle name="Normal 3 2 2 5 10 2 2" xfId="53325"/>
    <cellStyle name="Normal 3 2 2 5 10 3" xfId="40728"/>
    <cellStyle name="Normal 3 2 2 5 10 4" xfId="30714"/>
    <cellStyle name="Normal 3 2 2 5 11" xfId="6935"/>
    <cellStyle name="Normal 3 2 2 5 11 2" xfId="19563"/>
    <cellStyle name="Normal 3 2 2 5 11 2 2" xfId="54779"/>
    <cellStyle name="Normal 3 2 2 5 11 3" xfId="42182"/>
    <cellStyle name="Normal 3 2 2 5 11 4" xfId="32168"/>
    <cellStyle name="Normal 3 2 2 5 12" xfId="8717"/>
    <cellStyle name="Normal 3 2 2 5 12 2" xfId="21339"/>
    <cellStyle name="Normal 3 2 2 5 12 2 2" xfId="56555"/>
    <cellStyle name="Normal 3 2 2 5 12 3" xfId="43958"/>
    <cellStyle name="Normal 3 2 2 5 12 4" xfId="33944"/>
    <cellStyle name="Normal 3 2 2 5 13" xfId="10640"/>
    <cellStyle name="Normal 3 2 2 5 13 2" xfId="23251"/>
    <cellStyle name="Normal 3 2 2 5 13 2 2" xfId="58467"/>
    <cellStyle name="Normal 3 2 2 5 13 3" xfId="45870"/>
    <cellStyle name="Normal 3 2 2 5 13 4" xfId="35856"/>
    <cellStyle name="Normal 3 2 2 5 14" xfId="14878"/>
    <cellStyle name="Normal 3 2 2 5 14 2" xfId="50095"/>
    <cellStyle name="Normal 3 2 2 5 14 3" xfId="27484"/>
    <cellStyle name="Normal 3 2 2 5 15" xfId="12292"/>
    <cellStyle name="Normal 3 2 2 5 15 2" xfId="47510"/>
    <cellStyle name="Normal 3 2 2 5 16" xfId="37497"/>
    <cellStyle name="Normal 3 2 2 5 17" xfId="24899"/>
    <cellStyle name="Normal 3 2 2 5 18" xfId="60112"/>
    <cellStyle name="Normal 3 2 2 5 2" xfId="1264"/>
    <cellStyle name="Normal 3 2 2 5 2 10" xfId="7009"/>
    <cellStyle name="Normal 3 2 2 5 2 10 2" xfId="19635"/>
    <cellStyle name="Normal 3 2 2 5 2 10 2 2" xfId="54851"/>
    <cellStyle name="Normal 3 2 2 5 2 10 3" xfId="42254"/>
    <cellStyle name="Normal 3 2 2 5 2 10 4" xfId="32240"/>
    <cellStyle name="Normal 3 2 2 5 2 11" xfId="8790"/>
    <cellStyle name="Normal 3 2 2 5 2 11 2" xfId="21411"/>
    <cellStyle name="Normal 3 2 2 5 2 11 2 2" xfId="56627"/>
    <cellStyle name="Normal 3 2 2 5 2 11 3" xfId="44030"/>
    <cellStyle name="Normal 3 2 2 5 2 11 4" xfId="34016"/>
    <cellStyle name="Normal 3 2 2 5 2 12" xfId="10641"/>
    <cellStyle name="Normal 3 2 2 5 2 12 2" xfId="23252"/>
    <cellStyle name="Normal 3 2 2 5 2 12 2 2" xfId="58468"/>
    <cellStyle name="Normal 3 2 2 5 2 12 3" xfId="45871"/>
    <cellStyle name="Normal 3 2 2 5 2 12 4" xfId="35857"/>
    <cellStyle name="Normal 3 2 2 5 2 13" xfId="14950"/>
    <cellStyle name="Normal 3 2 2 5 2 13 2" xfId="50167"/>
    <cellStyle name="Normal 3 2 2 5 2 13 3" xfId="27556"/>
    <cellStyle name="Normal 3 2 2 5 2 14" xfId="12364"/>
    <cellStyle name="Normal 3 2 2 5 2 14 2" xfId="47582"/>
    <cellStyle name="Normal 3 2 2 5 2 15" xfId="37569"/>
    <cellStyle name="Normal 3 2 2 5 2 16" xfId="24971"/>
    <cellStyle name="Normal 3 2 2 5 2 17" xfId="60184"/>
    <cellStyle name="Normal 3 2 2 5 2 2" xfId="1265"/>
    <cellStyle name="Normal 3 2 2 5 2 2 10" xfId="10642"/>
    <cellStyle name="Normal 3 2 2 5 2 2 10 2" xfId="23253"/>
    <cellStyle name="Normal 3 2 2 5 2 2 10 2 2" xfId="58469"/>
    <cellStyle name="Normal 3 2 2 5 2 2 10 3" xfId="45872"/>
    <cellStyle name="Normal 3 2 2 5 2 2 10 4" xfId="35858"/>
    <cellStyle name="Normal 3 2 2 5 2 2 11" xfId="15105"/>
    <cellStyle name="Normal 3 2 2 5 2 2 11 2" xfId="50321"/>
    <cellStyle name="Normal 3 2 2 5 2 2 11 3" xfId="27710"/>
    <cellStyle name="Normal 3 2 2 5 2 2 12" xfId="12518"/>
    <cellStyle name="Normal 3 2 2 5 2 2 12 2" xfId="47736"/>
    <cellStyle name="Normal 3 2 2 5 2 2 13" xfId="37724"/>
    <cellStyle name="Normal 3 2 2 5 2 2 14" xfId="25125"/>
    <cellStyle name="Normal 3 2 2 5 2 2 15" xfId="60338"/>
    <cellStyle name="Normal 3 2 2 5 2 2 2" xfId="3241"/>
    <cellStyle name="Normal 3 2 2 5 2 2 2 10" xfId="25609"/>
    <cellStyle name="Normal 3 2 2 5 2 2 2 11" xfId="61144"/>
    <cellStyle name="Normal 3 2 2 5 2 2 2 2" xfId="5041"/>
    <cellStyle name="Normal 3 2 2 5 2 2 2 2 2" xfId="17687"/>
    <cellStyle name="Normal 3 2 2 5 2 2 2 2 2 2" xfId="52903"/>
    <cellStyle name="Normal 3 2 2 5 2 2 2 2 2 3" xfId="30292"/>
    <cellStyle name="Normal 3 2 2 5 2 2 2 2 3" xfId="14133"/>
    <cellStyle name="Normal 3 2 2 5 2 2 2 2 3 2" xfId="49351"/>
    <cellStyle name="Normal 3 2 2 5 2 2 2 2 4" xfId="40306"/>
    <cellStyle name="Normal 3 2 2 5 2 2 2 2 5" xfId="26740"/>
    <cellStyle name="Normal 3 2 2 5 2 2 2 3" xfId="6511"/>
    <cellStyle name="Normal 3 2 2 5 2 2 2 3 2" xfId="19141"/>
    <cellStyle name="Normal 3 2 2 5 2 2 2 3 2 2" xfId="54357"/>
    <cellStyle name="Normal 3 2 2 5 2 2 2 3 3" xfId="41760"/>
    <cellStyle name="Normal 3 2 2 5 2 2 2 3 4" xfId="31746"/>
    <cellStyle name="Normal 3 2 2 5 2 2 2 4" xfId="7970"/>
    <cellStyle name="Normal 3 2 2 5 2 2 2 4 2" xfId="20595"/>
    <cellStyle name="Normal 3 2 2 5 2 2 2 4 2 2" xfId="55811"/>
    <cellStyle name="Normal 3 2 2 5 2 2 2 4 3" xfId="43214"/>
    <cellStyle name="Normal 3 2 2 5 2 2 2 4 4" xfId="33200"/>
    <cellStyle name="Normal 3 2 2 5 2 2 2 5" xfId="9751"/>
    <cellStyle name="Normal 3 2 2 5 2 2 2 5 2" xfId="22371"/>
    <cellStyle name="Normal 3 2 2 5 2 2 2 5 2 2" xfId="57587"/>
    <cellStyle name="Normal 3 2 2 5 2 2 2 5 3" xfId="44990"/>
    <cellStyle name="Normal 3 2 2 5 2 2 2 5 4" xfId="34976"/>
    <cellStyle name="Normal 3 2 2 5 2 2 2 6" xfId="11544"/>
    <cellStyle name="Normal 3 2 2 5 2 2 2 6 2" xfId="24147"/>
    <cellStyle name="Normal 3 2 2 5 2 2 2 6 2 2" xfId="59363"/>
    <cellStyle name="Normal 3 2 2 5 2 2 2 6 3" xfId="46766"/>
    <cellStyle name="Normal 3 2 2 5 2 2 2 6 4" xfId="36752"/>
    <cellStyle name="Normal 3 2 2 5 2 2 2 7" xfId="15911"/>
    <cellStyle name="Normal 3 2 2 5 2 2 2 7 2" xfId="51127"/>
    <cellStyle name="Normal 3 2 2 5 2 2 2 7 3" xfId="28516"/>
    <cellStyle name="Normal 3 2 2 5 2 2 2 8" xfId="13002"/>
    <cellStyle name="Normal 3 2 2 5 2 2 2 8 2" xfId="48220"/>
    <cellStyle name="Normal 3 2 2 5 2 2 2 9" xfId="38530"/>
    <cellStyle name="Normal 3 2 2 5 2 2 3" xfId="3570"/>
    <cellStyle name="Normal 3 2 2 5 2 2 3 10" xfId="27065"/>
    <cellStyle name="Normal 3 2 2 5 2 2 3 11" xfId="61469"/>
    <cellStyle name="Normal 3 2 2 5 2 2 3 2" xfId="5366"/>
    <cellStyle name="Normal 3 2 2 5 2 2 3 2 2" xfId="18012"/>
    <cellStyle name="Normal 3 2 2 5 2 2 3 2 2 2" xfId="53228"/>
    <cellStyle name="Normal 3 2 2 5 2 2 3 2 3" xfId="40631"/>
    <cellStyle name="Normal 3 2 2 5 2 2 3 2 4" xfId="30617"/>
    <cellStyle name="Normal 3 2 2 5 2 2 3 3" xfId="6836"/>
    <cellStyle name="Normal 3 2 2 5 2 2 3 3 2" xfId="19466"/>
    <cellStyle name="Normal 3 2 2 5 2 2 3 3 2 2" xfId="54682"/>
    <cellStyle name="Normal 3 2 2 5 2 2 3 3 3" xfId="42085"/>
    <cellStyle name="Normal 3 2 2 5 2 2 3 3 4" xfId="32071"/>
    <cellStyle name="Normal 3 2 2 5 2 2 3 4" xfId="8295"/>
    <cellStyle name="Normal 3 2 2 5 2 2 3 4 2" xfId="20920"/>
    <cellStyle name="Normal 3 2 2 5 2 2 3 4 2 2" xfId="56136"/>
    <cellStyle name="Normal 3 2 2 5 2 2 3 4 3" xfId="43539"/>
    <cellStyle name="Normal 3 2 2 5 2 2 3 4 4" xfId="33525"/>
    <cellStyle name="Normal 3 2 2 5 2 2 3 5" xfId="10076"/>
    <cellStyle name="Normal 3 2 2 5 2 2 3 5 2" xfId="22696"/>
    <cellStyle name="Normal 3 2 2 5 2 2 3 5 2 2" xfId="57912"/>
    <cellStyle name="Normal 3 2 2 5 2 2 3 5 3" xfId="45315"/>
    <cellStyle name="Normal 3 2 2 5 2 2 3 5 4" xfId="35301"/>
    <cellStyle name="Normal 3 2 2 5 2 2 3 6" xfId="11869"/>
    <cellStyle name="Normal 3 2 2 5 2 2 3 6 2" xfId="24472"/>
    <cellStyle name="Normal 3 2 2 5 2 2 3 6 2 2" xfId="59688"/>
    <cellStyle name="Normal 3 2 2 5 2 2 3 6 3" xfId="47091"/>
    <cellStyle name="Normal 3 2 2 5 2 2 3 6 4" xfId="37077"/>
    <cellStyle name="Normal 3 2 2 5 2 2 3 7" xfId="16236"/>
    <cellStyle name="Normal 3 2 2 5 2 2 3 7 2" xfId="51452"/>
    <cellStyle name="Normal 3 2 2 5 2 2 3 7 3" xfId="28841"/>
    <cellStyle name="Normal 3 2 2 5 2 2 3 8" xfId="14458"/>
    <cellStyle name="Normal 3 2 2 5 2 2 3 8 2" xfId="49676"/>
    <cellStyle name="Normal 3 2 2 5 2 2 3 9" xfId="38855"/>
    <cellStyle name="Normal 3 2 2 5 2 2 4" xfId="2732"/>
    <cellStyle name="Normal 3 2 2 5 2 2 4 10" xfId="26256"/>
    <cellStyle name="Normal 3 2 2 5 2 2 4 11" xfId="60660"/>
    <cellStyle name="Normal 3 2 2 5 2 2 4 2" xfId="4557"/>
    <cellStyle name="Normal 3 2 2 5 2 2 4 2 2" xfId="17203"/>
    <cellStyle name="Normal 3 2 2 5 2 2 4 2 2 2" xfId="52419"/>
    <cellStyle name="Normal 3 2 2 5 2 2 4 2 3" xfId="39822"/>
    <cellStyle name="Normal 3 2 2 5 2 2 4 2 4" xfId="29808"/>
    <cellStyle name="Normal 3 2 2 5 2 2 4 3" xfId="6027"/>
    <cellStyle name="Normal 3 2 2 5 2 2 4 3 2" xfId="18657"/>
    <cellStyle name="Normal 3 2 2 5 2 2 4 3 2 2" xfId="53873"/>
    <cellStyle name="Normal 3 2 2 5 2 2 4 3 3" xfId="41276"/>
    <cellStyle name="Normal 3 2 2 5 2 2 4 3 4" xfId="31262"/>
    <cellStyle name="Normal 3 2 2 5 2 2 4 4" xfId="7486"/>
    <cellStyle name="Normal 3 2 2 5 2 2 4 4 2" xfId="20111"/>
    <cellStyle name="Normal 3 2 2 5 2 2 4 4 2 2" xfId="55327"/>
    <cellStyle name="Normal 3 2 2 5 2 2 4 4 3" xfId="42730"/>
    <cellStyle name="Normal 3 2 2 5 2 2 4 4 4" xfId="32716"/>
    <cellStyle name="Normal 3 2 2 5 2 2 4 5" xfId="9267"/>
    <cellStyle name="Normal 3 2 2 5 2 2 4 5 2" xfId="21887"/>
    <cellStyle name="Normal 3 2 2 5 2 2 4 5 2 2" xfId="57103"/>
    <cellStyle name="Normal 3 2 2 5 2 2 4 5 3" xfId="44506"/>
    <cellStyle name="Normal 3 2 2 5 2 2 4 5 4" xfId="34492"/>
    <cellStyle name="Normal 3 2 2 5 2 2 4 6" xfId="11060"/>
    <cellStyle name="Normal 3 2 2 5 2 2 4 6 2" xfId="23663"/>
    <cellStyle name="Normal 3 2 2 5 2 2 4 6 2 2" xfId="58879"/>
    <cellStyle name="Normal 3 2 2 5 2 2 4 6 3" xfId="46282"/>
    <cellStyle name="Normal 3 2 2 5 2 2 4 6 4" xfId="36268"/>
    <cellStyle name="Normal 3 2 2 5 2 2 4 7" xfId="15427"/>
    <cellStyle name="Normal 3 2 2 5 2 2 4 7 2" xfId="50643"/>
    <cellStyle name="Normal 3 2 2 5 2 2 4 7 3" xfId="28032"/>
    <cellStyle name="Normal 3 2 2 5 2 2 4 8" xfId="13649"/>
    <cellStyle name="Normal 3 2 2 5 2 2 4 8 2" xfId="48867"/>
    <cellStyle name="Normal 3 2 2 5 2 2 4 9" xfId="38046"/>
    <cellStyle name="Normal 3 2 2 5 2 2 5" xfId="3895"/>
    <cellStyle name="Normal 3 2 2 5 2 2 5 2" xfId="8618"/>
    <cellStyle name="Normal 3 2 2 5 2 2 5 2 2" xfId="21243"/>
    <cellStyle name="Normal 3 2 2 5 2 2 5 2 2 2" xfId="56459"/>
    <cellStyle name="Normal 3 2 2 5 2 2 5 2 3" xfId="43862"/>
    <cellStyle name="Normal 3 2 2 5 2 2 5 2 4" xfId="33848"/>
    <cellStyle name="Normal 3 2 2 5 2 2 5 3" xfId="10399"/>
    <cellStyle name="Normal 3 2 2 5 2 2 5 3 2" xfId="23019"/>
    <cellStyle name="Normal 3 2 2 5 2 2 5 3 2 2" xfId="58235"/>
    <cellStyle name="Normal 3 2 2 5 2 2 5 3 3" xfId="45638"/>
    <cellStyle name="Normal 3 2 2 5 2 2 5 3 4" xfId="35624"/>
    <cellStyle name="Normal 3 2 2 5 2 2 5 4" xfId="12194"/>
    <cellStyle name="Normal 3 2 2 5 2 2 5 4 2" xfId="24795"/>
    <cellStyle name="Normal 3 2 2 5 2 2 5 4 2 2" xfId="60011"/>
    <cellStyle name="Normal 3 2 2 5 2 2 5 4 3" xfId="47414"/>
    <cellStyle name="Normal 3 2 2 5 2 2 5 4 4" xfId="37400"/>
    <cellStyle name="Normal 3 2 2 5 2 2 5 5" xfId="16559"/>
    <cellStyle name="Normal 3 2 2 5 2 2 5 5 2" xfId="51775"/>
    <cellStyle name="Normal 3 2 2 5 2 2 5 5 3" xfId="29164"/>
    <cellStyle name="Normal 3 2 2 5 2 2 5 6" xfId="14781"/>
    <cellStyle name="Normal 3 2 2 5 2 2 5 6 2" xfId="49999"/>
    <cellStyle name="Normal 3 2 2 5 2 2 5 7" xfId="39178"/>
    <cellStyle name="Normal 3 2 2 5 2 2 5 8" xfId="27388"/>
    <cellStyle name="Normal 3 2 2 5 2 2 6" xfId="4235"/>
    <cellStyle name="Normal 3 2 2 5 2 2 6 2" xfId="16881"/>
    <cellStyle name="Normal 3 2 2 5 2 2 6 2 2" xfId="52097"/>
    <cellStyle name="Normal 3 2 2 5 2 2 6 2 3" xfId="29486"/>
    <cellStyle name="Normal 3 2 2 5 2 2 6 3" xfId="13327"/>
    <cellStyle name="Normal 3 2 2 5 2 2 6 3 2" xfId="48545"/>
    <cellStyle name="Normal 3 2 2 5 2 2 6 4" xfId="39500"/>
    <cellStyle name="Normal 3 2 2 5 2 2 6 5" xfId="25934"/>
    <cellStyle name="Normal 3 2 2 5 2 2 7" xfId="5705"/>
    <cellStyle name="Normal 3 2 2 5 2 2 7 2" xfId="18335"/>
    <cellStyle name="Normal 3 2 2 5 2 2 7 2 2" xfId="53551"/>
    <cellStyle name="Normal 3 2 2 5 2 2 7 3" xfId="40954"/>
    <cellStyle name="Normal 3 2 2 5 2 2 7 4" xfId="30940"/>
    <cellStyle name="Normal 3 2 2 5 2 2 8" xfId="7164"/>
    <cellStyle name="Normal 3 2 2 5 2 2 8 2" xfId="19789"/>
    <cellStyle name="Normal 3 2 2 5 2 2 8 2 2" xfId="55005"/>
    <cellStyle name="Normal 3 2 2 5 2 2 8 3" xfId="42408"/>
    <cellStyle name="Normal 3 2 2 5 2 2 8 4" xfId="32394"/>
    <cellStyle name="Normal 3 2 2 5 2 2 9" xfId="8945"/>
    <cellStyle name="Normal 3 2 2 5 2 2 9 2" xfId="21565"/>
    <cellStyle name="Normal 3 2 2 5 2 2 9 2 2" xfId="56781"/>
    <cellStyle name="Normal 3 2 2 5 2 2 9 3" xfId="44184"/>
    <cellStyle name="Normal 3 2 2 5 2 2 9 4" xfId="34170"/>
    <cellStyle name="Normal 3 2 2 5 2 3" xfId="3081"/>
    <cellStyle name="Normal 3 2 2 5 2 3 10" xfId="25452"/>
    <cellStyle name="Normal 3 2 2 5 2 3 11" xfId="60987"/>
    <cellStyle name="Normal 3 2 2 5 2 3 2" xfId="4884"/>
    <cellStyle name="Normal 3 2 2 5 2 3 2 2" xfId="17530"/>
    <cellStyle name="Normal 3 2 2 5 2 3 2 2 2" xfId="52746"/>
    <cellStyle name="Normal 3 2 2 5 2 3 2 2 3" xfId="30135"/>
    <cellStyle name="Normal 3 2 2 5 2 3 2 3" xfId="13976"/>
    <cellStyle name="Normal 3 2 2 5 2 3 2 3 2" xfId="49194"/>
    <cellStyle name="Normal 3 2 2 5 2 3 2 4" xfId="40149"/>
    <cellStyle name="Normal 3 2 2 5 2 3 2 5" xfId="26583"/>
    <cellStyle name="Normal 3 2 2 5 2 3 3" xfId="6354"/>
    <cellStyle name="Normal 3 2 2 5 2 3 3 2" xfId="18984"/>
    <cellStyle name="Normal 3 2 2 5 2 3 3 2 2" xfId="54200"/>
    <cellStyle name="Normal 3 2 2 5 2 3 3 3" xfId="41603"/>
    <cellStyle name="Normal 3 2 2 5 2 3 3 4" xfId="31589"/>
    <cellStyle name="Normal 3 2 2 5 2 3 4" xfId="7813"/>
    <cellStyle name="Normal 3 2 2 5 2 3 4 2" xfId="20438"/>
    <cellStyle name="Normal 3 2 2 5 2 3 4 2 2" xfId="55654"/>
    <cellStyle name="Normal 3 2 2 5 2 3 4 3" xfId="43057"/>
    <cellStyle name="Normal 3 2 2 5 2 3 4 4" xfId="33043"/>
    <cellStyle name="Normal 3 2 2 5 2 3 5" xfId="9594"/>
    <cellStyle name="Normal 3 2 2 5 2 3 5 2" xfId="22214"/>
    <cellStyle name="Normal 3 2 2 5 2 3 5 2 2" xfId="57430"/>
    <cellStyle name="Normal 3 2 2 5 2 3 5 3" xfId="44833"/>
    <cellStyle name="Normal 3 2 2 5 2 3 5 4" xfId="34819"/>
    <cellStyle name="Normal 3 2 2 5 2 3 6" xfId="11387"/>
    <cellStyle name="Normal 3 2 2 5 2 3 6 2" xfId="23990"/>
    <cellStyle name="Normal 3 2 2 5 2 3 6 2 2" xfId="59206"/>
    <cellStyle name="Normal 3 2 2 5 2 3 6 3" xfId="46609"/>
    <cellStyle name="Normal 3 2 2 5 2 3 6 4" xfId="36595"/>
    <cellStyle name="Normal 3 2 2 5 2 3 7" xfId="15754"/>
    <cellStyle name="Normal 3 2 2 5 2 3 7 2" xfId="50970"/>
    <cellStyle name="Normal 3 2 2 5 2 3 7 3" xfId="28359"/>
    <cellStyle name="Normal 3 2 2 5 2 3 8" xfId="12845"/>
    <cellStyle name="Normal 3 2 2 5 2 3 8 2" xfId="48063"/>
    <cellStyle name="Normal 3 2 2 5 2 3 9" xfId="38373"/>
    <cellStyle name="Normal 3 2 2 5 2 4" xfId="2908"/>
    <cellStyle name="Normal 3 2 2 5 2 4 10" xfId="25293"/>
    <cellStyle name="Normal 3 2 2 5 2 4 11" xfId="60828"/>
    <cellStyle name="Normal 3 2 2 5 2 4 2" xfId="4725"/>
    <cellStyle name="Normal 3 2 2 5 2 4 2 2" xfId="17371"/>
    <cellStyle name="Normal 3 2 2 5 2 4 2 2 2" xfId="52587"/>
    <cellStyle name="Normal 3 2 2 5 2 4 2 2 3" xfId="29976"/>
    <cellStyle name="Normal 3 2 2 5 2 4 2 3" xfId="13817"/>
    <cellStyle name="Normal 3 2 2 5 2 4 2 3 2" xfId="49035"/>
    <cellStyle name="Normal 3 2 2 5 2 4 2 4" xfId="39990"/>
    <cellStyle name="Normal 3 2 2 5 2 4 2 5" xfId="26424"/>
    <cellStyle name="Normal 3 2 2 5 2 4 3" xfId="6195"/>
    <cellStyle name="Normal 3 2 2 5 2 4 3 2" xfId="18825"/>
    <cellStyle name="Normal 3 2 2 5 2 4 3 2 2" xfId="54041"/>
    <cellStyle name="Normal 3 2 2 5 2 4 3 3" xfId="41444"/>
    <cellStyle name="Normal 3 2 2 5 2 4 3 4" xfId="31430"/>
    <cellStyle name="Normal 3 2 2 5 2 4 4" xfId="7654"/>
    <cellStyle name="Normal 3 2 2 5 2 4 4 2" xfId="20279"/>
    <cellStyle name="Normal 3 2 2 5 2 4 4 2 2" xfId="55495"/>
    <cellStyle name="Normal 3 2 2 5 2 4 4 3" xfId="42898"/>
    <cellStyle name="Normal 3 2 2 5 2 4 4 4" xfId="32884"/>
    <cellStyle name="Normal 3 2 2 5 2 4 5" xfId="9435"/>
    <cellStyle name="Normal 3 2 2 5 2 4 5 2" xfId="22055"/>
    <cellStyle name="Normal 3 2 2 5 2 4 5 2 2" xfId="57271"/>
    <cellStyle name="Normal 3 2 2 5 2 4 5 3" xfId="44674"/>
    <cellStyle name="Normal 3 2 2 5 2 4 5 4" xfId="34660"/>
    <cellStyle name="Normal 3 2 2 5 2 4 6" xfId="11228"/>
    <cellStyle name="Normal 3 2 2 5 2 4 6 2" xfId="23831"/>
    <cellStyle name="Normal 3 2 2 5 2 4 6 2 2" xfId="59047"/>
    <cellStyle name="Normal 3 2 2 5 2 4 6 3" xfId="46450"/>
    <cellStyle name="Normal 3 2 2 5 2 4 6 4" xfId="36436"/>
    <cellStyle name="Normal 3 2 2 5 2 4 7" xfId="15595"/>
    <cellStyle name="Normal 3 2 2 5 2 4 7 2" xfId="50811"/>
    <cellStyle name="Normal 3 2 2 5 2 4 7 3" xfId="28200"/>
    <cellStyle name="Normal 3 2 2 5 2 4 8" xfId="12686"/>
    <cellStyle name="Normal 3 2 2 5 2 4 8 2" xfId="47904"/>
    <cellStyle name="Normal 3 2 2 5 2 4 9" xfId="38214"/>
    <cellStyle name="Normal 3 2 2 5 2 5" xfId="3416"/>
    <cellStyle name="Normal 3 2 2 5 2 5 10" xfId="26911"/>
    <cellStyle name="Normal 3 2 2 5 2 5 11" xfId="61315"/>
    <cellStyle name="Normal 3 2 2 5 2 5 2" xfId="5212"/>
    <cellStyle name="Normal 3 2 2 5 2 5 2 2" xfId="17858"/>
    <cellStyle name="Normal 3 2 2 5 2 5 2 2 2" xfId="53074"/>
    <cellStyle name="Normal 3 2 2 5 2 5 2 3" xfId="40477"/>
    <cellStyle name="Normal 3 2 2 5 2 5 2 4" xfId="30463"/>
    <cellStyle name="Normal 3 2 2 5 2 5 3" xfId="6682"/>
    <cellStyle name="Normal 3 2 2 5 2 5 3 2" xfId="19312"/>
    <cellStyle name="Normal 3 2 2 5 2 5 3 2 2" xfId="54528"/>
    <cellStyle name="Normal 3 2 2 5 2 5 3 3" xfId="41931"/>
    <cellStyle name="Normal 3 2 2 5 2 5 3 4" xfId="31917"/>
    <cellStyle name="Normal 3 2 2 5 2 5 4" xfId="8141"/>
    <cellStyle name="Normal 3 2 2 5 2 5 4 2" xfId="20766"/>
    <cellStyle name="Normal 3 2 2 5 2 5 4 2 2" xfId="55982"/>
    <cellStyle name="Normal 3 2 2 5 2 5 4 3" xfId="43385"/>
    <cellStyle name="Normal 3 2 2 5 2 5 4 4" xfId="33371"/>
    <cellStyle name="Normal 3 2 2 5 2 5 5" xfId="9922"/>
    <cellStyle name="Normal 3 2 2 5 2 5 5 2" xfId="22542"/>
    <cellStyle name="Normal 3 2 2 5 2 5 5 2 2" xfId="57758"/>
    <cellStyle name="Normal 3 2 2 5 2 5 5 3" xfId="45161"/>
    <cellStyle name="Normal 3 2 2 5 2 5 5 4" xfId="35147"/>
    <cellStyle name="Normal 3 2 2 5 2 5 6" xfId="11715"/>
    <cellStyle name="Normal 3 2 2 5 2 5 6 2" xfId="24318"/>
    <cellStyle name="Normal 3 2 2 5 2 5 6 2 2" xfId="59534"/>
    <cellStyle name="Normal 3 2 2 5 2 5 6 3" xfId="46937"/>
    <cellStyle name="Normal 3 2 2 5 2 5 6 4" xfId="36923"/>
    <cellStyle name="Normal 3 2 2 5 2 5 7" xfId="16082"/>
    <cellStyle name="Normal 3 2 2 5 2 5 7 2" xfId="51298"/>
    <cellStyle name="Normal 3 2 2 5 2 5 7 3" xfId="28687"/>
    <cellStyle name="Normal 3 2 2 5 2 5 8" xfId="14304"/>
    <cellStyle name="Normal 3 2 2 5 2 5 8 2" xfId="49522"/>
    <cellStyle name="Normal 3 2 2 5 2 5 9" xfId="38701"/>
    <cellStyle name="Normal 3 2 2 5 2 6" xfId="2577"/>
    <cellStyle name="Normal 3 2 2 5 2 6 10" xfId="26102"/>
    <cellStyle name="Normal 3 2 2 5 2 6 11" xfId="60506"/>
    <cellStyle name="Normal 3 2 2 5 2 6 2" xfId="4403"/>
    <cellStyle name="Normal 3 2 2 5 2 6 2 2" xfId="17049"/>
    <cellStyle name="Normal 3 2 2 5 2 6 2 2 2" xfId="52265"/>
    <cellStyle name="Normal 3 2 2 5 2 6 2 3" xfId="39668"/>
    <cellStyle name="Normal 3 2 2 5 2 6 2 4" xfId="29654"/>
    <cellStyle name="Normal 3 2 2 5 2 6 3" xfId="5873"/>
    <cellStyle name="Normal 3 2 2 5 2 6 3 2" xfId="18503"/>
    <cellStyle name="Normal 3 2 2 5 2 6 3 2 2" xfId="53719"/>
    <cellStyle name="Normal 3 2 2 5 2 6 3 3" xfId="41122"/>
    <cellStyle name="Normal 3 2 2 5 2 6 3 4" xfId="31108"/>
    <cellStyle name="Normal 3 2 2 5 2 6 4" xfId="7332"/>
    <cellStyle name="Normal 3 2 2 5 2 6 4 2" xfId="19957"/>
    <cellStyle name="Normal 3 2 2 5 2 6 4 2 2" xfId="55173"/>
    <cellStyle name="Normal 3 2 2 5 2 6 4 3" xfId="42576"/>
    <cellStyle name="Normal 3 2 2 5 2 6 4 4" xfId="32562"/>
    <cellStyle name="Normal 3 2 2 5 2 6 5" xfId="9113"/>
    <cellStyle name="Normal 3 2 2 5 2 6 5 2" xfId="21733"/>
    <cellStyle name="Normal 3 2 2 5 2 6 5 2 2" xfId="56949"/>
    <cellStyle name="Normal 3 2 2 5 2 6 5 3" xfId="44352"/>
    <cellStyle name="Normal 3 2 2 5 2 6 5 4" xfId="34338"/>
    <cellStyle name="Normal 3 2 2 5 2 6 6" xfId="10906"/>
    <cellStyle name="Normal 3 2 2 5 2 6 6 2" xfId="23509"/>
    <cellStyle name="Normal 3 2 2 5 2 6 6 2 2" xfId="58725"/>
    <cellStyle name="Normal 3 2 2 5 2 6 6 3" xfId="46128"/>
    <cellStyle name="Normal 3 2 2 5 2 6 6 4" xfId="36114"/>
    <cellStyle name="Normal 3 2 2 5 2 6 7" xfId="15273"/>
    <cellStyle name="Normal 3 2 2 5 2 6 7 2" xfId="50489"/>
    <cellStyle name="Normal 3 2 2 5 2 6 7 3" xfId="27878"/>
    <cellStyle name="Normal 3 2 2 5 2 6 8" xfId="13495"/>
    <cellStyle name="Normal 3 2 2 5 2 6 8 2" xfId="48713"/>
    <cellStyle name="Normal 3 2 2 5 2 6 9" xfId="37892"/>
    <cellStyle name="Normal 3 2 2 5 2 7" xfId="3740"/>
    <cellStyle name="Normal 3 2 2 5 2 7 2" xfId="8464"/>
    <cellStyle name="Normal 3 2 2 5 2 7 2 2" xfId="21089"/>
    <cellStyle name="Normal 3 2 2 5 2 7 2 2 2" xfId="56305"/>
    <cellStyle name="Normal 3 2 2 5 2 7 2 3" xfId="43708"/>
    <cellStyle name="Normal 3 2 2 5 2 7 2 4" xfId="33694"/>
    <cellStyle name="Normal 3 2 2 5 2 7 3" xfId="10245"/>
    <cellStyle name="Normal 3 2 2 5 2 7 3 2" xfId="22865"/>
    <cellStyle name="Normal 3 2 2 5 2 7 3 2 2" xfId="58081"/>
    <cellStyle name="Normal 3 2 2 5 2 7 3 3" xfId="45484"/>
    <cellStyle name="Normal 3 2 2 5 2 7 3 4" xfId="35470"/>
    <cellStyle name="Normal 3 2 2 5 2 7 4" xfId="12040"/>
    <cellStyle name="Normal 3 2 2 5 2 7 4 2" xfId="24641"/>
    <cellStyle name="Normal 3 2 2 5 2 7 4 2 2" xfId="59857"/>
    <cellStyle name="Normal 3 2 2 5 2 7 4 3" xfId="47260"/>
    <cellStyle name="Normal 3 2 2 5 2 7 4 4" xfId="37246"/>
    <cellStyle name="Normal 3 2 2 5 2 7 5" xfId="16405"/>
    <cellStyle name="Normal 3 2 2 5 2 7 5 2" xfId="51621"/>
    <cellStyle name="Normal 3 2 2 5 2 7 5 3" xfId="29010"/>
    <cellStyle name="Normal 3 2 2 5 2 7 6" xfId="14627"/>
    <cellStyle name="Normal 3 2 2 5 2 7 6 2" xfId="49845"/>
    <cellStyle name="Normal 3 2 2 5 2 7 7" xfId="39024"/>
    <cellStyle name="Normal 3 2 2 5 2 7 8" xfId="27234"/>
    <cellStyle name="Normal 3 2 2 5 2 8" xfId="4078"/>
    <cellStyle name="Normal 3 2 2 5 2 8 2" xfId="16727"/>
    <cellStyle name="Normal 3 2 2 5 2 8 2 2" xfId="51943"/>
    <cellStyle name="Normal 3 2 2 5 2 8 2 3" xfId="29332"/>
    <cellStyle name="Normal 3 2 2 5 2 8 3" xfId="13173"/>
    <cellStyle name="Normal 3 2 2 5 2 8 3 2" xfId="48391"/>
    <cellStyle name="Normal 3 2 2 5 2 8 4" xfId="39346"/>
    <cellStyle name="Normal 3 2 2 5 2 8 5" xfId="25780"/>
    <cellStyle name="Normal 3 2 2 5 2 9" xfId="5551"/>
    <cellStyle name="Normal 3 2 2 5 2 9 2" xfId="18181"/>
    <cellStyle name="Normal 3 2 2 5 2 9 2 2" xfId="53397"/>
    <cellStyle name="Normal 3 2 2 5 2 9 3" xfId="40800"/>
    <cellStyle name="Normal 3 2 2 5 2 9 4" xfId="30786"/>
    <cellStyle name="Normal 3 2 2 5 3" xfId="1266"/>
    <cellStyle name="Normal 3 2 2 5 3 10" xfId="10643"/>
    <cellStyle name="Normal 3 2 2 5 3 10 2" xfId="23254"/>
    <cellStyle name="Normal 3 2 2 5 3 10 2 2" xfId="58470"/>
    <cellStyle name="Normal 3 2 2 5 3 10 3" xfId="45873"/>
    <cellStyle name="Normal 3 2 2 5 3 10 4" xfId="35859"/>
    <cellStyle name="Normal 3 2 2 5 3 11" xfId="15031"/>
    <cellStyle name="Normal 3 2 2 5 3 11 2" xfId="50247"/>
    <cellStyle name="Normal 3 2 2 5 3 11 3" xfId="27636"/>
    <cellStyle name="Normal 3 2 2 5 3 12" xfId="12444"/>
    <cellStyle name="Normal 3 2 2 5 3 12 2" xfId="47662"/>
    <cellStyle name="Normal 3 2 2 5 3 13" xfId="37650"/>
    <cellStyle name="Normal 3 2 2 5 3 14" xfId="25051"/>
    <cellStyle name="Normal 3 2 2 5 3 15" xfId="60264"/>
    <cellStyle name="Normal 3 2 2 5 3 2" xfId="3167"/>
    <cellStyle name="Normal 3 2 2 5 3 2 10" xfId="25535"/>
    <cellStyle name="Normal 3 2 2 5 3 2 11" xfId="61070"/>
    <cellStyle name="Normal 3 2 2 5 3 2 2" xfId="4967"/>
    <cellStyle name="Normal 3 2 2 5 3 2 2 2" xfId="17613"/>
    <cellStyle name="Normal 3 2 2 5 3 2 2 2 2" xfId="52829"/>
    <cellStyle name="Normal 3 2 2 5 3 2 2 2 3" xfId="30218"/>
    <cellStyle name="Normal 3 2 2 5 3 2 2 3" xfId="14059"/>
    <cellStyle name="Normal 3 2 2 5 3 2 2 3 2" xfId="49277"/>
    <cellStyle name="Normal 3 2 2 5 3 2 2 4" xfId="40232"/>
    <cellStyle name="Normal 3 2 2 5 3 2 2 5" xfId="26666"/>
    <cellStyle name="Normal 3 2 2 5 3 2 3" xfId="6437"/>
    <cellStyle name="Normal 3 2 2 5 3 2 3 2" xfId="19067"/>
    <cellStyle name="Normal 3 2 2 5 3 2 3 2 2" xfId="54283"/>
    <cellStyle name="Normal 3 2 2 5 3 2 3 3" xfId="41686"/>
    <cellStyle name="Normal 3 2 2 5 3 2 3 4" xfId="31672"/>
    <cellStyle name="Normal 3 2 2 5 3 2 4" xfId="7896"/>
    <cellStyle name="Normal 3 2 2 5 3 2 4 2" xfId="20521"/>
    <cellStyle name="Normal 3 2 2 5 3 2 4 2 2" xfId="55737"/>
    <cellStyle name="Normal 3 2 2 5 3 2 4 3" xfId="43140"/>
    <cellStyle name="Normal 3 2 2 5 3 2 4 4" xfId="33126"/>
    <cellStyle name="Normal 3 2 2 5 3 2 5" xfId="9677"/>
    <cellStyle name="Normal 3 2 2 5 3 2 5 2" xfId="22297"/>
    <cellStyle name="Normal 3 2 2 5 3 2 5 2 2" xfId="57513"/>
    <cellStyle name="Normal 3 2 2 5 3 2 5 3" xfId="44916"/>
    <cellStyle name="Normal 3 2 2 5 3 2 5 4" xfId="34902"/>
    <cellStyle name="Normal 3 2 2 5 3 2 6" xfId="11470"/>
    <cellStyle name="Normal 3 2 2 5 3 2 6 2" xfId="24073"/>
    <cellStyle name="Normal 3 2 2 5 3 2 6 2 2" xfId="59289"/>
    <cellStyle name="Normal 3 2 2 5 3 2 6 3" xfId="46692"/>
    <cellStyle name="Normal 3 2 2 5 3 2 6 4" xfId="36678"/>
    <cellStyle name="Normal 3 2 2 5 3 2 7" xfId="15837"/>
    <cellStyle name="Normal 3 2 2 5 3 2 7 2" xfId="51053"/>
    <cellStyle name="Normal 3 2 2 5 3 2 7 3" xfId="28442"/>
    <cellStyle name="Normal 3 2 2 5 3 2 8" xfId="12928"/>
    <cellStyle name="Normal 3 2 2 5 3 2 8 2" xfId="48146"/>
    <cellStyle name="Normal 3 2 2 5 3 2 9" xfId="38456"/>
    <cellStyle name="Normal 3 2 2 5 3 3" xfId="3496"/>
    <cellStyle name="Normal 3 2 2 5 3 3 10" xfId="26991"/>
    <cellStyle name="Normal 3 2 2 5 3 3 11" xfId="61395"/>
    <cellStyle name="Normal 3 2 2 5 3 3 2" xfId="5292"/>
    <cellStyle name="Normal 3 2 2 5 3 3 2 2" xfId="17938"/>
    <cellStyle name="Normal 3 2 2 5 3 3 2 2 2" xfId="53154"/>
    <cellStyle name="Normal 3 2 2 5 3 3 2 3" xfId="40557"/>
    <cellStyle name="Normal 3 2 2 5 3 3 2 4" xfId="30543"/>
    <cellStyle name="Normal 3 2 2 5 3 3 3" xfId="6762"/>
    <cellStyle name="Normal 3 2 2 5 3 3 3 2" xfId="19392"/>
    <cellStyle name="Normal 3 2 2 5 3 3 3 2 2" xfId="54608"/>
    <cellStyle name="Normal 3 2 2 5 3 3 3 3" xfId="42011"/>
    <cellStyle name="Normal 3 2 2 5 3 3 3 4" xfId="31997"/>
    <cellStyle name="Normal 3 2 2 5 3 3 4" xfId="8221"/>
    <cellStyle name="Normal 3 2 2 5 3 3 4 2" xfId="20846"/>
    <cellStyle name="Normal 3 2 2 5 3 3 4 2 2" xfId="56062"/>
    <cellStyle name="Normal 3 2 2 5 3 3 4 3" xfId="43465"/>
    <cellStyle name="Normal 3 2 2 5 3 3 4 4" xfId="33451"/>
    <cellStyle name="Normal 3 2 2 5 3 3 5" xfId="10002"/>
    <cellStyle name="Normal 3 2 2 5 3 3 5 2" xfId="22622"/>
    <cellStyle name="Normal 3 2 2 5 3 3 5 2 2" xfId="57838"/>
    <cellStyle name="Normal 3 2 2 5 3 3 5 3" xfId="45241"/>
    <cellStyle name="Normal 3 2 2 5 3 3 5 4" xfId="35227"/>
    <cellStyle name="Normal 3 2 2 5 3 3 6" xfId="11795"/>
    <cellStyle name="Normal 3 2 2 5 3 3 6 2" xfId="24398"/>
    <cellStyle name="Normal 3 2 2 5 3 3 6 2 2" xfId="59614"/>
    <cellStyle name="Normal 3 2 2 5 3 3 6 3" xfId="47017"/>
    <cellStyle name="Normal 3 2 2 5 3 3 6 4" xfId="37003"/>
    <cellStyle name="Normal 3 2 2 5 3 3 7" xfId="16162"/>
    <cellStyle name="Normal 3 2 2 5 3 3 7 2" xfId="51378"/>
    <cellStyle name="Normal 3 2 2 5 3 3 7 3" xfId="28767"/>
    <cellStyle name="Normal 3 2 2 5 3 3 8" xfId="14384"/>
    <cellStyle name="Normal 3 2 2 5 3 3 8 2" xfId="49602"/>
    <cellStyle name="Normal 3 2 2 5 3 3 9" xfId="38781"/>
    <cellStyle name="Normal 3 2 2 5 3 4" xfId="2658"/>
    <cellStyle name="Normal 3 2 2 5 3 4 10" xfId="26182"/>
    <cellStyle name="Normal 3 2 2 5 3 4 11" xfId="60586"/>
    <cellStyle name="Normal 3 2 2 5 3 4 2" xfId="4483"/>
    <cellStyle name="Normal 3 2 2 5 3 4 2 2" xfId="17129"/>
    <cellStyle name="Normal 3 2 2 5 3 4 2 2 2" xfId="52345"/>
    <cellStyle name="Normal 3 2 2 5 3 4 2 3" xfId="39748"/>
    <cellStyle name="Normal 3 2 2 5 3 4 2 4" xfId="29734"/>
    <cellStyle name="Normal 3 2 2 5 3 4 3" xfId="5953"/>
    <cellStyle name="Normal 3 2 2 5 3 4 3 2" xfId="18583"/>
    <cellStyle name="Normal 3 2 2 5 3 4 3 2 2" xfId="53799"/>
    <cellStyle name="Normal 3 2 2 5 3 4 3 3" xfId="41202"/>
    <cellStyle name="Normal 3 2 2 5 3 4 3 4" xfId="31188"/>
    <cellStyle name="Normal 3 2 2 5 3 4 4" xfId="7412"/>
    <cellStyle name="Normal 3 2 2 5 3 4 4 2" xfId="20037"/>
    <cellStyle name="Normal 3 2 2 5 3 4 4 2 2" xfId="55253"/>
    <cellStyle name="Normal 3 2 2 5 3 4 4 3" xfId="42656"/>
    <cellStyle name="Normal 3 2 2 5 3 4 4 4" xfId="32642"/>
    <cellStyle name="Normal 3 2 2 5 3 4 5" xfId="9193"/>
    <cellStyle name="Normal 3 2 2 5 3 4 5 2" xfId="21813"/>
    <cellStyle name="Normal 3 2 2 5 3 4 5 2 2" xfId="57029"/>
    <cellStyle name="Normal 3 2 2 5 3 4 5 3" xfId="44432"/>
    <cellStyle name="Normal 3 2 2 5 3 4 5 4" xfId="34418"/>
    <cellStyle name="Normal 3 2 2 5 3 4 6" xfId="10986"/>
    <cellStyle name="Normal 3 2 2 5 3 4 6 2" xfId="23589"/>
    <cellStyle name="Normal 3 2 2 5 3 4 6 2 2" xfId="58805"/>
    <cellStyle name="Normal 3 2 2 5 3 4 6 3" xfId="46208"/>
    <cellStyle name="Normal 3 2 2 5 3 4 6 4" xfId="36194"/>
    <cellStyle name="Normal 3 2 2 5 3 4 7" xfId="15353"/>
    <cellStyle name="Normal 3 2 2 5 3 4 7 2" xfId="50569"/>
    <cellStyle name="Normal 3 2 2 5 3 4 7 3" xfId="27958"/>
    <cellStyle name="Normal 3 2 2 5 3 4 8" xfId="13575"/>
    <cellStyle name="Normal 3 2 2 5 3 4 8 2" xfId="48793"/>
    <cellStyle name="Normal 3 2 2 5 3 4 9" xfId="37972"/>
    <cellStyle name="Normal 3 2 2 5 3 5" xfId="3821"/>
    <cellStyle name="Normal 3 2 2 5 3 5 2" xfId="8544"/>
    <cellStyle name="Normal 3 2 2 5 3 5 2 2" xfId="21169"/>
    <cellStyle name="Normal 3 2 2 5 3 5 2 2 2" xfId="56385"/>
    <cellStyle name="Normal 3 2 2 5 3 5 2 3" xfId="43788"/>
    <cellStyle name="Normal 3 2 2 5 3 5 2 4" xfId="33774"/>
    <cellStyle name="Normal 3 2 2 5 3 5 3" xfId="10325"/>
    <cellStyle name="Normal 3 2 2 5 3 5 3 2" xfId="22945"/>
    <cellStyle name="Normal 3 2 2 5 3 5 3 2 2" xfId="58161"/>
    <cellStyle name="Normal 3 2 2 5 3 5 3 3" xfId="45564"/>
    <cellStyle name="Normal 3 2 2 5 3 5 3 4" xfId="35550"/>
    <cellStyle name="Normal 3 2 2 5 3 5 4" xfId="12120"/>
    <cellStyle name="Normal 3 2 2 5 3 5 4 2" xfId="24721"/>
    <cellStyle name="Normal 3 2 2 5 3 5 4 2 2" xfId="59937"/>
    <cellStyle name="Normal 3 2 2 5 3 5 4 3" xfId="47340"/>
    <cellStyle name="Normal 3 2 2 5 3 5 4 4" xfId="37326"/>
    <cellStyle name="Normal 3 2 2 5 3 5 5" xfId="16485"/>
    <cellStyle name="Normal 3 2 2 5 3 5 5 2" xfId="51701"/>
    <cellStyle name="Normal 3 2 2 5 3 5 5 3" xfId="29090"/>
    <cellStyle name="Normal 3 2 2 5 3 5 6" xfId="14707"/>
    <cellStyle name="Normal 3 2 2 5 3 5 6 2" xfId="49925"/>
    <cellStyle name="Normal 3 2 2 5 3 5 7" xfId="39104"/>
    <cellStyle name="Normal 3 2 2 5 3 5 8" xfId="27314"/>
    <cellStyle name="Normal 3 2 2 5 3 6" xfId="4161"/>
    <cellStyle name="Normal 3 2 2 5 3 6 2" xfId="16807"/>
    <cellStyle name="Normal 3 2 2 5 3 6 2 2" xfId="52023"/>
    <cellStyle name="Normal 3 2 2 5 3 6 2 3" xfId="29412"/>
    <cellStyle name="Normal 3 2 2 5 3 6 3" xfId="13253"/>
    <cellStyle name="Normal 3 2 2 5 3 6 3 2" xfId="48471"/>
    <cellStyle name="Normal 3 2 2 5 3 6 4" xfId="39426"/>
    <cellStyle name="Normal 3 2 2 5 3 6 5" xfId="25860"/>
    <cellStyle name="Normal 3 2 2 5 3 7" xfId="5631"/>
    <cellStyle name="Normal 3 2 2 5 3 7 2" xfId="18261"/>
    <cellStyle name="Normal 3 2 2 5 3 7 2 2" xfId="53477"/>
    <cellStyle name="Normal 3 2 2 5 3 7 3" xfId="40880"/>
    <cellStyle name="Normal 3 2 2 5 3 7 4" xfId="30866"/>
    <cellStyle name="Normal 3 2 2 5 3 8" xfId="7090"/>
    <cellStyle name="Normal 3 2 2 5 3 8 2" xfId="19715"/>
    <cellStyle name="Normal 3 2 2 5 3 8 2 2" xfId="54931"/>
    <cellStyle name="Normal 3 2 2 5 3 8 3" xfId="42334"/>
    <cellStyle name="Normal 3 2 2 5 3 8 4" xfId="32320"/>
    <cellStyle name="Normal 3 2 2 5 3 9" xfId="8871"/>
    <cellStyle name="Normal 3 2 2 5 3 9 2" xfId="21491"/>
    <cellStyle name="Normal 3 2 2 5 3 9 2 2" xfId="56707"/>
    <cellStyle name="Normal 3 2 2 5 3 9 3" xfId="44110"/>
    <cellStyle name="Normal 3 2 2 5 3 9 4" xfId="34096"/>
    <cellStyle name="Normal 3 2 2 5 4" xfId="3002"/>
    <cellStyle name="Normal 3 2 2 5 4 10" xfId="25376"/>
    <cellStyle name="Normal 3 2 2 5 4 11" xfId="60911"/>
    <cellStyle name="Normal 3 2 2 5 4 2" xfId="4808"/>
    <cellStyle name="Normal 3 2 2 5 4 2 2" xfId="17454"/>
    <cellStyle name="Normal 3 2 2 5 4 2 2 2" xfId="52670"/>
    <cellStyle name="Normal 3 2 2 5 4 2 2 3" xfId="30059"/>
    <cellStyle name="Normal 3 2 2 5 4 2 3" xfId="13900"/>
    <cellStyle name="Normal 3 2 2 5 4 2 3 2" xfId="49118"/>
    <cellStyle name="Normal 3 2 2 5 4 2 4" xfId="40073"/>
    <cellStyle name="Normal 3 2 2 5 4 2 5" xfId="26507"/>
    <cellStyle name="Normal 3 2 2 5 4 3" xfId="6278"/>
    <cellStyle name="Normal 3 2 2 5 4 3 2" xfId="18908"/>
    <cellStyle name="Normal 3 2 2 5 4 3 2 2" xfId="54124"/>
    <cellStyle name="Normal 3 2 2 5 4 3 3" xfId="41527"/>
    <cellStyle name="Normal 3 2 2 5 4 3 4" xfId="31513"/>
    <cellStyle name="Normal 3 2 2 5 4 4" xfId="7737"/>
    <cellStyle name="Normal 3 2 2 5 4 4 2" xfId="20362"/>
    <cellStyle name="Normal 3 2 2 5 4 4 2 2" xfId="55578"/>
    <cellStyle name="Normal 3 2 2 5 4 4 3" xfId="42981"/>
    <cellStyle name="Normal 3 2 2 5 4 4 4" xfId="32967"/>
    <cellStyle name="Normal 3 2 2 5 4 5" xfId="9518"/>
    <cellStyle name="Normal 3 2 2 5 4 5 2" xfId="22138"/>
    <cellStyle name="Normal 3 2 2 5 4 5 2 2" xfId="57354"/>
    <cellStyle name="Normal 3 2 2 5 4 5 3" xfId="44757"/>
    <cellStyle name="Normal 3 2 2 5 4 5 4" xfId="34743"/>
    <cellStyle name="Normal 3 2 2 5 4 6" xfId="11311"/>
    <cellStyle name="Normal 3 2 2 5 4 6 2" xfId="23914"/>
    <cellStyle name="Normal 3 2 2 5 4 6 2 2" xfId="59130"/>
    <cellStyle name="Normal 3 2 2 5 4 6 3" xfId="46533"/>
    <cellStyle name="Normal 3 2 2 5 4 6 4" xfId="36519"/>
    <cellStyle name="Normal 3 2 2 5 4 7" xfId="15678"/>
    <cellStyle name="Normal 3 2 2 5 4 7 2" xfId="50894"/>
    <cellStyle name="Normal 3 2 2 5 4 7 3" xfId="28283"/>
    <cellStyle name="Normal 3 2 2 5 4 8" xfId="12769"/>
    <cellStyle name="Normal 3 2 2 5 4 8 2" xfId="47987"/>
    <cellStyle name="Normal 3 2 2 5 4 9" xfId="38297"/>
    <cellStyle name="Normal 3 2 2 5 5" xfId="2835"/>
    <cellStyle name="Normal 3 2 2 5 5 10" xfId="25221"/>
    <cellStyle name="Normal 3 2 2 5 5 11" xfId="60756"/>
    <cellStyle name="Normal 3 2 2 5 5 2" xfId="4653"/>
    <cellStyle name="Normal 3 2 2 5 5 2 2" xfId="17299"/>
    <cellStyle name="Normal 3 2 2 5 5 2 2 2" xfId="52515"/>
    <cellStyle name="Normal 3 2 2 5 5 2 2 3" xfId="29904"/>
    <cellStyle name="Normal 3 2 2 5 5 2 3" xfId="13745"/>
    <cellStyle name="Normal 3 2 2 5 5 2 3 2" xfId="48963"/>
    <cellStyle name="Normal 3 2 2 5 5 2 4" xfId="39918"/>
    <cellStyle name="Normal 3 2 2 5 5 2 5" xfId="26352"/>
    <cellStyle name="Normal 3 2 2 5 5 3" xfId="6123"/>
    <cellStyle name="Normal 3 2 2 5 5 3 2" xfId="18753"/>
    <cellStyle name="Normal 3 2 2 5 5 3 2 2" xfId="53969"/>
    <cellStyle name="Normal 3 2 2 5 5 3 3" xfId="41372"/>
    <cellStyle name="Normal 3 2 2 5 5 3 4" xfId="31358"/>
    <cellStyle name="Normal 3 2 2 5 5 4" xfId="7582"/>
    <cellStyle name="Normal 3 2 2 5 5 4 2" xfId="20207"/>
    <cellStyle name="Normal 3 2 2 5 5 4 2 2" xfId="55423"/>
    <cellStyle name="Normal 3 2 2 5 5 4 3" xfId="42826"/>
    <cellStyle name="Normal 3 2 2 5 5 4 4" xfId="32812"/>
    <cellStyle name="Normal 3 2 2 5 5 5" xfId="9363"/>
    <cellStyle name="Normal 3 2 2 5 5 5 2" xfId="21983"/>
    <cellStyle name="Normal 3 2 2 5 5 5 2 2" xfId="57199"/>
    <cellStyle name="Normal 3 2 2 5 5 5 3" xfId="44602"/>
    <cellStyle name="Normal 3 2 2 5 5 5 4" xfId="34588"/>
    <cellStyle name="Normal 3 2 2 5 5 6" xfId="11156"/>
    <cellStyle name="Normal 3 2 2 5 5 6 2" xfId="23759"/>
    <cellStyle name="Normal 3 2 2 5 5 6 2 2" xfId="58975"/>
    <cellStyle name="Normal 3 2 2 5 5 6 3" xfId="46378"/>
    <cellStyle name="Normal 3 2 2 5 5 6 4" xfId="36364"/>
    <cellStyle name="Normal 3 2 2 5 5 7" xfId="15523"/>
    <cellStyle name="Normal 3 2 2 5 5 7 2" xfId="50739"/>
    <cellStyle name="Normal 3 2 2 5 5 7 3" xfId="28128"/>
    <cellStyle name="Normal 3 2 2 5 5 8" xfId="12614"/>
    <cellStyle name="Normal 3 2 2 5 5 8 2" xfId="47832"/>
    <cellStyle name="Normal 3 2 2 5 5 9" xfId="38142"/>
    <cellStyle name="Normal 3 2 2 5 6" xfId="3344"/>
    <cellStyle name="Normal 3 2 2 5 6 10" xfId="26839"/>
    <cellStyle name="Normal 3 2 2 5 6 11" xfId="61243"/>
    <cellStyle name="Normal 3 2 2 5 6 2" xfId="5140"/>
    <cellStyle name="Normal 3 2 2 5 6 2 2" xfId="17786"/>
    <cellStyle name="Normal 3 2 2 5 6 2 2 2" xfId="53002"/>
    <cellStyle name="Normal 3 2 2 5 6 2 3" xfId="40405"/>
    <cellStyle name="Normal 3 2 2 5 6 2 4" xfId="30391"/>
    <cellStyle name="Normal 3 2 2 5 6 3" xfId="6610"/>
    <cellStyle name="Normal 3 2 2 5 6 3 2" xfId="19240"/>
    <cellStyle name="Normal 3 2 2 5 6 3 2 2" xfId="54456"/>
    <cellStyle name="Normal 3 2 2 5 6 3 3" xfId="41859"/>
    <cellStyle name="Normal 3 2 2 5 6 3 4" xfId="31845"/>
    <cellStyle name="Normal 3 2 2 5 6 4" xfId="8069"/>
    <cellStyle name="Normal 3 2 2 5 6 4 2" xfId="20694"/>
    <cellStyle name="Normal 3 2 2 5 6 4 2 2" xfId="55910"/>
    <cellStyle name="Normal 3 2 2 5 6 4 3" xfId="43313"/>
    <cellStyle name="Normal 3 2 2 5 6 4 4" xfId="33299"/>
    <cellStyle name="Normal 3 2 2 5 6 5" xfId="9850"/>
    <cellStyle name="Normal 3 2 2 5 6 5 2" xfId="22470"/>
    <cellStyle name="Normal 3 2 2 5 6 5 2 2" xfId="57686"/>
    <cellStyle name="Normal 3 2 2 5 6 5 3" xfId="45089"/>
    <cellStyle name="Normal 3 2 2 5 6 5 4" xfId="35075"/>
    <cellStyle name="Normal 3 2 2 5 6 6" xfId="11643"/>
    <cellStyle name="Normal 3 2 2 5 6 6 2" xfId="24246"/>
    <cellStyle name="Normal 3 2 2 5 6 6 2 2" xfId="59462"/>
    <cellStyle name="Normal 3 2 2 5 6 6 3" xfId="46865"/>
    <cellStyle name="Normal 3 2 2 5 6 6 4" xfId="36851"/>
    <cellStyle name="Normal 3 2 2 5 6 7" xfId="16010"/>
    <cellStyle name="Normal 3 2 2 5 6 7 2" xfId="51226"/>
    <cellStyle name="Normal 3 2 2 5 6 7 3" xfId="28615"/>
    <cellStyle name="Normal 3 2 2 5 6 8" xfId="14232"/>
    <cellStyle name="Normal 3 2 2 5 6 8 2" xfId="49450"/>
    <cellStyle name="Normal 3 2 2 5 6 9" xfId="38629"/>
    <cellStyle name="Normal 3 2 2 5 7" xfId="2505"/>
    <cellStyle name="Normal 3 2 2 5 7 10" xfId="26030"/>
    <cellStyle name="Normal 3 2 2 5 7 11" xfId="60434"/>
    <cellStyle name="Normal 3 2 2 5 7 2" xfId="4331"/>
    <cellStyle name="Normal 3 2 2 5 7 2 2" xfId="16977"/>
    <cellStyle name="Normal 3 2 2 5 7 2 2 2" xfId="52193"/>
    <cellStyle name="Normal 3 2 2 5 7 2 3" xfId="39596"/>
    <cellStyle name="Normal 3 2 2 5 7 2 4" xfId="29582"/>
    <cellStyle name="Normal 3 2 2 5 7 3" xfId="5801"/>
    <cellStyle name="Normal 3 2 2 5 7 3 2" xfId="18431"/>
    <cellStyle name="Normal 3 2 2 5 7 3 2 2" xfId="53647"/>
    <cellStyle name="Normal 3 2 2 5 7 3 3" xfId="41050"/>
    <cellStyle name="Normal 3 2 2 5 7 3 4" xfId="31036"/>
    <cellStyle name="Normal 3 2 2 5 7 4" xfId="7260"/>
    <cellStyle name="Normal 3 2 2 5 7 4 2" xfId="19885"/>
    <cellStyle name="Normal 3 2 2 5 7 4 2 2" xfId="55101"/>
    <cellStyle name="Normal 3 2 2 5 7 4 3" xfId="42504"/>
    <cellStyle name="Normal 3 2 2 5 7 4 4" xfId="32490"/>
    <cellStyle name="Normal 3 2 2 5 7 5" xfId="9041"/>
    <cellStyle name="Normal 3 2 2 5 7 5 2" xfId="21661"/>
    <cellStyle name="Normal 3 2 2 5 7 5 2 2" xfId="56877"/>
    <cellStyle name="Normal 3 2 2 5 7 5 3" xfId="44280"/>
    <cellStyle name="Normal 3 2 2 5 7 5 4" xfId="34266"/>
    <cellStyle name="Normal 3 2 2 5 7 6" xfId="10834"/>
    <cellStyle name="Normal 3 2 2 5 7 6 2" xfId="23437"/>
    <cellStyle name="Normal 3 2 2 5 7 6 2 2" xfId="58653"/>
    <cellStyle name="Normal 3 2 2 5 7 6 3" xfId="46056"/>
    <cellStyle name="Normal 3 2 2 5 7 6 4" xfId="36042"/>
    <cellStyle name="Normal 3 2 2 5 7 7" xfId="15201"/>
    <cellStyle name="Normal 3 2 2 5 7 7 2" xfId="50417"/>
    <cellStyle name="Normal 3 2 2 5 7 7 3" xfId="27806"/>
    <cellStyle name="Normal 3 2 2 5 7 8" xfId="13423"/>
    <cellStyle name="Normal 3 2 2 5 7 8 2" xfId="48641"/>
    <cellStyle name="Normal 3 2 2 5 7 9" xfId="37820"/>
    <cellStyle name="Normal 3 2 2 5 8" xfId="3668"/>
    <cellStyle name="Normal 3 2 2 5 8 2" xfId="8392"/>
    <cellStyle name="Normal 3 2 2 5 8 2 2" xfId="21017"/>
    <cellStyle name="Normal 3 2 2 5 8 2 2 2" xfId="56233"/>
    <cellStyle name="Normal 3 2 2 5 8 2 3" xfId="43636"/>
    <cellStyle name="Normal 3 2 2 5 8 2 4" xfId="33622"/>
    <cellStyle name="Normal 3 2 2 5 8 3" xfId="10173"/>
    <cellStyle name="Normal 3 2 2 5 8 3 2" xfId="22793"/>
    <cellStyle name="Normal 3 2 2 5 8 3 2 2" xfId="58009"/>
    <cellStyle name="Normal 3 2 2 5 8 3 3" xfId="45412"/>
    <cellStyle name="Normal 3 2 2 5 8 3 4" xfId="35398"/>
    <cellStyle name="Normal 3 2 2 5 8 4" xfId="11968"/>
    <cellStyle name="Normal 3 2 2 5 8 4 2" xfId="24569"/>
    <cellStyle name="Normal 3 2 2 5 8 4 2 2" xfId="59785"/>
    <cellStyle name="Normal 3 2 2 5 8 4 3" xfId="47188"/>
    <cellStyle name="Normal 3 2 2 5 8 4 4" xfId="37174"/>
    <cellStyle name="Normal 3 2 2 5 8 5" xfId="16333"/>
    <cellStyle name="Normal 3 2 2 5 8 5 2" xfId="51549"/>
    <cellStyle name="Normal 3 2 2 5 8 5 3" xfId="28938"/>
    <cellStyle name="Normal 3 2 2 5 8 6" xfId="14555"/>
    <cellStyle name="Normal 3 2 2 5 8 6 2" xfId="49773"/>
    <cellStyle name="Normal 3 2 2 5 8 7" xfId="38952"/>
    <cellStyle name="Normal 3 2 2 5 8 8" xfId="27162"/>
    <cellStyle name="Normal 3 2 2 5 9" xfId="4000"/>
    <cellStyle name="Normal 3 2 2 5 9 2" xfId="16655"/>
    <cellStyle name="Normal 3 2 2 5 9 2 2" xfId="51871"/>
    <cellStyle name="Normal 3 2 2 5 9 2 3" xfId="29260"/>
    <cellStyle name="Normal 3 2 2 5 9 3" xfId="13101"/>
    <cellStyle name="Normal 3 2 2 5 9 3 2" xfId="48319"/>
    <cellStyle name="Normal 3 2 2 5 9 4" xfId="39274"/>
    <cellStyle name="Normal 3 2 2 5 9 5" xfId="25708"/>
    <cellStyle name="Normal 3 2 2 5_District Target Attainment" xfId="1267"/>
    <cellStyle name="Normal 3 2 2 6" xfId="1268"/>
    <cellStyle name="Normal 3 2 2 6 10" xfId="7007"/>
    <cellStyle name="Normal 3 2 2 6 10 2" xfId="19633"/>
    <cellStyle name="Normal 3 2 2 6 10 2 2" xfId="54849"/>
    <cellStyle name="Normal 3 2 2 6 10 3" xfId="42252"/>
    <cellStyle name="Normal 3 2 2 6 10 4" xfId="32238"/>
    <cellStyle name="Normal 3 2 2 6 11" xfId="8788"/>
    <cellStyle name="Normal 3 2 2 6 11 2" xfId="21409"/>
    <cellStyle name="Normal 3 2 2 6 11 2 2" xfId="56625"/>
    <cellStyle name="Normal 3 2 2 6 11 3" xfId="44028"/>
    <cellStyle name="Normal 3 2 2 6 11 4" xfId="34014"/>
    <cellStyle name="Normal 3 2 2 6 12" xfId="10644"/>
    <cellStyle name="Normal 3 2 2 6 12 2" xfId="23255"/>
    <cellStyle name="Normal 3 2 2 6 12 2 2" xfId="58471"/>
    <cellStyle name="Normal 3 2 2 6 12 3" xfId="45874"/>
    <cellStyle name="Normal 3 2 2 6 12 4" xfId="35860"/>
    <cellStyle name="Normal 3 2 2 6 13" xfId="14948"/>
    <cellStyle name="Normal 3 2 2 6 13 2" xfId="50165"/>
    <cellStyle name="Normal 3 2 2 6 13 3" xfId="27554"/>
    <cellStyle name="Normal 3 2 2 6 14" xfId="12362"/>
    <cellStyle name="Normal 3 2 2 6 14 2" xfId="47580"/>
    <cellStyle name="Normal 3 2 2 6 15" xfId="37567"/>
    <cellStyle name="Normal 3 2 2 6 16" xfId="24969"/>
    <cellStyle name="Normal 3 2 2 6 17" xfId="60182"/>
    <cellStyle name="Normal 3 2 2 6 2" xfId="1269"/>
    <cellStyle name="Normal 3 2 2 6 2 10" xfId="10645"/>
    <cellStyle name="Normal 3 2 2 6 2 10 2" xfId="23256"/>
    <cellStyle name="Normal 3 2 2 6 2 10 2 2" xfId="58472"/>
    <cellStyle name="Normal 3 2 2 6 2 10 3" xfId="45875"/>
    <cellStyle name="Normal 3 2 2 6 2 10 4" xfId="35861"/>
    <cellStyle name="Normal 3 2 2 6 2 11" xfId="15103"/>
    <cellStyle name="Normal 3 2 2 6 2 11 2" xfId="50319"/>
    <cellStyle name="Normal 3 2 2 6 2 11 3" xfId="27708"/>
    <cellStyle name="Normal 3 2 2 6 2 12" xfId="12516"/>
    <cellStyle name="Normal 3 2 2 6 2 12 2" xfId="47734"/>
    <cellStyle name="Normal 3 2 2 6 2 13" xfId="37722"/>
    <cellStyle name="Normal 3 2 2 6 2 14" xfId="25123"/>
    <cellStyle name="Normal 3 2 2 6 2 15" xfId="60336"/>
    <cellStyle name="Normal 3 2 2 6 2 2" xfId="3239"/>
    <cellStyle name="Normal 3 2 2 6 2 2 10" xfId="25607"/>
    <cellStyle name="Normal 3 2 2 6 2 2 11" xfId="61142"/>
    <cellStyle name="Normal 3 2 2 6 2 2 2" xfId="5039"/>
    <cellStyle name="Normal 3 2 2 6 2 2 2 2" xfId="17685"/>
    <cellStyle name="Normal 3 2 2 6 2 2 2 2 2" xfId="52901"/>
    <cellStyle name="Normal 3 2 2 6 2 2 2 2 3" xfId="30290"/>
    <cellStyle name="Normal 3 2 2 6 2 2 2 3" xfId="14131"/>
    <cellStyle name="Normal 3 2 2 6 2 2 2 3 2" xfId="49349"/>
    <cellStyle name="Normal 3 2 2 6 2 2 2 4" xfId="40304"/>
    <cellStyle name="Normal 3 2 2 6 2 2 2 5" xfId="26738"/>
    <cellStyle name="Normal 3 2 2 6 2 2 3" xfId="6509"/>
    <cellStyle name="Normal 3 2 2 6 2 2 3 2" xfId="19139"/>
    <cellStyle name="Normal 3 2 2 6 2 2 3 2 2" xfId="54355"/>
    <cellStyle name="Normal 3 2 2 6 2 2 3 3" xfId="41758"/>
    <cellStyle name="Normal 3 2 2 6 2 2 3 4" xfId="31744"/>
    <cellStyle name="Normal 3 2 2 6 2 2 4" xfId="7968"/>
    <cellStyle name="Normal 3 2 2 6 2 2 4 2" xfId="20593"/>
    <cellStyle name="Normal 3 2 2 6 2 2 4 2 2" xfId="55809"/>
    <cellStyle name="Normal 3 2 2 6 2 2 4 3" xfId="43212"/>
    <cellStyle name="Normal 3 2 2 6 2 2 4 4" xfId="33198"/>
    <cellStyle name="Normal 3 2 2 6 2 2 5" xfId="9749"/>
    <cellStyle name="Normal 3 2 2 6 2 2 5 2" xfId="22369"/>
    <cellStyle name="Normal 3 2 2 6 2 2 5 2 2" xfId="57585"/>
    <cellStyle name="Normal 3 2 2 6 2 2 5 3" xfId="44988"/>
    <cellStyle name="Normal 3 2 2 6 2 2 5 4" xfId="34974"/>
    <cellStyle name="Normal 3 2 2 6 2 2 6" xfId="11542"/>
    <cellStyle name="Normal 3 2 2 6 2 2 6 2" xfId="24145"/>
    <cellStyle name="Normal 3 2 2 6 2 2 6 2 2" xfId="59361"/>
    <cellStyle name="Normal 3 2 2 6 2 2 6 3" xfId="46764"/>
    <cellStyle name="Normal 3 2 2 6 2 2 6 4" xfId="36750"/>
    <cellStyle name="Normal 3 2 2 6 2 2 7" xfId="15909"/>
    <cellStyle name="Normal 3 2 2 6 2 2 7 2" xfId="51125"/>
    <cellStyle name="Normal 3 2 2 6 2 2 7 3" xfId="28514"/>
    <cellStyle name="Normal 3 2 2 6 2 2 8" xfId="13000"/>
    <cellStyle name="Normal 3 2 2 6 2 2 8 2" xfId="48218"/>
    <cellStyle name="Normal 3 2 2 6 2 2 9" xfId="38528"/>
    <cellStyle name="Normal 3 2 2 6 2 3" xfId="3568"/>
    <cellStyle name="Normal 3 2 2 6 2 3 10" xfId="27063"/>
    <cellStyle name="Normal 3 2 2 6 2 3 11" xfId="61467"/>
    <cellStyle name="Normal 3 2 2 6 2 3 2" xfId="5364"/>
    <cellStyle name="Normal 3 2 2 6 2 3 2 2" xfId="18010"/>
    <cellStyle name="Normal 3 2 2 6 2 3 2 2 2" xfId="53226"/>
    <cellStyle name="Normal 3 2 2 6 2 3 2 3" xfId="40629"/>
    <cellStyle name="Normal 3 2 2 6 2 3 2 4" xfId="30615"/>
    <cellStyle name="Normal 3 2 2 6 2 3 3" xfId="6834"/>
    <cellStyle name="Normal 3 2 2 6 2 3 3 2" xfId="19464"/>
    <cellStyle name="Normal 3 2 2 6 2 3 3 2 2" xfId="54680"/>
    <cellStyle name="Normal 3 2 2 6 2 3 3 3" xfId="42083"/>
    <cellStyle name="Normal 3 2 2 6 2 3 3 4" xfId="32069"/>
    <cellStyle name="Normal 3 2 2 6 2 3 4" xfId="8293"/>
    <cellStyle name="Normal 3 2 2 6 2 3 4 2" xfId="20918"/>
    <cellStyle name="Normal 3 2 2 6 2 3 4 2 2" xfId="56134"/>
    <cellStyle name="Normal 3 2 2 6 2 3 4 3" xfId="43537"/>
    <cellStyle name="Normal 3 2 2 6 2 3 4 4" xfId="33523"/>
    <cellStyle name="Normal 3 2 2 6 2 3 5" xfId="10074"/>
    <cellStyle name="Normal 3 2 2 6 2 3 5 2" xfId="22694"/>
    <cellStyle name="Normal 3 2 2 6 2 3 5 2 2" xfId="57910"/>
    <cellStyle name="Normal 3 2 2 6 2 3 5 3" xfId="45313"/>
    <cellStyle name="Normal 3 2 2 6 2 3 5 4" xfId="35299"/>
    <cellStyle name="Normal 3 2 2 6 2 3 6" xfId="11867"/>
    <cellStyle name="Normal 3 2 2 6 2 3 6 2" xfId="24470"/>
    <cellStyle name="Normal 3 2 2 6 2 3 6 2 2" xfId="59686"/>
    <cellStyle name="Normal 3 2 2 6 2 3 6 3" xfId="47089"/>
    <cellStyle name="Normal 3 2 2 6 2 3 6 4" xfId="37075"/>
    <cellStyle name="Normal 3 2 2 6 2 3 7" xfId="16234"/>
    <cellStyle name="Normal 3 2 2 6 2 3 7 2" xfId="51450"/>
    <cellStyle name="Normal 3 2 2 6 2 3 7 3" xfId="28839"/>
    <cellStyle name="Normal 3 2 2 6 2 3 8" xfId="14456"/>
    <cellStyle name="Normal 3 2 2 6 2 3 8 2" xfId="49674"/>
    <cellStyle name="Normal 3 2 2 6 2 3 9" xfId="38853"/>
    <cellStyle name="Normal 3 2 2 6 2 4" xfId="2730"/>
    <cellStyle name="Normal 3 2 2 6 2 4 10" xfId="26254"/>
    <cellStyle name="Normal 3 2 2 6 2 4 11" xfId="60658"/>
    <cellStyle name="Normal 3 2 2 6 2 4 2" xfId="4555"/>
    <cellStyle name="Normal 3 2 2 6 2 4 2 2" xfId="17201"/>
    <cellStyle name="Normal 3 2 2 6 2 4 2 2 2" xfId="52417"/>
    <cellStyle name="Normal 3 2 2 6 2 4 2 3" xfId="39820"/>
    <cellStyle name="Normal 3 2 2 6 2 4 2 4" xfId="29806"/>
    <cellStyle name="Normal 3 2 2 6 2 4 3" xfId="6025"/>
    <cellStyle name="Normal 3 2 2 6 2 4 3 2" xfId="18655"/>
    <cellStyle name="Normal 3 2 2 6 2 4 3 2 2" xfId="53871"/>
    <cellStyle name="Normal 3 2 2 6 2 4 3 3" xfId="41274"/>
    <cellStyle name="Normal 3 2 2 6 2 4 3 4" xfId="31260"/>
    <cellStyle name="Normal 3 2 2 6 2 4 4" xfId="7484"/>
    <cellStyle name="Normal 3 2 2 6 2 4 4 2" xfId="20109"/>
    <cellStyle name="Normal 3 2 2 6 2 4 4 2 2" xfId="55325"/>
    <cellStyle name="Normal 3 2 2 6 2 4 4 3" xfId="42728"/>
    <cellStyle name="Normal 3 2 2 6 2 4 4 4" xfId="32714"/>
    <cellStyle name="Normal 3 2 2 6 2 4 5" xfId="9265"/>
    <cellStyle name="Normal 3 2 2 6 2 4 5 2" xfId="21885"/>
    <cellStyle name="Normal 3 2 2 6 2 4 5 2 2" xfId="57101"/>
    <cellStyle name="Normal 3 2 2 6 2 4 5 3" xfId="44504"/>
    <cellStyle name="Normal 3 2 2 6 2 4 5 4" xfId="34490"/>
    <cellStyle name="Normal 3 2 2 6 2 4 6" xfId="11058"/>
    <cellStyle name="Normal 3 2 2 6 2 4 6 2" xfId="23661"/>
    <cellStyle name="Normal 3 2 2 6 2 4 6 2 2" xfId="58877"/>
    <cellStyle name="Normal 3 2 2 6 2 4 6 3" xfId="46280"/>
    <cellStyle name="Normal 3 2 2 6 2 4 6 4" xfId="36266"/>
    <cellStyle name="Normal 3 2 2 6 2 4 7" xfId="15425"/>
    <cellStyle name="Normal 3 2 2 6 2 4 7 2" xfId="50641"/>
    <cellStyle name="Normal 3 2 2 6 2 4 7 3" xfId="28030"/>
    <cellStyle name="Normal 3 2 2 6 2 4 8" xfId="13647"/>
    <cellStyle name="Normal 3 2 2 6 2 4 8 2" xfId="48865"/>
    <cellStyle name="Normal 3 2 2 6 2 4 9" xfId="38044"/>
    <cellStyle name="Normal 3 2 2 6 2 5" xfId="3893"/>
    <cellStyle name="Normal 3 2 2 6 2 5 2" xfId="8616"/>
    <cellStyle name="Normal 3 2 2 6 2 5 2 2" xfId="21241"/>
    <cellStyle name="Normal 3 2 2 6 2 5 2 2 2" xfId="56457"/>
    <cellStyle name="Normal 3 2 2 6 2 5 2 3" xfId="43860"/>
    <cellStyle name="Normal 3 2 2 6 2 5 2 4" xfId="33846"/>
    <cellStyle name="Normal 3 2 2 6 2 5 3" xfId="10397"/>
    <cellStyle name="Normal 3 2 2 6 2 5 3 2" xfId="23017"/>
    <cellStyle name="Normal 3 2 2 6 2 5 3 2 2" xfId="58233"/>
    <cellStyle name="Normal 3 2 2 6 2 5 3 3" xfId="45636"/>
    <cellStyle name="Normal 3 2 2 6 2 5 3 4" xfId="35622"/>
    <cellStyle name="Normal 3 2 2 6 2 5 4" xfId="12192"/>
    <cellStyle name="Normal 3 2 2 6 2 5 4 2" xfId="24793"/>
    <cellStyle name="Normal 3 2 2 6 2 5 4 2 2" xfId="60009"/>
    <cellStyle name="Normal 3 2 2 6 2 5 4 3" xfId="47412"/>
    <cellStyle name="Normal 3 2 2 6 2 5 4 4" xfId="37398"/>
    <cellStyle name="Normal 3 2 2 6 2 5 5" xfId="16557"/>
    <cellStyle name="Normal 3 2 2 6 2 5 5 2" xfId="51773"/>
    <cellStyle name="Normal 3 2 2 6 2 5 5 3" xfId="29162"/>
    <cellStyle name="Normal 3 2 2 6 2 5 6" xfId="14779"/>
    <cellStyle name="Normal 3 2 2 6 2 5 6 2" xfId="49997"/>
    <cellStyle name="Normal 3 2 2 6 2 5 7" xfId="39176"/>
    <cellStyle name="Normal 3 2 2 6 2 5 8" xfId="27386"/>
    <cellStyle name="Normal 3 2 2 6 2 6" xfId="4233"/>
    <cellStyle name="Normal 3 2 2 6 2 6 2" xfId="16879"/>
    <cellStyle name="Normal 3 2 2 6 2 6 2 2" xfId="52095"/>
    <cellStyle name="Normal 3 2 2 6 2 6 2 3" xfId="29484"/>
    <cellStyle name="Normal 3 2 2 6 2 6 3" xfId="13325"/>
    <cellStyle name="Normal 3 2 2 6 2 6 3 2" xfId="48543"/>
    <cellStyle name="Normal 3 2 2 6 2 6 4" xfId="39498"/>
    <cellStyle name="Normal 3 2 2 6 2 6 5" xfId="25932"/>
    <cellStyle name="Normal 3 2 2 6 2 7" xfId="5703"/>
    <cellStyle name="Normal 3 2 2 6 2 7 2" xfId="18333"/>
    <cellStyle name="Normal 3 2 2 6 2 7 2 2" xfId="53549"/>
    <cellStyle name="Normal 3 2 2 6 2 7 3" xfId="40952"/>
    <cellStyle name="Normal 3 2 2 6 2 7 4" xfId="30938"/>
    <cellStyle name="Normal 3 2 2 6 2 8" xfId="7162"/>
    <cellStyle name="Normal 3 2 2 6 2 8 2" xfId="19787"/>
    <cellStyle name="Normal 3 2 2 6 2 8 2 2" xfId="55003"/>
    <cellStyle name="Normal 3 2 2 6 2 8 3" xfId="42406"/>
    <cellStyle name="Normal 3 2 2 6 2 8 4" xfId="32392"/>
    <cellStyle name="Normal 3 2 2 6 2 9" xfId="8943"/>
    <cellStyle name="Normal 3 2 2 6 2 9 2" xfId="21563"/>
    <cellStyle name="Normal 3 2 2 6 2 9 2 2" xfId="56779"/>
    <cellStyle name="Normal 3 2 2 6 2 9 3" xfId="44182"/>
    <cellStyle name="Normal 3 2 2 6 2 9 4" xfId="34168"/>
    <cellStyle name="Normal 3 2 2 6 3" xfId="3079"/>
    <cellStyle name="Normal 3 2 2 6 3 10" xfId="25450"/>
    <cellStyle name="Normal 3 2 2 6 3 11" xfId="60985"/>
    <cellStyle name="Normal 3 2 2 6 3 2" xfId="4882"/>
    <cellStyle name="Normal 3 2 2 6 3 2 2" xfId="17528"/>
    <cellStyle name="Normal 3 2 2 6 3 2 2 2" xfId="52744"/>
    <cellStyle name="Normal 3 2 2 6 3 2 2 3" xfId="30133"/>
    <cellStyle name="Normal 3 2 2 6 3 2 3" xfId="13974"/>
    <cellStyle name="Normal 3 2 2 6 3 2 3 2" xfId="49192"/>
    <cellStyle name="Normal 3 2 2 6 3 2 4" xfId="40147"/>
    <cellStyle name="Normal 3 2 2 6 3 2 5" xfId="26581"/>
    <cellStyle name="Normal 3 2 2 6 3 3" xfId="6352"/>
    <cellStyle name="Normal 3 2 2 6 3 3 2" xfId="18982"/>
    <cellStyle name="Normal 3 2 2 6 3 3 2 2" xfId="54198"/>
    <cellStyle name="Normal 3 2 2 6 3 3 3" xfId="41601"/>
    <cellStyle name="Normal 3 2 2 6 3 3 4" xfId="31587"/>
    <cellStyle name="Normal 3 2 2 6 3 4" xfId="7811"/>
    <cellStyle name="Normal 3 2 2 6 3 4 2" xfId="20436"/>
    <cellStyle name="Normal 3 2 2 6 3 4 2 2" xfId="55652"/>
    <cellStyle name="Normal 3 2 2 6 3 4 3" xfId="43055"/>
    <cellStyle name="Normal 3 2 2 6 3 4 4" xfId="33041"/>
    <cellStyle name="Normal 3 2 2 6 3 5" xfId="9592"/>
    <cellStyle name="Normal 3 2 2 6 3 5 2" xfId="22212"/>
    <cellStyle name="Normal 3 2 2 6 3 5 2 2" xfId="57428"/>
    <cellStyle name="Normal 3 2 2 6 3 5 3" xfId="44831"/>
    <cellStyle name="Normal 3 2 2 6 3 5 4" xfId="34817"/>
    <cellStyle name="Normal 3 2 2 6 3 6" xfId="11385"/>
    <cellStyle name="Normal 3 2 2 6 3 6 2" xfId="23988"/>
    <cellStyle name="Normal 3 2 2 6 3 6 2 2" xfId="59204"/>
    <cellStyle name="Normal 3 2 2 6 3 6 3" xfId="46607"/>
    <cellStyle name="Normal 3 2 2 6 3 6 4" xfId="36593"/>
    <cellStyle name="Normal 3 2 2 6 3 7" xfId="15752"/>
    <cellStyle name="Normal 3 2 2 6 3 7 2" xfId="50968"/>
    <cellStyle name="Normal 3 2 2 6 3 7 3" xfId="28357"/>
    <cellStyle name="Normal 3 2 2 6 3 8" xfId="12843"/>
    <cellStyle name="Normal 3 2 2 6 3 8 2" xfId="48061"/>
    <cellStyle name="Normal 3 2 2 6 3 9" xfId="38371"/>
    <cellStyle name="Normal 3 2 2 6 4" xfId="2906"/>
    <cellStyle name="Normal 3 2 2 6 4 10" xfId="25291"/>
    <cellStyle name="Normal 3 2 2 6 4 11" xfId="60826"/>
    <cellStyle name="Normal 3 2 2 6 4 2" xfId="4723"/>
    <cellStyle name="Normal 3 2 2 6 4 2 2" xfId="17369"/>
    <cellStyle name="Normal 3 2 2 6 4 2 2 2" xfId="52585"/>
    <cellStyle name="Normal 3 2 2 6 4 2 2 3" xfId="29974"/>
    <cellStyle name="Normal 3 2 2 6 4 2 3" xfId="13815"/>
    <cellStyle name="Normal 3 2 2 6 4 2 3 2" xfId="49033"/>
    <cellStyle name="Normal 3 2 2 6 4 2 4" xfId="39988"/>
    <cellStyle name="Normal 3 2 2 6 4 2 5" xfId="26422"/>
    <cellStyle name="Normal 3 2 2 6 4 3" xfId="6193"/>
    <cellStyle name="Normal 3 2 2 6 4 3 2" xfId="18823"/>
    <cellStyle name="Normal 3 2 2 6 4 3 2 2" xfId="54039"/>
    <cellStyle name="Normal 3 2 2 6 4 3 3" xfId="41442"/>
    <cellStyle name="Normal 3 2 2 6 4 3 4" xfId="31428"/>
    <cellStyle name="Normal 3 2 2 6 4 4" xfId="7652"/>
    <cellStyle name="Normal 3 2 2 6 4 4 2" xfId="20277"/>
    <cellStyle name="Normal 3 2 2 6 4 4 2 2" xfId="55493"/>
    <cellStyle name="Normal 3 2 2 6 4 4 3" xfId="42896"/>
    <cellStyle name="Normal 3 2 2 6 4 4 4" xfId="32882"/>
    <cellStyle name="Normal 3 2 2 6 4 5" xfId="9433"/>
    <cellStyle name="Normal 3 2 2 6 4 5 2" xfId="22053"/>
    <cellStyle name="Normal 3 2 2 6 4 5 2 2" xfId="57269"/>
    <cellStyle name="Normal 3 2 2 6 4 5 3" xfId="44672"/>
    <cellStyle name="Normal 3 2 2 6 4 5 4" xfId="34658"/>
    <cellStyle name="Normal 3 2 2 6 4 6" xfId="11226"/>
    <cellStyle name="Normal 3 2 2 6 4 6 2" xfId="23829"/>
    <cellStyle name="Normal 3 2 2 6 4 6 2 2" xfId="59045"/>
    <cellStyle name="Normal 3 2 2 6 4 6 3" xfId="46448"/>
    <cellStyle name="Normal 3 2 2 6 4 6 4" xfId="36434"/>
    <cellStyle name="Normal 3 2 2 6 4 7" xfId="15593"/>
    <cellStyle name="Normal 3 2 2 6 4 7 2" xfId="50809"/>
    <cellStyle name="Normal 3 2 2 6 4 7 3" xfId="28198"/>
    <cellStyle name="Normal 3 2 2 6 4 8" xfId="12684"/>
    <cellStyle name="Normal 3 2 2 6 4 8 2" xfId="47902"/>
    <cellStyle name="Normal 3 2 2 6 4 9" xfId="38212"/>
    <cellStyle name="Normal 3 2 2 6 5" xfId="3414"/>
    <cellStyle name="Normal 3 2 2 6 5 10" xfId="26909"/>
    <cellStyle name="Normal 3 2 2 6 5 11" xfId="61313"/>
    <cellStyle name="Normal 3 2 2 6 5 2" xfId="5210"/>
    <cellStyle name="Normal 3 2 2 6 5 2 2" xfId="17856"/>
    <cellStyle name="Normal 3 2 2 6 5 2 2 2" xfId="53072"/>
    <cellStyle name="Normal 3 2 2 6 5 2 3" xfId="40475"/>
    <cellStyle name="Normal 3 2 2 6 5 2 4" xfId="30461"/>
    <cellStyle name="Normal 3 2 2 6 5 3" xfId="6680"/>
    <cellStyle name="Normal 3 2 2 6 5 3 2" xfId="19310"/>
    <cellStyle name="Normal 3 2 2 6 5 3 2 2" xfId="54526"/>
    <cellStyle name="Normal 3 2 2 6 5 3 3" xfId="41929"/>
    <cellStyle name="Normal 3 2 2 6 5 3 4" xfId="31915"/>
    <cellStyle name="Normal 3 2 2 6 5 4" xfId="8139"/>
    <cellStyle name="Normal 3 2 2 6 5 4 2" xfId="20764"/>
    <cellStyle name="Normal 3 2 2 6 5 4 2 2" xfId="55980"/>
    <cellStyle name="Normal 3 2 2 6 5 4 3" xfId="43383"/>
    <cellStyle name="Normal 3 2 2 6 5 4 4" xfId="33369"/>
    <cellStyle name="Normal 3 2 2 6 5 5" xfId="9920"/>
    <cellStyle name="Normal 3 2 2 6 5 5 2" xfId="22540"/>
    <cellStyle name="Normal 3 2 2 6 5 5 2 2" xfId="57756"/>
    <cellStyle name="Normal 3 2 2 6 5 5 3" xfId="45159"/>
    <cellStyle name="Normal 3 2 2 6 5 5 4" xfId="35145"/>
    <cellStyle name="Normal 3 2 2 6 5 6" xfId="11713"/>
    <cellStyle name="Normal 3 2 2 6 5 6 2" xfId="24316"/>
    <cellStyle name="Normal 3 2 2 6 5 6 2 2" xfId="59532"/>
    <cellStyle name="Normal 3 2 2 6 5 6 3" xfId="46935"/>
    <cellStyle name="Normal 3 2 2 6 5 6 4" xfId="36921"/>
    <cellStyle name="Normal 3 2 2 6 5 7" xfId="16080"/>
    <cellStyle name="Normal 3 2 2 6 5 7 2" xfId="51296"/>
    <cellStyle name="Normal 3 2 2 6 5 7 3" xfId="28685"/>
    <cellStyle name="Normal 3 2 2 6 5 8" xfId="14302"/>
    <cellStyle name="Normal 3 2 2 6 5 8 2" xfId="49520"/>
    <cellStyle name="Normal 3 2 2 6 5 9" xfId="38699"/>
    <cellStyle name="Normal 3 2 2 6 6" xfId="2575"/>
    <cellStyle name="Normal 3 2 2 6 6 10" xfId="26100"/>
    <cellStyle name="Normal 3 2 2 6 6 11" xfId="60504"/>
    <cellStyle name="Normal 3 2 2 6 6 2" xfId="4401"/>
    <cellStyle name="Normal 3 2 2 6 6 2 2" xfId="17047"/>
    <cellStyle name="Normal 3 2 2 6 6 2 2 2" xfId="52263"/>
    <cellStyle name="Normal 3 2 2 6 6 2 3" xfId="39666"/>
    <cellStyle name="Normal 3 2 2 6 6 2 4" xfId="29652"/>
    <cellStyle name="Normal 3 2 2 6 6 3" xfId="5871"/>
    <cellStyle name="Normal 3 2 2 6 6 3 2" xfId="18501"/>
    <cellStyle name="Normal 3 2 2 6 6 3 2 2" xfId="53717"/>
    <cellStyle name="Normal 3 2 2 6 6 3 3" xfId="41120"/>
    <cellStyle name="Normal 3 2 2 6 6 3 4" xfId="31106"/>
    <cellStyle name="Normal 3 2 2 6 6 4" xfId="7330"/>
    <cellStyle name="Normal 3 2 2 6 6 4 2" xfId="19955"/>
    <cellStyle name="Normal 3 2 2 6 6 4 2 2" xfId="55171"/>
    <cellStyle name="Normal 3 2 2 6 6 4 3" xfId="42574"/>
    <cellStyle name="Normal 3 2 2 6 6 4 4" xfId="32560"/>
    <cellStyle name="Normal 3 2 2 6 6 5" xfId="9111"/>
    <cellStyle name="Normal 3 2 2 6 6 5 2" xfId="21731"/>
    <cellStyle name="Normal 3 2 2 6 6 5 2 2" xfId="56947"/>
    <cellStyle name="Normal 3 2 2 6 6 5 3" xfId="44350"/>
    <cellStyle name="Normal 3 2 2 6 6 5 4" xfId="34336"/>
    <cellStyle name="Normal 3 2 2 6 6 6" xfId="10904"/>
    <cellStyle name="Normal 3 2 2 6 6 6 2" xfId="23507"/>
    <cellStyle name="Normal 3 2 2 6 6 6 2 2" xfId="58723"/>
    <cellStyle name="Normal 3 2 2 6 6 6 3" xfId="46126"/>
    <cellStyle name="Normal 3 2 2 6 6 6 4" xfId="36112"/>
    <cellStyle name="Normal 3 2 2 6 6 7" xfId="15271"/>
    <cellStyle name="Normal 3 2 2 6 6 7 2" xfId="50487"/>
    <cellStyle name="Normal 3 2 2 6 6 7 3" xfId="27876"/>
    <cellStyle name="Normal 3 2 2 6 6 8" xfId="13493"/>
    <cellStyle name="Normal 3 2 2 6 6 8 2" xfId="48711"/>
    <cellStyle name="Normal 3 2 2 6 6 9" xfId="37890"/>
    <cellStyle name="Normal 3 2 2 6 7" xfId="3738"/>
    <cellStyle name="Normal 3 2 2 6 7 2" xfId="8462"/>
    <cellStyle name="Normal 3 2 2 6 7 2 2" xfId="21087"/>
    <cellStyle name="Normal 3 2 2 6 7 2 2 2" xfId="56303"/>
    <cellStyle name="Normal 3 2 2 6 7 2 3" xfId="43706"/>
    <cellStyle name="Normal 3 2 2 6 7 2 4" xfId="33692"/>
    <cellStyle name="Normal 3 2 2 6 7 3" xfId="10243"/>
    <cellStyle name="Normal 3 2 2 6 7 3 2" xfId="22863"/>
    <cellStyle name="Normal 3 2 2 6 7 3 2 2" xfId="58079"/>
    <cellStyle name="Normal 3 2 2 6 7 3 3" xfId="45482"/>
    <cellStyle name="Normal 3 2 2 6 7 3 4" xfId="35468"/>
    <cellStyle name="Normal 3 2 2 6 7 4" xfId="12038"/>
    <cellStyle name="Normal 3 2 2 6 7 4 2" xfId="24639"/>
    <cellStyle name="Normal 3 2 2 6 7 4 2 2" xfId="59855"/>
    <cellStyle name="Normal 3 2 2 6 7 4 3" xfId="47258"/>
    <cellStyle name="Normal 3 2 2 6 7 4 4" xfId="37244"/>
    <cellStyle name="Normal 3 2 2 6 7 5" xfId="16403"/>
    <cellStyle name="Normal 3 2 2 6 7 5 2" xfId="51619"/>
    <cellStyle name="Normal 3 2 2 6 7 5 3" xfId="29008"/>
    <cellStyle name="Normal 3 2 2 6 7 6" xfId="14625"/>
    <cellStyle name="Normal 3 2 2 6 7 6 2" xfId="49843"/>
    <cellStyle name="Normal 3 2 2 6 7 7" xfId="39022"/>
    <cellStyle name="Normal 3 2 2 6 7 8" xfId="27232"/>
    <cellStyle name="Normal 3 2 2 6 8" xfId="4076"/>
    <cellStyle name="Normal 3 2 2 6 8 2" xfId="16725"/>
    <cellStyle name="Normal 3 2 2 6 8 2 2" xfId="51941"/>
    <cellStyle name="Normal 3 2 2 6 8 2 3" xfId="29330"/>
    <cellStyle name="Normal 3 2 2 6 8 3" xfId="13171"/>
    <cellStyle name="Normal 3 2 2 6 8 3 2" xfId="48389"/>
    <cellStyle name="Normal 3 2 2 6 8 4" xfId="39344"/>
    <cellStyle name="Normal 3 2 2 6 8 5" xfId="25778"/>
    <cellStyle name="Normal 3 2 2 6 9" xfId="5549"/>
    <cellStyle name="Normal 3 2 2 6 9 2" xfId="18179"/>
    <cellStyle name="Normal 3 2 2 6 9 2 2" xfId="53395"/>
    <cellStyle name="Normal 3 2 2 6 9 3" xfId="40798"/>
    <cellStyle name="Normal 3 2 2 6 9 4" xfId="30784"/>
    <cellStyle name="Normal 3 2 2 7" xfId="1270"/>
    <cellStyle name="Normal 3 2 2 7 10" xfId="7032"/>
    <cellStyle name="Normal 3 2 2 7 10 2" xfId="19657"/>
    <cellStyle name="Normal 3 2 2 7 10 2 2" xfId="54873"/>
    <cellStyle name="Normal 3 2 2 7 10 3" xfId="42276"/>
    <cellStyle name="Normal 3 2 2 7 10 4" xfId="32262"/>
    <cellStyle name="Normal 3 2 2 7 11" xfId="8813"/>
    <cellStyle name="Normal 3 2 2 7 11 2" xfId="21433"/>
    <cellStyle name="Normal 3 2 2 7 11 2 2" xfId="56649"/>
    <cellStyle name="Normal 3 2 2 7 11 3" xfId="44052"/>
    <cellStyle name="Normal 3 2 2 7 11 4" xfId="34038"/>
    <cellStyle name="Normal 3 2 2 7 12" xfId="10646"/>
    <cellStyle name="Normal 3 2 2 7 12 2" xfId="23257"/>
    <cellStyle name="Normal 3 2 2 7 12 2 2" xfId="58473"/>
    <cellStyle name="Normal 3 2 2 7 12 3" xfId="45876"/>
    <cellStyle name="Normal 3 2 2 7 12 4" xfId="35862"/>
    <cellStyle name="Normal 3 2 2 7 13" xfId="14973"/>
    <cellStyle name="Normal 3 2 2 7 13 2" xfId="50189"/>
    <cellStyle name="Normal 3 2 2 7 13 3" xfId="27578"/>
    <cellStyle name="Normal 3 2 2 7 14" xfId="12386"/>
    <cellStyle name="Normal 3 2 2 7 14 2" xfId="47604"/>
    <cellStyle name="Normal 3 2 2 7 15" xfId="37592"/>
    <cellStyle name="Normal 3 2 2 7 16" xfId="24993"/>
    <cellStyle name="Normal 3 2 2 7 17" xfId="60206"/>
    <cellStyle name="Normal 3 2 2 7 2" xfId="1271"/>
    <cellStyle name="Normal 3 2 2 7 2 10" xfId="10647"/>
    <cellStyle name="Normal 3 2 2 7 2 10 2" xfId="23258"/>
    <cellStyle name="Normal 3 2 2 7 2 10 2 2" xfId="58474"/>
    <cellStyle name="Normal 3 2 2 7 2 10 3" xfId="45877"/>
    <cellStyle name="Normal 3 2 2 7 2 10 4" xfId="35863"/>
    <cellStyle name="Normal 3 2 2 7 2 11" xfId="15130"/>
    <cellStyle name="Normal 3 2 2 7 2 11 2" xfId="50346"/>
    <cellStyle name="Normal 3 2 2 7 2 11 3" xfId="27735"/>
    <cellStyle name="Normal 3 2 2 7 2 12" xfId="12543"/>
    <cellStyle name="Normal 3 2 2 7 2 12 2" xfId="47761"/>
    <cellStyle name="Normal 3 2 2 7 2 13" xfId="37749"/>
    <cellStyle name="Normal 3 2 2 7 2 14" xfId="25150"/>
    <cellStyle name="Normal 3 2 2 7 2 15" xfId="60363"/>
    <cellStyle name="Normal 3 2 2 7 2 2" xfId="3266"/>
    <cellStyle name="Normal 3 2 2 7 2 2 10" xfId="25634"/>
    <cellStyle name="Normal 3 2 2 7 2 2 11" xfId="61169"/>
    <cellStyle name="Normal 3 2 2 7 2 2 2" xfId="5066"/>
    <cellStyle name="Normal 3 2 2 7 2 2 2 2" xfId="17712"/>
    <cellStyle name="Normal 3 2 2 7 2 2 2 2 2" xfId="52928"/>
    <cellStyle name="Normal 3 2 2 7 2 2 2 2 3" xfId="30317"/>
    <cellStyle name="Normal 3 2 2 7 2 2 2 3" xfId="14158"/>
    <cellStyle name="Normal 3 2 2 7 2 2 2 3 2" xfId="49376"/>
    <cellStyle name="Normal 3 2 2 7 2 2 2 4" xfId="40331"/>
    <cellStyle name="Normal 3 2 2 7 2 2 2 5" xfId="26765"/>
    <cellStyle name="Normal 3 2 2 7 2 2 3" xfId="6536"/>
    <cellStyle name="Normal 3 2 2 7 2 2 3 2" xfId="19166"/>
    <cellStyle name="Normal 3 2 2 7 2 2 3 2 2" xfId="54382"/>
    <cellStyle name="Normal 3 2 2 7 2 2 3 3" xfId="41785"/>
    <cellStyle name="Normal 3 2 2 7 2 2 3 4" xfId="31771"/>
    <cellStyle name="Normal 3 2 2 7 2 2 4" xfId="7995"/>
    <cellStyle name="Normal 3 2 2 7 2 2 4 2" xfId="20620"/>
    <cellStyle name="Normal 3 2 2 7 2 2 4 2 2" xfId="55836"/>
    <cellStyle name="Normal 3 2 2 7 2 2 4 3" xfId="43239"/>
    <cellStyle name="Normal 3 2 2 7 2 2 4 4" xfId="33225"/>
    <cellStyle name="Normal 3 2 2 7 2 2 5" xfId="9776"/>
    <cellStyle name="Normal 3 2 2 7 2 2 5 2" xfId="22396"/>
    <cellStyle name="Normal 3 2 2 7 2 2 5 2 2" xfId="57612"/>
    <cellStyle name="Normal 3 2 2 7 2 2 5 3" xfId="45015"/>
    <cellStyle name="Normal 3 2 2 7 2 2 5 4" xfId="35001"/>
    <cellStyle name="Normal 3 2 2 7 2 2 6" xfId="11569"/>
    <cellStyle name="Normal 3 2 2 7 2 2 6 2" xfId="24172"/>
    <cellStyle name="Normal 3 2 2 7 2 2 6 2 2" xfId="59388"/>
    <cellStyle name="Normal 3 2 2 7 2 2 6 3" xfId="46791"/>
    <cellStyle name="Normal 3 2 2 7 2 2 6 4" xfId="36777"/>
    <cellStyle name="Normal 3 2 2 7 2 2 7" xfId="15936"/>
    <cellStyle name="Normal 3 2 2 7 2 2 7 2" xfId="51152"/>
    <cellStyle name="Normal 3 2 2 7 2 2 7 3" xfId="28541"/>
    <cellStyle name="Normal 3 2 2 7 2 2 8" xfId="13027"/>
    <cellStyle name="Normal 3 2 2 7 2 2 8 2" xfId="48245"/>
    <cellStyle name="Normal 3 2 2 7 2 2 9" xfId="38555"/>
    <cellStyle name="Normal 3 2 2 7 2 3" xfId="3595"/>
    <cellStyle name="Normal 3 2 2 7 2 3 10" xfId="27090"/>
    <cellStyle name="Normal 3 2 2 7 2 3 11" xfId="61494"/>
    <cellStyle name="Normal 3 2 2 7 2 3 2" xfId="5391"/>
    <cellStyle name="Normal 3 2 2 7 2 3 2 2" xfId="18037"/>
    <cellStyle name="Normal 3 2 2 7 2 3 2 2 2" xfId="53253"/>
    <cellStyle name="Normal 3 2 2 7 2 3 2 3" xfId="40656"/>
    <cellStyle name="Normal 3 2 2 7 2 3 2 4" xfId="30642"/>
    <cellStyle name="Normal 3 2 2 7 2 3 3" xfId="6861"/>
    <cellStyle name="Normal 3 2 2 7 2 3 3 2" xfId="19491"/>
    <cellStyle name="Normal 3 2 2 7 2 3 3 2 2" xfId="54707"/>
    <cellStyle name="Normal 3 2 2 7 2 3 3 3" xfId="42110"/>
    <cellStyle name="Normal 3 2 2 7 2 3 3 4" xfId="32096"/>
    <cellStyle name="Normal 3 2 2 7 2 3 4" xfId="8320"/>
    <cellStyle name="Normal 3 2 2 7 2 3 4 2" xfId="20945"/>
    <cellStyle name="Normal 3 2 2 7 2 3 4 2 2" xfId="56161"/>
    <cellStyle name="Normal 3 2 2 7 2 3 4 3" xfId="43564"/>
    <cellStyle name="Normal 3 2 2 7 2 3 4 4" xfId="33550"/>
    <cellStyle name="Normal 3 2 2 7 2 3 5" xfId="10101"/>
    <cellStyle name="Normal 3 2 2 7 2 3 5 2" xfId="22721"/>
    <cellStyle name="Normal 3 2 2 7 2 3 5 2 2" xfId="57937"/>
    <cellStyle name="Normal 3 2 2 7 2 3 5 3" xfId="45340"/>
    <cellStyle name="Normal 3 2 2 7 2 3 5 4" xfId="35326"/>
    <cellStyle name="Normal 3 2 2 7 2 3 6" xfId="11894"/>
    <cellStyle name="Normal 3 2 2 7 2 3 6 2" xfId="24497"/>
    <cellStyle name="Normal 3 2 2 7 2 3 6 2 2" xfId="59713"/>
    <cellStyle name="Normal 3 2 2 7 2 3 6 3" xfId="47116"/>
    <cellStyle name="Normal 3 2 2 7 2 3 6 4" xfId="37102"/>
    <cellStyle name="Normal 3 2 2 7 2 3 7" xfId="16261"/>
    <cellStyle name="Normal 3 2 2 7 2 3 7 2" xfId="51477"/>
    <cellStyle name="Normal 3 2 2 7 2 3 7 3" xfId="28866"/>
    <cellStyle name="Normal 3 2 2 7 2 3 8" xfId="14483"/>
    <cellStyle name="Normal 3 2 2 7 2 3 8 2" xfId="49701"/>
    <cellStyle name="Normal 3 2 2 7 2 3 9" xfId="38880"/>
    <cellStyle name="Normal 3 2 2 7 2 4" xfId="2757"/>
    <cellStyle name="Normal 3 2 2 7 2 4 10" xfId="26281"/>
    <cellStyle name="Normal 3 2 2 7 2 4 11" xfId="60685"/>
    <cellStyle name="Normal 3 2 2 7 2 4 2" xfId="4582"/>
    <cellStyle name="Normal 3 2 2 7 2 4 2 2" xfId="17228"/>
    <cellStyle name="Normal 3 2 2 7 2 4 2 2 2" xfId="52444"/>
    <cellStyle name="Normal 3 2 2 7 2 4 2 3" xfId="39847"/>
    <cellStyle name="Normal 3 2 2 7 2 4 2 4" xfId="29833"/>
    <cellStyle name="Normal 3 2 2 7 2 4 3" xfId="6052"/>
    <cellStyle name="Normal 3 2 2 7 2 4 3 2" xfId="18682"/>
    <cellStyle name="Normal 3 2 2 7 2 4 3 2 2" xfId="53898"/>
    <cellStyle name="Normal 3 2 2 7 2 4 3 3" xfId="41301"/>
    <cellStyle name="Normal 3 2 2 7 2 4 3 4" xfId="31287"/>
    <cellStyle name="Normal 3 2 2 7 2 4 4" xfId="7511"/>
    <cellStyle name="Normal 3 2 2 7 2 4 4 2" xfId="20136"/>
    <cellStyle name="Normal 3 2 2 7 2 4 4 2 2" xfId="55352"/>
    <cellStyle name="Normal 3 2 2 7 2 4 4 3" xfId="42755"/>
    <cellStyle name="Normal 3 2 2 7 2 4 4 4" xfId="32741"/>
    <cellStyle name="Normal 3 2 2 7 2 4 5" xfId="9292"/>
    <cellStyle name="Normal 3 2 2 7 2 4 5 2" xfId="21912"/>
    <cellStyle name="Normal 3 2 2 7 2 4 5 2 2" xfId="57128"/>
    <cellStyle name="Normal 3 2 2 7 2 4 5 3" xfId="44531"/>
    <cellStyle name="Normal 3 2 2 7 2 4 5 4" xfId="34517"/>
    <cellStyle name="Normal 3 2 2 7 2 4 6" xfId="11085"/>
    <cellStyle name="Normal 3 2 2 7 2 4 6 2" xfId="23688"/>
    <cellStyle name="Normal 3 2 2 7 2 4 6 2 2" xfId="58904"/>
    <cellStyle name="Normal 3 2 2 7 2 4 6 3" xfId="46307"/>
    <cellStyle name="Normal 3 2 2 7 2 4 6 4" xfId="36293"/>
    <cellStyle name="Normal 3 2 2 7 2 4 7" xfId="15452"/>
    <cellStyle name="Normal 3 2 2 7 2 4 7 2" xfId="50668"/>
    <cellStyle name="Normal 3 2 2 7 2 4 7 3" xfId="28057"/>
    <cellStyle name="Normal 3 2 2 7 2 4 8" xfId="13674"/>
    <cellStyle name="Normal 3 2 2 7 2 4 8 2" xfId="48892"/>
    <cellStyle name="Normal 3 2 2 7 2 4 9" xfId="38071"/>
    <cellStyle name="Normal 3 2 2 7 2 5" xfId="3920"/>
    <cellStyle name="Normal 3 2 2 7 2 5 2" xfId="8643"/>
    <cellStyle name="Normal 3 2 2 7 2 5 2 2" xfId="21268"/>
    <cellStyle name="Normal 3 2 2 7 2 5 2 2 2" xfId="56484"/>
    <cellStyle name="Normal 3 2 2 7 2 5 2 3" xfId="43887"/>
    <cellStyle name="Normal 3 2 2 7 2 5 2 4" xfId="33873"/>
    <cellStyle name="Normal 3 2 2 7 2 5 3" xfId="10424"/>
    <cellStyle name="Normal 3 2 2 7 2 5 3 2" xfId="23044"/>
    <cellStyle name="Normal 3 2 2 7 2 5 3 2 2" xfId="58260"/>
    <cellStyle name="Normal 3 2 2 7 2 5 3 3" xfId="45663"/>
    <cellStyle name="Normal 3 2 2 7 2 5 3 4" xfId="35649"/>
    <cellStyle name="Normal 3 2 2 7 2 5 4" xfId="12219"/>
    <cellStyle name="Normal 3 2 2 7 2 5 4 2" xfId="24820"/>
    <cellStyle name="Normal 3 2 2 7 2 5 4 2 2" xfId="60036"/>
    <cellStyle name="Normal 3 2 2 7 2 5 4 3" xfId="47439"/>
    <cellStyle name="Normal 3 2 2 7 2 5 4 4" xfId="37425"/>
    <cellStyle name="Normal 3 2 2 7 2 5 5" xfId="16584"/>
    <cellStyle name="Normal 3 2 2 7 2 5 5 2" xfId="51800"/>
    <cellStyle name="Normal 3 2 2 7 2 5 5 3" xfId="29189"/>
    <cellStyle name="Normal 3 2 2 7 2 5 6" xfId="14806"/>
    <cellStyle name="Normal 3 2 2 7 2 5 6 2" xfId="50024"/>
    <cellStyle name="Normal 3 2 2 7 2 5 7" xfId="39203"/>
    <cellStyle name="Normal 3 2 2 7 2 5 8" xfId="27413"/>
    <cellStyle name="Normal 3 2 2 7 2 6" xfId="4260"/>
    <cellStyle name="Normal 3 2 2 7 2 6 2" xfId="16906"/>
    <cellStyle name="Normal 3 2 2 7 2 6 2 2" xfId="52122"/>
    <cellStyle name="Normal 3 2 2 7 2 6 2 3" xfId="29511"/>
    <cellStyle name="Normal 3 2 2 7 2 6 3" xfId="13352"/>
    <cellStyle name="Normal 3 2 2 7 2 6 3 2" xfId="48570"/>
    <cellStyle name="Normal 3 2 2 7 2 6 4" xfId="39525"/>
    <cellStyle name="Normal 3 2 2 7 2 6 5" xfId="25959"/>
    <cellStyle name="Normal 3 2 2 7 2 7" xfId="5730"/>
    <cellStyle name="Normal 3 2 2 7 2 7 2" xfId="18360"/>
    <cellStyle name="Normal 3 2 2 7 2 7 2 2" xfId="53576"/>
    <cellStyle name="Normal 3 2 2 7 2 7 3" xfId="40979"/>
    <cellStyle name="Normal 3 2 2 7 2 7 4" xfId="30965"/>
    <cellStyle name="Normal 3 2 2 7 2 8" xfId="7189"/>
    <cellStyle name="Normal 3 2 2 7 2 8 2" xfId="19814"/>
    <cellStyle name="Normal 3 2 2 7 2 8 2 2" xfId="55030"/>
    <cellStyle name="Normal 3 2 2 7 2 8 3" xfId="42433"/>
    <cellStyle name="Normal 3 2 2 7 2 8 4" xfId="32419"/>
    <cellStyle name="Normal 3 2 2 7 2 9" xfId="8970"/>
    <cellStyle name="Normal 3 2 2 7 2 9 2" xfId="21590"/>
    <cellStyle name="Normal 3 2 2 7 2 9 2 2" xfId="56806"/>
    <cellStyle name="Normal 3 2 2 7 2 9 3" xfId="44209"/>
    <cellStyle name="Normal 3 2 2 7 2 9 4" xfId="34195"/>
    <cellStyle name="Normal 3 2 2 7 3" xfId="3109"/>
    <cellStyle name="Normal 3 2 2 7 3 10" xfId="25477"/>
    <cellStyle name="Normal 3 2 2 7 3 11" xfId="61012"/>
    <cellStyle name="Normal 3 2 2 7 3 2" xfId="4909"/>
    <cellStyle name="Normal 3 2 2 7 3 2 2" xfId="17555"/>
    <cellStyle name="Normal 3 2 2 7 3 2 2 2" xfId="52771"/>
    <cellStyle name="Normal 3 2 2 7 3 2 2 3" xfId="30160"/>
    <cellStyle name="Normal 3 2 2 7 3 2 3" xfId="14001"/>
    <cellStyle name="Normal 3 2 2 7 3 2 3 2" xfId="49219"/>
    <cellStyle name="Normal 3 2 2 7 3 2 4" xfId="40174"/>
    <cellStyle name="Normal 3 2 2 7 3 2 5" xfId="26608"/>
    <cellStyle name="Normal 3 2 2 7 3 3" xfId="6379"/>
    <cellStyle name="Normal 3 2 2 7 3 3 2" xfId="19009"/>
    <cellStyle name="Normal 3 2 2 7 3 3 2 2" xfId="54225"/>
    <cellStyle name="Normal 3 2 2 7 3 3 3" xfId="41628"/>
    <cellStyle name="Normal 3 2 2 7 3 3 4" xfId="31614"/>
    <cellStyle name="Normal 3 2 2 7 3 4" xfId="7838"/>
    <cellStyle name="Normal 3 2 2 7 3 4 2" xfId="20463"/>
    <cellStyle name="Normal 3 2 2 7 3 4 2 2" xfId="55679"/>
    <cellStyle name="Normal 3 2 2 7 3 4 3" xfId="43082"/>
    <cellStyle name="Normal 3 2 2 7 3 4 4" xfId="33068"/>
    <cellStyle name="Normal 3 2 2 7 3 5" xfId="9619"/>
    <cellStyle name="Normal 3 2 2 7 3 5 2" xfId="22239"/>
    <cellStyle name="Normal 3 2 2 7 3 5 2 2" xfId="57455"/>
    <cellStyle name="Normal 3 2 2 7 3 5 3" xfId="44858"/>
    <cellStyle name="Normal 3 2 2 7 3 5 4" xfId="34844"/>
    <cellStyle name="Normal 3 2 2 7 3 6" xfId="11412"/>
    <cellStyle name="Normal 3 2 2 7 3 6 2" xfId="24015"/>
    <cellStyle name="Normal 3 2 2 7 3 6 2 2" xfId="59231"/>
    <cellStyle name="Normal 3 2 2 7 3 6 3" xfId="46634"/>
    <cellStyle name="Normal 3 2 2 7 3 6 4" xfId="36620"/>
    <cellStyle name="Normal 3 2 2 7 3 7" xfId="15779"/>
    <cellStyle name="Normal 3 2 2 7 3 7 2" xfId="50995"/>
    <cellStyle name="Normal 3 2 2 7 3 7 3" xfId="28384"/>
    <cellStyle name="Normal 3 2 2 7 3 8" xfId="12870"/>
    <cellStyle name="Normal 3 2 2 7 3 8 2" xfId="48088"/>
    <cellStyle name="Normal 3 2 2 7 3 9" xfId="38398"/>
    <cellStyle name="Normal 3 2 2 7 4" xfId="2931"/>
    <cellStyle name="Normal 3 2 2 7 4 10" xfId="25315"/>
    <cellStyle name="Normal 3 2 2 7 4 11" xfId="60850"/>
    <cellStyle name="Normal 3 2 2 7 4 2" xfId="4747"/>
    <cellStyle name="Normal 3 2 2 7 4 2 2" xfId="17393"/>
    <cellStyle name="Normal 3 2 2 7 4 2 2 2" xfId="52609"/>
    <cellStyle name="Normal 3 2 2 7 4 2 2 3" xfId="29998"/>
    <cellStyle name="Normal 3 2 2 7 4 2 3" xfId="13839"/>
    <cellStyle name="Normal 3 2 2 7 4 2 3 2" xfId="49057"/>
    <cellStyle name="Normal 3 2 2 7 4 2 4" xfId="40012"/>
    <cellStyle name="Normal 3 2 2 7 4 2 5" xfId="26446"/>
    <cellStyle name="Normal 3 2 2 7 4 3" xfId="6217"/>
    <cellStyle name="Normal 3 2 2 7 4 3 2" xfId="18847"/>
    <cellStyle name="Normal 3 2 2 7 4 3 2 2" xfId="54063"/>
    <cellStyle name="Normal 3 2 2 7 4 3 3" xfId="41466"/>
    <cellStyle name="Normal 3 2 2 7 4 3 4" xfId="31452"/>
    <cellStyle name="Normal 3 2 2 7 4 4" xfId="7676"/>
    <cellStyle name="Normal 3 2 2 7 4 4 2" xfId="20301"/>
    <cellStyle name="Normal 3 2 2 7 4 4 2 2" xfId="55517"/>
    <cellStyle name="Normal 3 2 2 7 4 4 3" xfId="42920"/>
    <cellStyle name="Normal 3 2 2 7 4 4 4" xfId="32906"/>
    <cellStyle name="Normal 3 2 2 7 4 5" xfId="9457"/>
    <cellStyle name="Normal 3 2 2 7 4 5 2" xfId="22077"/>
    <cellStyle name="Normal 3 2 2 7 4 5 2 2" xfId="57293"/>
    <cellStyle name="Normal 3 2 2 7 4 5 3" xfId="44696"/>
    <cellStyle name="Normal 3 2 2 7 4 5 4" xfId="34682"/>
    <cellStyle name="Normal 3 2 2 7 4 6" xfId="11250"/>
    <cellStyle name="Normal 3 2 2 7 4 6 2" xfId="23853"/>
    <cellStyle name="Normal 3 2 2 7 4 6 2 2" xfId="59069"/>
    <cellStyle name="Normal 3 2 2 7 4 6 3" xfId="46472"/>
    <cellStyle name="Normal 3 2 2 7 4 6 4" xfId="36458"/>
    <cellStyle name="Normal 3 2 2 7 4 7" xfId="15617"/>
    <cellStyle name="Normal 3 2 2 7 4 7 2" xfId="50833"/>
    <cellStyle name="Normal 3 2 2 7 4 7 3" xfId="28222"/>
    <cellStyle name="Normal 3 2 2 7 4 8" xfId="12708"/>
    <cellStyle name="Normal 3 2 2 7 4 8 2" xfId="47926"/>
    <cellStyle name="Normal 3 2 2 7 4 9" xfId="38236"/>
    <cellStyle name="Normal 3 2 2 7 5" xfId="3438"/>
    <cellStyle name="Normal 3 2 2 7 5 10" xfId="26933"/>
    <cellStyle name="Normal 3 2 2 7 5 11" xfId="61337"/>
    <cellStyle name="Normal 3 2 2 7 5 2" xfId="5234"/>
    <cellStyle name="Normal 3 2 2 7 5 2 2" xfId="17880"/>
    <cellStyle name="Normal 3 2 2 7 5 2 2 2" xfId="53096"/>
    <cellStyle name="Normal 3 2 2 7 5 2 3" xfId="40499"/>
    <cellStyle name="Normal 3 2 2 7 5 2 4" xfId="30485"/>
    <cellStyle name="Normal 3 2 2 7 5 3" xfId="6704"/>
    <cellStyle name="Normal 3 2 2 7 5 3 2" xfId="19334"/>
    <cellStyle name="Normal 3 2 2 7 5 3 2 2" xfId="54550"/>
    <cellStyle name="Normal 3 2 2 7 5 3 3" xfId="41953"/>
    <cellStyle name="Normal 3 2 2 7 5 3 4" xfId="31939"/>
    <cellStyle name="Normal 3 2 2 7 5 4" xfId="8163"/>
    <cellStyle name="Normal 3 2 2 7 5 4 2" xfId="20788"/>
    <cellStyle name="Normal 3 2 2 7 5 4 2 2" xfId="56004"/>
    <cellStyle name="Normal 3 2 2 7 5 4 3" xfId="43407"/>
    <cellStyle name="Normal 3 2 2 7 5 4 4" xfId="33393"/>
    <cellStyle name="Normal 3 2 2 7 5 5" xfId="9944"/>
    <cellStyle name="Normal 3 2 2 7 5 5 2" xfId="22564"/>
    <cellStyle name="Normal 3 2 2 7 5 5 2 2" xfId="57780"/>
    <cellStyle name="Normal 3 2 2 7 5 5 3" xfId="45183"/>
    <cellStyle name="Normal 3 2 2 7 5 5 4" xfId="35169"/>
    <cellStyle name="Normal 3 2 2 7 5 6" xfId="11737"/>
    <cellStyle name="Normal 3 2 2 7 5 6 2" xfId="24340"/>
    <cellStyle name="Normal 3 2 2 7 5 6 2 2" xfId="59556"/>
    <cellStyle name="Normal 3 2 2 7 5 6 3" xfId="46959"/>
    <cellStyle name="Normal 3 2 2 7 5 6 4" xfId="36945"/>
    <cellStyle name="Normal 3 2 2 7 5 7" xfId="16104"/>
    <cellStyle name="Normal 3 2 2 7 5 7 2" xfId="51320"/>
    <cellStyle name="Normal 3 2 2 7 5 7 3" xfId="28709"/>
    <cellStyle name="Normal 3 2 2 7 5 8" xfId="14326"/>
    <cellStyle name="Normal 3 2 2 7 5 8 2" xfId="49544"/>
    <cellStyle name="Normal 3 2 2 7 5 9" xfId="38723"/>
    <cellStyle name="Normal 3 2 2 7 6" xfId="2600"/>
    <cellStyle name="Normal 3 2 2 7 6 10" xfId="26124"/>
    <cellStyle name="Normal 3 2 2 7 6 11" xfId="60528"/>
    <cellStyle name="Normal 3 2 2 7 6 2" xfId="4425"/>
    <cellStyle name="Normal 3 2 2 7 6 2 2" xfId="17071"/>
    <cellStyle name="Normal 3 2 2 7 6 2 2 2" xfId="52287"/>
    <cellStyle name="Normal 3 2 2 7 6 2 3" xfId="39690"/>
    <cellStyle name="Normal 3 2 2 7 6 2 4" xfId="29676"/>
    <cellStyle name="Normal 3 2 2 7 6 3" xfId="5895"/>
    <cellStyle name="Normal 3 2 2 7 6 3 2" xfId="18525"/>
    <cellStyle name="Normal 3 2 2 7 6 3 2 2" xfId="53741"/>
    <cellStyle name="Normal 3 2 2 7 6 3 3" xfId="41144"/>
    <cellStyle name="Normal 3 2 2 7 6 3 4" xfId="31130"/>
    <cellStyle name="Normal 3 2 2 7 6 4" xfId="7354"/>
    <cellStyle name="Normal 3 2 2 7 6 4 2" xfId="19979"/>
    <cellStyle name="Normal 3 2 2 7 6 4 2 2" xfId="55195"/>
    <cellStyle name="Normal 3 2 2 7 6 4 3" xfId="42598"/>
    <cellStyle name="Normal 3 2 2 7 6 4 4" xfId="32584"/>
    <cellStyle name="Normal 3 2 2 7 6 5" xfId="9135"/>
    <cellStyle name="Normal 3 2 2 7 6 5 2" xfId="21755"/>
    <cellStyle name="Normal 3 2 2 7 6 5 2 2" xfId="56971"/>
    <cellStyle name="Normal 3 2 2 7 6 5 3" xfId="44374"/>
    <cellStyle name="Normal 3 2 2 7 6 5 4" xfId="34360"/>
    <cellStyle name="Normal 3 2 2 7 6 6" xfId="10928"/>
    <cellStyle name="Normal 3 2 2 7 6 6 2" xfId="23531"/>
    <cellStyle name="Normal 3 2 2 7 6 6 2 2" xfId="58747"/>
    <cellStyle name="Normal 3 2 2 7 6 6 3" xfId="46150"/>
    <cellStyle name="Normal 3 2 2 7 6 6 4" xfId="36136"/>
    <cellStyle name="Normal 3 2 2 7 6 7" xfId="15295"/>
    <cellStyle name="Normal 3 2 2 7 6 7 2" xfId="50511"/>
    <cellStyle name="Normal 3 2 2 7 6 7 3" xfId="27900"/>
    <cellStyle name="Normal 3 2 2 7 6 8" xfId="13517"/>
    <cellStyle name="Normal 3 2 2 7 6 8 2" xfId="48735"/>
    <cellStyle name="Normal 3 2 2 7 6 9" xfId="37914"/>
    <cellStyle name="Normal 3 2 2 7 7" xfId="3763"/>
    <cellStyle name="Normal 3 2 2 7 7 2" xfId="8486"/>
    <cellStyle name="Normal 3 2 2 7 7 2 2" xfId="21111"/>
    <cellStyle name="Normal 3 2 2 7 7 2 2 2" xfId="56327"/>
    <cellStyle name="Normal 3 2 2 7 7 2 3" xfId="43730"/>
    <cellStyle name="Normal 3 2 2 7 7 2 4" xfId="33716"/>
    <cellStyle name="Normal 3 2 2 7 7 3" xfId="10267"/>
    <cellStyle name="Normal 3 2 2 7 7 3 2" xfId="22887"/>
    <cellStyle name="Normal 3 2 2 7 7 3 2 2" xfId="58103"/>
    <cellStyle name="Normal 3 2 2 7 7 3 3" xfId="45506"/>
    <cellStyle name="Normal 3 2 2 7 7 3 4" xfId="35492"/>
    <cellStyle name="Normal 3 2 2 7 7 4" xfId="12062"/>
    <cellStyle name="Normal 3 2 2 7 7 4 2" xfId="24663"/>
    <cellStyle name="Normal 3 2 2 7 7 4 2 2" xfId="59879"/>
    <cellStyle name="Normal 3 2 2 7 7 4 3" xfId="47282"/>
    <cellStyle name="Normal 3 2 2 7 7 4 4" xfId="37268"/>
    <cellStyle name="Normal 3 2 2 7 7 5" xfId="16427"/>
    <cellStyle name="Normal 3 2 2 7 7 5 2" xfId="51643"/>
    <cellStyle name="Normal 3 2 2 7 7 5 3" xfId="29032"/>
    <cellStyle name="Normal 3 2 2 7 7 6" xfId="14649"/>
    <cellStyle name="Normal 3 2 2 7 7 6 2" xfId="49867"/>
    <cellStyle name="Normal 3 2 2 7 7 7" xfId="39046"/>
    <cellStyle name="Normal 3 2 2 7 7 8" xfId="27256"/>
    <cellStyle name="Normal 3 2 2 7 8" xfId="4103"/>
    <cellStyle name="Normal 3 2 2 7 8 2" xfId="16749"/>
    <cellStyle name="Normal 3 2 2 7 8 2 2" xfId="51965"/>
    <cellStyle name="Normal 3 2 2 7 8 2 3" xfId="29354"/>
    <cellStyle name="Normal 3 2 2 7 8 3" xfId="13195"/>
    <cellStyle name="Normal 3 2 2 7 8 3 2" xfId="48413"/>
    <cellStyle name="Normal 3 2 2 7 8 4" xfId="39368"/>
    <cellStyle name="Normal 3 2 2 7 8 5" xfId="25802"/>
    <cellStyle name="Normal 3 2 2 7 9" xfId="5573"/>
    <cellStyle name="Normal 3 2 2 7 9 2" xfId="18203"/>
    <cellStyle name="Normal 3 2 2 7 9 2 2" xfId="53419"/>
    <cellStyle name="Normal 3 2 2 7 9 3" xfId="40822"/>
    <cellStyle name="Normal 3 2 2 7 9 4" xfId="30808"/>
    <cellStyle name="Normal 3 2 2 8" xfId="1272"/>
    <cellStyle name="Normal 3 2 2 8 10" xfId="10648"/>
    <cellStyle name="Normal 3 2 2 8 10 2" xfId="23259"/>
    <cellStyle name="Normal 3 2 2 8 10 2 2" xfId="58475"/>
    <cellStyle name="Normal 3 2 2 8 10 3" xfId="45878"/>
    <cellStyle name="Normal 3 2 2 8 10 4" xfId="35864"/>
    <cellStyle name="Normal 3 2 2 8 11" xfId="15029"/>
    <cellStyle name="Normal 3 2 2 8 11 2" xfId="50245"/>
    <cellStyle name="Normal 3 2 2 8 11 3" xfId="27634"/>
    <cellStyle name="Normal 3 2 2 8 12" xfId="12442"/>
    <cellStyle name="Normal 3 2 2 8 12 2" xfId="47660"/>
    <cellStyle name="Normal 3 2 2 8 13" xfId="37648"/>
    <cellStyle name="Normal 3 2 2 8 14" xfId="25049"/>
    <cellStyle name="Normal 3 2 2 8 15" xfId="60262"/>
    <cellStyle name="Normal 3 2 2 8 2" xfId="3165"/>
    <cellStyle name="Normal 3 2 2 8 2 10" xfId="25533"/>
    <cellStyle name="Normal 3 2 2 8 2 11" xfId="61068"/>
    <cellStyle name="Normal 3 2 2 8 2 2" xfId="4965"/>
    <cellStyle name="Normal 3 2 2 8 2 2 2" xfId="17611"/>
    <cellStyle name="Normal 3 2 2 8 2 2 2 2" xfId="52827"/>
    <cellStyle name="Normal 3 2 2 8 2 2 2 3" xfId="30216"/>
    <cellStyle name="Normal 3 2 2 8 2 2 3" xfId="14057"/>
    <cellStyle name="Normal 3 2 2 8 2 2 3 2" xfId="49275"/>
    <cellStyle name="Normal 3 2 2 8 2 2 4" xfId="40230"/>
    <cellStyle name="Normal 3 2 2 8 2 2 5" xfId="26664"/>
    <cellStyle name="Normal 3 2 2 8 2 3" xfId="6435"/>
    <cellStyle name="Normal 3 2 2 8 2 3 2" xfId="19065"/>
    <cellStyle name="Normal 3 2 2 8 2 3 2 2" xfId="54281"/>
    <cellStyle name="Normal 3 2 2 8 2 3 3" xfId="41684"/>
    <cellStyle name="Normal 3 2 2 8 2 3 4" xfId="31670"/>
    <cellStyle name="Normal 3 2 2 8 2 4" xfId="7894"/>
    <cellStyle name="Normal 3 2 2 8 2 4 2" xfId="20519"/>
    <cellStyle name="Normal 3 2 2 8 2 4 2 2" xfId="55735"/>
    <cellStyle name="Normal 3 2 2 8 2 4 3" xfId="43138"/>
    <cellStyle name="Normal 3 2 2 8 2 4 4" xfId="33124"/>
    <cellStyle name="Normal 3 2 2 8 2 5" xfId="9675"/>
    <cellStyle name="Normal 3 2 2 8 2 5 2" xfId="22295"/>
    <cellStyle name="Normal 3 2 2 8 2 5 2 2" xfId="57511"/>
    <cellStyle name="Normal 3 2 2 8 2 5 3" xfId="44914"/>
    <cellStyle name="Normal 3 2 2 8 2 5 4" xfId="34900"/>
    <cellStyle name="Normal 3 2 2 8 2 6" xfId="11468"/>
    <cellStyle name="Normal 3 2 2 8 2 6 2" xfId="24071"/>
    <cellStyle name="Normal 3 2 2 8 2 6 2 2" xfId="59287"/>
    <cellStyle name="Normal 3 2 2 8 2 6 3" xfId="46690"/>
    <cellStyle name="Normal 3 2 2 8 2 6 4" xfId="36676"/>
    <cellStyle name="Normal 3 2 2 8 2 7" xfId="15835"/>
    <cellStyle name="Normal 3 2 2 8 2 7 2" xfId="51051"/>
    <cellStyle name="Normal 3 2 2 8 2 7 3" xfId="28440"/>
    <cellStyle name="Normal 3 2 2 8 2 8" xfId="12926"/>
    <cellStyle name="Normal 3 2 2 8 2 8 2" xfId="48144"/>
    <cellStyle name="Normal 3 2 2 8 2 9" xfId="38454"/>
    <cellStyle name="Normal 3 2 2 8 3" xfId="3494"/>
    <cellStyle name="Normal 3 2 2 8 3 10" xfId="26989"/>
    <cellStyle name="Normal 3 2 2 8 3 11" xfId="61393"/>
    <cellStyle name="Normal 3 2 2 8 3 2" xfId="5290"/>
    <cellStyle name="Normal 3 2 2 8 3 2 2" xfId="17936"/>
    <cellStyle name="Normal 3 2 2 8 3 2 2 2" xfId="53152"/>
    <cellStyle name="Normal 3 2 2 8 3 2 3" xfId="40555"/>
    <cellStyle name="Normal 3 2 2 8 3 2 4" xfId="30541"/>
    <cellStyle name="Normal 3 2 2 8 3 3" xfId="6760"/>
    <cellStyle name="Normal 3 2 2 8 3 3 2" xfId="19390"/>
    <cellStyle name="Normal 3 2 2 8 3 3 2 2" xfId="54606"/>
    <cellStyle name="Normal 3 2 2 8 3 3 3" xfId="42009"/>
    <cellStyle name="Normal 3 2 2 8 3 3 4" xfId="31995"/>
    <cellStyle name="Normal 3 2 2 8 3 4" xfId="8219"/>
    <cellStyle name="Normal 3 2 2 8 3 4 2" xfId="20844"/>
    <cellStyle name="Normal 3 2 2 8 3 4 2 2" xfId="56060"/>
    <cellStyle name="Normal 3 2 2 8 3 4 3" xfId="43463"/>
    <cellStyle name="Normal 3 2 2 8 3 4 4" xfId="33449"/>
    <cellStyle name="Normal 3 2 2 8 3 5" xfId="10000"/>
    <cellStyle name="Normal 3 2 2 8 3 5 2" xfId="22620"/>
    <cellStyle name="Normal 3 2 2 8 3 5 2 2" xfId="57836"/>
    <cellStyle name="Normal 3 2 2 8 3 5 3" xfId="45239"/>
    <cellStyle name="Normal 3 2 2 8 3 5 4" xfId="35225"/>
    <cellStyle name="Normal 3 2 2 8 3 6" xfId="11793"/>
    <cellStyle name="Normal 3 2 2 8 3 6 2" xfId="24396"/>
    <cellStyle name="Normal 3 2 2 8 3 6 2 2" xfId="59612"/>
    <cellStyle name="Normal 3 2 2 8 3 6 3" xfId="47015"/>
    <cellStyle name="Normal 3 2 2 8 3 6 4" xfId="37001"/>
    <cellStyle name="Normal 3 2 2 8 3 7" xfId="16160"/>
    <cellStyle name="Normal 3 2 2 8 3 7 2" xfId="51376"/>
    <cellStyle name="Normal 3 2 2 8 3 7 3" xfId="28765"/>
    <cellStyle name="Normal 3 2 2 8 3 8" xfId="14382"/>
    <cellStyle name="Normal 3 2 2 8 3 8 2" xfId="49600"/>
    <cellStyle name="Normal 3 2 2 8 3 9" xfId="38779"/>
    <cellStyle name="Normal 3 2 2 8 4" xfId="2656"/>
    <cellStyle name="Normal 3 2 2 8 4 10" xfId="26180"/>
    <cellStyle name="Normal 3 2 2 8 4 11" xfId="60584"/>
    <cellStyle name="Normal 3 2 2 8 4 2" xfId="4481"/>
    <cellStyle name="Normal 3 2 2 8 4 2 2" xfId="17127"/>
    <cellStyle name="Normal 3 2 2 8 4 2 2 2" xfId="52343"/>
    <cellStyle name="Normal 3 2 2 8 4 2 3" xfId="39746"/>
    <cellStyle name="Normal 3 2 2 8 4 2 4" xfId="29732"/>
    <cellStyle name="Normal 3 2 2 8 4 3" xfId="5951"/>
    <cellStyle name="Normal 3 2 2 8 4 3 2" xfId="18581"/>
    <cellStyle name="Normal 3 2 2 8 4 3 2 2" xfId="53797"/>
    <cellStyle name="Normal 3 2 2 8 4 3 3" xfId="41200"/>
    <cellStyle name="Normal 3 2 2 8 4 3 4" xfId="31186"/>
    <cellStyle name="Normal 3 2 2 8 4 4" xfId="7410"/>
    <cellStyle name="Normal 3 2 2 8 4 4 2" xfId="20035"/>
    <cellStyle name="Normal 3 2 2 8 4 4 2 2" xfId="55251"/>
    <cellStyle name="Normal 3 2 2 8 4 4 3" xfId="42654"/>
    <cellStyle name="Normal 3 2 2 8 4 4 4" xfId="32640"/>
    <cellStyle name="Normal 3 2 2 8 4 5" xfId="9191"/>
    <cellStyle name="Normal 3 2 2 8 4 5 2" xfId="21811"/>
    <cellStyle name="Normal 3 2 2 8 4 5 2 2" xfId="57027"/>
    <cellStyle name="Normal 3 2 2 8 4 5 3" xfId="44430"/>
    <cellStyle name="Normal 3 2 2 8 4 5 4" xfId="34416"/>
    <cellStyle name="Normal 3 2 2 8 4 6" xfId="10984"/>
    <cellStyle name="Normal 3 2 2 8 4 6 2" xfId="23587"/>
    <cellStyle name="Normal 3 2 2 8 4 6 2 2" xfId="58803"/>
    <cellStyle name="Normal 3 2 2 8 4 6 3" xfId="46206"/>
    <cellStyle name="Normal 3 2 2 8 4 6 4" xfId="36192"/>
    <cellStyle name="Normal 3 2 2 8 4 7" xfId="15351"/>
    <cellStyle name="Normal 3 2 2 8 4 7 2" xfId="50567"/>
    <cellStyle name="Normal 3 2 2 8 4 7 3" xfId="27956"/>
    <cellStyle name="Normal 3 2 2 8 4 8" xfId="13573"/>
    <cellStyle name="Normal 3 2 2 8 4 8 2" xfId="48791"/>
    <cellStyle name="Normal 3 2 2 8 4 9" xfId="37970"/>
    <cellStyle name="Normal 3 2 2 8 5" xfId="3819"/>
    <cellStyle name="Normal 3 2 2 8 5 2" xfId="8542"/>
    <cellStyle name="Normal 3 2 2 8 5 2 2" xfId="21167"/>
    <cellStyle name="Normal 3 2 2 8 5 2 2 2" xfId="56383"/>
    <cellStyle name="Normal 3 2 2 8 5 2 3" xfId="43786"/>
    <cellStyle name="Normal 3 2 2 8 5 2 4" xfId="33772"/>
    <cellStyle name="Normal 3 2 2 8 5 3" xfId="10323"/>
    <cellStyle name="Normal 3 2 2 8 5 3 2" xfId="22943"/>
    <cellStyle name="Normal 3 2 2 8 5 3 2 2" xfId="58159"/>
    <cellStyle name="Normal 3 2 2 8 5 3 3" xfId="45562"/>
    <cellStyle name="Normal 3 2 2 8 5 3 4" xfId="35548"/>
    <cellStyle name="Normal 3 2 2 8 5 4" xfId="12118"/>
    <cellStyle name="Normal 3 2 2 8 5 4 2" xfId="24719"/>
    <cellStyle name="Normal 3 2 2 8 5 4 2 2" xfId="59935"/>
    <cellStyle name="Normal 3 2 2 8 5 4 3" xfId="47338"/>
    <cellStyle name="Normal 3 2 2 8 5 4 4" xfId="37324"/>
    <cellStyle name="Normal 3 2 2 8 5 5" xfId="16483"/>
    <cellStyle name="Normal 3 2 2 8 5 5 2" xfId="51699"/>
    <cellStyle name="Normal 3 2 2 8 5 5 3" xfId="29088"/>
    <cellStyle name="Normal 3 2 2 8 5 6" xfId="14705"/>
    <cellStyle name="Normal 3 2 2 8 5 6 2" xfId="49923"/>
    <cellStyle name="Normal 3 2 2 8 5 7" xfId="39102"/>
    <cellStyle name="Normal 3 2 2 8 5 8" xfId="27312"/>
    <cellStyle name="Normal 3 2 2 8 6" xfId="4159"/>
    <cellStyle name="Normal 3 2 2 8 6 2" xfId="16805"/>
    <cellStyle name="Normal 3 2 2 8 6 2 2" xfId="52021"/>
    <cellStyle name="Normal 3 2 2 8 6 2 3" xfId="29410"/>
    <cellStyle name="Normal 3 2 2 8 6 3" xfId="13251"/>
    <cellStyle name="Normal 3 2 2 8 6 3 2" xfId="48469"/>
    <cellStyle name="Normal 3 2 2 8 6 4" xfId="39424"/>
    <cellStyle name="Normal 3 2 2 8 6 5" xfId="25858"/>
    <cellStyle name="Normal 3 2 2 8 7" xfId="5629"/>
    <cellStyle name="Normal 3 2 2 8 7 2" xfId="18259"/>
    <cellStyle name="Normal 3 2 2 8 7 2 2" xfId="53475"/>
    <cellStyle name="Normal 3 2 2 8 7 3" xfId="40878"/>
    <cellStyle name="Normal 3 2 2 8 7 4" xfId="30864"/>
    <cellStyle name="Normal 3 2 2 8 8" xfId="7088"/>
    <cellStyle name="Normal 3 2 2 8 8 2" xfId="19713"/>
    <cellStyle name="Normal 3 2 2 8 8 2 2" xfId="54929"/>
    <cellStyle name="Normal 3 2 2 8 8 3" xfId="42332"/>
    <cellStyle name="Normal 3 2 2 8 8 4" xfId="32318"/>
    <cellStyle name="Normal 3 2 2 8 9" xfId="8869"/>
    <cellStyle name="Normal 3 2 2 8 9 2" xfId="21489"/>
    <cellStyle name="Normal 3 2 2 8 9 2 2" xfId="56705"/>
    <cellStyle name="Normal 3 2 2 8 9 3" xfId="44108"/>
    <cellStyle name="Normal 3 2 2 8 9 4" xfId="34094"/>
    <cellStyle name="Normal 3 2 2 9" xfId="1273"/>
    <cellStyle name="Normal 3 2 2 9 10" xfId="10649"/>
    <cellStyle name="Normal 3 2 2 9 10 2" xfId="23260"/>
    <cellStyle name="Normal 3 2 2 9 10 2 2" xfId="58476"/>
    <cellStyle name="Normal 3 2 2 9 10 3" xfId="45879"/>
    <cellStyle name="Normal 3 2 2 9 10 4" xfId="35865"/>
    <cellStyle name="Normal 3 2 2 9 11" xfId="15125"/>
    <cellStyle name="Normal 3 2 2 9 11 2" xfId="50341"/>
    <cellStyle name="Normal 3 2 2 9 11 3" xfId="27730"/>
    <cellStyle name="Normal 3 2 2 9 12" xfId="12538"/>
    <cellStyle name="Normal 3 2 2 9 12 2" xfId="47756"/>
    <cellStyle name="Normal 3 2 2 9 13" xfId="37744"/>
    <cellStyle name="Normal 3 2 2 9 14" xfId="25145"/>
    <cellStyle name="Normal 3 2 2 9 15" xfId="60358"/>
    <cellStyle name="Normal 3 2 2 9 2" xfId="3261"/>
    <cellStyle name="Normal 3 2 2 9 2 10" xfId="25629"/>
    <cellStyle name="Normal 3 2 2 9 2 11" xfId="61164"/>
    <cellStyle name="Normal 3 2 2 9 2 2" xfId="5061"/>
    <cellStyle name="Normal 3 2 2 9 2 2 2" xfId="17707"/>
    <cellStyle name="Normal 3 2 2 9 2 2 2 2" xfId="52923"/>
    <cellStyle name="Normal 3 2 2 9 2 2 2 3" xfId="30312"/>
    <cellStyle name="Normal 3 2 2 9 2 2 3" xfId="14153"/>
    <cellStyle name="Normal 3 2 2 9 2 2 3 2" xfId="49371"/>
    <cellStyle name="Normal 3 2 2 9 2 2 4" xfId="40326"/>
    <cellStyle name="Normal 3 2 2 9 2 2 5" xfId="26760"/>
    <cellStyle name="Normal 3 2 2 9 2 3" xfId="6531"/>
    <cellStyle name="Normal 3 2 2 9 2 3 2" xfId="19161"/>
    <cellStyle name="Normal 3 2 2 9 2 3 2 2" xfId="54377"/>
    <cellStyle name="Normal 3 2 2 9 2 3 3" xfId="41780"/>
    <cellStyle name="Normal 3 2 2 9 2 3 4" xfId="31766"/>
    <cellStyle name="Normal 3 2 2 9 2 4" xfId="7990"/>
    <cellStyle name="Normal 3 2 2 9 2 4 2" xfId="20615"/>
    <cellStyle name="Normal 3 2 2 9 2 4 2 2" xfId="55831"/>
    <cellStyle name="Normal 3 2 2 9 2 4 3" xfId="43234"/>
    <cellStyle name="Normal 3 2 2 9 2 4 4" xfId="33220"/>
    <cellStyle name="Normal 3 2 2 9 2 5" xfId="9771"/>
    <cellStyle name="Normal 3 2 2 9 2 5 2" xfId="22391"/>
    <cellStyle name="Normal 3 2 2 9 2 5 2 2" xfId="57607"/>
    <cellStyle name="Normal 3 2 2 9 2 5 3" xfId="45010"/>
    <cellStyle name="Normal 3 2 2 9 2 5 4" xfId="34996"/>
    <cellStyle name="Normal 3 2 2 9 2 6" xfId="11564"/>
    <cellStyle name="Normal 3 2 2 9 2 6 2" xfId="24167"/>
    <cellStyle name="Normal 3 2 2 9 2 6 2 2" xfId="59383"/>
    <cellStyle name="Normal 3 2 2 9 2 6 3" xfId="46786"/>
    <cellStyle name="Normal 3 2 2 9 2 6 4" xfId="36772"/>
    <cellStyle name="Normal 3 2 2 9 2 7" xfId="15931"/>
    <cellStyle name="Normal 3 2 2 9 2 7 2" xfId="51147"/>
    <cellStyle name="Normal 3 2 2 9 2 7 3" xfId="28536"/>
    <cellStyle name="Normal 3 2 2 9 2 8" xfId="13022"/>
    <cellStyle name="Normal 3 2 2 9 2 8 2" xfId="48240"/>
    <cellStyle name="Normal 3 2 2 9 2 9" xfId="38550"/>
    <cellStyle name="Normal 3 2 2 9 3" xfId="3590"/>
    <cellStyle name="Normal 3 2 2 9 3 10" xfId="27085"/>
    <cellStyle name="Normal 3 2 2 9 3 11" xfId="61489"/>
    <cellStyle name="Normal 3 2 2 9 3 2" xfId="5386"/>
    <cellStyle name="Normal 3 2 2 9 3 2 2" xfId="18032"/>
    <cellStyle name="Normal 3 2 2 9 3 2 2 2" xfId="53248"/>
    <cellStyle name="Normal 3 2 2 9 3 2 3" xfId="40651"/>
    <cellStyle name="Normal 3 2 2 9 3 2 4" xfId="30637"/>
    <cellStyle name="Normal 3 2 2 9 3 3" xfId="6856"/>
    <cellStyle name="Normal 3 2 2 9 3 3 2" xfId="19486"/>
    <cellStyle name="Normal 3 2 2 9 3 3 2 2" xfId="54702"/>
    <cellStyle name="Normal 3 2 2 9 3 3 3" xfId="42105"/>
    <cellStyle name="Normal 3 2 2 9 3 3 4" xfId="32091"/>
    <cellStyle name="Normal 3 2 2 9 3 4" xfId="8315"/>
    <cellStyle name="Normal 3 2 2 9 3 4 2" xfId="20940"/>
    <cellStyle name="Normal 3 2 2 9 3 4 2 2" xfId="56156"/>
    <cellStyle name="Normal 3 2 2 9 3 4 3" xfId="43559"/>
    <cellStyle name="Normal 3 2 2 9 3 4 4" xfId="33545"/>
    <cellStyle name="Normal 3 2 2 9 3 5" xfId="10096"/>
    <cellStyle name="Normal 3 2 2 9 3 5 2" xfId="22716"/>
    <cellStyle name="Normal 3 2 2 9 3 5 2 2" xfId="57932"/>
    <cellStyle name="Normal 3 2 2 9 3 5 3" xfId="45335"/>
    <cellStyle name="Normal 3 2 2 9 3 5 4" xfId="35321"/>
    <cellStyle name="Normal 3 2 2 9 3 6" xfId="11889"/>
    <cellStyle name="Normal 3 2 2 9 3 6 2" xfId="24492"/>
    <cellStyle name="Normal 3 2 2 9 3 6 2 2" xfId="59708"/>
    <cellStyle name="Normal 3 2 2 9 3 6 3" xfId="47111"/>
    <cellStyle name="Normal 3 2 2 9 3 6 4" xfId="37097"/>
    <cellStyle name="Normal 3 2 2 9 3 7" xfId="16256"/>
    <cellStyle name="Normal 3 2 2 9 3 7 2" xfId="51472"/>
    <cellStyle name="Normal 3 2 2 9 3 7 3" xfId="28861"/>
    <cellStyle name="Normal 3 2 2 9 3 8" xfId="14478"/>
    <cellStyle name="Normal 3 2 2 9 3 8 2" xfId="49696"/>
    <cellStyle name="Normal 3 2 2 9 3 9" xfId="38875"/>
    <cellStyle name="Normal 3 2 2 9 4" xfId="2752"/>
    <cellStyle name="Normal 3 2 2 9 4 10" xfId="26276"/>
    <cellStyle name="Normal 3 2 2 9 4 11" xfId="60680"/>
    <cellStyle name="Normal 3 2 2 9 4 2" xfId="4577"/>
    <cellStyle name="Normal 3 2 2 9 4 2 2" xfId="17223"/>
    <cellStyle name="Normal 3 2 2 9 4 2 2 2" xfId="52439"/>
    <cellStyle name="Normal 3 2 2 9 4 2 3" xfId="39842"/>
    <cellStyle name="Normal 3 2 2 9 4 2 4" xfId="29828"/>
    <cellStyle name="Normal 3 2 2 9 4 3" xfId="6047"/>
    <cellStyle name="Normal 3 2 2 9 4 3 2" xfId="18677"/>
    <cellStyle name="Normal 3 2 2 9 4 3 2 2" xfId="53893"/>
    <cellStyle name="Normal 3 2 2 9 4 3 3" xfId="41296"/>
    <cellStyle name="Normal 3 2 2 9 4 3 4" xfId="31282"/>
    <cellStyle name="Normal 3 2 2 9 4 4" xfId="7506"/>
    <cellStyle name="Normal 3 2 2 9 4 4 2" xfId="20131"/>
    <cellStyle name="Normal 3 2 2 9 4 4 2 2" xfId="55347"/>
    <cellStyle name="Normal 3 2 2 9 4 4 3" xfId="42750"/>
    <cellStyle name="Normal 3 2 2 9 4 4 4" xfId="32736"/>
    <cellStyle name="Normal 3 2 2 9 4 5" xfId="9287"/>
    <cellStyle name="Normal 3 2 2 9 4 5 2" xfId="21907"/>
    <cellStyle name="Normal 3 2 2 9 4 5 2 2" xfId="57123"/>
    <cellStyle name="Normal 3 2 2 9 4 5 3" xfId="44526"/>
    <cellStyle name="Normal 3 2 2 9 4 5 4" xfId="34512"/>
    <cellStyle name="Normal 3 2 2 9 4 6" xfId="11080"/>
    <cellStyle name="Normal 3 2 2 9 4 6 2" xfId="23683"/>
    <cellStyle name="Normal 3 2 2 9 4 6 2 2" xfId="58899"/>
    <cellStyle name="Normal 3 2 2 9 4 6 3" xfId="46302"/>
    <cellStyle name="Normal 3 2 2 9 4 6 4" xfId="36288"/>
    <cellStyle name="Normal 3 2 2 9 4 7" xfId="15447"/>
    <cellStyle name="Normal 3 2 2 9 4 7 2" xfId="50663"/>
    <cellStyle name="Normal 3 2 2 9 4 7 3" xfId="28052"/>
    <cellStyle name="Normal 3 2 2 9 4 8" xfId="13669"/>
    <cellStyle name="Normal 3 2 2 9 4 8 2" xfId="48887"/>
    <cellStyle name="Normal 3 2 2 9 4 9" xfId="38066"/>
    <cellStyle name="Normal 3 2 2 9 5" xfId="3915"/>
    <cellStyle name="Normal 3 2 2 9 5 2" xfId="8638"/>
    <cellStyle name="Normal 3 2 2 9 5 2 2" xfId="21263"/>
    <cellStyle name="Normal 3 2 2 9 5 2 2 2" xfId="56479"/>
    <cellStyle name="Normal 3 2 2 9 5 2 3" xfId="43882"/>
    <cellStyle name="Normal 3 2 2 9 5 2 4" xfId="33868"/>
    <cellStyle name="Normal 3 2 2 9 5 3" xfId="10419"/>
    <cellStyle name="Normal 3 2 2 9 5 3 2" xfId="23039"/>
    <cellStyle name="Normal 3 2 2 9 5 3 2 2" xfId="58255"/>
    <cellStyle name="Normal 3 2 2 9 5 3 3" xfId="45658"/>
    <cellStyle name="Normal 3 2 2 9 5 3 4" xfId="35644"/>
    <cellStyle name="Normal 3 2 2 9 5 4" xfId="12214"/>
    <cellStyle name="Normal 3 2 2 9 5 4 2" xfId="24815"/>
    <cellStyle name="Normal 3 2 2 9 5 4 2 2" xfId="60031"/>
    <cellStyle name="Normal 3 2 2 9 5 4 3" xfId="47434"/>
    <cellStyle name="Normal 3 2 2 9 5 4 4" xfId="37420"/>
    <cellStyle name="Normal 3 2 2 9 5 5" xfId="16579"/>
    <cellStyle name="Normal 3 2 2 9 5 5 2" xfId="51795"/>
    <cellStyle name="Normal 3 2 2 9 5 5 3" xfId="29184"/>
    <cellStyle name="Normal 3 2 2 9 5 6" xfId="14801"/>
    <cellStyle name="Normal 3 2 2 9 5 6 2" xfId="50019"/>
    <cellStyle name="Normal 3 2 2 9 5 7" xfId="39198"/>
    <cellStyle name="Normal 3 2 2 9 5 8" xfId="27408"/>
    <cellStyle name="Normal 3 2 2 9 6" xfId="4255"/>
    <cellStyle name="Normal 3 2 2 9 6 2" xfId="16901"/>
    <cellStyle name="Normal 3 2 2 9 6 2 2" xfId="52117"/>
    <cellStyle name="Normal 3 2 2 9 6 2 3" xfId="29506"/>
    <cellStyle name="Normal 3 2 2 9 6 3" xfId="13347"/>
    <cellStyle name="Normal 3 2 2 9 6 3 2" xfId="48565"/>
    <cellStyle name="Normal 3 2 2 9 6 4" xfId="39520"/>
    <cellStyle name="Normal 3 2 2 9 6 5" xfId="25954"/>
    <cellStyle name="Normal 3 2 2 9 7" xfId="5725"/>
    <cellStyle name="Normal 3 2 2 9 7 2" xfId="18355"/>
    <cellStyle name="Normal 3 2 2 9 7 2 2" xfId="53571"/>
    <cellStyle name="Normal 3 2 2 9 7 3" xfId="40974"/>
    <cellStyle name="Normal 3 2 2 9 7 4" xfId="30960"/>
    <cellStyle name="Normal 3 2 2 9 8" xfId="7184"/>
    <cellStyle name="Normal 3 2 2 9 8 2" xfId="19809"/>
    <cellStyle name="Normal 3 2 2 9 8 2 2" xfId="55025"/>
    <cellStyle name="Normal 3 2 2 9 8 3" xfId="42428"/>
    <cellStyle name="Normal 3 2 2 9 8 4" xfId="32414"/>
    <cellStyle name="Normal 3 2 2 9 9" xfId="8965"/>
    <cellStyle name="Normal 3 2 2 9 9 2" xfId="21585"/>
    <cellStyle name="Normal 3 2 2 9 9 2 2" xfId="56801"/>
    <cellStyle name="Normal 3 2 2 9 9 3" xfId="44204"/>
    <cellStyle name="Normal 3 2 2 9 9 4" xfId="34190"/>
    <cellStyle name="Normal 3 2 2_District Target Attainment" xfId="1274"/>
    <cellStyle name="Normal 3 2 3" xfId="1275"/>
    <cellStyle name="Normal 3 2 3 2" xfId="1276"/>
    <cellStyle name="Normal 3 2 3 2 2" xfId="1277"/>
    <cellStyle name="Normal 3 2 3 2_District Target Attainment" xfId="1278"/>
    <cellStyle name="Normal 3 2 3 3" xfId="1279"/>
    <cellStyle name="Normal 3 2 3 4" xfId="1280"/>
    <cellStyle name="Normal 3 2 3_District Target Attainment" xfId="1281"/>
    <cellStyle name="Normal 3 2 4" xfId="1282"/>
    <cellStyle name="Normal 3 2 4 10" xfId="5480"/>
    <cellStyle name="Normal 3 2 4 10 2" xfId="18110"/>
    <cellStyle name="Normal 3 2 4 10 2 2" xfId="53326"/>
    <cellStyle name="Normal 3 2 4 10 3" xfId="40729"/>
    <cellStyle name="Normal 3 2 4 10 4" xfId="30715"/>
    <cellStyle name="Normal 3 2 4 11" xfId="6936"/>
    <cellStyle name="Normal 3 2 4 11 2" xfId="19564"/>
    <cellStyle name="Normal 3 2 4 11 2 2" xfId="54780"/>
    <cellStyle name="Normal 3 2 4 11 3" xfId="42183"/>
    <cellStyle name="Normal 3 2 4 11 4" xfId="32169"/>
    <cellStyle name="Normal 3 2 4 12" xfId="8718"/>
    <cellStyle name="Normal 3 2 4 12 2" xfId="21340"/>
    <cellStyle name="Normal 3 2 4 12 2 2" xfId="56556"/>
    <cellStyle name="Normal 3 2 4 12 3" xfId="43959"/>
    <cellStyle name="Normal 3 2 4 12 4" xfId="33945"/>
    <cellStyle name="Normal 3 2 4 13" xfId="10650"/>
    <cellStyle name="Normal 3 2 4 13 2" xfId="23261"/>
    <cellStyle name="Normal 3 2 4 13 2 2" xfId="58477"/>
    <cellStyle name="Normal 3 2 4 13 3" xfId="45880"/>
    <cellStyle name="Normal 3 2 4 13 4" xfId="35866"/>
    <cellStyle name="Normal 3 2 4 14" xfId="14879"/>
    <cellStyle name="Normal 3 2 4 14 2" xfId="50096"/>
    <cellStyle name="Normal 3 2 4 14 3" xfId="27485"/>
    <cellStyle name="Normal 3 2 4 15" xfId="12293"/>
    <cellStyle name="Normal 3 2 4 15 2" xfId="47511"/>
    <cellStyle name="Normal 3 2 4 16" xfId="37498"/>
    <cellStyle name="Normal 3 2 4 17" xfId="24900"/>
    <cellStyle name="Normal 3 2 4 18" xfId="60113"/>
    <cellStyle name="Normal 3 2 4 2" xfId="1283"/>
    <cellStyle name="Normal 3 2 4 2 10" xfId="7010"/>
    <cellStyle name="Normal 3 2 4 2 10 2" xfId="19636"/>
    <cellStyle name="Normal 3 2 4 2 10 2 2" xfId="54852"/>
    <cellStyle name="Normal 3 2 4 2 10 3" xfId="42255"/>
    <cellStyle name="Normal 3 2 4 2 10 4" xfId="32241"/>
    <cellStyle name="Normal 3 2 4 2 11" xfId="8791"/>
    <cellStyle name="Normal 3 2 4 2 11 2" xfId="21412"/>
    <cellStyle name="Normal 3 2 4 2 11 2 2" xfId="56628"/>
    <cellStyle name="Normal 3 2 4 2 11 3" xfId="44031"/>
    <cellStyle name="Normal 3 2 4 2 11 4" xfId="34017"/>
    <cellStyle name="Normal 3 2 4 2 12" xfId="10651"/>
    <cellStyle name="Normal 3 2 4 2 12 2" xfId="23262"/>
    <cellStyle name="Normal 3 2 4 2 12 2 2" xfId="58478"/>
    <cellStyle name="Normal 3 2 4 2 12 3" xfId="45881"/>
    <cellStyle name="Normal 3 2 4 2 12 4" xfId="35867"/>
    <cellStyle name="Normal 3 2 4 2 13" xfId="14951"/>
    <cellStyle name="Normal 3 2 4 2 13 2" xfId="50168"/>
    <cellStyle name="Normal 3 2 4 2 13 3" xfId="27557"/>
    <cellStyle name="Normal 3 2 4 2 14" xfId="12365"/>
    <cellStyle name="Normal 3 2 4 2 14 2" xfId="47583"/>
    <cellStyle name="Normal 3 2 4 2 15" xfId="37570"/>
    <cellStyle name="Normal 3 2 4 2 16" xfId="24972"/>
    <cellStyle name="Normal 3 2 4 2 17" xfId="60185"/>
    <cellStyle name="Normal 3 2 4 2 2" xfId="1284"/>
    <cellStyle name="Normal 3 2 4 2 2 10" xfId="10652"/>
    <cellStyle name="Normal 3 2 4 2 2 10 2" xfId="23263"/>
    <cellStyle name="Normal 3 2 4 2 2 10 2 2" xfId="58479"/>
    <cellStyle name="Normal 3 2 4 2 2 10 3" xfId="45882"/>
    <cellStyle name="Normal 3 2 4 2 2 10 4" xfId="35868"/>
    <cellStyle name="Normal 3 2 4 2 2 11" xfId="15106"/>
    <cellStyle name="Normal 3 2 4 2 2 11 2" xfId="50322"/>
    <cellStyle name="Normal 3 2 4 2 2 11 3" xfId="27711"/>
    <cellStyle name="Normal 3 2 4 2 2 12" xfId="12519"/>
    <cellStyle name="Normal 3 2 4 2 2 12 2" xfId="47737"/>
    <cellStyle name="Normal 3 2 4 2 2 13" xfId="37725"/>
    <cellStyle name="Normal 3 2 4 2 2 14" xfId="25126"/>
    <cellStyle name="Normal 3 2 4 2 2 15" xfId="60339"/>
    <cellStyle name="Normal 3 2 4 2 2 2" xfId="3242"/>
    <cellStyle name="Normal 3 2 4 2 2 2 10" xfId="25610"/>
    <cellStyle name="Normal 3 2 4 2 2 2 11" xfId="61145"/>
    <cellStyle name="Normal 3 2 4 2 2 2 2" xfId="5042"/>
    <cellStyle name="Normal 3 2 4 2 2 2 2 2" xfId="17688"/>
    <cellStyle name="Normal 3 2 4 2 2 2 2 2 2" xfId="52904"/>
    <cellStyle name="Normal 3 2 4 2 2 2 2 2 3" xfId="30293"/>
    <cellStyle name="Normal 3 2 4 2 2 2 2 3" xfId="14134"/>
    <cellStyle name="Normal 3 2 4 2 2 2 2 3 2" xfId="49352"/>
    <cellStyle name="Normal 3 2 4 2 2 2 2 4" xfId="40307"/>
    <cellStyle name="Normal 3 2 4 2 2 2 2 5" xfId="26741"/>
    <cellStyle name="Normal 3 2 4 2 2 2 3" xfId="6512"/>
    <cellStyle name="Normal 3 2 4 2 2 2 3 2" xfId="19142"/>
    <cellStyle name="Normal 3 2 4 2 2 2 3 2 2" xfId="54358"/>
    <cellStyle name="Normal 3 2 4 2 2 2 3 3" xfId="41761"/>
    <cellStyle name="Normal 3 2 4 2 2 2 3 4" xfId="31747"/>
    <cellStyle name="Normal 3 2 4 2 2 2 4" xfId="7971"/>
    <cellStyle name="Normal 3 2 4 2 2 2 4 2" xfId="20596"/>
    <cellStyle name="Normal 3 2 4 2 2 2 4 2 2" xfId="55812"/>
    <cellStyle name="Normal 3 2 4 2 2 2 4 3" xfId="43215"/>
    <cellStyle name="Normal 3 2 4 2 2 2 4 4" xfId="33201"/>
    <cellStyle name="Normal 3 2 4 2 2 2 5" xfId="9752"/>
    <cellStyle name="Normal 3 2 4 2 2 2 5 2" xfId="22372"/>
    <cellStyle name="Normal 3 2 4 2 2 2 5 2 2" xfId="57588"/>
    <cellStyle name="Normal 3 2 4 2 2 2 5 3" xfId="44991"/>
    <cellStyle name="Normal 3 2 4 2 2 2 5 4" xfId="34977"/>
    <cellStyle name="Normal 3 2 4 2 2 2 6" xfId="11545"/>
    <cellStyle name="Normal 3 2 4 2 2 2 6 2" xfId="24148"/>
    <cellStyle name="Normal 3 2 4 2 2 2 6 2 2" xfId="59364"/>
    <cellStyle name="Normal 3 2 4 2 2 2 6 3" xfId="46767"/>
    <cellStyle name="Normal 3 2 4 2 2 2 6 4" xfId="36753"/>
    <cellStyle name="Normal 3 2 4 2 2 2 7" xfId="15912"/>
    <cellStyle name="Normal 3 2 4 2 2 2 7 2" xfId="51128"/>
    <cellStyle name="Normal 3 2 4 2 2 2 7 3" xfId="28517"/>
    <cellStyle name="Normal 3 2 4 2 2 2 8" xfId="13003"/>
    <cellStyle name="Normal 3 2 4 2 2 2 8 2" xfId="48221"/>
    <cellStyle name="Normal 3 2 4 2 2 2 9" xfId="38531"/>
    <cellStyle name="Normal 3 2 4 2 2 3" xfId="3571"/>
    <cellStyle name="Normal 3 2 4 2 2 3 10" xfId="27066"/>
    <cellStyle name="Normal 3 2 4 2 2 3 11" xfId="61470"/>
    <cellStyle name="Normal 3 2 4 2 2 3 2" xfId="5367"/>
    <cellStyle name="Normal 3 2 4 2 2 3 2 2" xfId="18013"/>
    <cellStyle name="Normal 3 2 4 2 2 3 2 2 2" xfId="53229"/>
    <cellStyle name="Normal 3 2 4 2 2 3 2 3" xfId="40632"/>
    <cellStyle name="Normal 3 2 4 2 2 3 2 4" xfId="30618"/>
    <cellStyle name="Normal 3 2 4 2 2 3 3" xfId="6837"/>
    <cellStyle name="Normal 3 2 4 2 2 3 3 2" xfId="19467"/>
    <cellStyle name="Normal 3 2 4 2 2 3 3 2 2" xfId="54683"/>
    <cellStyle name="Normal 3 2 4 2 2 3 3 3" xfId="42086"/>
    <cellStyle name="Normal 3 2 4 2 2 3 3 4" xfId="32072"/>
    <cellStyle name="Normal 3 2 4 2 2 3 4" xfId="8296"/>
    <cellStyle name="Normal 3 2 4 2 2 3 4 2" xfId="20921"/>
    <cellStyle name="Normal 3 2 4 2 2 3 4 2 2" xfId="56137"/>
    <cellStyle name="Normal 3 2 4 2 2 3 4 3" xfId="43540"/>
    <cellStyle name="Normal 3 2 4 2 2 3 4 4" xfId="33526"/>
    <cellStyle name="Normal 3 2 4 2 2 3 5" xfId="10077"/>
    <cellStyle name="Normal 3 2 4 2 2 3 5 2" xfId="22697"/>
    <cellStyle name="Normal 3 2 4 2 2 3 5 2 2" xfId="57913"/>
    <cellStyle name="Normal 3 2 4 2 2 3 5 3" xfId="45316"/>
    <cellStyle name="Normal 3 2 4 2 2 3 5 4" xfId="35302"/>
    <cellStyle name="Normal 3 2 4 2 2 3 6" xfId="11870"/>
    <cellStyle name="Normal 3 2 4 2 2 3 6 2" xfId="24473"/>
    <cellStyle name="Normal 3 2 4 2 2 3 6 2 2" xfId="59689"/>
    <cellStyle name="Normal 3 2 4 2 2 3 6 3" xfId="47092"/>
    <cellStyle name="Normal 3 2 4 2 2 3 6 4" xfId="37078"/>
    <cellStyle name="Normal 3 2 4 2 2 3 7" xfId="16237"/>
    <cellStyle name="Normal 3 2 4 2 2 3 7 2" xfId="51453"/>
    <cellStyle name="Normal 3 2 4 2 2 3 7 3" xfId="28842"/>
    <cellStyle name="Normal 3 2 4 2 2 3 8" xfId="14459"/>
    <cellStyle name="Normal 3 2 4 2 2 3 8 2" xfId="49677"/>
    <cellStyle name="Normal 3 2 4 2 2 3 9" xfId="38856"/>
    <cellStyle name="Normal 3 2 4 2 2 4" xfId="2733"/>
    <cellStyle name="Normal 3 2 4 2 2 4 10" xfId="26257"/>
    <cellStyle name="Normal 3 2 4 2 2 4 11" xfId="60661"/>
    <cellStyle name="Normal 3 2 4 2 2 4 2" xfId="4558"/>
    <cellStyle name="Normal 3 2 4 2 2 4 2 2" xfId="17204"/>
    <cellStyle name="Normal 3 2 4 2 2 4 2 2 2" xfId="52420"/>
    <cellStyle name="Normal 3 2 4 2 2 4 2 3" xfId="39823"/>
    <cellStyle name="Normal 3 2 4 2 2 4 2 4" xfId="29809"/>
    <cellStyle name="Normal 3 2 4 2 2 4 3" xfId="6028"/>
    <cellStyle name="Normal 3 2 4 2 2 4 3 2" xfId="18658"/>
    <cellStyle name="Normal 3 2 4 2 2 4 3 2 2" xfId="53874"/>
    <cellStyle name="Normal 3 2 4 2 2 4 3 3" xfId="41277"/>
    <cellStyle name="Normal 3 2 4 2 2 4 3 4" xfId="31263"/>
    <cellStyle name="Normal 3 2 4 2 2 4 4" xfId="7487"/>
    <cellStyle name="Normal 3 2 4 2 2 4 4 2" xfId="20112"/>
    <cellStyle name="Normal 3 2 4 2 2 4 4 2 2" xfId="55328"/>
    <cellStyle name="Normal 3 2 4 2 2 4 4 3" xfId="42731"/>
    <cellStyle name="Normal 3 2 4 2 2 4 4 4" xfId="32717"/>
    <cellStyle name="Normal 3 2 4 2 2 4 5" xfId="9268"/>
    <cellStyle name="Normal 3 2 4 2 2 4 5 2" xfId="21888"/>
    <cellStyle name="Normal 3 2 4 2 2 4 5 2 2" xfId="57104"/>
    <cellStyle name="Normal 3 2 4 2 2 4 5 3" xfId="44507"/>
    <cellStyle name="Normal 3 2 4 2 2 4 5 4" xfId="34493"/>
    <cellStyle name="Normal 3 2 4 2 2 4 6" xfId="11061"/>
    <cellStyle name="Normal 3 2 4 2 2 4 6 2" xfId="23664"/>
    <cellStyle name="Normal 3 2 4 2 2 4 6 2 2" xfId="58880"/>
    <cellStyle name="Normal 3 2 4 2 2 4 6 3" xfId="46283"/>
    <cellStyle name="Normal 3 2 4 2 2 4 6 4" xfId="36269"/>
    <cellStyle name="Normal 3 2 4 2 2 4 7" xfId="15428"/>
    <cellStyle name="Normal 3 2 4 2 2 4 7 2" xfId="50644"/>
    <cellStyle name="Normal 3 2 4 2 2 4 7 3" xfId="28033"/>
    <cellStyle name="Normal 3 2 4 2 2 4 8" xfId="13650"/>
    <cellStyle name="Normal 3 2 4 2 2 4 8 2" xfId="48868"/>
    <cellStyle name="Normal 3 2 4 2 2 4 9" xfId="38047"/>
    <cellStyle name="Normal 3 2 4 2 2 5" xfId="3896"/>
    <cellStyle name="Normal 3 2 4 2 2 5 2" xfId="8619"/>
    <cellStyle name="Normal 3 2 4 2 2 5 2 2" xfId="21244"/>
    <cellStyle name="Normal 3 2 4 2 2 5 2 2 2" xfId="56460"/>
    <cellStyle name="Normal 3 2 4 2 2 5 2 3" xfId="43863"/>
    <cellStyle name="Normal 3 2 4 2 2 5 2 4" xfId="33849"/>
    <cellStyle name="Normal 3 2 4 2 2 5 3" xfId="10400"/>
    <cellStyle name="Normal 3 2 4 2 2 5 3 2" xfId="23020"/>
    <cellStyle name="Normal 3 2 4 2 2 5 3 2 2" xfId="58236"/>
    <cellStyle name="Normal 3 2 4 2 2 5 3 3" xfId="45639"/>
    <cellStyle name="Normal 3 2 4 2 2 5 3 4" xfId="35625"/>
    <cellStyle name="Normal 3 2 4 2 2 5 4" xfId="12195"/>
    <cellStyle name="Normal 3 2 4 2 2 5 4 2" xfId="24796"/>
    <cellStyle name="Normal 3 2 4 2 2 5 4 2 2" xfId="60012"/>
    <cellStyle name="Normal 3 2 4 2 2 5 4 3" xfId="47415"/>
    <cellStyle name="Normal 3 2 4 2 2 5 4 4" xfId="37401"/>
    <cellStyle name="Normal 3 2 4 2 2 5 5" xfId="16560"/>
    <cellStyle name="Normal 3 2 4 2 2 5 5 2" xfId="51776"/>
    <cellStyle name="Normal 3 2 4 2 2 5 5 3" xfId="29165"/>
    <cellStyle name="Normal 3 2 4 2 2 5 6" xfId="14782"/>
    <cellStyle name="Normal 3 2 4 2 2 5 6 2" xfId="50000"/>
    <cellStyle name="Normal 3 2 4 2 2 5 7" xfId="39179"/>
    <cellStyle name="Normal 3 2 4 2 2 5 8" xfId="27389"/>
    <cellStyle name="Normal 3 2 4 2 2 6" xfId="4236"/>
    <cellStyle name="Normal 3 2 4 2 2 6 2" xfId="16882"/>
    <cellStyle name="Normal 3 2 4 2 2 6 2 2" xfId="52098"/>
    <cellStyle name="Normal 3 2 4 2 2 6 2 3" xfId="29487"/>
    <cellStyle name="Normal 3 2 4 2 2 6 3" xfId="13328"/>
    <cellStyle name="Normal 3 2 4 2 2 6 3 2" xfId="48546"/>
    <cellStyle name="Normal 3 2 4 2 2 6 4" xfId="39501"/>
    <cellStyle name="Normal 3 2 4 2 2 6 5" xfId="25935"/>
    <cellStyle name="Normal 3 2 4 2 2 7" xfId="5706"/>
    <cellStyle name="Normal 3 2 4 2 2 7 2" xfId="18336"/>
    <cellStyle name="Normal 3 2 4 2 2 7 2 2" xfId="53552"/>
    <cellStyle name="Normal 3 2 4 2 2 7 3" xfId="40955"/>
    <cellStyle name="Normal 3 2 4 2 2 7 4" xfId="30941"/>
    <cellStyle name="Normal 3 2 4 2 2 8" xfId="7165"/>
    <cellStyle name="Normal 3 2 4 2 2 8 2" xfId="19790"/>
    <cellStyle name="Normal 3 2 4 2 2 8 2 2" xfId="55006"/>
    <cellStyle name="Normal 3 2 4 2 2 8 3" xfId="42409"/>
    <cellStyle name="Normal 3 2 4 2 2 8 4" xfId="32395"/>
    <cellStyle name="Normal 3 2 4 2 2 9" xfId="8946"/>
    <cellStyle name="Normal 3 2 4 2 2 9 2" xfId="21566"/>
    <cellStyle name="Normal 3 2 4 2 2 9 2 2" xfId="56782"/>
    <cellStyle name="Normal 3 2 4 2 2 9 3" xfId="44185"/>
    <cellStyle name="Normal 3 2 4 2 2 9 4" xfId="34171"/>
    <cellStyle name="Normal 3 2 4 2 3" xfId="3082"/>
    <cellStyle name="Normal 3 2 4 2 3 10" xfId="25453"/>
    <cellStyle name="Normal 3 2 4 2 3 11" xfId="60988"/>
    <cellStyle name="Normal 3 2 4 2 3 2" xfId="4885"/>
    <cellStyle name="Normal 3 2 4 2 3 2 2" xfId="17531"/>
    <cellStyle name="Normal 3 2 4 2 3 2 2 2" xfId="52747"/>
    <cellStyle name="Normal 3 2 4 2 3 2 2 3" xfId="30136"/>
    <cellStyle name="Normal 3 2 4 2 3 2 3" xfId="13977"/>
    <cellStyle name="Normal 3 2 4 2 3 2 3 2" xfId="49195"/>
    <cellStyle name="Normal 3 2 4 2 3 2 4" xfId="40150"/>
    <cellStyle name="Normal 3 2 4 2 3 2 5" xfId="26584"/>
    <cellStyle name="Normal 3 2 4 2 3 3" xfId="6355"/>
    <cellStyle name="Normal 3 2 4 2 3 3 2" xfId="18985"/>
    <cellStyle name="Normal 3 2 4 2 3 3 2 2" xfId="54201"/>
    <cellStyle name="Normal 3 2 4 2 3 3 3" xfId="41604"/>
    <cellStyle name="Normal 3 2 4 2 3 3 4" xfId="31590"/>
    <cellStyle name="Normal 3 2 4 2 3 4" xfId="7814"/>
    <cellStyle name="Normal 3 2 4 2 3 4 2" xfId="20439"/>
    <cellStyle name="Normal 3 2 4 2 3 4 2 2" xfId="55655"/>
    <cellStyle name="Normal 3 2 4 2 3 4 3" xfId="43058"/>
    <cellStyle name="Normal 3 2 4 2 3 4 4" xfId="33044"/>
    <cellStyle name="Normal 3 2 4 2 3 5" xfId="9595"/>
    <cellStyle name="Normal 3 2 4 2 3 5 2" xfId="22215"/>
    <cellStyle name="Normal 3 2 4 2 3 5 2 2" xfId="57431"/>
    <cellStyle name="Normal 3 2 4 2 3 5 3" xfId="44834"/>
    <cellStyle name="Normal 3 2 4 2 3 5 4" xfId="34820"/>
    <cellStyle name="Normal 3 2 4 2 3 6" xfId="11388"/>
    <cellStyle name="Normal 3 2 4 2 3 6 2" xfId="23991"/>
    <cellStyle name="Normal 3 2 4 2 3 6 2 2" xfId="59207"/>
    <cellStyle name="Normal 3 2 4 2 3 6 3" xfId="46610"/>
    <cellStyle name="Normal 3 2 4 2 3 6 4" xfId="36596"/>
    <cellStyle name="Normal 3 2 4 2 3 7" xfId="15755"/>
    <cellStyle name="Normal 3 2 4 2 3 7 2" xfId="50971"/>
    <cellStyle name="Normal 3 2 4 2 3 7 3" xfId="28360"/>
    <cellStyle name="Normal 3 2 4 2 3 8" xfId="12846"/>
    <cellStyle name="Normal 3 2 4 2 3 8 2" xfId="48064"/>
    <cellStyle name="Normal 3 2 4 2 3 9" xfId="38374"/>
    <cellStyle name="Normal 3 2 4 2 4" xfId="2909"/>
    <cellStyle name="Normal 3 2 4 2 4 10" xfId="25294"/>
    <cellStyle name="Normal 3 2 4 2 4 11" xfId="60829"/>
    <cellStyle name="Normal 3 2 4 2 4 2" xfId="4726"/>
    <cellStyle name="Normal 3 2 4 2 4 2 2" xfId="17372"/>
    <cellStyle name="Normal 3 2 4 2 4 2 2 2" xfId="52588"/>
    <cellStyle name="Normal 3 2 4 2 4 2 2 3" xfId="29977"/>
    <cellStyle name="Normal 3 2 4 2 4 2 3" xfId="13818"/>
    <cellStyle name="Normal 3 2 4 2 4 2 3 2" xfId="49036"/>
    <cellStyle name="Normal 3 2 4 2 4 2 4" xfId="39991"/>
    <cellStyle name="Normal 3 2 4 2 4 2 5" xfId="26425"/>
    <cellStyle name="Normal 3 2 4 2 4 3" xfId="6196"/>
    <cellStyle name="Normal 3 2 4 2 4 3 2" xfId="18826"/>
    <cellStyle name="Normal 3 2 4 2 4 3 2 2" xfId="54042"/>
    <cellStyle name="Normal 3 2 4 2 4 3 3" xfId="41445"/>
    <cellStyle name="Normal 3 2 4 2 4 3 4" xfId="31431"/>
    <cellStyle name="Normal 3 2 4 2 4 4" xfId="7655"/>
    <cellStyle name="Normal 3 2 4 2 4 4 2" xfId="20280"/>
    <cellStyle name="Normal 3 2 4 2 4 4 2 2" xfId="55496"/>
    <cellStyle name="Normal 3 2 4 2 4 4 3" xfId="42899"/>
    <cellStyle name="Normal 3 2 4 2 4 4 4" xfId="32885"/>
    <cellStyle name="Normal 3 2 4 2 4 5" xfId="9436"/>
    <cellStyle name="Normal 3 2 4 2 4 5 2" xfId="22056"/>
    <cellStyle name="Normal 3 2 4 2 4 5 2 2" xfId="57272"/>
    <cellStyle name="Normal 3 2 4 2 4 5 3" xfId="44675"/>
    <cellStyle name="Normal 3 2 4 2 4 5 4" xfId="34661"/>
    <cellStyle name="Normal 3 2 4 2 4 6" xfId="11229"/>
    <cellStyle name="Normal 3 2 4 2 4 6 2" xfId="23832"/>
    <cellStyle name="Normal 3 2 4 2 4 6 2 2" xfId="59048"/>
    <cellStyle name="Normal 3 2 4 2 4 6 3" xfId="46451"/>
    <cellStyle name="Normal 3 2 4 2 4 6 4" xfId="36437"/>
    <cellStyle name="Normal 3 2 4 2 4 7" xfId="15596"/>
    <cellStyle name="Normal 3 2 4 2 4 7 2" xfId="50812"/>
    <cellStyle name="Normal 3 2 4 2 4 7 3" xfId="28201"/>
    <cellStyle name="Normal 3 2 4 2 4 8" xfId="12687"/>
    <cellStyle name="Normal 3 2 4 2 4 8 2" xfId="47905"/>
    <cellStyle name="Normal 3 2 4 2 4 9" xfId="38215"/>
    <cellStyle name="Normal 3 2 4 2 5" xfId="3417"/>
    <cellStyle name="Normal 3 2 4 2 5 10" xfId="26912"/>
    <cellStyle name="Normal 3 2 4 2 5 11" xfId="61316"/>
    <cellStyle name="Normal 3 2 4 2 5 2" xfId="5213"/>
    <cellStyle name="Normal 3 2 4 2 5 2 2" xfId="17859"/>
    <cellStyle name="Normal 3 2 4 2 5 2 2 2" xfId="53075"/>
    <cellStyle name="Normal 3 2 4 2 5 2 3" xfId="40478"/>
    <cellStyle name="Normal 3 2 4 2 5 2 4" xfId="30464"/>
    <cellStyle name="Normal 3 2 4 2 5 3" xfId="6683"/>
    <cellStyle name="Normal 3 2 4 2 5 3 2" xfId="19313"/>
    <cellStyle name="Normal 3 2 4 2 5 3 2 2" xfId="54529"/>
    <cellStyle name="Normal 3 2 4 2 5 3 3" xfId="41932"/>
    <cellStyle name="Normal 3 2 4 2 5 3 4" xfId="31918"/>
    <cellStyle name="Normal 3 2 4 2 5 4" xfId="8142"/>
    <cellStyle name="Normal 3 2 4 2 5 4 2" xfId="20767"/>
    <cellStyle name="Normal 3 2 4 2 5 4 2 2" xfId="55983"/>
    <cellStyle name="Normal 3 2 4 2 5 4 3" xfId="43386"/>
    <cellStyle name="Normal 3 2 4 2 5 4 4" xfId="33372"/>
    <cellStyle name="Normal 3 2 4 2 5 5" xfId="9923"/>
    <cellStyle name="Normal 3 2 4 2 5 5 2" xfId="22543"/>
    <cellStyle name="Normal 3 2 4 2 5 5 2 2" xfId="57759"/>
    <cellStyle name="Normal 3 2 4 2 5 5 3" xfId="45162"/>
    <cellStyle name="Normal 3 2 4 2 5 5 4" xfId="35148"/>
    <cellStyle name="Normal 3 2 4 2 5 6" xfId="11716"/>
    <cellStyle name="Normal 3 2 4 2 5 6 2" xfId="24319"/>
    <cellStyle name="Normal 3 2 4 2 5 6 2 2" xfId="59535"/>
    <cellStyle name="Normal 3 2 4 2 5 6 3" xfId="46938"/>
    <cellStyle name="Normal 3 2 4 2 5 6 4" xfId="36924"/>
    <cellStyle name="Normal 3 2 4 2 5 7" xfId="16083"/>
    <cellStyle name="Normal 3 2 4 2 5 7 2" xfId="51299"/>
    <cellStyle name="Normal 3 2 4 2 5 7 3" xfId="28688"/>
    <cellStyle name="Normal 3 2 4 2 5 8" xfId="14305"/>
    <cellStyle name="Normal 3 2 4 2 5 8 2" xfId="49523"/>
    <cellStyle name="Normal 3 2 4 2 5 9" xfId="38702"/>
    <cellStyle name="Normal 3 2 4 2 6" xfId="2578"/>
    <cellStyle name="Normal 3 2 4 2 6 10" xfId="26103"/>
    <cellStyle name="Normal 3 2 4 2 6 11" xfId="60507"/>
    <cellStyle name="Normal 3 2 4 2 6 2" xfId="4404"/>
    <cellStyle name="Normal 3 2 4 2 6 2 2" xfId="17050"/>
    <cellStyle name="Normal 3 2 4 2 6 2 2 2" xfId="52266"/>
    <cellStyle name="Normal 3 2 4 2 6 2 3" xfId="39669"/>
    <cellStyle name="Normal 3 2 4 2 6 2 4" xfId="29655"/>
    <cellStyle name="Normal 3 2 4 2 6 3" xfId="5874"/>
    <cellStyle name="Normal 3 2 4 2 6 3 2" xfId="18504"/>
    <cellStyle name="Normal 3 2 4 2 6 3 2 2" xfId="53720"/>
    <cellStyle name="Normal 3 2 4 2 6 3 3" xfId="41123"/>
    <cellStyle name="Normal 3 2 4 2 6 3 4" xfId="31109"/>
    <cellStyle name="Normal 3 2 4 2 6 4" xfId="7333"/>
    <cellStyle name="Normal 3 2 4 2 6 4 2" xfId="19958"/>
    <cellStyle name="Normal 3 2 4 2 6 4 2 2" xfId="55174"/>
    <cellStyle name="Normal 3 2 4 2 6 4 3" xfId="42577"/>
    <cellStyle name="Normal 3 2 4 2 6 4 4" xfId="32563"/>
    <cellStyle name="Normal 3 2 4 2 6 5" xfId="9114"/>
    <cellStyle name="Normal 3 2 4 2 6 5 2" xfId="21734"/>
    <cellStyle name="Normal 3 2 4 2 6 5 2 2" xfId="56950"/>
    <cellStyle name="Normal 3 2 4 2 6 5 3" xfId="44353"/>
    <cellStyle name="Normal 3 2 4 2 6 5 4" xfId="34339"/>
    <cellStyle name="Normal 3 2 4 2 6 6" xfId="10907"/>
    <cellStyle name="Normal 3 2 4 2 6 6 2" xfId="23510"/>
    <cellStyle name="Normal 3 2 4 2 6 6 2 2" xfId="58726"/>
    <cellStyle name="Normal 3 2 4 2 6 6 3" xfId="46129"/>
    <cellStyle name="Normal 3 2 4 2 6 6 4" xfId="36115"/>
    <cellStyle name="Normal 3 2 4 2 6 7" xfId="15274"/>
    <cellStyle name="Normal 3 2 4 2 6 7 2" xfId="50490"/>
    <cellStyle name="Normal 3 2 4 2 6 7 3" xfId="27879"/>
    <cellStyle name="Normal 3 2 4 2 6 8" xfId="13496"/>
    <cellStyle name="Normal 3 2 4 2 6 8 2" xfId="48714"/>
    <cellStyle name="Normal 3 2 4 2 6 9" xfId="37893"/>
    <cellStyle name="Normal 3 2 4 2 7" xfId="3741"/>
    <cellStyle name="Normal 3 2 4 2 7 2" xfId="8465"/>
    <cellStyle name="Normal 3 2 4 2 7 2 2" xfId="21090"/>
    <cellStyle name="Normal 3 2 4 2 7 2 2 2" xfId="56306"/>
    <cellStyle name="Normal 3 2 4 2 7 2 3" xfId="43709"/>
    <cellStyle name="Normal 3 2 4 2 7 2 4" xfId="33695"/>
    <cellStyle name="Normal 3 2 4 2 7 3" xfId="10246"/>
    <cellStyle name="Normal 3 2 4 2 7 3 2" xfId="22866"/>
    <cellStyle name="Normal 3 2 4 2 7 3 2 2" xfId="58082"/>
    <cellStyle name="Normal 3 2 4 2 7 3 3" xfId="45485"/>
    <cellStyle name="Normal 3 2 4 2 7 3 4" xfId="35471"/>
    <cellStyle name="Normal 3 2 4 2 7 4" xfId="12041"/>
    <cellStyle name="Normal 3 2 4 2 7 4 2" xfId="24642"/>
    <cellStyle name="Normal 3 2 4 2 7 4 2 2" xfId="59858"/>
    <cellStyle name="Normal 3 2 4 2 7 4 3" xfId="47261"/>
    <cellStyle name="Normal 3 2 4 2 7 4 4" xfId="37247"/>
    <cellStyle name="Normal 3 2 4 2 7 5" xfId="16406"/>
    <cellStyle name="Normal 3 2 4 2 7 5 2" xfId="51622"/>
    <cellStyle name="Normal 3 2 4 2 7 5 3" xfId="29011"/>
    <cellStyle name="Normal 3 2 4 2 7 6" xfId="14628"/>
    <cellStyle name="Normal 3 2 4 2 7 6 2" xfId="49846"/>
    <cellStyle name="Normal 3 2 4 2 7 7" xfId="39025"/>
    <cellStyle name="Normal 3 2 4 2 7 8" xfId="27235"/>
    <cellStyle name="Normal 3 2 4 2 8" xfId="4079"/>
    <cellStyle name="Normal 3 2 4 2 8 2" xfId="16728"/>
    <cellStyle name="Normal 3 2 4 2 8 2 2" xfId="51944"/>
    <cellStyle name="Normal 3 2 4 2 8 2 3" xfId="29333"/>
    <cellStyle name="Normal 3 2 4 2 8 3" xfId="13174"/>
    <cellStyle name="Normal 3 2 4 2 8 3 2" xfId="48392"/>
    <cellStyle name="Normal 3 2 4 2 8 4" xfId="39347"/>
    <cellStyle name="Normal 3 2 4 2 8 5" xfId="25781"/>
    <cellStyle name="Normal 3 2 4 2 9" xfId="5552"/>
    <cellStyle name="Normal 3 2 4 2 9 2" xfId="18182"/>
    <cellStyle name="Normal 3 2 4 2 9 2 2" xfId="53398"/>
    <cellStyle name="Normal 3 2 4 2 9 3" xfId="40801"/>
    <cellStyle name="Normal 3 2 4 2 9 4" xfId="30787"/>
    <cellStyle name="Normal 3 2 4 3" xfId="1285"/>
    <cellStyle name="Normal 3 2 4 3 10" xfId="10653"/>
    <cellStyle name="Normal 3 2 4 3 10 2" xfId="23264"/>
    <cellStyle name="Normal 3 2 4 3 10 2 2" xfId="58480"/>
    <cellStyle name="Normal 3 2 4 3 10 3" xfId="45883"/>
    <cellStyle name="Normal 3 2 4 3 10 4" xfId="35869"/>
    <cellStyle name="Normal 3 2 4 3 11" xfId="15032"/>
    <cellStyle name="Normal 3 2 4 3 11 2" xfId="50248"/>
    <cellStyle name="Normal 3 2 4 3 11 3" xfId="27637"/>
    <cellStyle name="Normal 3 2 4 3 12" xfId="12445"/>
    <cellStyle name="Normal 3 2 4 3 12 2" xfId="47663"/>
    <cellStyle name="Normal 3 2 4 3 13" xfId="37651"/>
    <cellStyle name="Normal 3 2 4 3 14" xfId="25052"/>
    <cellStyle name="Normal 3 2 4 3 15" xfId="60265"/>
    <cellStyle name="Normal 3 2 4 3 2" xfId="3168"/>
    <cellStyle name="Normal 3 2 4 3 2 10" xfId="25536"/>
    <cellStyle name="Normal 3 2 4 3 2 11" xfId="61071"/>
    <cellStyle name="Normal 3 2 4 3 2 2" xfId="4968"/>
    <cellStyle name="Normal 3 2 4 3 2 2 2" xfId="17614"/>
    <cellStyle name="Normal 3 2 4 3 2 2 2 2" xfId="52830"/>
    <cellStyle name="Normal 3 2 4 3 2 2 2 3" xfId="30219"/>
    <cellStyle name="Normal 3 2 4 3 2 2 3" xfId="14060"/>
    <cellStyle name="Normal 3 2 4 3 2 2 3 2" xfId="49278"/>
    <cellStyle name="Normal 3 2 4 3 2 2 4" xfId="40233"/>
    <cellStyle name="Normal 3 2 4 3 2 2 5" xfId="26667"/>
    <cellStyle name="Normal 3 2 4 3 2 3" xfId="6438"/>
    <cellStyle name="Normal 3 2 4 3 2 3 2" xfId="19068"/>
    <cellStyle name="Normal 3 2 4 3 2 3 2 2" xfId="54284"/>
    <cellStyle name="Normal 3 2 4 3 2 3 3" xfId="41687"/>
    <cellStyle name="Normal 3 2 4 3 2 3 4" xfId="31673"/>
    <cellStyle name="Normal 3 2 4 3 2 4" xfId="7897"/>
    <cellStyle name="Normal 3 2 4 3 2 4 2" xfId="20522"/>
    <cellStyle name="Normal 3 2 4 3 2 4 2 2" xfId="55738"/>
    <cellStyle name="Normal 3 2 4 3 2 4 3" xfId="43141"/>
    <cellStyle name="Normal 3 2 4 3 2 4 4" xfId="33127"/>
    <cellStyle name="Normal 3 2 4 3 2 5" xfId="9678"/>
    <cellStyle name="Normal 3 2 4 3 2 5 2" xfId="22298"/>
    <cellStyle name="Normal 3 2 4 3 2 5 2 2" xfId="57514"/>
    <cellStyle name="Normal 3 2 4 3 2 5 3" xfId="44917"/>
    <cellStyle name="Normal 3 2 4 3 2 5 4" xfId="34903"/>
    <cellStyle name="Normal 3 2 4 3 2 6" xfId="11471"/>
    <cellStyle name="Normal 3 2 4 3 2 6 2" xfId="24074"/>
    <cellStyle name="Normal 3 2 4 3 2 6 2 2" xfId="59290"/>
    <cellStyle name="Normal 3 2 4 3 2 6 3" xfId="46693"/>
    <cellStyle name="Normal 3 2 4 3 2 6 4" xfId="36679"/>
    <cellStyle name="Normal 3 2 4 3 2 7" xfId="15838"/>
    <cellStyle name="Normal 3 2 4 3 2 7 2" xfId="51054"/>
    <cellStyle name="Normal 3 2 4 3 2 7 3" xfId="28443"/>
    <cellStyle name="Normal 3 2 4 3 2 8" xfId="12929"/>
    <cellStyle name="Normal 3 2 4 3 2 8 2" xfId="48147"/>
    <cellStyle name="Normal 3 2 4 3 2 9" xfId="38457"/>
    <cellStyle name="Normal 3 2 4 3 3" xfId="3497"/>
    <cellStyle name="Normal 3 2 4 3 3 10" xfId="26992"/>
    <cellStyle name="Normal 3 2 4 3 3 11" xfId="61396"/>
    <cellStyle name="Normal 3 2 4 3 3 2" xfId="5293"/>
    <cellStyle name="Normal 3 2 4 3 3 2 2" xfId="17939"/>
    <cellStyle name="Normal 3 2 4 3 3 2 2 2" xfId="53155"/>
    <cellStyle name="Normal 3 2 4 3 3 2 3" xfId="40558"/>
    <cellStyle name="Normal 3 2 4 3 3 2 4" xfId="30544"/>
    <cellStyle name="Normal 3 2 4 3 3 3" xfId="6763"/>
    <cellStyle name="Normal 3 2 4 3 3 3 2" xfId="19393"/>
    <cellStyle name="Normal 3 2 4 3 3 3 2 2" xfId="54609"/>
    <cellStyle name="Normal 3 2 4 3 3 3 3" xfId="42012"/>
    <cellStyle name="Normal 3 2 4 3 3 3 4" xfId="31998"/>
    <cellStyle name="Normal 3 2 4 3 3 4" xfId="8222"/>
    <cellStyle name="Normal 3 2 4 3 3 4 2" xfId="20847"/>
    <cellStyle name="Normal 3 2 4 3 3 4 2 2" xfId="56063"/>
    <cellStyle name="Normal 3 2 4 3 3 4 3" xfId="43466"/>
    <cellStyle name="Normal 3 2 4 3 3 4 4" xfId="33452"/>
    <cellStyle name="Normal 3 2 4 3 3 5" xfId="10003"/>
    <cellStyle name="Normal 3 2 4 3 3 5 2" xfId="22623"/>
    <cellStyle name="Normal 3 2 4 3 3 5 2 2" xfId="57839"/>
    <cellStyle name="Normal 3 2 4 3 3 5 3" xfId="45242"/>
    <cellStyle name="Normal 3 2 4 3 3 5 4" xfId="35228"/>
    <cellStyle name="Normal 3 2 4 3 3 6" xfId="11796"/>
    <cellStyle name="Normal 3 2 4 3 3 6 2" xfId="24399"/>
    <cellStyle name="Normal 3 2 4 3 3 6 2 2" xfId="59615"/>
    <cellStyle name="Normal 3 2 4 3 3 6 3" xfId="47018"/>
    <cellStyle name="Normal 3 2 4 3 3 6 4" xfId="37004"/>
    <cellStyle name="Normal 3 2 4 3 3 7" xfId="16163"/>
    <cellStyle name="Normal 3 2 4 3 3 7 2" xfId="51379"/>
    <cellStyle name="Normal 3 2 4 3 3 7 3" xfId="28768"/>
    <cellStyle name="Normal 3 2 4 3 3 8" xfId="14385"/>
    <cellStyle name="Normal 3 2 4 3 3 8 2" xfId="49603"/>
    <cellStyle name="Normal 3 2 4 3 3 9" xfId="38782"/>
    <cellStyle name="Normal 3 2 4 3 4" xfId="2659"/>
    <cellStyle name="Normal 3 2 4 3 4 10" xfId="26183"/>
    <cellStyle name="Normal 3 2 4 3 4 11" xfId="60587"/>
    <cellStyle name="Normal 3 2 4 3 4 2" xfId="4484"/>
    <cellStyle name="Normal 3 2 4 3 4 2 2" xfId="17130"/>
    <cellStyle name="Normal 3 2 4 3 4 2 2 2" xfId="52346"/>
    <cellStyle name="Normal 3 2 4 3 4 2 3" xfId="39749"/>
    <cellStyle name="Normal 3 2 4 3 4 2 4" xfId="29735"/>
    <cellStyle name="Normal 3 2 4 3 4 3" xfId="5954"/>
    <cellStyle name="Normal 3 2 4 3 4 3 2" xfId="18584"/>
    <cellStyle name="Normal 3 2 4 3 4 3 2 2" xfId="53800"/>
    <cellStyle name="Normal 3 2 4 3 4 3 3" xfId="41203"/>
    <cellStyle name="Normal 3 2 4 3 4 3 4" xfId="31189"/>
    <cellStyle name="Normal 3 2 4 3 4 4" xfId="7413"/>
    <cellStyle name="Normal 3 2 4 3 4 4 2" xfId="20038"/>
    <cellStyle name="Normal 3 2 4 3 4 4 2 2" xfId="55254"/>
    <cellStyle name="Normal 3 2 4 3 4 4 3" xfId="42657"/>
    <cellStyle name="Normal 3 2 4 3 4 4 4" xfId="32643"/>
    <cellStyle name="Normal 3 2 4 3 4 5" xfId="9194"/>
    <cellStyle name="Normal 3 2 4 3 4 5 2" xfId="21814"/>
    <cellStyle name="Normal 3 2 4 3 4 5 2 2" xfId="57030"/>
    <cellStyle name="Normal 3 2 4 3 4 5 3" xfId="44433"/>
    <cellStyle name="Normal 3 2 4 3 4 5 4" xfId="34419"/>
    <cellStyle name="Normal 3 2 4 3 4 6" xfId="10987"/>
    <cellStyle name="Normal 3 2 4 3 4 6 2" xfId="23590"/>
    <cellStyle name="Normal 3 2 4 3 4 6 2 2" xfId="58806"/>
    <cellStyle name="Normal 3 2 4 3 4 6 3" xfId="46209"/>
    <cellStyle name="Normal 3 2 4 3 4 6 4" xfId="36195"/>
    <cellStyle name="Normal 3 2 4 3 4 7" xfId="15354"/>
    <cellStyle name="Normal 3 2 4 3 4 7 2" xfId="50570"/>
    <cellStyle name="Normal 3 2 4 3 4 7 3" xfId="27959"/>
    <cellStyle name="Normal 3 2 4 3 4 8" xfId="13576"/>
    <cellStyle name="Normal 3 2 4 3 4 8 2" xfId="48794"/>
    <cellStyle name="Normal 3 2 4 3 4 9" xfId="37973"/>
    <cellStyle name="Normal 3 2 4 3 5" xfId="3822"/>
    <cellStyle name="Normal 3 2 4 3 5 2" xfId="8545"/>
    <cellStyle name="Normal 3 2 4 3 5 2 2" xfId="21170"/>
    <cellStyle name="Normal 3 2 4 3 5 2 2 2" xfId="56386"/>
    <cellStyle name="Normal 3 2 4 3 5 2 3" xfId="43789"/>
    <cellStyle name="Normal 3 2 4 3 5 2 4" xfId="33775"/>
    <cellStyle name="Normal 3 2 4 3 5 3" xfId="10326"/>
    <cellStyle name="Normal 3 2 4 3 5 3 2" xfId="22946"/>
    <cellStyle name="Normal 3 2 4 3 5 3 2 2" xfId="58162"/>
    <cellStyle name="Normal 3 2 4 3 5 3 3" xfId="45565"/>
    <cellStyle name="Normal 3 2 4 3 5 3 4" xfId="35551"/>
    <cellStyle name="Normal 3 2 4 3 5 4" xfId="12121"/>
    <cellStyle name="Normal 3 2 4 3 5 4 2" xfId="24722"/>
    <cellStyle name="Normal 3 2 4 3 5 4 2 2" xfId="59938"/>
    <cellStyle name="Normal 3 2 4 3 5 4 3" xfId="47341"/>
    <cellStyle name="Normal 3 2 4 3 5 4 4" xfId="37327"/>
    <cellStyle name="Normal 3 2 4 3 5 5" xfId="16486"/>
    <cellStyle name="Normal 3 2 4 3 5 5 2" xfId="51702"/>
    <cellStyle name="Normal 3 2 4 3 5 5 3" xfId="29091"/>
    <cellStyle name="Normal 3 2 4 3 5 6" xfId="14708"/>
    <cellStyle name="Normal 3 2 4 3 5 6 2" xfId="49926"/>
    <cellStyle name="Normal 3 2 4 3 5 7" xfId="39105"/>
    <cellStyle name="Normal 3 2 4 3 5 8" xfId="27315"/>
    <cellStyle name="Normal 3 2 4 3 6" xfId="4162"/>
    <cellStyle name="Normal 3 2 4 3 6 2" xfId="16808"/>
    <cellStyle name="Normal 3 2 4 3 6 2 2" xfId="52024"/>
    <cellStyle name="Normal 3 2 4 3 6 2 3" xfId="29413"/>
    <cellStyle name="Normal 3 2 4 3 6 3" xfId="13254"/>
    <cellStyle name="Normal 3 2 4 3 6 3 2" xfId="48472"/>
    <cellStyle name="Normal 3 2 4 3 6 4" xfId="39427"/>
    <cellStyle name="Normal 3 2 4 3 6 5" xfId="25861"/>
    <cellStyle name="Normal 3 2 4 3 7" xfId="5632"/>
    <cellStyle name="Normal 3 2 4 3 7 2" xfId="18262"/>
    <cellStyle name="Normal 3 2 4 3 7 2 2" xfId="53478"/>
    <cellStyle name="Normal 3 2 4 3 7 3" xfId="40881"/>
    <cellStyle name="Normal 3 2 4 3 7 4" xfId="30867"/>
    <cellStyle name="Normal 3 2 4 3 8" xfId="7091"/>
    <cellStyle name="Normal 3 2 4 3 8 2" xfId="19716"/>
    <cellStyle name="Normal 3 2 4 3 8 2 2" xfId="54932"/>
    <cellStyle name="Normal 3 2 4 3 8 3" xfId="42335"/>
    <cellStyle name="Normal 3 2 4 3 8 4" xfId="32321"/>
    <cellStyle name="Normal 3 2 4 3 9" xfId="8872"/>
    <cellStyle name="Normal 3 2 4 3 9 2" xfId="21492"/>
    <cellStyle name="Normal 3 2 4 3 9 2 2" xfId="56708"/>
    <cellStyle name="Normal 3 2 4 3 9 3" xfId="44111"/>
    <cellStyle name="Normal 3 2 4 3 9 4" xfId="34097"/>
    <cellStyle name="Normal 3 2 4 4" xfId="3003"/>
    <cellStyle name="Normal 3 2 4 4 10" xfId="25377"/>
    <cellStyle name="Normal 3 2 4 4 11" xfId="60912"/>
    <cellStyle name="Normal 3 2 4 4 2" xfId="4809"/>
    <cellStyle name="Normal 3 2 4 4 2 2" xfId="17455"/>
    <cellStyle name="Normal 3 2 4 4 2 2 2" xfId="52671"/>
    <cellStyle name="Normal 3 2 4 4 2 2 3" xfId="30060"/>
    <cellStyle name="Normal 3 2 4 4 2 3" xfId="13901"/>
    <cellStyle name="Normal 3 2 4 4 2 3 2" xfId="49119"/>
    <cellStyle name="Normal 3 2 4 4 2 4" xfId="40074"/>
    <cellStyle name="Normal 3 2 4 4 2 5" xfId="26508"/>
    <cellStyle name="Normal 3 2 4 4 3" xfId="6279"/>
    <cellStyle name="Normal 3 2 4 4 3 2" xfId="18909"/>
    <cellStyle name="Normal 3 2 4 4 3 2 2" xfId="54125"/>
    <cellStyle name="Normal 3 2 4 4 3 3" xfId="41528"/>
    <cellStyle name="Normal 3 2 4 4 3 4" xfId="31514"/>
    <cellStyle name="Normal 3 2 4 4 4" xfId="7738"/>
    <cellStyle name="Normal 3 2 4 4 4 2" xfId="20363"/>
    <cellStyle name="Normal 3 2 4 4 4 2 2" xfId="55579"/>
    <cellStyle name="Normal 3 2 4 4 4 3" xfId="42982"/>
    <cellStyle name="Normal 3 2 4 4 4 4" xfId="32968"/>
    <cellStyle name="Normal 3 2 4 4 5" xfId="9519"/>
    <cellStyle name="Normal 3 2 4 4 5 2" xfId="22139"/>
    <cellStyle name="Normal 3 2 4 4 5 2 2" xfId="57355"/>
    <cellStyle name="Normal 3 2 4 4 5 3" xfId="44758"/>
    <cellStyle name="Normal 3 2 4 4 5 4" xfId="34744"/>
    <cellStyle name="Normal 3 2 4 4 6" xfId="11312"/>
    <cellStyle name="Normal 3 2 4 4 6 2" xfId="23915"/>
    <cellStyle name="Normal 3 2 4 4 6 2 2" xfId="59131"/>
    <cellStyle name="Normal 3 2 4 4 6 3" xfId="46534"/>
    <cellStyle name="Normal 3 2 4 4 6 4" xfId="36520"/>
    <cellStyle name="Normal 3 2 4 4 7" xfId="15679"/>
    <cellStyle name="Normal 3 2 4 4 7 2" xfId="50895"/>
    <cellStyle name="Normal 3 2 4 4 7 3" xfId="28284"/>
    <cellStyle name="Normal 3 2 4 4 8" xfId="12770"/>
    <cellStyle name="Normal 3 2 4 4 8 2" xfId="47988"/>
    <cellStyle name="Normal 3 2 4 4 9" xfId="38298"/>
    <cellStyle name="Normal 3 2 4 5" xfId="2836"/>
    <cellStyle name="Normal 3 2 4 5 10" xfId="25222"/>
    <cellStyle name="Normal 3 2 4 5 11" xfId="60757"/>
    <cellStyle name="Normal 3 2 4 5 2" xfId="4654"/>
    <cellStyle name="Normal 3 2 4 5 2 2" xfId="17300"/>
    <cellStyle name="Normal 3 2 4 5 2 2 2" xfId="52516"/>
    <cellStyle name="Normal 3 2 4 5 2 2 3" xfId="29905"/>
    <cellStyle name="Normal 3 2 4 5 2 3" xfId="13746"/>
    <cellStyle name="Normal 3 2 4 5 2 3 2" xfId="48964"/>
    <cellStyle name="Normal 3 2 4 5 2 4" xfId="39919"/>
    <cellStyle name="Normal 3 2 4 5 2 5" xfId="26353"/>
    <cellStyle name="Normal 3 2 4 5 3" xfId="6124"/>
    <cellStyle name="Normal 3 2 4 5 3 2" xfId="18754"/>
    <cellStyle name="Normal 3 2 4 5 3 2 2" xfId="53970"/>
    <cellStyle name="Normal 3 2 4 5 3 3" xfId="41373"/>
    <cellStyle name="Normal 3 2 4 5 3 4" xfId="31359"/>
    <cellStyle name="Normal 3 2 4 5 4" xfId="7583"/>
    <cellStyle name="Normal 3 2 4 5 4 2" xfId="20208"/>
    <cellStyle name="Normal 3 2 4 5 4 2 2" xfId="55424"/>
    <cellStyle name="Normal 3 2 4 5 4 3" xfId="42827"/>
    <cellStyle name="Normal 3 2 4 5 4 4" xfId="32813"/>
    <cellStyle name="Normal 3 2 4 5 5" xfId="9364"/>
    <cellStyle name="Normal 3 2 4 5 5 2" xfId="21984"/>
    <cellStyle name="Normal 3 2 4 5 5 2 2" xfId="57200"/>
    <cellStyle name="Normal 3 2 4 5 5 3" xfId="44603"/>
    <cellStyle name="Normal 3 2 4 5 5 4" xfId="34589"/>
    <cellStyle name="Normal 3 2 4 5 6" xfId="11157"/>
    <cellStyle name="Normal 3 2 4 5 6 2" xfId="23760"/>
    <cellStyle name="Normal 3 2 4 5 6 2 2" xfId="58976"/>
    <cellStyle name="Normal 3 2 4 5 6 3" xfId="46379"/>
    <cellStyle name="Normal 3 2 4 5 6 4" xfId="36365"/>
    <cellStyle name="Normal 3 2 4 5 7" xfId="15524"/>
    <cellStyle name="Normal 3 2 4 5 7 2" xfId="50740"/>
    <cellStyle name="Normal 3 2 4 5 7 3" xfId="28129"/>
    <cellStyle name="Normal 3 2 4 5 8" xfId="12615"/>
    <cellStyle name="Normal 3 2 4 5 8 2" xfId="47833"/>
    <cellStyle name="Normal 3 2 4 5 9" xfId="38143"/>
    <cellStyle name="Normal 3 2 4 6" xfId="3345"/>
    <cellStyle name="Normal 3 2 4 6 10" xfId="26840"/>
    <cellStyle name="Normal 3 2 4 6 11" xfId="61244"/>
    <cellStyle name="Normal 3 2 4 6 2" xfId="5141"/>
    <cellStyle name="Normal 3 2 4 6 2 2" xfId="17787"/>
    <cellStyle name="Normal 3 2 4 6 2 2 2" xfId="53003"/>
    <cellStyle name="Normal 3 2 4 6 2 3" xfId="40406"/>
    <cellStyle name="Normal 3 2 4 6 2 4" xfId="30392"/>
    <cellStyle name="Normal 3 2 4 6 3" xfId="6611"/>
    <cellStyle name="Normal 3 2 4 6 3 2" xfId="19241"/>
    <cellStyle name="Normal 3 2 4 6 3 2 2" xfId="54457"/>
    <cellStyle name="Normal 3 2 4 6 3 3" xfId="41860"/>
    <cellStyle name="Normal 3 2 4 6 3 4" xfId="31846"/>
    <cellStyle name="Normal 3 2 4 6 4" xfId="8070"/>
    <cellStyle name="Normal 3 2 4 6 4 2" xfId="20695"/>
    <cellStyle name="Normal 3 2 4 6 4 2 2" xfId="55911"/>
    <cellStyle name="Normal 3 2 4 6 4 3" xfId="43314"/>
    <cellStyle name="Normal 3 2 4 6 4 4" xfId="33300"/>
    <cellStyle name="Normal 3 2 4 6 5" xfId="9851"/>
    <cellStyle name="Normal 3 2 4 6 5 2" xfId="22471"/>
    <cellStyle name="Normal 3 2 4 6 5 2 2" xfId="57687"/>
    <cellStyle name="Normal 3 2 4 6 5 3" xfId="45090"/>
    <cellStyle name="Normal 3 2 4 6 5 4" xfId="35076"/>
    <cellStyle name="Normal 3 2 4 6 6" xfId="11644"/>
    <cellStyle name="Normal 3 2 4 6 6 2" xfId="24247"/>
    <cellStyle name="Normal 3 2 4 6 6 2 2" xfId="59463"/>
    <cellStyle name="Normal 3 2 4 6 6 3" xfId="46866"/>
    <cellStyle name="Normal 3 2 4 6 6 4" xfId="36852"/>
    <cellStyle name="Normal 3 2 4 6 7" xfId="16011"/>
    <cellStyle name="Normal 3 2 4 6 7 2" xfId="51227"/>
    <cellStyle name="Normal 3 2 4 6 7 3" xfId="28616"/>
    <cellStyle name="Normal 3 2 4 6 8" xfId="14233"/>
    <cellStyle name="Normal 3 2 4 6 8 2" xfId="49451"/>
    <cellStyle name="Normal 3 2 4 6 9" xfId="38630"/>
    <cellStyle name="Normal 3 2 4 7" xfId="2506"/>
    <cellStyle name="Normal 3 2 4 7 10" xfId="26031"/>
    <cellStyle name="Normal 3 2 4 7 11" xfId="60435"/>
    <cellStyle name="Normal 3 2 4 7 2" xfId="4332"/>
    <cellStyle name="Normal 3 2 4 7 2 2" xfId="16978"/>
    <cellStyle name="Normal 3 2 4 7 2 2 2" xfId="52194"/>
    <cellStyle name="Normal 3 2 4 7 2 3" xfId="39597"/>
    <cellStyle name="Normal 3 2 4 7 2 4" xfId="29583"/>
    <cellStyle name="Normal 3 2 4 7 3" xfId="5802"/>
    <cellStyle name="Normal 3 2 4 7 3 2" xfId="18432"/>
    <cellStyle name="Normal 3 2 4 7 3 2 2" xfId="53648"/>
    <cellStyle name="Normal 3 2 4 7 3 3" xfId="41051"/>
    <cellStyle name="Normal 3 2 4 7 3 4" xfId="31037"/>
    <cellStyle name="Normal 3 2 4 7 4" xfId="7261"/>
    <cellStyle name="Normal 3 2 4 7 4 2" xfId="19886"/>
    <cellStyle name="Normal 3 2 4 7 4 2 2" xfId="55102"/>
    <cellStyle name="Normal 3 2 4 7 4 3" xfId="42505"/>
    <cellStyle name="Normal 3 2 4 7 4 4" xfId="32491"/>
    <cellStyle name="Normal 3 2 4 7 5" xfId="9042"/>
    <cellStyle name="Normal 3 2 4 7 5 2" xfId="21662"/>
    <cellStyle name="Normal 3 2 4 7 5 2 2" xfId="56878"/>
    <cellStyle name="Normal 3 2 4 7 5 3" xfId="44281"/>
    <cellStyle name="Normal 3 2 4 7 5 4" xfId="34267"/>
    <cellStyle name="Normal 3 2 4 7 6" xfId="10835"/>
    <cellStyle name="Normal 3 2 4 7 6 2" xfId="23438"/>
    <cellStyle name="Normal 3 2 4 7 6 2 2" xfId="58654"/>
    <cellStyle name="Normal 3 2 4 7 6 3" xfId="46057"/>
    <cellStyle name="Normal 3 2 4 7 6 4" xfId="36043"/>
    <cellStyle name="Normal 3 2 4 7 7" xfId="15202"/>
    <cellStyle name="Normal 3 2 4 7 7 2" xfId="50418"/>
    <cellStyle name="Normal 3 2 4 7 7 3" xfId="27807"/>
    <cellStyle name="Normal 3 2 4 7 8" xfId="13424"/>
    <cellStyle name="Normal 3 2 4 7 8 2" xfId="48642"/>
    <cellStyle name="Normal 3 2 4 7 9" xfId="37821"/>
    <cellStyle name="Normal 3 2 4 8" xfId="3669"/>
    <cellStyle name="Normal 3 2 4 8 2" xfId="8393"/>
    <cellStyle name="Normal 3 2 4 8 2 2" xfId="21018"/>
    <cellStyle name="Normal 3 2 4 8 2 2 2" xfId="56234"/>
    <cellStyle name="Normal 3 2 4 8 2 3" xfId="43637"/>
    <cellStyle name="Normal 3 2 4 8 2 4" xfId="33623"/>
    <cellStyle name="Normal 3 2 4 8 3" xfId="10174"/>
    <cellStyle name="Normal 3 2 4 8 3 2" xfId="22794"/>
    <cellStyle name="Normal 3 2 4 8 3 2 2" xfId="58010"/>
    <cellStyle name="Normal 3 2 4 8 3 3" xfId="45413"/>
    <cellStyle name="Normal 3 2 4 8 3 4" xfId="35399"/>
    <cellStyle name="Normal 3 2 4 8 4" xfId="11969"/>
    <cellStyle name="Normal 3 2 4 8 4 2" xfId="24570"/>
    <cellStyle name="Normal 3 2 4 8 4 2 2" xfId="59786"/>
    <cellStyle name="Normal 3 2 4 8 4 3" xfId="47189"/>
    <cellStyle name="Normal 3 2 4 8 4 4" xfId="37175"/>
    <cellStyle name="Normal 3 2 4 8 5" xfId="16334"/>
    <cellStyle name="Normal 3 2 4 8 5 2" xfId="51550"/>
    <cellStyle name="Normal 3 2 4 8 5 3" xfId="28939"/>
    <cellStyle name="Normal 3 2 4 8 6" xfId="14556"/>
    <cellStyle name="Normal 3 2 4 8 6 2" xfId="49774"/>
    <cellStyle name="Normal 3 2 4 8 7" xfId="38953"/>
    <cellStyle name="Normal 3 2 4 8 8" xfId="27163"/>
    <cellStyle name="Normal 3 2 4 9" xfId="4001"/>
    <cellStyle name="Normal 3 2 4 9 2" xfId="16656"/>
    <cellStyle name="Normal 3 2 4 9 2 2" xfId="51872"/>
    <cellStyle name="Normal 3 2 4 9 2 3" xfId="29261"/>
    <cellStyle name="Normal 3 2 4 9 3" xfId="13102"/>
    <cellStyle name="Normal 3 2 4 9 3 2" xfId="48320"/>
    <cellStyle name="Normal 3 2 4 9 4" xfId="39275"/>
    <cellStyle name="Normal 3 2 4 9 5" xfId="25709"/>
    <cellStyle name="Normal 3 2 4_District Target Attainment" xfId="1286"/>
    <cellStyle name="Normal 3 2 5" xfId="1287"/>
    <cellStyle name="Normal 3 2 5 2" xfId="1288"/>
    <cellStyle name="Normal 3 2 6" xfId="1289"/>
    <cellStyle name="Normal 3 3" xfId="1290"/>
    <cellStyle name="Normal 3 3 10" xfId="3103"/>
    <cellStyle name="Normal 3 3 10 10" xfId="25474"/>
    <cellStyle name="Normal 3 3 10 11" xfId="61009"/>
    <cellStyle name="Normal 3 3 10 2" xfId="4906"/>
    <cellStyle name="Normal 3 3 10 2 2" xfId="17552"/>
    <cellStyle name="Normal 3 3 10 2 2 2" xfId="52768"/>
    <cellStyle name="Normal 3 3 10 2 2 3" xfId="30157"/>
    <cellStyle name="Normal 3 3 10 2 3" xfId="13998"/>
    <cellStyle name="Normal 3 3 10 2 3 2" xfId="49216"/>
    <cellStyle name="Normal 3 3 10 2 4" xfId="40171"/>
    <cellStyle name="Normal 3 3 10 2 5" xfId="26605"/>
    <cellStyle name="Normal 3 3 10 3" xfId="6376"/>
    <cellStyle name="Normal 3 3 10 3 2" xfId="19006"/>
    <cellStyle name="Normal 3 3 10 3 2 2" xfId="54222"/>
    <cellStyle name="Normal 3 3 10 3 3" xfId="41625"/>
    <cellStyle name="Normal 3 3 10 3 4" xfId="31611"/>
    <cellStyle name="Normal 3 3 10 4" xfId="7835"/>
    <cellStyle name="Normal 3 3 10 4 2" xfId="20460"/>
    <cellStyle name="Normal 3 3 10 4 2 2" xfId="55676"/>
    <cellStyle name="Normal 3 3 10 4 3" xfId="43079"/>
    <cellStyle name="Normal 3 3 10 4 4" xfId="33065"/>
    <cellStyle name="Normal 3 3 10 5" xfId="9616"/>
    <cellStyle name="Normal 3 3 10 5 2" xfId="22236"/>
    <cellStyle name="Normal 3 3 10 5 2 2" xfId="57452"/>
    <cellStyle name="Normal 3 3 10 5 3" xfId="44855"/>
    <cellStyle name="Normal 3 3 10 5 4" xfId="34841"/>
    <cellStyle name="Normal 3 3 10 6" xfId="11409"/>
    <cellStyle name="Normal 3 3 10 6 2" xfId="24012"/>
    <cellStyle name="Normal 3 3 10 6 2 2" xfId="59228"/>
    <cellStyle name="Normal 3 3 10 6 3" xfId="46631"/>
    <cellStyle name="Normal 3 3 10 6 4" xfId="36617"/>
    <cellStyle name="Normal 3 3 10 7" xfId="15776"/>
    <cellStyle name="Normal 3 3 10 7 2" xfId="50992"/>
    <cellStyle name="Normal 3 3 10 7 3" xfId="28381"/>
    <cellStyle name="Normal 3 3 10 8" xfId="12867"/>
    <cellStyle name="Normal 3 3 10 8 2" xfId="48085"/>
    <cellStyle name="Normal 3 3 10 9" xfId="38395"/>
    <cellStyle name="Normal 3 3 11" xfId="2837"/>
    <cellStyle name="Normal 3 3 11 10" xfId="25223"/>
    <cellStyle name="Normal 3 3 11 11" xfId="60758"/>
    <cellStyle name="Normal 3 3 11 2" xfId="4655"/>
    <cellStyle name="Normal 3 3 11 2 2" xfId="17301"/>
    <cellStyle name="Normal 3 3 11 2 2 2" xfId="52517"/>
    <cellStyle name="Normal 3 3 11 2 2 3" xfId="29906"/>
    <cellStyle name="Normal 3 3 11 2 3" xfId="13747"/>
    <cellStyle name="Normal 3 3 11 2 3 2" xfId="48965"/>
    <cellStyle name="Normal 3 3 11 2 4" xfId="39920"/>
    <cellStyle name="Normal 3 3 11 2 5" xfId="26354"/>
    <cellStyle name="Normal 3 3 11 3" xfId="6125"/>
    <cellStyle name="Normal 3 3 11 3 2" xfId="18755"/>
    <cellStyle name="Normal 3 3 11 3 2 2" xfId="53971"/>
    <cellStyle name="Normal 3 3 11 3 3" xfId="41374"/>
    <cellStyle name="Normal 3 3 11 3 4" xfId="31360"/>
    <cellStyle name="Normal 3 3 11 4" xfId="7584"/>
    <cellStyle name="Normal 3 3 11 4 2" xfId="20209"/>
    <cellStyle name="Normal 3 3 11 4 2 2" xfId="55425"/>
    <cellStyle name="Normal 3 3 11 4 3" xfId="42828"/>
    <cellStyle name="Normal 3 3 11 4 4" xfId="32814"/>
    <cellStyle name="Normal 3 3 11 5" xfId="9365"/>
    <cellStyle name="Normal 3 3 11 5 2" xfId="21985"/>
    <cellStyle name="Normal 3 3 11 5 2 2" xfId="57201"/>
    <cellStyle name="Normal 3 3 11 5 3" xfId="44604"/>
    <cellStyle name="Normal 3 3 11 5 4" xfId="34590"/>
    <cellStyle name="Normal 3 3 11 6" xfId="11158"/>
    <cellStyle name="Normal 3 3 11 6 2" xfId="23761"/>
    <cellStyle name="Normal 3 3 11 6 2 2" xfId="58977"/>
    <cellStyle name="Normal 3 3 11 6 3" xfId="46380"/>
    <cellStyle name="Normal 3 3 11 6 4" xfId="36366"/>
    <cellStyle name="Normal 3 3 11 7" xfId="15525"/>
    <cellStyle name="Normal 3 3 11 7 2" xfId="50741"/>
    <cellStyle name="Normal 3 3 11 7 3" xfId="28130"/>
    <cellStyle name="Normal 3 3 11 8" xfId="12616"/>
    <cellStyle name="Normal 3 3 11 8 2" xfId="47834"/>
    <cellStyle name="Normal 3 3 11 9" xfId="38144"/>
    <cellStyle name="Normal 3 3 12" xfId="3346"/>
    <cellStyle name="Normal 3 3 12 10" xfId="26841"/>
    <cellStyle name="Normal 3 3 12 11" xfId="61245"/>
    <cellStyle name="Normal 3 3 12 2" xfId="5142"/>
    <cellStyle name="Normal 3 3 12 2 2" xfId="17788"/>
    <cellStyle name="Normal 3 3 12 2 2 2" xfId="53004"/>
    <cellStyle name="Normal 3 3 12 2 3" xfId="40407"/>
    <cellStyle name="Normal 3 3 12 2 4" xfId="30393"/>
    <cellStyle name="Normal 3 3 12 3" xfId="6612"/>
    <cellStyle name="Normal 3 3 12 3 2" xfId="19242"/>
    <cellStyle name="Normal 3 3 12 3 2 2" xfId="54458"/>
    <cellStyle name="Normal 3 3 12 3 3" xfId="41861"/>
    <cellStyle name="Normal 3 3 12 3 4" xfId="31847"/>
    <cellStyle name="Normal 3 3 12 4" xfId="8071"/>
    <cellStyle name="Normal 3 3 12 4 2" xfId="20696"/>
    <cellStyle name="Normal 3 3 12 4 2 2" xfId="55912"/>
    <cellStyle name="Normal 3 3 12 4 3" xfId="43315"/>
    <cellStyle name="Normal 3 3 12 4 4" xfId="33301"/>
    <cellStyle name="Normal 3 3 12 5" xfId="9852"/>
    <cellStyle name="Normal 3 3 12 5 2" xfId="22472"/>
    <cellStyle name="Normal 3 3 12 5 2 2" xfId="57688"/>
    <cellStyle name="Normal 3 3 12 5 3" xfId="45091"/>
    <cellStyle name="Normal 3 3 12 5 4" xfId="35077"/>
    <cellStyle name="Normal 3 3 12 6" xfId="11645"/>
    <cellStyle name="Normal 3 3 12 6 2" xfId="24248"/>
    <cellStyle name="Normal 3 3 12 6 2 2" xfId="59464"/>
    <cellStyle name="Normal 3 3 12 6 3" xfId="46867"/>
    <cellStyle name="Normal 3 3 12 6 4" xfId="36853"/>
    <cellStyle name="Normal 3 3 12 7" xfId="16012"/>
    <cellStyle name="Normal 3 3 12 7 2" xfId="51228"/>
    <cellStyle name="Normal 3 3 12 7 3" xfId="28617"/>
    <cellStyle name="Normal 3 3 12 8" xfId="14234"/>
    <cellStyle name="Normal 3 3 12 8 2" xfId="49452"/>
    <cellStyle name="Normal 3 3 12 9" xfId="38631"/>
    <cellStyle name="Normal 3 3 13" xfId="2507"/>
    <cellStyle name="Normal 3 3 13 10" xfId="26032"/>
    <cellStyle name="Normal 3 3 13 11" xfId="60436"/>
    <cellStyle name="Normal 3 3 13 2" xfId="4333"/>
    <cellStyle name="Normal 3 3 13 2 2" xfId="16979"/>
    <cellStyle name="Normal 3 3 13 2 2 2" xfId="52195"/>
    <cellStyle name="Normal 3 3 13 2 3" xfId="39598"/>
    <cellStyle name="Normal 3 3 13 2 4" xfId="29584"/>
    <cellStyle name="Normal 3 3 13 3" xfId="5803"/>
    <cellStyle name="Normal 3 3 13 3 2" xfId="18433"/>
    <cellStyle name="Normal 3 3 13 3 2 2" xfId="53649"/>
    <cellStyle name="Normal 3 3 13 3 3" xfId="41052"/>
    <cellStyle name="Normal 3 3 13 3 4" xfId="31038"/>
    <cellStyle name="Normal 3 3 13 4" xfId="7262"/>
    <cellStyle name="Normal 3 3 13 4 2" xfId="19887"/>
    <cellStyle name="Normal 3 3 13 4 2 2" xfId="55103"/>
    <cellStyle name="Normal 3 3 13 4 3" xfId="42506"/>
    <cellStyle name="Normal 3 3 13 4 4" xfId="32492"/>
    <cellStyle name="Normal 3 3 13 5" xfId="9043"/>
    <cellStyle name="Normal 3 3 13 5 2" xfId="21663"/>
    <cellStyle name="Normal 3 3 13 5 2 2" xfId="56879"/>
    <cellStyle name="Normal 3 3 13 5 3" xfId="44282"/>
    <cellStyle name="Normal 3 3 13 5 4" xfId="34268"/>
    <cellStyle name="Normal 3 3 13 6" xfId="10836"/>
    <cellStyle name="Normal 3 3 13 6 2" xfId="23439"/>
    <cellStyle name="Normal 3 3 13 6 2 2" xfId="58655"/>
    <cellStyle name="Normal 3 3 13 6 3" xfId="46058"/>
    <cellStyle name="Normal 3 3 13 6 4" xfId="36044"/>
    <cellStyle name="Normal 3 3 13 7" xfId="15203"/>
    <cellStyle name="Normal 3 3 13 7 2" xfId="50419"/>
    <cellStyle name="Normal 3 3 13 7 3" xfId="27808"/>
    <cellStyle name="Normal 3 3 13 8" xfId="13425"/>
    <cellStyle name="Normal 3 3 13 8 2" xfId="48643"/>
    <cellStyle name="Normal 3 3 13 9" xfId="37822"/>
    <cellStyle name="Normal 3 3 14" xfId="3670"/>
    <cellStyle name="Normal 3 3 14 2" xfId="8394"/>
    <cellStyle name="Normal 3 3 14 2 2" xfId="21019"/>
    <cellStyle name="Normal 3 3 14 2 2 2" xfId="56235"/>
    <cellStyle name="Normal 3 3 14 2 3" xfId="43638"/>
    <cellStyle name="Normal 3 3 14 2 4" xfId="33624"/>
    <cellStyle name="Normal 3 3 14 3" xfId="10175"/>
    <cellStyle name="Normal 3 3 14 3 2" xfId="22795"/>
    <cellStyle name="Normal 3 3 14 3 2 2" xfId="58011"/>
    <cellStyle name="Normal 3 3 14 3 3" xfId="45414"/>
    <cellStyle name="Normal 3 3 14 3 4" xfId="35400"/>
    <cellStyle name="Normal 3 3 14 4" xfId="11970"/>
    <cellStyle name="Normal 3 3 14 4 2" xfId="24571"/>
    <cellStyle name="Normal 3 3 14 4 2 2" xfId="59787"/>
    <cellStyle name="Normal 3 3 14 4 3" xfId="47190"/>
    <cellStyle name="Normal 3 3 14 4 4" xfId="37176"/>
    <cellStyle name="Normal 3 3 14 5" xfId="16335"/>
    <cellStyle name="Normal 3 3 14 5 2" xfId="51551"/>
    <cellStyle name="Normal 3 3 14 5 3" xfId="28940"/>
    <cellStyle name="Normal 3 3 14 6" xfId="14557"/>
    <cellStyle name="Normal 3 3 14 6 2" xfId="49775"/>
    <cellStyle name="Normal 3 3 14 7" xfId="38954"/>
    <cellStyle name="Normal 3 3 14 8" xfId="27164"/>
    <cellStyle name="Normal 3 3 15" xfId="4002"/>
    <cellStyle name="Normal 3 3 15 2" xfId="16657"/>
    <cellStyle name="Normal 3 3 15 2 2" xfId="51873"/>
    <cellStyle name="Normal 3 3 15 2 3" xfId="29262"/>
    <cellStyle name="Normal 3 3 15 3" xfId="13103"/>
    <cellStyle name="Normal 3 3 15 3 2" xfId="48321"/>
    <cellStyle name="Normal 3 3 15 4" xfId="39276"/>
    <cellStyle name="Normal 3 3 15 5" xfId="25710"/>
    <cellStyle name="Normal 3 3 16" xfId="5481"/>
    <cellStyle name="Normal 3 3 16 2" xfId="18111"/>
    <cellStyle name="Normal 3 3 16 2 2" xfId="53327"/>
    <cellStyle name="Normal 3 3 16 3" xfId="40730"/>
    <cellStyle name="Normal 3 3 16 4" xfId="30716"/>
    <cellStyle name="Normal 3 3 17" xfId="6937"/>
    <cellStyle name="Normal 3 3 17 2" xfId="19565"/>
    <cellStyle name="Normal 3 3 17 2 2" xfId="54781"/>
    <cellStyle name="Normal 3 3 17 3" xfId="42184"/>
    <cellStyle name="Normal 3 3 17 4" xfId="32170"/>
    <cellStyle name="Normal 3 3 18" xfId="8719"/>
    <cellStyle name="Normal 3 3 18 2" xfId="21341"/>
    <cellStyle name="Normal 3 3 18 2 2" xfId="56557"/>
    <cellStyle name="Normal 3 3 18 3" xfId="43960"/>
    <cellStyle name="Normal 3 3 18 4" xfId="33946"/>
    <cellStyle name="Normal 3 3 19" xfId="10654"/>
    <cellStyle name="Normal 3 3 19 2" xfId="23265"/>
    <cellStyle name="Normal 3 3 19 2 2" xfId="58481"/>
    <cellStyle name="Normal 3 3 19 3" xfId="45884"/>
    <cellStyle name="Normal 3 3 19 4" xfId="35870"/>
    <cellStyle name="Normal 3 3 2" xfId="1291"/>
    <cellStyle name="Normal 3 3 2 2" xfId="1292"/>
    <cellStyle name="Normal 3 3 2_District Target Attainment" xfId="1293"/>
    <cellStyle name="Normal 3 3 20" xfId="14880"/>
    <cellStyle name="Normal 3 3 20 2" xfId="50097"/>
    <cellStyle name="Normal 3 3 20 3" xfId="27486"/>
    <cellStyle name="Normal 3 3 21" xfId="12294"/>
    <cellStyle name="Normal 3 3 21 2" xfId="47512"/>
    <cellStyle name="Normal 3 3 22" xfId="37499"/>
    <cellStyle name="Normal 3 3 23" xfId="24901"/>
    <cellStyle name="Normal 3 3 24" xfId="60114"/>
    <cellStyle name="Normal 3 3 3" xfId="1294"/>
    <cellStyle name="Normal 3 3 3 2" xfId="1295"/>
    <cellStyle name="Normal 3 3 3_District Target Attainment" xfId="1296"/>
    <cellStyle name="Normal 3 3 4" xfId="1297"/>
    <cellStyle name="Normal 3 3 4 10" xfId="5482"/>
    <cellStyle name="Normal 3 3 4 10 2" xfId="18112"/>
    <cellStyle name="Normal 3 3 4 10 2 2" xfId="53328"/>
    <cellStyle name="Normal 3 3 4 10 3" xfId="40731"/>
    <cellStyle name="Normal 3 3 4 10 4" xfId="30717"/>
    <cellStyle name="Normal 3 3 4 11" xfId="6938"/>
    <cellStyle name="Normal 3 3 4 11 2" xfId="19566"/>
    <cellStyle name="Normal 3 3 4 11 2 2" xfId="54782"/>
    <cellStyle name="Normal 3 3 4 11 3" xfId="42185"/>
    <cellStyle name="Normal 3 3 4 11 4" xfId="32171"/>
    <cellStyle name="Normal 3 3 4 12" xfId="8720"/>
    <cellStyle name="Normal 3 3 4 12 2" xfId="21342"/>
    <cellStyle name="Normal 3 3 4 12 2 2" xfId="56558"/>
    <cellStyle name="Normal 3 3 4 12 3" xfId="43961"/>
    <cellStyle name="Normal 3 3 4 12 4" xfId="33947"/>
    <cellStyle name="Normal 3 3 4 13" xfId="10655"/>
    <cellStyle name="Normal 3 3 4 13 2" xfId="23266"/>
    <cellStyle name="Normal 3 3 4 13 2 2" xfId="58482"/>
    <cellStyle name="Normal 3 3 4 13 3" xfId="45885"/>
    <cellStyle name="Normal 3 3 4 13 4" xfId="35871"/>
    <cellStyle name="Normal 3 3 4 14" xfId="14881"/>
    <cellStyle name="Normal 3 3 4 14 2" xfId="50098"/>
    <cellStyle name="Normal 3 3 4 14 3" xfId="27487"/>
    <cellStyle name="Normal 3 3 4 15" xfId="12295"/>
    <cellStyle name="Normal 3 3 4 15 2" xfId="47513"/>
    <cellStyle name="Normal 3 3 4 16" xfId="37500"/>
    <cellStyle name="Normal 3 3 4 17" xfId="24902"/>
    <cellStyle name="Normal 3 3 4 18" xfId="60115"/>
    <cellStyle name="Normal 3 3 4 2" xfId="1298"/>
    <cellStyle name="Normal 3 3 4 2 10" xfId="7012"/>
    <cellStyle name="Normal 3 3 4 2 10 2" xfId="19638"/>
    <cellStyle name="Normal 3 3 4 2 10 2 2" xfId="54854"/>
    <cellStyle name="Normal 3 3 4 2 10 3" xfId="42257"/>
    <cellStyle name="Normal 3 3 4 2 10 4" xfId="32243"/>
    <cellStyle name="Normal 3 3 4 2 11" xfId="8793"/>
    <cellStyle name="Normal 3 3 4 2 11 2" xfId="21414"/>
    <cellStyle name="Normal 3 3 4 2 11 2 2" xfId="56630"/>
    <cellStyle name="Normal 3 3 4 2 11 3" xfId="44033"/>
    <cellStyle name="Normal 3 3 4 2 11 4" xfId="34019"/>
    <cellStyle name="Normal 3 3 4 2 12" xfId="10656"/>
    <cellStyle name="Normal 3 3 4 2 12 2" xfId="23267"/>
    <cellStyle name="Normal 3 3 4 2 12 2 2" xfId="58483"/>
    <cellStyle name="Normal 3 3 4 2 12 3" xfId="45886"/>
    <cellStyle name="Normal 3 3 4 2 12 4" xfId="35872"/>
    <cellStyle name="Normal 3 3 4 2 13" xfId="14953"/>
    <cellStyle name="Normal 3 3 4 2 13 2" xfId="50170"/>
    <cellStyle name="Normal 3 3 4 2 13 3" xfId="27559"/>
    <cellStyle name="Normal 3 3 4 2 14" xfId="12367"/>
    <cellStyle name="Normal 3 3 4 2 14 2" xfId="47585"/>
    <cellStyle name="Normal 3 3 4 2 15" xfId="37572"/>
    <cellStyle name="Normal 3 3 4 2 16" xfId="24974"/>
    <cellStyle name="Normal 3 3 4 2 17" xfId="60187"/>
    <cellStyle name="Normal 3 3 4 2 2" xfId="1299"/>
    <cellStyle name="Normal 3 3 4 2 2 10" xfId="10657"/>
    <cellStyle name="Normal 3 3 4 2 2 10 2" xfId="23268"/>
    <cellStyle name="Normal 3 3 4 2 2 10 2 2" xfId="58484"/>
    <cellStyle name="Normal 3 3 4 2 2 10 3" xfId="45887"/>
    <cellStyle name="Normal 3 3 4 2 2 10 4" xfId="35873"/>
    <cellStyle name="Normal 3 3 4 2 2 11" xfId="15108"/>
    <cellStyle name="Normal 3 3 4 2 2 11 2" xfId="50324"/>
    <cellStyle name="Normal 3 3 4 2 2 11 3" xfId="27713"/>
    <cellStyle name="Normal 3 3 4 2 2 12" xfId="12521"/>
    <cellStyle name="Normal 3 3 4 2 2 12 2" xfId="47739"/>
    <cellStyle name="Normal 3 3 4 2 2 13" xfId="37727"/>
    <cellStyle name="Normal 3 3 4 2 2 14" xfId="25128"/>
    <cellStyle name="Normal 3 3 4 2 2 15" xfId="60341"/>
    <cellStyle name="Normal 3 3 4 2 2 2" xfId="3244"/>
    <cellStyle name="Normal 3 3 4 2 2 2 10" xfId="25612"/>
    <cellStyle name="Normal 3 3 4 2 2 2 11" xfId="61147"/>
    <cellStyle name="Normal 3 3 4 2 2 2 2" xfId="5044"/>
    <cellStyle name="Normal 3 3 4 2 2 2 2 2" xfId="17690"/>
    <cellStyle name="Normal 3 3 4 2 2 2 2 2 2" xfId="52906"/>
    <cellStyle name="Normal 3 3 4 2 2 2 2 2 3" xfId="30295"/>
    <cellStyle name="Normal 3 3 4 2 2 2 2 3" xfId="14136"/>
    <cellStyle name="Normal 3 3 4 2 2 2 2 3 2" xfId="49354"/>
    <cellStyle name="Normal 3 3 4 2 2 2 2 4" xfId="40309"/>
    <cellStyle name="Normal 3 3 4 2 2 2 2 5" xfId="26743"/>
    <cellStyle name="Normal 3 3 4 2 2 2 3" xfId="6514"/>
    <cellStyle name="Normal 3 3 4 2 2 2 3 2" xfId="19144"/>
    <cellStyle name="Normal 3 3 4 2 2 2 3 2 2" xfId="54360"/>
    <cellStyle name="Normal 3 3 4 2 2 2 3 3" xfId="41763"/>
    <cellStyle name="Normal 3 3 4 2 2 2 3 4" xfId="31749"/>
    <cellStyle name="Normal 3 3 4 2 2 2 4" xfId="7973"/>
    <cellStyle name="Normal 3 3 4 2 2 2 4 2" xfId="20598"/>
    <cellStyle name="Normal 3 3 4 2 2 2 4 2 2" xfId="55814"/>
    <cellStyle name="Normal 3 3 4 2 2 2 4 3" xfId="43217"/>
    <cellStyle name="Normal 3 3 4 2 2 2 4 4" xfId="33203"/>
    <cellStyle name="Normal 3 3 4 2 2 2 5" xfId="9754"/>
    <cellStyle name="Normal 3 3 4 2 2 2 5 2" xfId="22374"/>
    <cellStyle name="Normal 3 3 4 2 2 2 5 2 2" xfId="57590"/>
    <cellStyle name="Normal 3 3 4 2 2 2 5 3" xfId="44993"/>
    <cellStyle name="Normal 3 3 4 2 2 2 5 4" xfId="34979"/>
    <cellStyle name="Normal 3 3 4 2 2 2 6" xfId="11547"/>
    <cellStyle name="Normal 3 3 4 2 2 2 6 2" xfId="24150"/>
    <cellStyle name="Normal 3 3 4 2 2 2 6 2 2" xfId="59366"/>
    <cellStyle name="Normal 3 3 4 2 2 2 6 3" xfId="46769"/>
    <cellStyle name="Normal 3 3 4 2 2 2 6 4" xfId="36755"/>
    <cellStyle name="Normal 3 3 4 2 2 2 7" xfId="15914"/>
    <cellStyle name="Normal 3 3 4 2 2 2 7 2" xfId="51130"/>
    <cellStyle name="Normal 3 3 4 2 2 2 7 3" xfId="28519"/>
    <cellStyle name="Normal 3 3 4 2 2 2 8" xfId="13005"/>
    <cellStyle name="Normal 3 3 4 2 2 2 8 2" xfId="48223"/>
    <cellStyle name="Normal 3 3 4 2 2 2 9" xfId="38533"/>
    <cellStyle name="Normal 3 3 4 2 2 3" xfId="3573"/>
    <cellStyle name="Normal 3 3 4 2 2 3 10" xfId="27068"/>
    <cellStyle name="Normal 3 3 4 2 2 3 11" xfId="61472"/>
    <cellStyle name="Normal 3 3 4 2 2 3 2" xfId="5369"/>
    <cellStyle name="Normal 3 3 4 2 2 3 2 2" xfId="18015"/>
    <cellStyle name="Normal 3 3 4 2 2 3 2 2 2" xfId="53231"/>
    <cellStyle name="Normal 3 3 4 2 2 3 2 3" xfId="40634"/>
    <cellStyle name="Normal 3 3 4 2 2 3 2 4" xfId="30620"/>
    <cellStyle name="Normal 3 3 4 2 2 3 3" xfId="6839"/>
    <cellStyle name="Normal 3 3 4 2 2 3 3 2" xfId="19469"/>
    <cellStyle name="Normal 3 3 4 2 2 3 3 2 2" xfId="54685"/>
    <cellStyle name="Normal 3 3 4 2 2 3 3 3" xfId="42088"/>
    <cellStyle name="Normal 3 3 4 2 2 3 3 4" xfId="32074"/>
    <cellStyle name="Normal 3 3 4 2 2 3 4" xfId="8298"/>
    <cellStyle name="Normal 3 3 4 2 2 3 4 2" xfId="20923"/>
    <cellStyle name="Normal 3 3 4 2 2 3 4 2 2" xfId="56139"/>
    <cellStyle name="Normal 3 3 4 2 2 3 4 3" xfId="43542"/>
    <cellStyle name="Normal 3 3 4 2 2 3 4 4" xfId="33528"/>
    <cellStyle name="Normal 3 3 4 2 2 3 5" xfId="10079"/>
    <cellStyle name="Normal 3 3 4 2 2 3 5 2" xfId="22699"/>
    <cellStyle name="Normal 3 3 4 2 2 3 5 2 2" xfId="57915"/>
    <cellStyle name="Normal 3 3 4 2 2 3 5 3" xfId="45318"/>
    <cellStyle name="Normal 3 3 4 2 2 3 5 4" xfId="35304"/>
    <cellStyle name="Normal 3 3 4 2 2 3 6" xfId="11872"/>
    <cellStyle name="Normal 3 3 4 2 2 3 6 2" xfId="24475"/>
    <cellStyle name="Normal 3 3 4 2 2 3 6 2 2" xfId="59691"/>
    <cellStyle name="Normal 3 3 4 2 2 3 6 3" xfId="47094"/>
    <cellStyle name="Normal 3 3 4 2 2 3 6 4" xfId="37080"/>
    <cellStyle name="Normal 3 3 4 2 2 3 7" xfId="16239"/>
    <cellStyle name="Normal 3 3 4 2 2 3 7 2" xfId="51455"/>
    <cellStyle name="Normal 3 3 4 2 2 3 7 3" xfId="28844"/>
    <cellStyle name="Normal 3 3 4 2 2 3 8" xfId="14461"/>
    <cellStyle name="Normal 3 3 4 2 2 3 8 2" xfId="49679"/>
    <cellStyle name="Normal 3 3 4 2 2 3 9" xfId="38858"/>
    <cellStyle name="Normal 3 3 4 2 2 4" xfId="2735"/>
    <cellStyle name="Normal 3 3 4 2 2 4 10" xfId="26259"/>
    <cellStyle name="Normal 3 3 4 2 2 4 11" xfId="60663"/>
    <cellStyle name="Normal 3 3 4 2 2 4 2" xfId="4560"/>
    <cellStyle name="Normal 3 3 4 2 2 4 2 2" xfId="17206"/>
    <cellStyle name="Normal 3 3 4 2 2 4 2 2 2" xfId="52422"/>
    <cellStyle name="Normal 3 3 4 2 2 4 2 3" xfId="39825"/>
    <cellStyle name="Normal 3 3 4 2 2 4 2 4" xfId="29811"/>
    <cellStyle name="Normal 3 3 4 2 2 4 3" xfId="6030"/>
    <cellStyle name="Normal 3 3 4 2 2 4 3 2" xfId="18660"/>
    <cellStyle name="Normal 3 3 4 2 2 4 3 2 2" xfId="53876"/>
    <cellStyle name="Normal 3 3 4 2 2 4 3 3" xfId="41279"/>
    <cellStyle name="Normal 3 3 4 2 2 4 3 4" xfId="31265"/>
    <cellStyle name="Normal 3 3 4 2 2 4 4" xfId="7489"/>
    <cellStyle name="Normal 3 3 4 2 2 4 4 2" xfId="20114"/>
    <cellStyle name="Normal 3 3 4 2 2 4 4 2 2" xfId="55330"/>
    <cellStyle name="Normal 3 3 4 2 2 4 4 3" xfId="42733"/>
    <cellStyle name="Normal 3 3 4 2 2 4 4 4" xfId="32719"/>
    <cellStyle name="Normal 3 3 4 2 2 4 5" xfId="9270"/>
    <cellStyle name="Normal 3 3 4 2 2 4 5 2" xfId="21890"/>
    <cellStyle name="Normal 3 3 4 2 2 4 5 2 2" xfId="57106"/>
    <cellStyle name="Normal 3 3 4 2 2 4 5 3" xfId="44509"/>
    <cellStyle name="Normal 3 3 4 2 2 4 5 4" xfId="34495"/>
    <cellStyle name="Normal 3 3 4 2 2 4 6" xfId="11063"/>
    <cellStyle name="Normal 3 3 4 2 2 4 6 2" xfId="23666"/>
    <cellStyle name="Normal 3 3 4 2 2 4 6 2 2" xfId="58882"/>
    <cellStyle name="Normal 3 3 4 2 2 4 6 3" xfId="46285"/>
    <cellStyle name="Normal 3 3 4 2 2 4 6 4" xfId="36271"/>
    <cellStyle name="Normal 3 3 4 2 2 4 7" xfId="15430"/>
    <cellStyle name="Normal 3 3 4 2 2 4 7 2" xfId="50646"/>
    <cellStyle name="Normal 3 3 4 2 2 4 7 3" xfId="28035"/>
    <cellStyle name="Normal 3 3 4 2 2 4 8" xfId="13652"/>
    <cellStyle name="Normal 3 3 4 2 2 4 8 2" xfId="48870"/>
    <cellStyle name="Normal 3 3 4 2 2 4 9" xfId="38049"/>
    <cellStyle name="Normal 3 3 4 2 2 5" xfId="3898"/>
    <cellStyle name="Normal 3 3 4 2 2 5 2" xfId="8621"/>
    <cellStyle name="Normal 3 3 4 2 2 5 2 2" xfId="21246"/>
    <cellStyle name="Normal 3 3 4 2 2 5 2 2 2" xfId="56462"/>
    <cellStyle name="Normal 3 3 4 2 2 5 2 3" xfId="43865"/>
    <cellStyle name="Normal 3 3 4 2 2 5 2 4" xfId="33851"/>
    <cellStyle name="Normal 3 3 4 2 2 5 3" xfId="10402"/>
    <cellStyle name="Normal 3 3 4 2 2 5 3 2" xfId="23022"/>
    <cellStyle name="Normal 3 3 4 2 2 5 3 2 2" xfId="58238"/>
    <cellStyle name="Normal 3 3 4 2 2 5 3 3" xfId="45641"/>
    <cellStyle name="Normal 3 3 4 2 2 5 3 4" xfId="35627"/>
    <cellStyle name="Normal 3 3 4 2 2 5 4" xfId="12197"/>
    <cellStyle name="Normal 3 3 4 2 2 5 4 2" xfId="24798"/>
    <cellStyle name="Normal 3 3 4 2 2 5 4 2 2" xfId="60014"/>
    <cellStyle name="Normal 3 3 4 2 2 5 4 3" xfId="47417"/>
    <cellStyle name="Normal 3 3 4 2 2 5 4 4" xfId="37403"/>
    <cellStyle name="Normal 3 3 4 2 2 5 5" xfId="16562"/>
    <cellStyle name="Normal 3 3 4 2 2 5 5 2" xfId="51778"/>
    <cellStyle name="Normal 3 3 4 2 2 5 5 3" xfId="29167"/>
    <cellStyle name="Normal 3 3 4 2 2 5 6" xfId="14784"/>
    <cellStyle name="Normal 3 3 4 2 2 5 6 2" xfId="50002"/>
    <cellStyle name="Normal 3 3 4 2 2 5 7" xfId="39181"/>
    <cellStyle name="Normal 3 3 4 2 2 5 8" xfId="27391"/>
    <cellStyle name="Normal 3 3 4 2 2 6" xfId="4238"/>
    <cellStyle name="Normal 3 3 4 2 2 6 2" xfId="16884"/>
    <cellStyle name="Normal 3 3 4 2 2 6 2 2" xfId="52100"/>
    <cellStyle name="Normal 3 3 4 2 2 6 2 3" xfId="29489"/>
    <cellStyle name="Normal 3 3 4 2 2 6 3" xfId="13330"/>
    <cellStyle name="Normal 3 3 4 2 2 6 3 2" xfId="48548"/>
    <cellStyle name="Normal 3 3 4 2 2 6 4" xfId="39503"/>
    <cellStyle name="Normal 3 3 4 2 2 6 5" xfId="25937"/>
    <cellStyle name="Normal 3 3 4 2 2 7" xfId="5708"/>
    <cellStyle name="Normal 3 3 4 2 2 7 2" xfId="18338"/>
    <cellStyle name="Normal 3 3 4 2 2 7 2 2" xfId="53554"/>
    <cellStyle name="Normal 3 3 4 2 2 7 3" xfId="40957"/>
    <cellStyle name="Normal 3 3 4 2 2 7 4" xfId="30943"/>
    <cellStyle name="Normal 3 3 4 2 2 8" xfId="7167"/>
    <cellStyle name="Normal 3 3 4 2 2 8 2" xfId="19792"/>
    <cellStyle name="Normal 3 3 4 2 2 8 2 2" xfId="55008"/>
    <cellStyle name="Normal 3 3 4 2 2 8 3" xfId="42411"/>
    <cellStyle name="Normal 3 3 4 2 2 8 4" xfId="32397"/>
    <cellStyle name="Normal 3 3 4 2 2 9" xfId="8948"/>
    <cellStyle name="Normal 3 3 4 2 2 9 2" xfId="21568"/>
    <cellStyle name="Normal 3 3 4 2 2 9 2 2" xfId="56784"/>
    <cellStyle name="Normal 3 3 4 2 2 9 3" xfId="44187"/>
    <cellStyle name="Normal 3 3 4 2 2 9 4" xfId="34173"/>
    <cellStyle name="Normal 3 3 4 2 3" xfId="3084"/>
    <cellStyle name="Normal 3 3 4 2 3 10" xfId="25455"/>
    <cellStyle name="Normal 3 3 4 2 3 11" xfId="60990"/>
    <cellStyle name="Normal 3 3 4 2 3 2" xfId="4887"/>
    <cellStyle name="Normal 3 3 4 2 3 2 2" xfId="17533"/>
    <cellStyle name="Normal 3 3 4 2 3 2 2 2" xfId="52749"/>
    <cellStyle name="Normal 3 3 4 2 3 2 2 3" xfId="30138"/>
    <cellStyle name="Normal 3 3 4 2 3 2 3" xfId="13979"/>
    <cellStyle name="Normal 3 3 4 2 3 2 3 2" xfId="49197"/>
    <cellStyle name="Normal 3 3 4 2 3 2 4" xfId="40152"/>
    <cellStyle name="Normal 3 3 4 2 3 2 5" xfId="26586"/>
    <cellStyle name="Normal 3 3 4 2 3 3" xfId="6357"/>
    <cellStyle name="Normal 3 3 4 2 3 3 2" xfId="18987"/>
    <cellStyle name="Normal 3 3 4 2 3 3 2 2" xfId="54203"/>
    <cellStyle name="Normal 3 3 4 2 3 3 3" xfId="41606"/>
    <cellStyle name="Normal 3 3 4 2 3 3 4" xfId="31592"/>
    <cellStyle name="Normal 3 3 4 2 3 4" xfId="7816"/>
    <cellStyle name="Normal 3 3 4 2 3 4 2" xfId="20441"/>
    <cellStyle name="Normal 3 3 4 2 3 4 2 2" xfId="55657"/>
    <cellStyle name="Normal 3 3 4 2 3 4 3" xfId="43060"/>
    <cellStyle name="Normal 3 3 4 2 3 4 4" xfId="33046"/>
    <cellStyle name="Normal 3 3 4 2 3 5" xfId="9597"/>
    <cellStyle name="Normal 3 3 4 2 3 5 2" xfId="22217"/>
    <cellStyle name="Normal 3 3 4 2 3 5 2 2" xfId="57433"/>
    <cellStyle name="Normal 3 3 4 2 3 5 3" xfId="44836"/>
    <cellStyle name="Normal 3 3 4 2 3 5 4" xfId="34822"/>
    <cellStyle name="Normal 3 3 4 2 3 6" xfId="11390"/>
    <cellStyle name="Normal 3 3 4 2 3 6 2" xfId="23993"/>
    <cellStyle name="Normal 3 3 4 2 3 6 2 2" xfId="59209"/>
    <cellStyle name="Normal 3 3 4 2 3 6 3" xfId="46612"/>
    <cellStyle name="Normal 3 3 4 2 3 6 4" xfId="36598"/>
    <cellStyle name="Normal 3 3 4 2 3 7" xfId="15757"/>
    <cellStyle name="Normal 3 3 4 2 3 7 2" xfId="50973"/>
    <cellStyle name="Normal 3 3 4 2 3 7 3" xfId="28362"/>
    <cellStyle name="Normal 3 3 4 2 3 8" xfId="12848"/>
    <cellStyle name="Normal 3 3 4 2 3 8 2" xfId="48066"/>
    <cellStyle name="Normal 3 3 4 2 3 9" xfId="38376"/>
    <cellStyle name="Normal 3 3 4 2 4" xfId="2911"/>
    <cellStyle name="Normal 3 3 4 2 4 10" xfId="25296"/>
    <cellStyle name="Normal 3 3 4 2 4 11" xfId="60831"/>
    <cellStyle name="Normal 3 3 4 2 4 2" xfId="4728"/>
    <cellStyle name="Normal 3 3 4 2 4 2 2" xfId="17374"/>
    <cellStyle name="Normal 3 3 4 2 4 2 2 2" xfId="52590"/>
    <cellStyle name="Normal 3 3 4 2 4 2 2 3" xfId="29979"/>
    <cellStyle name="Normal 3 3 4 2 4 2 3" xfId="13820"/>
    <cellStyle name="Normal 3 3 4 2 4 2 3 2" xfId="49038"/>
    <cellStyle name="Normal 3 3 4 2 4 2 4" xfId="39993"/>
    <cellStyle name="Normal 3 3 4 2 4 2 5" xfId="26427"/>
    <cellStyle name="Normal 3 3 4 2 4 3" xfId="6198"/>
    <cellStyle name="Normal 3 3 4 2 4 3 2" xfId="18828"/>
    <cellStyle name="Normal 3 3 4 2 4 3 2 2" xfId="54044"/>
    <cellStyle name="Normal 3 3 4 2 4 3 3" xfId="41447"/>
    <cellStyle name="Normal 3 3 4 2 4 3 4" xfId="31433"/>
    <cellStyle name="Normal 3 3 4 2 4 4" xfId="7657"/>
    <cellStyle name="Normal 3 3 4 2 4 4 2" xfId="20282"/>
    <cellStyle name="Normal 3 3 4 2 4 4 2 2" xfId="55498"/>
    <cellStyle name="Normal 3 3 4 2 4 4 3" xfId="42901"/>
    <cellStyle name="Normal 3 3 4 2 4 4 4" xfId="32887"/>
    <cellStyle name="Normal 3 3 4 2 4 5" xfId="9438"/>
    <cellStyle name="Normal 3 3 4 2 4 5 2" xfId="22058"/>
    <cellStyle name="Normal 3 3 4 2 4 5 2 2" xfId="57274"/>
    <cellStyle name="Normal 3 3 4 2 4 5 3" xfId="44677"/>
    <cellStyle name="Normal 3 3 4 2 4 5 4" xfId="34663"/>
    <cellStyle name="Normal 3 3 4 2 4 6" xfId="11231"/>
    <cellStyle name="Normal 3 3 4 2 4 6 2" xfId="23834"/>
    <cellStyle name="Normal 3 3 4 2 4 6 2 2" xfId="59050"/>
    <cellStyle name="Normal 3 3 4 2 4 6 3" xfId="46453"/>
    <cellStyle name="Normal 3 3 4 2 4 6 4" xfId="36439"/>
    <cellStyle name="Normal 3 3 4 2 4 7" xfId="15598"/>
    <cellStyle name="Normal 3 3 4 2 4 7 2" xfId="50814"/>
    <cellStyle name="Normal 3 3 4 2 4 7 3" xfId="28203"/>
    <cellStyle name="Normal 3 3 4 2 4 8" xfId="12689"/>
    <cellStyle name="Normal 3 3 4 2 4 8 2" xfId="47907"/>
    <cellStyle name="Normal 3 3 4 2 4 9" xfId="38217"/>
    <cellStyle name="Normal 3 3 4 2 5" xfId="3419"/>
    <cellStyle name="Normal 3 3 4 2 5 10" xfId="26914"/>
    <cellStyle name="Normal 3 3 4 2 5 11" xfId="61318"/>
    <cellStyle name="Normal 3 3 4 2 5 2" xfId="5215"/>
    <cellStyle name="Normal 3 3 4 2 5 2 2" xfId="17861"/>
    <cellStyle name="Normal 3 3 4 2 5 2 2 2" xfId="53077"/>
    <cellStyle name="Normal 3 3 4 2 5 2 3" xfId="40480"/>
    <cellStyle name="Normal 3 3 4 2 5 2 4" xfId="30466"/>
    <cellStyle name="Normal 3 3 4 2 5 3" xfId="6685"/>
    <cellStyle name="Normal 3 3 4 2 5 3 2" xfId="19315"/>
    <cellStyle name="Normal 3 3 4 2 5 3 2 2" xfId="54531"/>
    <cellStyle name="Normal 3 3 4 2 5 3 3" xfId="41934"/>
    <cellStyle name="Normal 3 3 4 2 5 3 4" xfId="31920"/>
    <cellStyle name="Normal 3 3 4 2 5 4" xfId="8144"/>
    <cellStyle name="Normal 3 3 4 2 5 4 2" xfId="20769"/>
    <cellStyle name="Normal 3 3 4 2 5 4 2 2" xfId="55985"/>
    <cellStyle name="Normal 3 3 4 2 5 4 3" xfId="43388"/>
    <cellStyle name="Normal 3 3 4 2 5 4 4" xfId="33374"/>
    <cellStyle name="Normal 3 3 4 2 5 5" xfId="9925"/>
    <cellStyle name="Normal 3 3 4 2 5 5 2" xfId="22545"/>
    <cellStyle name="Normal 3 3 4 2 5 5 2 2" xfId="57761"/>
    <cellStyle name="Normal 3 3 4 2 5 5 3" xfId="45164"/>
    <cellStyle name="Normal 3 3 4 2 5 5 4" xfId="35150"/>
    <cellStyle name="Normal 3 3 4 2 5 6" xfId="11718"/>
    <cellStyle name="Normal 3 3 4 2 5 6 2" xfId="24321"/>
    <cellStyle name="Normal 3 3 4 2 5 6 2 2" xfId="59537"/>
    <cellStyle name="Normal 3 3 4 2 5 6 3" xfId="46940"/>
    <cellStyle name="Normal 3 3 4 2 5 6 4" xfId="36926"/>
    <cellStyle name="Normal 3 3 4 2 5 7" xfId="16085"/>
    <cellStyle name="Normal 3 3 4 2 5 7 2" xfId="51301"/>
    <cellStyle name="Normal 3 3 4 2 5 7 3" xfId="28690"/>
    <cellStyle name="Normal 3 3 4 2 5 8" xfId="14307"/>
    <cellStyle name="Normal 3 3 4 2 5 8 2" xfId="49525"/>
    <cellStyle name="Normal 3 3 4 2 5 9" xfId="38704"/>
    <cellStyle name="Normal 3 3 4 2 6" xfId="2580"/>
    <cellStyle name="Normal 3 3 4 2 6 10" xfId="26105"/>
    <cellStyle name="Normal 3 3 4 2 6 11" xfId="60509"/>
    <cellStyle name="Normal 3 3 4 2 6 2" xfId="4406"/>
    <cellStyle name="Normal 3 3 4 2 6 2 2" xfId="17052"/>
    <cellStyle name="Normal 3 3 4 2 6 2 2 2" xfId="52268"/>
    <cellStyle name="Normal 3 3 4 2 6 2 3" xfId="39671"/>
    <cellStyle name="Normal 3 3 4 2 6 2 4" xfId="29657"/>
    <cellStyle name="Normal 3 3 4 2 6 3" xfId="5876"/>
    <cellStyle name="Normal 3 3 4 2 6 3 2" xfId="18506"/>
    <cellStyle name="Normal 3 3 4 2 6 3 2 2" xfId="53722"/>
    <cellStyle name="Normal 3 3 4 2 6 3 3" xfId="41125"/>
    <cellStyle name="Normal 3 3 4 2 6 3 4" xfId="31111"/>
    <cellStyle name="Normal 3 3 4 2 6 4" xfId="7335"/>
    <cellStyle name="Normal 3 3 4 2 6 4 2" xfId="19960"/>
    <cellStyle name="Normal 3 3 4 2 6 4 2 2" xfId="55176"/>
    <cellStyle name="Normal 3 3 4 2 6 4 3" xfId="42579"/>
    <cellStyle name="Normal 3 3 4 2 6 4 4" xfId="32565"/>
    <cellStyle name="Normal 3 3 4 2 6 5" xfId="9116"/>
    <cellStyle name="Normal 3 3 4 2 6 5 2" xfId="21736"/>
    <cellStyle name="Normal 3 3 4 2 6 5 2 2" xfId="56952"/>
    <cellStyle name="Normal 3 3 4 2 6 5 3" xfId="44355"/>
    <cellStyle name="Normal 3 3 4 2 6 5 4" xfId="34341"/>
    <cellStyle name="Normal 3 3 4 2 6 6" xfId="10909"/>
    <cellStyle name="Normal 3 3 4 2 6 6 2" xfId="23512"/>
    <cellStyle name="Normal 3 3 4 2 6 6 2 2" xfId="58728"/>
    <cellStyle name="Normal 3 3 4 2 6 6 3" xfId="46131"/>
    <cellStyle name="Normal 3 3 4 2 6 6 4" xfId="36117"/>
    <cellStyle name="Normal 3 3 4 2 6 7" xfId="15276"/>
    <cellStyle name="Normal 3 3 4 2 6 7 2" xfId="50492"/>
    <cellStyle name="Normal 3 3 4 2 6 7 3" xfId="27881"/>
    <cellStyle name="Normal 3 3 4 2 6 8" xfId="13498"/>
    <cellStyle name="Normal 3 3 4 2 6 8 2" xfId="48716"/>
    <cellStyle name="Normal 3 3 4 2 6 9" xfId="37895"/>
    <cellStyle name="Normal 3 3 4 2 7" xfId="3743"/>
    <cellStyle name="Normal 3 3 4 2 7 2" xfId="8467"/>
    <cellStyle name="Normal 3 3 4 2 7 2 2" xfId="21092"/>
    <cellStyle name="Normal 3 3 4 2 7 2 2 2" xfId="56308"/>
    <cellStyle name="Normal 3 3 4 2 7 2 3" xfId="43711"/>
    <cellStyle name="Normal 3 3 4 2 7 2 4" xfId="33697"/>
    <cellStyle name="Normal 3 3 4 2 7 3" xfId="10248"/>
    <cellStyle name="Normal 3 3 4 2 7 3 2" xfId="22868"/>
    <cellStyle name="Normal 3 3 4 2 7 3 2 2" xfId="58084"/>
    <cellStyle name="Normal 3 3 4 2 7 3 3" xfId="45487"/>
    <cellStyle name="Normal 3 3 4 2 7 3 4" xfId="35473"/>
    <cellStyle name="Normal 3 3 4 2 7 4" xfId="12043"/>
    <cellStyle name="Normal 3 3 4 2 7 4 2" xfId="24644"/>
    <cellStyle name="Normal 3 3 4 2 7 4 2 2" xfId="59860"/>
    <cellStyle name="Normal 3 3 4 2 7 4 3" xfId="47263"/>
    <cellStyle name="Normal 3 3 4 2 7 4 4" xfId="37249"/>
    <cellStyle name="Normal 3 3 4 2 7 5" xfId="16408"/>
    <cellStyle name="Normal 3 3 4 2 7 5 2" xfId="51624"/>
    <cellStyle name="Normal 3 3 4 2 7 5 3" xfId="29013"/>
    <cellStyle name="Normal 3 3 4 2 7 6" xfId="14630"/>
    <cellStyle name="Normal 3 3 4 2 7 6 2" xfId="49848"/>
    <cellStyle name="Normal 3 3 4 2 7 7" xfId="39027"/>
    <cellStyle name="Normal 3 3 4 2 7 8" xfId="27237"/>
    <cellStyle name="Normal 3 3 4 2 8" xfId="4081"/>
    <cellStyle name="Normal 3 3 4 2 8 2" xfId="16730"/>
    <cellStyle name="Normal 3 3 4 2 8 2 2" xfId="51946"/>
    <cellStyle name="Normal 3 3 4 2 8 2 3" xfId="29335"/>
    <cellStyle name="Normal 3 3 4 2 8 3" xfId="13176"/>
    <cellStyle name="Normal 3 3 4 2 8 3 2" xfId="48394"/>
    <cellStyle name="Normal 3 3 4 2 8 4" xfId="39349"/>
    <cellStyle name="Normal 3 3 4 2 8 5" xfId="25783"/>
    <cellStyle name="Normal 3 3 4 2 9" xfId="5554"/>
    <cellStyle name="Normal 3 3 4 2 9 2" xfId="18184"/>
    <cellStyle name="Normal 3 3 4 2 9 2 2" xfId="53400"/>
    <cellStyle name="Normal 3 3 4 2 9 3" xfId="40803"/>
    <cellStyle name="Normal 3 3 4 2 9 4" xfId="30789"/>
    <cellStyle name="Normal 3 3 4 3" xfId="1300"/>
    <cellStyle name="Normal 3 3 4 3 10" xfId="10658"/>
    <cellStyle name="Normal 3 3 4 3 10 2" xfId="23269"/>
    <cellStyle name="Normal 3 3 4 3 10 2 2" xfId="58485"/>
    <cellStyle name="Normal 3 3 4 3 10 3" xfId="45888"/>
    <cellStyle name="Normal 3 3 4 3 10 4" xfId="35874"/>
    <cellStyle name="Normal 3 3 4 3 11" xfId="15034"/>
    <cellStyle name="Normal 3 3 4 3 11 2" xfId="50250"/>
    <cellStyle name="Normal 3 3 4 3 11 3" xfId="27639"/>
    <cellStyle name="Normal 3 3 4 3 12" xfId="12447"/>
    <cellStyle name="Normal 3 3 4 3 12 2" xfId="47665"/>
    <cellStyle name="Normal 3 3 4 3 13" xfId="37653"/>
    <cellStyle name="Normal 3 3 4 3 14" xfId="25054"/>
    <cellStyle name="Normal 3 3 4 3 15" xfId="60267"/>
    <cellStyle name="Normal 3 3 4 3 2" xfId="3170"/>
    <cellStyle name="Normal 3 3 4 3 2 10" xfId="25538"/>
    <cellStyle name="Normal 3 3 4 3 2 11" xfId="61073"/>
    <cellStyle name="Normal 3 3 4 3 2 2" xfId="4970"/>
    <cellStyle name="Normal 3 3 4 3 2 2 2" xfId="17616"/>
    <cellStyle name="Normal 3 3 4 3 2 2 2 2" xfId="52832"/>
    <cellStyle name="Normal 3 3 4 3 2 2 2 3" xfId="30221"/>
    <cellStyle name="Normal 3 3 4 3 2 2 3" xfId="14062"/>
    <cellStyle name="Normal 3 3 4 3 2 2 3 2" xfId="49280"/>
    <cellStyle name="Normal 3 3 4 3 2 2 4" xfId="40235"/>
    <cellStyle name="Normal 3 3 4 3 2 2 5" xfId="26669"/>
    <cellStyle name="Normal 3 3 4 3 2 3" xfId="6440"/>
    <cellStyle name="Normal 3 3 4 3 2 3 2" xfId="19070"/>
    <cellStyle name="Normal 3 3 4 3 2 3 2 2" xfId="54286"/>
    <cellStyle name="Normal 3 3 4 3 2 3 3" xfId="41689"/>
    <cellStyle name="Normal 3 3 4 3 2 3 4" xfId="31675"/>
    <cellStyle name="Normal 3 3 4 3 2 4" xfId="7899"/>
    <cellStyle name="Normal 3 3 4 3 2 4 2" xfId="20524"/>
    <cellStyle name="Normal 3 3 4 3 2 4 2 2" xfId="55740"/>
    <cellStyle name="Normal 3 3 4 3 2 4 3" xfId="43143"/>
    <cellStyle name="Normal 3 3 4 3 2 4 4" xfId="33129"/>
    <cellStyle name="Normal 3 3 4 3 2 5" xfId="9680"/>
    <cellStyle name="Normal 3 3 4 3 2 5 2" xfId="22300"/>
    <cellStyle name="Normal 3 3 4 3 2 5 2 2" xfId="57516"/>
    <cellStyle name="Normal 3 3 4 3 2 5 3" xfId="44919"/>
    <cellStyle name="Normal 3 3 4 3 2 5 4" xfId="34905"/>
    <cellStyle name="Normal 3 3 4 3 2 6" xfId="11473"/>
    <cellStyle name="Normal 3 3 4 3 2 6 2" xfId="24076"/>
    <cellStyle name="Normal 3 3 4 3 2 6 2 2" xfId="59292"/>
    <cellStyle name="Normal 3 3 4 3 2 6 3" xfId="46695"/>
    <cellStyle name="Normal 3 3 4 3 2 6 4" xfId="36681"/>
    <cellStyle name="Normal 3 3 4 3 2 7" xfId="15840"/>
    <cellStyle name="Normal 3 3 4 3 2 7 2" xfId="51056"/>
    <cellStyle name="Normal 3 3 4 3 2 7 3" xfId="28445"/>
    <cellStyle name="Normal 3 3 4 3 2 8" xfId="12931"/>
    <cellStyle name="Normal 3 3 4 3 2 8 2" xfId="48149"/>
    <cellStyle name="Normal 3 3 4 3 2 9" xfId="38459"/>
    <cellStyle name="Normal 3 3 4 3 3" xfId="3499"/>
    <cellStyle name="Normal 3 3 4 3 3 10" xfId="26994"/>
    <cellStyle name="Normal 3 3 4 3 3 11" xfId="61398"/>
    <cellStyle name="Normal 3 3 4 3 3 2" xfId="5295"/>
    <cellStyle name="Normal 3 3 4 3 3 2 2" xfId="17941"/>
    <cellStyle name="Normal 3 3 4 3 3 2 2 2" xfId="53157"/>
    <cellStyle name="Normal 3 3 4 3 3 2 3" xfId="40560"/>
    <cellStyle name="Normal 3 3 4 3 3 2 4" xfId="30546"/>
    <cellStyle name="Normal 3 3 4 3 3 3" xfId="6765"/>
    <cellStyle name="Normal 3 3 4 3 3 3 2" xfId="19395"/>
    <cellStyle name="Normal 3 3 4 3 3 3 2 2" xfId="54611"/>
    <cellStyle name="Normal 3 3 4 3 3 3 3" xfId="42014"/>
    <cellStyle name="Normal 3 3 4 3 3 3 4" xfId="32000"/>
    <cellStyle name="Normal 3 3 4 3 3 4" xfId="8224"/>
    <cellStyle name="Normal 3 3 4 3 3 4 2" xfId="20849"/>
    <cellStyle name="Normal 3 3 4 3 3 4 2 2" xfId="56065"/>
    <cellStyle name="Normal 3 3 4 3 3 4 3" xfId="43468"/>
    <cellStyle name="Normal 3 3 4 3 3 4 4" xfId="33454"/>
    <cellStyle name="Normal 3 3 4 3 3 5" xfId="10005"/>
    <cellStyle name="Normal 3 3 4 3 3 5 2" xfId="22625"/>
    <cellStyle name="Normal 3 3 4 3 3 5 2 2" xfId="57841"/>
    <cellStyle name="Normal 3 3 4 3 3 5 3" xfId="45244"/>
    <cellStyle name="Normal 3 3 4 3 3 5 4" xfId="35230"/>
    <cellStyle name="Normal 3 3 4 3 3 6" xfId="11798"/>
    <cellStyle name="Normal 3 3 4 3 3 6 2" xfId="24401"/>
    <cellStyle name="Normal 3 3 4 3 3 6 2 2" xfId="59617"/>
    <cellStyle name="Normal 3 3 4 3 3 6 3" xfId="47020"/>
    <cellStyle name="Normal 3 3 4 3 3 6 4" xfId="37006"/>
    <cellStyle name="Normal 3 3 4 3 3 7" xfId="16165"/>
    <cellStyle name="Normal 3 3 4 3 3 7 2" xfId="51381"/>
    <cellStyle name="Normal 3 3 4 3 3 7 3" xfId="28770"/>
    <cellStyle name="Normal 3 3 4 3 3 8" xfId="14387"/>
    <cellStyle name="Normal 3 3 4 3 3 8 2" xfId="49605"/>
    <cellStyle name="Normal 3 3 4 3 3 9" xfId="38784"/>
    <cellStyle name="Normal 3 3 4 3 4" xfId="2661"/>
    <cellStyle name="Normal 3 3 4 3 4 10" xfId="26185"/>
    <cellStyle name="Normal 3 3 4 3 4 11" xfId="60589"/>
    <cellStyle name="Normal 3 3 4 3 4 2" xfId="4486"/>
    <cellStyle name="Normal 3 3 4 3 4 2 2" xfId="17132"/>
    <cellStyle name="Normal 3 3 4 3 4 2 2 2" xfId="52348"/>
    <cellStyle name="Normal 3 3 4 3 4 2 3" xfId="39751"/>
    <cellStyle name="Normal 3 3 4 3 4 2 4" xfId="29737"/>
    <cellStyle name="Normal 3 3 4 3 4 3" xfId="5956"/>
    <cellStyle name="Normal 3 3 4 3 4 3 2" xfId="18586"/>
    <cellStyle name="Normal 3 3 4 3 4 3 2 2" xfId="53802"/>
    <cellStyle name="Normal 3 3 4 3 4 3 3" xfId="41205"/>
    <cellStyle name="Normal 3 3 4 3 4 3 4" xfId="31191"/>
    <cellStyle name="Normal 3 3 4 3 4 4" xfId="7415"/>
    <cellStyle name="Normal 3 3 4 3 4 4 2" xfId="20040"/>
    <cellStyle name="Normal 3 3 4 3 4 4 2 2" xfId="55256"/>
    <cellStyle name="Normal 3 3 4 3 4 4 3" xfId="42659"/>
    <cellStyle name="Normal 3 3 4 3 4 4 4" xfId="32645"/>
    <cellStyle name="Normal 3 3 4 3 4 5" xfId="9196"/>
    <cellStyle name="Normal 3 3 4 3 4 5 2" xfId="21816"/>
    <cellStyle name="Normal 3 3 4 3 4 5 2 2" xfId="57032"/>
    <cellStyle name="Normal 3 3 4 3 4 5 3" xfId="44435"/>
    <cellStyle name="Normal 3 3 4 3 4 5 4" xfId="34421"/>
    <cellStyle name="Normal 3 3 4 3 4 6" xfId="10989"/>
    <cellStyle name="Normal 3 3 4 3 4 6 2" xfId="23592"/>
    <cellStyle name="Normal 3 3 4 3 4 6 2 2" xfId="58808"/>
    <cellStyle name="Normal 3 3 4 3 4 6 3" xfId="46211"/>
    <cellStyle name="Normal 3 3 4 3 4 6 4" xfId="36197"/>
    <cellStyle name="Normal 3 3 4 3 4 7" xfId="15356"/>
    <cellStyle name="Normal 3 3 4 3 4 7 2" xfId="50572"/>
    <cellStyle name="Normal 3 3 4 3 4 7 3" xfId="27961"/>
    <cellStyle name="Normal 3 3 4 3 4 8" xfId="13578"/>
    <cellStyle name="Normal 3 3 4 3 4 8 2" xfId="48796"/>
    <cellStyle name="Normal 3 3 4 3 4 9" xfId="37975"/>
    <cellStyle name="Normal 3 3 4 3 5" xfId="3824"/>
    <cellStyle name="Normal 3 3 4 3 5 2" xfId="8547"/>
    <cellStyle name="Normal 3 3 4 3 5 2 2" xfId="21172"/>
    <cellStyle name="Normal 3 3 4 3 5 2 2 2" xfId="56388"/>
    <cellStyle name="Normal 3 3 4 3 5 2 3" xfId="43791"/>
    <cellStyle name="Normal 3 3 4 3 5 2 4" xfId="33777"/>
    <cellStyle name="Normal 3 3 4 3 5 3" xfId="10328"/>
    <cellStyle name="Normal 3 3 4 3 5 3 2" xfId="22948"/>
    <cellStyle name="Normal 3 3 4 3 5 3 2 2" xfId="58164"/>
    <cellStyle name="Normal 3 3 4 3 5 3 3" xfId="45567"/>
    <cellStyle name="Normal 3 3 4 3 5 3 4" xfId="35553"/>
    <cellStyle name="Normal 3 3 4 3 5 4" xfId="12123"/>
    <cellStyle name="Normal 3 3 4 3 5 4 2" xfId="24724"/>
    <cellStyle name="Normal 3 3 4 3 5 4 2 2" xfId="59940"/>
    <cellStyle name="Normal 3 3 4 3 5 4 3" xfId="47343"/>
    <cellStyle name="Normal 3 3 4 3 5 4 4" xfId="37329"/>
    <cellStyle name="Normal 3 3 4 3 5 5" xfId="16488"/>
    <cellStyle name="Normal 3 3 4 3 5 5 2" xfId="51704"/>
    <cellStyle name="Normal 3 3 4 3 5 5 3" xfId="29093"/>
    <cellStyle name="Normal 3 3 4 3 5 6" xfId="14710"/>
    <cellStyle name="Normal 3 3 4 3 5 6 2" xfId="49928"/>
    <cellStyle name="Normal 3 3 4 3 5 7" xfId="39107"/>
    <cellStyle name="Normal 3 3 4 3 5 8" xfId="27317"/>
    <cellStyle name="Normal 3 3 4 3 6" xfId="4164"/>
    <cellStyle name="Normal 3 3 4 3 6 2" xfId="16810"/>
    <cellStyle name="Normal 3 3 4 3 6 2 2" xfId="52026"/>
    <cellStyle name="Normal 3 3 4 3 6 2 3" xfId="29415"/>
    <cellStyle name="Normal 3 3 4 3 6 3" xfId="13256"/>
    <cellStyle name="Normal 3 3 4 3 6 3 2" xfId="48474"/>
    <cellStyle name="Normal 3 3 4 3 6 4" xfId="39429"/>
    <cellStyle name="Normal 3 3 4 3 6 5" xfId="25863"/>
    <cellStyle name="Normal 3 3 4 3 7" xfId="5634"/>
    <cellStyle name="Normal 3 3 4 3 7 2" xfId="18264"/>
    <cellStyle name="Normal 3 3 4 3 7 2 2" xfId="53480"/>
    <cellStyle name="Normal 3 3 4 3 7 3" xfId="40883"/>
    <cellStyle name="Normal 3 3 4 3 7 4" xfId="30869"/>
    <cellStyle name="Normal 3 3 4 3 8" xfId="7093"/>
    <cellStyle name="Normal 3 3 4 3 8 2" xfId="19718"/>
    <cellStyle name="Normal 3 3 4 3 8 2 2" xfId="54934"/>
    <cellStyle name="Normal 3 3 4 3 8 3" xfId="42337"/>
    <cellStyle name="Normal 3 3 4 3 8 4" xfId="32323"/>
    <cellStyle name="Normal 3 3 4 3 9" xfId="8874"/>
    <cellStyle name="Normal 3 3 4 3 9 2" xfId="21494"/>
    <cellStyle name="Normal 3 3 4 3 9 2 2" xfId="56710"/>
    <cellStyle name="Normal 3 3 4 3 9 3" xfId="44113"/>
    <cellStyle name="Normal 3 3 4 3 9 4" xfId="34099"/>
    <cellStyle name="Normal 3 3 4 4" xfId="3005"/>
    <cellStyle name="Normal 3 3 4 4 10" xfId="25379"/>
    <cellStyle name="Normal 3 3 4 4 11" xfId="60914"/>
    <cellStyle name="Normal 3 3 4 4 2" xfId="4811"/>
    <cellStyle name="Normal 3 3 4 4 2 2" xfId="17457"/>
    <cellStyle name="Normal 3 3 4 4 2 2 2" xfId="52673"/>
    <cellStyle name="Normal 3 3 4 4 2 2 3" xfId="30062"/>
    <cellStyle name="Normal 3 3 4 4 2 3" xfId="13903"/>
    <cellStyle name="Normal 3 3 4 4 2 3 2" xfId="49121"/>
    <cellStyle name="Normal 3 3 4 4 2 4" xfId="40076"/>
    <cellStyle name="Normal 3 3 4 4 2 5" xfId="26510"/>
    <cellStyle name="Normal 3 3 4 4 3" xfId="6281"/>
    <cellStyle name="Normal 3 3 4 4 3 2" xfId="18911"/>
    <cellStyle name="Normal 3 3 4 4 3 2 2" xfId="54127"/>
    <cellStyle name="Normal 3 3 4 4 3 3" xfId="41530"/>
    <cellStyle name="Normal 3 3 4 4 3 4" xfId="31516"/>
    <cellStyle name="Normal 3 3 4 4 4" xfId="7740"/>
    <cellStyle name="Normal 3 3 4 4 4 2" xfId="20365"/>
    <cellStyle name="Normal 3 3 4 4 4 2 2" xfId="55581"/>
    <cellStyle name="Normal 3 3 4 4 4 3" xfId="42984"/>
    <cellStyle name="Normal 3 3 4 4 4 4" xfId="32970"/>
    <cellStyle name="Normal 3 3 4 4 5" xfId="9521"/>
    <cellStyle name="Normal 3 3 4 4 5 2" xfId="22141"/>
    <cellStyle name="Normal 3 3 4 4 5 2 2" xfId="57357"/>
    <cellStyle name="Normal 3 3 4 4 5 3" xfId="44760"/>
    <cellStyle name="Normal 3 3 4 4 5 4" xfId="34746"/>
    <cellStyle name="Normal 3 3 4 4 6" xfId="11314"/>
    <cellStyle name="Normal 3 3 4 4 6 2" xfId="23917"/>
    <cellStyle name="Normal 3 3 4 4 6 2 2" xfId="59133"/>
    <cellStyle name="Normal 3 3 4 4 6 3" xfId="46536"/>
    <cellStyle name="Normal 3 3 4 4 6 4" xfId="36522"/>
    <cellStyle name="Normal 3 3 4 4 7" xfId="15681"/>
    <cellStyle name="Normal 3 3 4 4 7 2" xfId="50897"/>
    <cellStyle name="Normal 3 3 4 4 7 3" xfId="28286"/>
    <cellStyle name="Normal 3 3 4 4 8" xfId="12772"/>
    <cellStyle name="Normal 3 3 4 4 8 2" xfId="47990"/>
    <cellStyle name="Normal 3 3 4 4 9" xfId="38300"/>
    <cellStyle name="Normal 3 3 4 5" xfId="2838"/>
    <cellStyle name="Normal 3 3 4 5 10" xfId="25224"/>
    <cellStyle name="Normal 3 3 4 5 11" xfId="60759"/>
    <cellStyle name="Normal 3 3 4 5 2" xfId="4656"/>
    <cellStyle name="Normal 3 3 4 5 2 2" xfId="17302"/>
    <cellStyle name="Normal 3 3 4 5 2 2 2" xfId="52518"/>
    <cellStyle name="Normal 3 3 4 5 2 2 3" xfId="29907"/>
    <cellStyle name="Normal 3 3 4 5 2 3" xfId="13748"/>
    <cellStyle name="Normal 3 3 4 5 2 3 2" xfId="48966"/>
    <cellStyle name="Normal 3 3 4 5 2 4" xfId="39921"/>
    <cellStyle name="Normal 3 3 4 5 2 5" xfId="26355"/>
    <cellStyle name="Normal 3 3 4 5 3" xfId="6126"/>
    <cellStyle name="Normal 3 3 4 5 3 2" xfId="18756"/>
    <cellStyle name="Normal 3 3 4 5 3 2 2" xfId="53972"/>
    <cellStyle name="Normal 3 3 4 5 3 3" xfId="41375"/>
    <cellStyle name="Normal 3 3 4 5 3 4" xfId="31361"/>
    <cellStyle name="Normal 3 3 4 5 4" xfId="7585"/>
    <cellStyle name="Normal 3 3 4 5 4 2" xfId="20210"/>
    <cellStyle name="Normal 3 3 4 5 4 2 2" xfId="55426"/>
    <cellStyle name="Normal 3 3 4 5 4 3" xfId="42829"/>
    <cellStyle name="Normal 3 3 4 5 4 4" xfId="32815"/>
    <cellStyle name="Normal 3 3 4 5 5" xfId="9366"/>
    <cellStyle name="Normal 3 3 4 5 5 2" xfId="21986"/>
    <cellStyle name="Normal 3 3 4 5 5 2 2" xfId="57202"/>
    <cellStyle name="Normal 3 3 4 5 5 3" xfId="44605"/>
    <cellStyle name="Normal 3 3 4 5 5 4" xfId="34591"/>
    <cellStyle name="Normal 3 3 4 5 6" xfId="11159"/>
    <cellStyle name="Normal 3 3 4 5 6 2" xfId="23762"/>
    <cellStyle name="Normal 3 3 4 5 6 2 2" xfId="58978"/>
    <cellStyle name="Normal 3 3 4 5 6 3" xfId="46381"/>
    <cellStyle name="Normal 3 3 4 5 6 4" xfId="36367"/>
    <cellStyle name="Normal 3 3 4 5 7" xfId="15526"/>
    <cellStyle name="Normal 3 3 4 5 7 2" xfId="50742"/>
    <cellStyle name="Normal 3 3 4 5 7 3" xfId="28131"/>
    <cellStyle name="Normal 3 3 4 5 8" xfId="12617"/>
    <cellStyle name="Normal 3 3 4 5 8 2" xfId="47835"/>
    <cellStyle name="Normal 3 3 4 5 9" xfId="38145"/>
    <cellStyle name="Normal 3 3 4 6" xfId="3347"/>
    <cellStyle name="Normal 3 3 4 6 10" xfId="26842"/>
    <cellStyle name="Normal 3 3 4 6 11" xfId="61246"/>
    <cellStyle name="Normal 3 3 4 6 2" xfId="5143"/>
    <cellStyle name="Normal 3 3 4 6 2 2" xfId="17789"/>
    <cellStyle name="Normal 3 3 4 6 2 2 2" xfId="53005"/>
    <cellStyle name="Normal 3 3 4 6 2 3" xfId="40408"/>
    <cellStyle name="Normal 3 3 4 6 2 4" xfId="30394"/>
    <cellStyle name="Normal 3 3 4 6 3" xfId="6613"/>
    <cellStyle name="Normal 3 3 4 6 3 2" xfId="19243"/>
    <cellStyle name="Normal 3 3 4 6 3 2 2" xfId="54459"/>
    <cellStyle name="Normal 3 3 4 6 3 3" xfId="41862"/>
    <cellStyle name="Normal 3 3 4 6 3 4" xfId="31848"/>
    <cellStyle name="Normal 3 3 4 6 4" xfId="8072"/>
    <cellStyle name="Normal 3 3 4 6 4 2" xfId="20697"/>
    <cellStyle name="Normal 3 3 4 6 4 2 2" xfId="55913"/>
    <cellStyle name="Normal 3 3 4 6 4 3" xfId="43316"/>
    <cellStyle name="Normal 3 3 4 6 4 4" xfId="33302"/>
    <cellStyle name="Normal 3 3 4 6 5" xfId="9853"/>
    <cellStyle name="Normal 3 3 4 6 5 2" xfId="22473"/>
    <cellStyle name="Normal 3 3 4 6 5 2 2" xfId="57689"/>
    <cellStyle name="Normal 3 3 4 6 5 3" xfId="45092"/>
    <cellStyle name="Normal 3 3 4 6 5 4" xfId="35078"/>
    <cellStyle name="Normal 3 3 4 6 6" xfId="11646"/>
    <cellStyle name="Normal 3 3 4 6 6 2" xfId="24249"/>
    <cellStyle name="Normal 3 3 4 6 6 2 2" xfId="59465"/>
    <cellStyle name="Normal 3 3 4 6 6 3" xfId="46868"/>
    <cellStyle name="Normal 3 3 4 6 6 4" xfId="36854"/>
    <cellStyle name="Normal 3 3 4 6 7" xfId="16013"/>
    <cellStyle name="Normal 3 3 4 6 7 2" xfId="51229"/>
    <cellStyle name="Normal 3 3 4 6 7 3" xfId="28618"/>
    <cellStyle name="Normal 3 3 4 6 8" xfId="14235"/>
    <cellStyle name="Normal 3 3 4 6 8 2" xfId="49453"/>
    <cellStyle name="Normal 3 3 4 6 9" xfId="38632"/>
    <cellStyle name="Normal 3 3 4 7" xfId="2508"/>
    <cellStyle name="Normal 3 3 4 7 10" xfId="26033"/>
    <cellStyle name="Normal 3 3 4 7 11" xfId="60437"/>
    <cellStyle name="Normal 3 3 4 7 2" xfId="4334"/>
    <cellStyle name="Normal 3 3 4 7 2 2" xfId="16980"/>
    <cellStyle name="Normal 3 3 4 7 2 2 2" xfId="52196"/>
    <cellStyle name="Normal 3 3 4 7 2 3" xfId="39599"/>
    <cellStyle name="Normal 3 3 4 7 2 4" xfId="29585"/>
    <cellStyle name="Normal 3 3 4 7 3" xfId="5804"/>
    <cellStyle name="Normal 3 3 4 7 3 2" xfId="18434"/>
    <cellStyle name="Normal 3 3 4 7 3 2 2" xfId="53650"/>
    <cellStyle name="Normal 3 3 4 7 3 3" xfId="41053"/>
    <cellStyle name="Normal 3 3 4 7 3 4" xfId="31039"/>
    <cellStyle name="Normal 3 3 4 7 4" xfId="7263"/>
    <cellStyle name="Normal 3 3 4 7 4 2" xfId="19888"/>
    <cellStyle name="Normal 3 3 4 7 4 2 2" xfId="55104"/>
    <cellStyle name="Normal 3 3 4 7 4 3" xfId="42507"/>
    <cellStyle name="Normal 3 3 4 7 4 4" xfId="32493"/>
    <cellStyle name="Normal 3 3 4 7 5" xfId="9044"/>
    <cellStyle name="Normal 3 3 4 7 5 2" xfId="21664"/>
    <cellStyle name="Normal 3 3 4 7 5 2 2" xfId="56880"/>
    <cellStyle name="Normal 3 3 4 7 5 3" xfId="44283"/>
    <cellStyle name="Normal 3 3 4 7 5 4" xfId="34269"/>
    <cellStyle name="Normal 3 3 4 7 6" xfId="10837"/>
    <cellStyle name="Normal 3 3 4 7 6 2" xfId="23440"/>
    <cellStyle name="Normal 3 3 4 7 6 2 2" xfId="58656"/>
    <cellStyle name="Normal 3 3 4 7 6 3" xfId="46059"/>
    <cellStyle name="Normal 3 3 4 7 6 4" xfId="36045"/>
    <cellStyle name="Normal 3 3 4 7 7" xfId="15204"/>
    <cellStyle name="Normal 3 3 4 7 7 2" xfId="50420"/>
    <cellStyle name="Normal 3 3 4 7 7 3" xfId="27809"/>
    <cellStyle name="Normal 3 3 4 7 8" xfId="13426"/>
    <cellStyle name="Normal 3 3 4 7 8 2" xfId="48644"/>
    <cellStyle name="Normal 3 3 4 7 9" xfId="37823"/>
    <cellStyle name="Normal 3 3 4 8" xfId="3671"/>
    <cellStyle name="Normal 3 3 4 8 2" xfId="8395"/>
    <cellStyle name="Normal 3 3 4 8 2 2" xfId="21020"/>
    <cellStyle name="Normal 3 3 4 8 2 2 2" xfId="56236"/>
    <cellStyle name="Normal 3 3 4 8 2 3" xfId="43639"/>
    <cellStyle name="Normal 3 3 4 8 2 4" xfId="33625"/>
    <cellStyle name="Normal 3 3 4 8 3" xfId="10176"/>
    <cellStyle name="Normal 3 3 4 8 3 2" xfId="22796"/>
    <cellStyle name="Normal 3 3 4 8 3 2 2" xfId="58012"/>
    <cellStyle name="Normal 3 3 4 8 3 3" xfId="45415"/>
    <cellStyle name="Normal 3 3 4 8 3 4" xfId="35401"/>
    <cellStyle name="Normal 3 3 4 8 4" xfId="11971"/>
    <cellStyle name="Normal 3 3 4 8 4 2" xfId="24572"/>
    <cellStyle name="Normal 3 3 4 8 4 2 2" xfId="59788"/>
    <cellStyle name="Normal 3 3 4 8 4 3" xfId="47191"/>
    <cellStyle name="Normal 3 3 4 8 4 4" xfId="37177"/>
    <cellStyle name="Normal 3 3 4 8 5" xfId="16336"/>
    <cellStyle name="Normal 3 3 4 8 5 2" xfId="51552"/>
    <cellStyle name="Normal 3 3 4 8 5 3" xfId="28941"/>
    <cellStyle name="Normal 3 3 4 8 6" xfId="14558"/>
    <cellStyle name="Normal 3 3 4 8 6 2" xfId="49776"/>
    <cellStyle name="Normal 3 3 4 8 7" xfId="38955"/>
    <cellStyle name="Normal 3 3 4 8 8" xfId="27165"/>
    <cellStyle name="Normal 3 3 4 9" xfId="4003"/>
    <cellStyle name="Normal 3 3 4 9 2" xfId="16658"/>
    <cellStyle name="Normal 3 3 4 9 2 2" xfId="51874"/>
    <cellStyle name="Normal 3 3 4 9 2 3" xfId="29263"/>
    <cellStyle name="Normal 3 3 4 9 3" xfId="13104"/>
    <cellStyle name="Normal 3 3 4 9 3 2" xfId="48322"/>
    <cellStyle name="Normal 3 3 4 9 4" xfId="39277"/>
    <cellStyle name="Normal 3 3 4 9 5" xfId="25711"/>
    <cellStyle name="Normal 3 3 4_District Target Attainment" xfId="1301"/>
    <cellStyle name="Normal 3 3 5" xfId="1302"/>
    <cellStyle name="Normal 3 3 5 10" xfId="7011"/>
    <cellStyle name="Normal 3 3 5 10 2" xfId="19637"/>
    <cellStyle name="Normal 3 3 5 10 2 2" xfId="54853"/>
    <cellStyle name="Normal 3 3 5 10 3" xfId="42256"/>
    <cellStyle name="Normal 3 3 5 10 4" xfId="32242"/>
    <cellStyle name="Normal 3 3 5 11" xfId="8792"/>
    <cellStyle name="Normal 3 3 5 11 2" xfId="21413"/>
    <cellStyle name="Normal 3 3 5 11 2 2" xfId="56629"/>
    <cellStyle name="Normal 3 3 5 11 3" xfId="44032"/>
    <cellStyle name="Normal 3 3 5 11 4" xfId="34018"/>
    <cellStyle name="Normal 3 3 5 12" xfId="10659"/>
    <cellStyle name="Normal 3 3 5 12 2" xfId="23270"/>
    <cellStyle name="Normal 3 3 5 12 2 2" xfId="58486"/>
    <cellStyle name="Normal 3 3 5 12 3" xfId="45889"/>
    <cellStyle name="Normal 3 3 5 12 4" xfId="35875"/>
    <cellStyle name="Normal 3 3 5 13" xfId="14952"/>
    <cellStyle name="Normal 3 3 5 13 2" xfId="50169"/>
    <cellStyle name="Normal 3 3 5 13 3" xfId="27558"/>
    <cellStyle name="Normal 3 3 5 14" xfId="12366"/>
    <cellStyle name="Normal 3 3 5 14 2" xfId="47584"/>
    <cellStyle name="Normal 3 3 5 15" xfId="37571"/>
    <cellStyle name="Normal 3 3 5 16" xfId="24973"/>
    <cellStyle name="Normal 3 3 5 17" xfId="60186"/>
    <cellStyle name="Normal 3 3 5 2" xfId="1303"/>
    <cellStyle name="Normal 3 3 5 2 10" xfId="10660"/>
    <cellStyle name="Normal 3 3 5 2 10 2" xfId="23271"/>
    <cellStyle name="Normal 3 3 5 2 10 2 2" xfId="58487"/>
    <cellStyle name="Normal 3 3 5 2 10 3" xfId="45890"/>
    <cellStyle name="Normal 3 3 5 2 10 4" xfId="35876"/>
    <cellStyle name="Normal 3 3 5 2 11" xfId="15107"/>
    <cellStyle name="Normal 3 3 5 2 11 2" xfId="50323"/>
    <cellStyle name="Normal 3 3 5 2 11 3" xfId="27712"/>
    <cellStyle name="Normal 3 3 5 2 12" xfId="12520"/>
    <cellStyle name="Normal 3 3 5 2 12 2" xfId="47738"/>
    <cellStyle name="Normal 3 3 5 2 13" xfId="37726"/>
    <cellStyle name="Normal 3 3 5 2 14" xfId="25127"/>
    <cellStyle name="Normal 3 3 5 2 15" xfId="60340"/>
    <cellStyle name="Normal 3 3 5 2 2" xfId="3243"/>
    <cellStyle name="Normal 3 3 5 2 2 10" xfId="25611"/>
    <cellStyle name="Normal 3 3 5 2 2 11" xfId="61146"/>
    <cellStyle name="Normal 3 3 5 2 2 2" xfId="5043"/>
    <cellStyle name="Normal 3 3 5 2 2 2 2" xfId="17689"/>
    <cellStyle name="Normal 3 3 5 2 2 2 2 2" xfId="52905"/>
    <cellStyle name="Normal 3 3 5 2 2 2 2 3" xfId="30294"/>
    <cellStyle name="Normal 3 3 5 2 2 2 3" xfId="14135"/>
    <cellStyle name="Normal 3 3 5 2 2 2 3 2" xfId="49353"/>
    <cellStyle name="Normal 3 3 5 2 2 2 4" xfId="40308"/>
    <cellStyle name="Normal 3 3 5 2 2 2 5" xfId="26742"/>
    <cellStyle name="Normal 3 3 5 2 2 3" xfId="6513"/>
    <cellStyle name="Normal 3 3 5 2 2 3 2" xfId="19143"/>
    <cellStyle name="Normal 3 3 5 2 2 3 2 2" xfId="54359"/>
    <cellStyle name="Normal 3 3 5 2 2 3 3" xfId="41762"/>
    <cellStyle name="Normal 3 3 5 2 2 3 4" xfId="31748"/>
    <cellStyle name="Normal 3 3 5 2 2 4" xfId="7972"/>
    <cellStyle name="Normal 3 3 5 2 2 4 2" xfId="20597"/>
    <cellStyle name="Normal 3 3 5 2 2 4 2 2" xfId="55813"/>
    <cellStyle name="Normal 3 3 5 2 2 4 3" xfId="43216"/>
    <cellStyle name="Normal 3 3 5 2 2 4 4" xfId="33202"/>
    <cellStyle name="Normal 3 3 5 2 2 5" xfId="9753"/>
    <cellStyle name="Normal 3 3 5 2 2 5 2" xfId="22373"/>
    <cellStyle name="Normal 3 3 5 2 2 5 2 2" xfId="57589"/>
    <cellStyle name="Normal 3 3 5 2 2 5 3" xfId="44992"/>
    <cellStyle name="Normal 3 3 5 2 2 5 4" xfId="34978"/>
    <cellStyle name="Normal 3 3 5 2 2 6" xfId="11546"/>
    <cellStyle name="Normal 3 3 5 2 2 6 2" xfId="24149"/>
    <cellStyle name="Normal 3 3 5 2 2 6 2 2" xfId="59365"/>
    <cellStyle name="Normal 3 3 5 2 2 6 3" xfId="46768"/>
    <cellStyle name="Normal 3 3 5 2 2 6 4" xfId="36754"/>
    <cellStyle name="Normal 3 3 5 2 2 7" xfId="15913"/>
    <cellStyle name="Normal 3 3 5 2 2 7 2" xfId="51129"/>
    <cellStyle name="Normal 3 3 5 2 2 7 3" xfId="28518"/>
    <cellStyle name="Normal 3 3 5 2 2 8" xfId="13004"/>
    <cellStyle name="Normal 3 3 5 2 2 8 2" xfId="48222"/>
    <cellStyle name="Normal 3 3 5 2 2 9" xfId="38532"/>
    <cellStyle name="Normal 3 3 5 2 3" xfId="3572"/>
    <cellStyle name="Normal 3 3 5 2 3 10" xfId="27067"/>
    <cellStyle name="Normal 3 3 5 2 3 11" xfId="61471"/>
    <cellStyle name="Normal 3 3 5 2 3 2" xfId="5368"/>
    <cellStyle name="Normal 3 3 5 2 3 2 2" xfId="18014"/>
    <cellStyle name="Normal 3 3 5 2 3 2 2 2" xfId="53230"/>
    <cellStyle name="Normal 3 3 5 2 3 2 3" xfId="40633"/>
    <cellStyle name="Normal 3 3 5 2 3 2 4" xfId="30619"/>
    <cellStyle name="Normal 3 3 5 2 3 3" xfId="6838"/>
    <cellStyle name="Normal 3 3 5 2 3 3 2" xfId="19468"/>
    <cellStyle name="Normal 3 3 5 2 3 3 2 2" xfId="54684"/>
    <cellStyle name="Normal 3 3 5 2 3 3 3" xfId="42087"/>
    <cellStyle name="Normal 3 3 5 2 3 3 4" xfId="32073"/>
    <cellStyle name="Normal 3 3 5 2 3 4" xfId="8297"/>
    <cellStyle name="Normal 3 3 5 2 3 4 2" xfId="20922"/>
    <cellStyle name="Normal 3 3 5 2 3 4 2 2" xfId="56138"/>
    <cellStyle name="Normal 3 3 5 2 3 4 3" xfId="43541"/>
    <cellStyle name="Normal 3 3 5 2 3 4 4" xfId="33527"/>
    <cellStyle name="Normal 3 3 5 2 3 5" xfId="10078"/>
    <cellStyle name="Normal 3 3 5 2 3 5 2" xfId="22698"/>
    <cellStyle name="Normal 3 3 5 2 3 5 2 2" xfId="57914"/>
    <cellStyle name="Normal 3 3 5 2 3 5 3" xfId="45317"/>
    <cellStyle name="Normal 3 3 5 2 3 5 4" xfId="35303"/>
    <cellStyle name="Normal 3 3 5 2 3 6" xfId="11871"/>
    <cellStyle name="Normal 3 3 5 2 3 6 2" xfId="24474"/>
    <cellStyle name="Normal 3 3 5 2 3 6 2 2" xfId="59690"/>
    <cellStyle name="Normal 3 3 5 2 3 6 3" xfId="47093"/>
    <cellStyle name="Normal 3 3 5 2 3 6 4" xfId="37079"/>
    <cellStyle name="Normal 3 3 5 2 3 7" xfId="16238"/>
    <cellStyle name="Normal 3 3 5 2 3 7 2" xfId="51454"/>
    <cellStyle name="Normal 3 3 5 2 3 7 3" xfId="28843"/>
    <cellStyle name="Normal 3 3 5 2 3 8" xfId="14460"/>
    <cellStyle name="Normal 3 3 5 2 3 8 2" xfId="49678"/>
    <cellStyle name="Normal 3 3 5 2 3 9" xfId="38857"/>
    <cellStyle name="Normal 3 3 5 2 4" xfId="2734"/>
    <cellStyle name="Normal 3 3 5 2 4 10" xfId="26258"/>
    <cellStyle name="Normal 3 3 5 2 4 11" xfId="60662"/>
    <cellStyle name="Normal 3 3 5 2 4 2" xfId="4559"/>
    <cellStyle name="Normal 3 3 5 2 4 2 2" xfId="17205"/>
    <cellStyle name="Normal 3 3 5 2 4 2 2 2" xfId="52421"/>
    <cellStyle name="Normal 3 3 5 2 4 2 3" xfId="39824"/>
    <cellStyle name="Normal 3 3 5 2 4 2 4" xfId="29810"/>
    <cellStyle name="Normal 3 3 5 2 4 3" xfId="6029"/>
    <cellStyle name="Normal 3 3 5 2 4 3 2" xfId="18659"/>
    <cellStyle name="Normal 3 3 5 2 4 3 2 2" xfId="53875"/>
    <cellStyle name="Normal 3 3 5 2 4 3 3" xfId="41278"/>
    <cellStyle name="Normal 3 3 5 2 4 3 4" xfId="31264"/>
    <cellStyle name="Normal 3 3 5 2 4 4" xfId="7488"/>
    <cellStyle name="Normal 3 3 5 2 4 4 2" xfId="20113"/>
    <cellStyle name="Normal 3 3 5 2 4 4 2 2" xfId="55329"/>
    <cellStyle name="Normal 3 3 5 2 4 4 3" xfId="42732"/>
    <cellStyle name="Normal 3 3 5 2 4 4 4" xfId="32718"/>
    <cellStyle name="Normal 3 3 5 2 4 5" xfId="9269"/>
    <cellStyle name="Normal 3 3 5 2 4 5 2" xfId="21889"/>
    <cellStyle name="Normal 3 3 5 2 4 5 2 2" xfId="57105"/>
    <cellStyle name="Normal 3 3 5 2 4 5 3" xfId="44508"/>
    <cellStyle name="Normal 3 3 5 2 4 5 4" xfId="34494"/>
    <cellStyle name="Normal 3 3 5 2 4 6" xfId="11062"/>
    <cellStyle name="Normal 3 3 5 2 4 6 2" xfId="23665"/>
    <cellStyle name="Normal 3 3 5 2 4 6 2 2" xfId="58881"/>
    <cellStyle name="Normal 3 3 5 2 4 6 3" xfId="46284"/>
    <cellStyle name="Normal 3 3 5 2 4 6 4" xfId="36270"/>
    <cellStyle name="Normal 3 3 5 2 4 7" xfId="15429"/>
    <cellStyle name="Normal 3 3 5 2 4 7 2" xfId="50645"/>
    <cellStyle name="Normal 3 3 5 2 4 7 3" xfId="28034"/>
    <cellStyle name="Normal 3 3 5 2 4 8" xfId="13651"/>
    <cellStyle name="Normal 3 3 5 2 4 8 2" xfId="48869"/>
    <cellStyle name="Normal 3 3 5 2 4 9" xfId="38048"/>
    <cellStyle name="Normal 3 3 5 2 5" xfId="3897"/>
    <cellStyle name="Normal 3 3 5 2 5 2" xfId="8620"/>
    <cellStyle name="Normal 3 3 5 2 5 2 2" xfId="21245"/>
    <cellStyle name="Normal 3 3 5 2 5 2 2 2" xfId="56461"/>
    <cellStyle name="Normal 3 3 5 2 5 2 3" xfId="43864"/>
    <cellStyle name="Normal 3 3 5 2 5 2 4" xfId="33850"/>
    <cellStyle name="Normal 3 3 5 2 5 3" xfId="10401"/>
    <cellStyle name="Normal 3 3 5 2 5 3 2" xfId="23021"/>
    <cellStyle name="Normal 3 3 5 2 5 3 2 2" xfId="58237"/>
    <cellStyle name="Normal 3 3 5 2 5 3 3" xfId="45640"/>
    <cellStyle name="Normal 3 3 5 2 5 3 4" xfId="35626"/>
    <cellStyle name="Normal 3 3 5 2 5 4" xfId="12196"/>
    <cellStyle name="Normal 3 3 5 2 5 4 2" xfId="24797"/>
    <cellStyle name="Normal 3 3 5 2 5 4 2 2" xfId="60013"/>
    <cellStyle name="Normal 3 3 5 2 5 4 3" xfId="47416"/>
    <cellStyle name="Normal 3 3 5 2 5 4 4" xfId="37402"/>
    <cellStyle name="Normal 3 3 5 2 5 5" xfId="16561"/>
    <cellStyle name="Normal 3 3 5 2 5 5 2" xfId="51777"/>
    <cellStyle name="Normal 3 3 5 2 5 5 3" xfId="29166"/>
    <cellStyle name="Normal 3 3 5 2 5 6" xfId="14783"/>
    <cellStyle name="Normal 3 3 5 2 5 6 2" xfId="50001"/>
    <cellStyle name="Normal 3 3 5 2 5 7" xfId="39180"/>
    <cellStyle name="Normal 3 3 5 2 5 8" xfId="27390"/>
    <cellStyle name="Normal 3 3 5 2 6" xfId="4237"/>
    <cellStyle name="Normal 3 3 5 2 6 2" xfId="16883"/>
    <cellStyle name="Normal 3 3 5 2 6 2 2" xfId="52099"/>
    <cellStyle name="Normal 3 3 5 2 6 2 3" xfId="29488"/>
    <cellStyle name="Normal 3 3 5 2 6 3" xfId="13329"/>
    <cellStyle name="Normal 3 3 5 2 6 3 2" xfId="48547"/>
    <cellStyle name="Normal 3 3 5 2 6 4" xfId="39502"/>
    <cellStyle name="Normal 3 3 5 2 6 5" xfId="25936"/>
    <cellStyle name="Normal 3 3 5 2 7" xfId="5707"/>
    <cellStyle name="Normal 3 3 5 2 7 2" xfId="18337"/>
    <cellStyle name="Normal 3 3 5 2 7 2 2" xfId="53553"/>
    <cellStyle name="Normal 3 3 5 2 7 3" xfId="40956"/>
    <cellStyle name="Normal 3 3 5 2 7 4" xfId="30942"/>
    <cellStyle name="Normal 3 3 5 2 8" xfId="7166"/>
    <cellStyle name="Normal 3 3 5 2 8 2" xfId="19791"/>
    <cellStyle name="Normal 3 3 5 2 8 2 2" xfId="55007"/>
    <cellStyle name="Normal 3 3 5 2 8 3" xfId="42410"/>
    <cellStyle name="Normal 3 3 5 2 8 4" xfId="32396"/>
    <cellStyle name="Normal 3 3 5 2 9" xfId="8947"/>
    <cellStyle name="Normal 3 3 5 2 9 2" xfId="21567"/>
    <cellStyle name="Normal 3 3 5 2 9 2 2" xfId="56783"/>
    <cellStyle name="Normal 3 3 5 2 9 3" xfId="44186"/>
    <cellStyle name="Normal 3 3 5 2 9 4" xfId="34172"/>
    <cellStyle name="Normal 3 3 5 3" xfId="3083"/>
    <cellStyle name="Normal 3 3 5 3 10" xfId="25454"/>
    <cellStyle name="Normal 3 3 5 3 11" xfId="60989"/>
    <cellStyle name="Normal 3 3 5 3 2" xfId="4886"/>
    <cellStyle name="Normal 3 3 5 3 2 2" xfId="17532"/>
    <cellStyle name="Normal 3 3 5 3 2 2 2" xfId="52748"/>
    <cellStyle name="Normal 3 3 5 3 2 2 3" xfId="30137"/>
    <cellStyle name="Normal 3 3 5 3 2 3" xfId="13978"/>
    <cellStyle name="Normal 3 3 5 3 2 3 2" xfId="49196"/>
    <cellStyle name="Normal 3 3 5 3 2 4" xfId="40151"/>
    <cellStyle name="Normal 3 3 5 3 2 5" xfId="26585"/>
    <cellStyle name="Normal 3 3 5 3 3" xfId="6356"/>
    <cellStyle name="Normal 3 3 5 3 3 2" xfId="18986"/>
    <cellStyle name="Normal 3 3 5 3 3 2 2" xfId="54202"/>
    <cellStyle name="Normal 3 3 5 3 3 3" xfId="41605"/>
    <cellStyle name="Normal 3 3 5 3 3 4" xfId="31591"/>
    <cellStyle name="Normal 3 3 5 3 4" xfId="7815"/>
    <cellStyle name="Normal 3 3 5 3 4 2" xfId="20440"/>
    <cellStyle name="Normal 3 3 5 3 4 2 2" xfId="55656"/>
    <cellStyle name="Normal 3 3 5 3 4 3" xfId="43059"/>
    <cellStyle name="Normal 3 3 5 3 4 4" xfId="33045"/>
    <cellStyle name="Normal 3 3 5 3 5" xfId="9596"/>
    <cellStyle name="Normal 3 3 5 3 5 2" xfId="22216"/>
    <cellStyle name="Normal 3 3 5 3 5 2 2" xfId="57432"/>
    <cellStyle name="Normal 3 3 5 3 5 3" xfId="44835"/>
    <cellStyle name="Normal 3 3 5 3 5 4" xfId="34821"/>
    <cellStyle name="Normal 3 3 5 3 6" xfId="11389"/>
    <cellStyle name="Normal 3 3 5 3 6 2" xfId="23992"/>
    <cellStyle name="Normal 3 3 5 3 6 2 2" xfId="59208"/>
    <cellStyle name="Normal 3 3 5 3 6 3" xfId="46611"/>
    <cellStyle name="Normal 3 3 5 3 6 4" xfId="36597"/>
    <cellStyle name="Normal 3 3 5 3 7" xfId="15756"/>
    <cellStyle name="Normal 3 3 5 3 7 2" xfId="50972"/>
    <cellStyle name="Normal 3 3 5 3 7 3" xfId="28361"/>
    <cellStyle name="Normal 3 3 5 3 8" xfId="12847"/>
    <cellStyle name="Normal 3 3 5 3 8 2" xfId="48065"/>
    <cellStyle name="Normal 3 3 5 3 9" xfId="38375"/>
    <cellStyle name="Normal 3 3 5 4" xfId="2910"/>
    <cellStyle name="Normal 3 3 5 4 10" xfId="25295"/>
    <cellStyle name="Normal 3 3 5 4 11" xfId="60830"/>
    <cellStyle name="Normal 3 3 5 4 2" xfId="4727"/>
    <cellStyle name="Normal 3 3 5 4 2 2" xfId="17373"/>
    <cellStyle name="Normal 3 3 5 4 2 2 2" xfId="52589"/>
    <cellStyle name="Normal 3 3 5 4 2 2 3" xfId="29978"/>
    <cellStyle name="Normal 3 3 5 4 2 3" xfId="13819"/>
    <cellStyle name="Normal 3 3 5 4 2 3 2" xfId="49037"/>
    <cellStyle name="Normal 3 3 5 4 2 4" xfId="39992"/>
    <cellStyle name="Normal 3 3 5 4 2 5" xfId="26426"/>
    <cellStyle name="Normal 3 3 5 4 3" xfId="6197"/>
    <cellStyle name="Normal 3 3 5 4 3 2" xfId="18827"/>
    <cellStyle name="Normal 3 3 5 4 3 2 2" xfId="54043"/>
    <cellStyle name="Normal 3 3 5 4 3 3" xfId="41446"/>
    <cellStyle name="Normal 3 3 5 4 3 4" xfId="31432"/>
    <cellStyle name="Normal 3 3 5 4 4" xfId="7656"/>
    <cellStyle name="Normal 3 3 5 4 4 2" xfId="20281"/>
    <cellStyle name="Normal 3 3 5 4 4 2 2" xfId="55497"/>
    <cellStyle name="Normal 3 3 5 4 4 3" xfId="42900"/>
    <cellStyle name="Normal 3 3 5 4 4 4" xfId="32886"/>
    <cellStyle name="Normal 3 3 5 4 5" xfId="9437"/>
    <cellStyle name="Normal 3 3 5 4 5 2" xfId="22057"/>
    <cellStyle name="Normal 3 3 5 4 5 2 2" xfId="57273"/>
    <cellStyle name="Normal 3 3 5 4 5 3" xfId="44676"/>
    <cellStyle name="Normal 3 3 5 4 5 4" xfId="34662"/>
    <cellStyle name="Normal 3 3 5 4 6" xfId="11230"/>
    <cellStyle name="Normal 3 3 5 4 6 2" xfId="23833"/>
    <cellStyle name="Normal 3 3 5 4 6 2 2" xfId="59049"/>
    <cellStyle name="Normal 3 3 5 4 6 3" xfId="46452"/>
    <cellStyle name="Normal 3 3 5 4 6 4" xfId="36438"/>
    <cellStyle name="Normal 3 3 5 4 7" xfId="15597"/>
    <cellStyle name="Normal 3 3 5 4 7 2" xfId="50813"/>
    <cellStyle name="Normal 3 3 5 4 7 3" xfId="28202"/>
    <cellStyle name="Normal 3 3 5 4 8" xfId="12688"/>
    <cellStyle name="Normal 3 3 5 4 8 2" xfId="47906"/>
    <cellStyle name="Normal 3 3 5 4 9" xfId="38216"/>
    <cellStyle name="Normal 3 3 5 5" xfId="3418"/>
    <cellStyle name="Normal 3 3 5 5 10" xfId="26913"/>
    <cellStyle name="Normal 3 3 5 5 11" xfId="61317"/>
    <cellStyle name="Normal 3 3 5 5 2" xfId="5214"/>
    <cellStyle name="Normal 3 3 5 5 2 2" xfId="17860"/>
    <cellStyle name="Normal 3 3 5 5 2 2 2" xfId="53076"/>
    <cellStyle name="Normal 3 3 5 5 2 3" xfId="40479"/>
    <cellStyle name="Normal 3 3 5 5 2 4" xfId="30465"/>
    <cellStyle name="Normal 3 3 5 5 3" xfId="6684"/>
    <cellStyle name="Normal 3 3 5 5 3 2" xfId="19314"/>
    <cellStyle name="Normal 3 3 5 5 3 2 2" xfId="54530"/>
    <cellStyle name="Normal 3 3 5 5 3 3" xfId="41933"/>
    <cellStyle name="Normal 3 3 5 5 3 4" xfId="31919"/>
    <cellStyle name="Normal 3 3 5 5 4" xfId="8143"/>
    <cellStyle name="Normal 3 3 5 5 4 2" xfId="20768"/>
    <cellStyle name="Normal 3 3 5 5 4 2 2" xfId="55984"/>
    <cellStyle name="Normal 3 3 5 5 4 3" xfId="43387"/>
    <cellStyle name="Normal 3 3 5 5 4 4" xfId="33373"/>
    <cellStyle name="Normal 3 3 5 5 5" xfId="9924"/>
    <cellStyle name="Normal 3 3 5 5 5 2" xfId="22544"/>
    <cellStyle name="Normal 3 3 5 5 5 2 2" xfId="57760"/>
    <cellStyle name="Normal 3 3 5 5 5 3" xfId="45163"/>
    <cellStyle name="Normal 3 3 5 5 5 4" xfId="35149"/>
    <cellStyle name="Normal 3 3 5 5 6" xfId="11717"/>
    <cellStyle name="Normal 3 3 5 5 6 2" xfId="24320"/>
    <cellStyle name="Normal 3 3 5 5 6 2 2" xfId="59536"/>
    <cellStyle name="Normal 3 3 5 5 6 3" xfId="46939"/>
    <cellStyle name="Normal 3 3 5 5 6 4" xfId="36925"/>
    <cellStyle name="Normal 3 3 5 5 7" xfId="16084"/>
    <cellStyle name="Normal 3 3 5 5 7 2" xfId="51300"/>
    <cellStyle name="Normal 3 3 5 5 7 3" xfId="28689"/>
    <cellStyle name="Normal 3 3 5 5 8" xfId="14306"/>
    <cellStyle name="Normal 3 3 5 5 8 2" xfId="49524"/>
    <cellStyle name="Normal 3 3 5 5 9" xfId="38703"/>
    <cellStyle name="Normal 3 3 5 6" xfId="2579"/>
    <cellStyle name="Normal 3 3 5 6 10" xfId="26104"/>
    <cellStyle name="Normal 3 3 5 6 11" xfId="60508"/>
    <cellStyle name="Normal 3 3 5 6 2" xfId="4405"/>
    <cellStyle name="Normal 3 3 5 6 2 2" xfId="17051"/>
    <cellStyle name="Normal 3 3 5 6 2 2 2" xfId="52267"/>
    <cellStyle name="Normal 3 3 5 6 2 3" xfId="39670"/>
    <cellStyle name="Normal 3 3 5 6 2 4" xfId="29656"/>
    <cellStyle name="Normal 3 3 5 6 3" xfId="5875"/>
    <cellStyle name="Normal 3 3 5 6 3 2" xfId="18505"/>
    <cellStyle name="Normal 3 3 5 6 3 2 2" xfId="53721"/>
    <cellStyle name="Normal 3 3 5 6 3 3" xfId="41124"/>
    <cellStyle name="Normal 3 3 5 6 3 4" xfId="31110"/>
    <cellStyle name="Normal 3 3 5 6 4" xfId="7334"/>
    <cellStyle name="Normal 3 3 5 6 4 2" xfId="19959"/>
    <cellStyle name="Normal 3 3 5 6 4 2 2" xfId="55175"/>
    <cellStyle name="Normal 3 3 5 6 4 3" xfId="42578"/>
    <cellStyle name="Normal 3 3 5 6 4 4" xfId="32564"/>
    <cellStyle name="Normal 3 3 5 6 5" xfId="9115"/>
    <cellStyle name="Normal 3 3 5 6 5 2" xfId="21735"/>
    <cellStyle name="Normal 3 3 5 6 5 2 2" xfId="56951"/>
    <cellStyle name="Normal 3 3 5 6 5 3" xfId="44354"/>
    <cellStyle name="Normal 3 3 5 6 5 4" xfId="34340"/>
    <cellStyle name="Normal 3 3 5 6 6" xfId="10908"/>
    <cellStyle name="Normal 3 3 5 6 6 2" xfId="23511"/>
    <cellStyle name="Normal 3 3 5 6 6 2 2" xfId="58727"/>
    <cellStyle name="Normal 3 3 5 6 6 3" xfId="46130"/>
    <cellStyle name="Normal 3 3 5 6 6 4" xfId="36116"/>
    <cellStyle name="Normal 3 3 5 6 7" xfId="15275"/>
    <cellStyle name="Normal 3 3 5 6 7 2" xfId="50491"/>
    <cellStyle name="Normal 3 3 5 6 7 3" xfId="27880"/>
    <cellStyle name="Normal 3 3 5 6 8" xfId="13497"/>
    <cellStyle name="Normal 3 3 5 6 8 2" xfId="48715"/>
    <cellStyle name="Normal 3 3 5 6 9" xfId="37894"/>
    <cellStyle name="Normal 3 3 5 7" xfId="3742"/>
    <cellStyle name="Normal 3 3 5 7 2" xfId="8466"/>
    <cellStyle name="Normal 3 3 5 7 2 2" xfId="21091"/>
    <cellStyle name="Normal 3 3 5 7 2 2 2" xfId="56307"/>
    <cellStyle name="Normal 3 3 5 7 2 3" xfId="43710"/>
    <cellStyle name="Normal 3 3 5 7 2 4" xfId="33696"/>
    <cellStyle name="Normal 3 3 5 7 3" xfId="10247"/>
    <cellStyle name="Normal 3 3 5 7 3 2" xfId="22867"/>
    <cellStyle name="Normal 3 3 5 7 3 2 2" xfId="58083"/>
    <cellStyle name="Normal 3 3 5 7 3 3" xfId="45486"/>
    <cellStyle name="Normal 3 3 5 7 3 4" xfId="35472"/>
    <cellStyle name="Normal 3 3 5 7 4" xfId="12042"/>
    <cellStyle name="Normal 3 3 5 7 4 2" xfId="24643"/>
    <cellStyle name="Normal 3 3 5 7 4 2 2" xfId="59859"/>
    <cellStyle name="Normal 3 3 5 7 4 3" xfId="47262"/>
    <cellStyle name="Normal 3 3 5 7 4 4" xfId="37248"/>
    <cellStyle name="Normal 3 3 5 7 5" xfId="16407"/>
    <cellStyle name="Normal 3 3 5 7 5 2" xfId="51623"/>
    <cellStyle name="Normal 3 3 5 7 5 3" xfId="29012"/>
    <cellStyle name="Normal 3 3 5 7 6" xfId="14629"/>
    <cellStyle name="Normal 3 3 5 7 6 2" xfId="49847"/>
    <cellStyle name="Normal 3 3 5 7 7" xfId="39026"/>
    <cellStyle name="Normal 3 3 5 7 8" xfId="27236"/>
    <cellStyle name="Normal 3 3 5 8" xfId="4080"/>
    <cellStyle name="Normal 3 3 5 8 2" xfId="16729"/>
    <cellStyle name="Normal 3 3 5 8 2 2" xfId="51945"/>
    <cellStyle name="Normal 3 3 5 8 2 3" xfId="29334"/>
    <cellStyle name="Normal 3 3 5 8 3" xfId="13175"/>
    <cellStyle name="Normal 3 3 5 8 3 2" xfId="48393"/>
    <cellStyle name="Normal 3 3 5 8 4" xfId="39348"/>
    <cellStyle name="Normal 3 3 5 8 5" xfId="25782"/>
    <cellStyle name="Normal 3 3 5 9" xfId="5553"/>
    <cellStyle name="Normal 3 3 5 9 2" xfId="18183"/>
    <cellStyle name="Normal 3 3 5 9 2 2" xfId="53399"/>
    <cellStyle name="Normal 3 3 5 9 3" xfId="40802"/>
    <cellStyle name="Normal 3 3 5 9 4" xfId="30788"/>
    <cellStyle name="Normal 3 3 6" xfId="1304"/>
    <cellStyle name="Normal 3 3 6 10" xfId="7033"/>
    <cellStyle name="Normal 3 3 6 10 2" xfId="19658"/>
    <cellStyle name="Normal 3 3 6 10 2 2" xfId="54874"/>
    <cellStyle name="Normal 3 3 6 10 3" xfId="42277"/>
    <cellStyle name="Normal 3 3 6 10 4" xfId="32263"/>
    <cellStyle name="Normal 3 3 6 11" xfId="8814"/>
    <cellStyle name="Normal 3 3 6 11 2" xfId="21434"/>
    <cellStyle name="Normal 3 3 6 11 2 2" xfId="56650"/>
    <cellStyle name="Normal 3 3 6 11 3" xfId="44053"/>
    <cellStyle name="Normal 3 3 6 11 4" xfId="34039"/>
    <cellStyle name="Normal 3 3 6 12" xfId="10661"/>
    <cellStyle name="Normal 3 3 6 12 2" xfId="23272"/>
    <cellStyle name="Normal 3 3 6 12 2 2" xfId="58488"/>
    <cellStyle name="Normal 3 3 6 12 3" xfId="45891"/>
    <cellStyle name="Normal 3 3 6 12 4" xfId="35877"/>
    <cellStyle name="Normal 3 3 6 13" xfId="14974"/>
    <cellStyle name="Normal 3 3 6 13 2" xfId="50190"/>
    <cellStyle name="Normal 3 3 6 13 3" xfId="27579"/>
    <cellStyle name="Normal 3 3 6 14" xfId="12387"/>
    <cellStyle name="Normal 3 3 6 14 2" xfId="47605"/>
    <cellStyle name="Normal 3 3 6 15" xfId="37593"/>
    <cellStyle name="Normal 3 3 6 16" xfId="24994"/>
    <cellStyle name="Normal 3 3 6 17" xfId="60207"/>
    <cellStyle name="Normal 3 3 6 2" xfId="1305"/>
    <cellStyle name="Normal 3 3 6 2 10" xfId="10662"/>
    <cellStyle name="Normal 3 3 6 2 10 2" xfId="23273"/>
    <cellStyle name="Normal 3 3 6 2 10 2 2" xfId="58489"/>
    <cellStyle name="Normal 3 3 6 2 10 3" xfId="45892"/>
    <cellStyle name="Normal 3 3 6 2 10 4" xfId="35878"/>
    <cellStyle name="Normal 3 3 6 2 11" xfId="15131"/>
    <cellStyle name="Normal 3 3 6 2 11 2" xfId="50347"/>
    <cellStyle name="Normal 3 3 6 2 11 3" xfId="27736"/>
    <cellStyle name="Normal 3 3 6 2 12" xfId="12544"/>
    <cellStyle name="Normal 3 3 6 2 12 2" xfId="47762"/>
    <cellStyle name="Normal 3 3 6 2 13" xfId="37750"/>
    <cellStyle name="Normal 3 3 6 2 14" xfId="25151"/>
    <cellStyle name="Normal 3 3 6 2 15" xfId="60364"/>
    <cellStyle name="Normal 3 3 6 2 2" xfId="3267"/>
    <cellStyle name="Normal 3 3 6 2 2 10" xfId="25635"/>
    <cellStyle name="Normal 3 3 6 2 2 11" xfId="61170"/>
    <cellStyle name="Normal 3 3 6 2 2 2" xfId="5067"/>
    <cellStyle name="Normal 3 3 6 2 2 2 2" xfId="17713"/>
    <cellStyle name="Normal 3 3 6 2 2 2 2 2" xfId="52929"/>
    <cellStyle name="Normal 3 3 6 2 2 2 2 3" xfId="30318"/>
    <cellStyle name="Normal 3 3 6 2 2 2 3" xfId="14159"/>
    <cellStyle name="Normal 3 3 6 2 2 2 3 2" xfId="49377"/>
    <cellStyle name="Normal 3 3 6 2 2 2 4" xfId="40332"/>
    <cellStyle name="Normal 3 3 6 2 2 2 5" xfId="26766"/>
    <cellStyle name="Normal 3 3 6 2 2 3" xfId="6537"/>
    <cellStyle name="Normal 3 3 6 2 2 3 2" xfId="19167"/>
    <cellStyle name="Normal 3 3 6 2 2 3 2 2" xfId="54383"/>
    <cellStyle name="Normal 3 3 6 2 2 3 3" xfId="41786"/>
    <cellStyle name="Normal 3 3 6 2 2 3 4" xfId="31772"/>
    <cellStyle name="Normal 3 3 6 2 2 4" xfId="7996"/>
    <cellStyle name="Normal 3 3 6 2 2 4 2" xfId="20621"/>
    <cellStyle name="Normal 3 3 6 2 2 4 2 2" xfId="55837"/>
    <cellStyle name="Normal 3 3 6 2 2 4 3" xfId="43240"/>
    <cellStyle name="Normal 3 3 6 2 2 4 4" xfId="33226"/>
    <cellStyle name="Normal 3 3 6 2 2 5" xfId="9777"/>
    <cellStyle name="Normal 3 3 6 2 2 5 2" xfId="22397"/>
    <cellStyle name="Normal 3 3 6 2 2 5 2 2" xfId="57613"/>
    <cellStyle name="Normal 3 3 6 2 2 5 3" xfId="45016"/>
    <cellStyle name="Normal 3 3 6 2 2 5 4" xfId="35002"/>
    <cellStyle name="Normal 3 3 6 2 2 6" xfId="11570"/>
    <cellStyle name="Normal 3 3 6 2 2 6 2" xfId="24173"/>
    <cellStyle name="Normal 3 3 6 2 2 6 2 2" xfId="59389"/>
    <cellStyle name="Normal 3 3 6 2 2 6 3" xfId="46792"/>
    <cellStyle name="Normal 3 3 6 2 2 6 4" xfId="36778"/>
    <cellStyle name="Normal 3 3 6 2 2 7" xfId="15937"/>
    <cellStyle name="Normal 3 3 6 2 2 7 2" xfId="51153"/>
    <cellStyle name="Normal 3 3 6 2 2 7 3" xfId="28542"/>
    <cellStyle name="Normal 3 3 6 2 2 8" xfId="13028"/>
    <cellStyle name="Normal 3 3 6 2 2 8 2" xfId="48246"/>
    <cellStyle name="Normal 3 3 6 2 2 9" xfId="38556"/>
    <cellStyle name="Normal 3 3 6 2 3" xfId="3596"/>
    <cellStyle name="Normal 3 3 6 2 3 10" xfId="27091"/>
    <cellStyle name="Normal 3 3 6 2 3 11" xfId="61495"/>
    <cellStyle name="Normal 3 3 6 2 3 2" xfId="5392"/>
    <cellStyle name="Normal 3 3 6 2 3 2 2" xfId="18038"/>
    <cellStyle name="Normal 3 3 6 2 3 2 2 2" xfId="53254"/>
    <cellStyle name="Normal 3 3 6 2 3 2 3" xfId="40657"/>
    <cellStyle name="Normal 3 3 6 2 3 2 4" xfId="30643"/>
    <cellStyle name="Normal 3 3 6 2 3 3" xfId="6862"/>
    <cellStyle name="Normal 3 3 6 2 3 3 2" xfId="19492"/>
    <cellStyle name="Normal 3 3 6 2 3 3 2 2" xfId="54708"/>
    <cellStyle name="Normal 3 3 6 2 3 3 3" xfId="42111"/>
    <cellStyle name="Normal 3 3 6 2 3 3 4" xfId="32097"/>
    <cellStyle name="Normal 3 3 6 2 3 4" xfId="8321"/>
    <cellStyle name="Normal 3 3 6 2 3 4 2" xfId="20946"/>
    <cellStyle name="Normal 3 3 6 2 3 4 2 2" xfId="56162"/>
    <cellStyle name="Normal 3 3 6 2 3 4 3" xfId="43565"/>
    <cellStyle name="Normal 3 3 6 2 3 4 4" xfId="33551"/>
    <cellStyle name="Normal 3 3 6 2 3 5" xfId="10102"/>
    <cellStyle name="Normal 3 3 6 2 3 5 2" xfId="22722"/>
    <cellStyle name="Normal 3 3 6 2 3 5 2 2" xfId="57938"/>
    <cellStyle name="Normal 3 3 6 2 3 5 3" xfId="45341"/>
    <cellStyle name="Normal 3 3 6 2 3 5 4" xfId="35327"/>
    <cellStyle name="Normal 3 3 6 2 3 6" xfId="11895"/>
    <cellStyle name="Normal 3 3 6 2 3 6 2" xfId="24498"/>
    <cellStyle name="Normal 3 3 6 2 3 6 2 2" xfId="59714"/>
    <cellStyle name="Normal 3 3 6 2 3 6 3" xfId="47117"/>
    <cellStyle name="Normal 3 3 6 2 3 6 4" xfId="37103"/>
    <cellStyle name="Normal 3 3 6 2 3 7" xfId="16262"/>
    <cellStyle name="Normal 3 3 6 2 3 7 2" xfId="51478"/>
    <cellStyle name="Normal 3 3 6 2 3 7 3" xfId="28867"/>
    <cellStyle name="Normal 3 3 6 2 3 8" xfId="14484"/>
    <cellStyle name="Normal 3 3 6 2 3 8 2" xfId="49702"/>
    <cellStyle name="Normal 3 3 6 2 3 9" xfId="38881"/>
    <cellStyle name="Normal 3 3 6 2 4" xfId="2758"/>
    <cellStyle name="Normal 3 3 6 2 4 10" xfId="26282"/>
    <cellStyle name="Normal 3 3 6 2 4 11" xfId="60686"/>
    <cellStyle name="Normal 3 3 6 2 4 2" xfId="4583"/>
    <cellStyle name="Normal 3 3 6 2 4 2 2" xfId="17229"/>
    <cellStyle name="Normal 3 3 6 2 4 2 2 2" xfId="52445"/>
    <cellStyle name="Normal 3 3 6 2 4 2 3" xfId="39848"/>
    <cellStyle name="Normal 3 3 6 2 4 2 4" xfId="29834"/>
    <cellStyle name="Normal 3 3 6 2 4 3" xfId="6053"/>
    <cellStyle name="Normal 3 3 6 2 4 3 2" xfId="18683"/>
    <cellStyle name="Normal 3 3 6 2 4 3 2 2" xfId="53899"/>
    <cellStyle name="Normal 3 3 6 2 4 3 3" xfId="41302"/>
    <cellStyle name="Normal 3 3 6 2 4 3 4" xfId="31288"/>
    <cellStyle name="Normal 3 3 6 2 4 4" xfId="7512"/>
    <cellStyle name="Normal 3 3 6 2 4 4 2" xfId="20137"/>
    <cellStyle name="Normal 3 3 6 2 4 4 2 2" xfId="55353"/>
    <cellStyle name="Normal 3 3 6 2 4 4 3" xfId="42756"/>
    <cellStyle name="Normal 3 3 6 2 4 4 4" xfId="32742"/>
    <cellStyle name="Normal 3 3 6 2 4 5" xfId="9293"/>
    <cellStyle name="Normal 3 3 6 2 4 5 2" xfId="21913"/>
    <cellStyle name="Normal 3 3 6 2 4 5 2 2" xfId="57129"/>
    <cellStyle name="Normal 3 3 6 2 4 5 3" xfId="44532"/>
    <cellStyle name="Normal 3 3 6 2 4 5 4" xfId="34518"/>
    <cellStyle name="Normal 3 3 6 2 4 6" xfId="11086"/>
    <cellStyle name="Normal 3 3 6 2 4 6 2" xfId="23689"/>
    <cellStyle name="Normal 3 3 6 2 4 6 2 2" xfId="58905"/>
    <cellStyle name="Normal 3 3 6 2 4 6 3" xfId="46308"/>
    <cellStyle name="Normal 3 3 6 2 4 6 4" xfId="36294"/>
    <cellStyle name="Normal 3 3 6 2 4 7" xfId="15453"/>
    <cellStyle name="Normal 3 3 6 2 4 7 2" xfId="50669"/>
    <cellStyle name="Normal 3 3 6 2 4 7 3" xfId="28058"/>
    <cellStyle name="Normal 3 3 6 2 4 8" xfId="13675"/>
    <cellStyle name="Normal 3 3 6 2 4 8 2" xfId="48893"/>
    <cellStyle name="Normal 3 3 6 2 4 9" xfId="38072"/>
    <cellStyle name="Normal 3 3 6 2 5" xfId="3921"/>
    <cellStyle name="Normal 3 3 6 2 5 2" xfId="8644"/>
    <cellStyle name="Normal 3 3 6 2 5 2 2" xfId="21269"/>
    <cellStyle name="Normal 3 3 6 2 5 2 2 2" xfId="56485"/>
    <cellStyle name="Normal 3 3 6 2 5 2 3" xfId="43888"/>
    <cellStyle name="Normal 3 3 6 2 5 2 4" xfId="33874"/>
    <cellStyle name="Normal 3 3 6 2 5 3" xfId="10425"/>
    <cellStyle name="Normal 3 3 6 2 5 3 2" xfId="23045"/>
    <cellStyle name="Normal 3 3 6 2 5 3 2 2" xfId="58261"/>
    <cellStyle name="Normal 3 3 6 2 5 3 3" xfId="45664"/>
    <cellStyle name="Normal 3 3 6 2 5 3 4" xfId="35650"/>
    <cellStyle name="Normal 3 3 6 2 5 4" xfId="12220"/>
    <cellStyle name="Normal 3 3 6 2 5 4 2" xfId="24821"/>
    <cellStyle name="Normal 3 3 6 2 5 4 2 2" xfId="60037"/>
    <cellStyle name="Normal 3 3 6 2 5 4 3" xfId="47440"/>
    <cellStyle name="Normal 3 3 6 2 5 4 4" xfId="37426"/>
    <cellStyle name="Normal 3 3 6 2 5 5" xfId="16585"/>
    <cellStyle name="Normal 3 3 6 2 5 5 2" xfId="51801"/>
    <cellStyle name="Normal 3 3 6 2 5 5 3" xfId="29190"/>
    <cellStyle name="Normal 3 3 6 2 5 6" xfId="14807"/>
    <cellStyle name="Normal 3 3 6 2 5 6 2" xfId="50025"/>
    <cellStyle name="Normal 3 3 6 2 5 7" xfId="39204"/>
    <cellStyle name="Normal 3 3 6 2 5 8" xfId="27414"/>
    <cellStyle name="Normal 3 3 6 2 6" xfId="4261"/>
    <cellStyle name="Normal 3 3 6 2 6 2" xfId="16907"/>
    <cellStyle name="Normal 3 3 6 2 6 2 2" xfId="52123"/>
    <cellStyle name="Normal 3 3 6 2 6 2 3" xfId="29512"/>
    <cellStyle name="Normal 3 3 6 2 6 3" xfId="13353"/>
    <cellStyle name="Normal 3 3 6 2 6 3 2" xfId="48571"/>
    <cellStyle name="Normal 3 3 6 2 6 4" xfId="39526"/>
    <cellStyle name="Normal 3 3 6 2 6 5" xfId="25960"/>
    <cellStyle name="Normal 3 3 6 2 7" xfId="5731"/>
    <cellStyle name="Normal 3 3 6 2 7 2" xfId="18361"/>
    <cellStyle name="Normal 3 3 6 2 7 2 2" xfId="53577"/>
    <cellStyle name="Normal 3 3 6 2 7 3" xfId="40980"/>
    <cellStyle name="Normal 3 3 6 2 7 4" xfId="30966"/>
    <cellStyle name="Normal 3 3 6 2 8" xfId="7190"/>
    <cellStyle name="Normal 3 3 6 2 8 2" xfId="19815"/>
    <cellStyle name="Normal 3 3 6 2 8 2 2" xfId="55031"/>
    <cellStyle name="Normal 3 3 6 2 8 3" xfId="42434"/>
    <cellStyle name="Normal 3 3 6 2 8 4" xfId="32420"/>
    <cellStyle name="Normal 3 3 6 2 9" xfId="8971"/>
    <cellStyle name="Normal 3 3 6 2 9 2" xfId="21591"/>
    <cellStyle name="Normal 3 3 6 2 9 2 2" xfId="56807"/>
    <cellStyle name="Normal 3 3 6 2 9 3" xfId="44210"/>
    <cellStyle name="Normal 3 3 6 2 9 4" xfId="34196"/>
    <cellStyle name="Normal 3 3 6 3" xfId="3110"/>
    <cellStyle name="Normal 3 3 6 3 10" xfId="25478"/>
    <cellStyle name="Normal 3 3 6 3 11" xfId="61013"/>
    <cellStyle name="Normal 3 3 6 3 2" xfId="4910"/>
    <cellStyle name="Normal 3 3 6 3 2 2" xfId="17556"/>
    <cellStyle name="Normal 3 3 6 3 2 2 2" xfId="52772"/>
    <cellStyle name="Normal 3 3 6 3 2 2 3" xfId="30161"/>
    <cellStyle name="Normal 3 3 6 3 2 3" xfId="14002"/>
    <cellStyle name="Normal 3 3 6 3 2 3 2" xfId="49220"/>
    <cellStyle name="Normal 3 3 6 3 2 4" xfId="40175"/>
    <cellStyle name="Normal 3 3 6 3 2 5" xfId="26609"/>
    <cellStyle name="Normal 3 3 6 3 3" xfId="6380"/>
    <cellStyle name="Normal 3 3 6 3 3 2" xfId="19010"/>
    <cellStyle name="Normal 3 3 6 3 3 2 2" xfId="54226"/>
    <cellStyle name="Normal 3 3 6 3 3 3" xfId="41629"/>
    <cellStyle name="Normal 3 3 6 3 3 4" xfId="31615"/>
    <cellStyle name="Normal 3 3 6 3 4" xfId="7839"/>
    <cellStyle name="Normal 3 3 6 3 4 2" xfId="20464"/>
    <cellStyle name="Normal 3 3 6 3 4 2 2" xfId="55680"/>
    <cellStyle name="Normal 3 3 6 3 4 3" xfId="43083"/>
    <cellStyle name="Normal 3 3 6 3 4 4" xfId="33069"/>
    <cellStyle name="Normal 3 3 6 3 5" xfId="9620"/>
    <cellStyle name="Normal 3 3 6 3 5 2" xfId="22240"/>
    <cellStyle name="Normal 3 3 6 3 5 2 2" xfId="57456"/>
    <cellStyle name="Normal 3 3 6 3 5 3" xfId="44859"/>
    <cellStyle name="Normal 3 3 6 3 5 4" xfId="34845"/>
    <cellStyle name="Normal 3 3 6 3 6" xfId="11413"/>
    <cellStyle name="Normal 3 3 6 3 6 2" xfId="24016"/>
    <cellStyle name="Normal 3 3 6 3 6 2 2" xfId="59232"/>
    <cellStyle name="Normal 3 3 6 3 6 3" xfId="46635"/>
    <cellStyle name="Normal 3 3 6 3 6 4" xfId="36621"/>
    <cellStyle name="Normal 3 3 6 3 7" xfId="15780"/>
    <cellStyle name="Normal 3 3 6 3 7 2" xfId="50996"/>
    <cellStyle name="Normal 3 3 6 3 7 3" xfId="28385"/>
    <cellStyle name="Normal 3 3 6 3 8" xfId="12871"/>
    <cellStyle name="Normal 3 3 6 3 8 2" xfId="48089"/>
    <cellStyle name="Normal 3 3 6 3 9" xfId="38399"/>
    <cellStyle name="Normal 3 3 6 4" xfId="2932"/>
    <cellStyle name="Normal 3 3 6 4 10" xfId="25316"/>
    <cellStyle name="Normal 3 3 6 4 11" xfId="60851"/>
    <cellStyle name="Normal 3 3 6 4 2" xfId="4748"/>
    <cellStyle name="Normal 3 3 6 4 2 2" xfId="17394"/>
    <cellStyle name="Normal 3 3 6 4 2 2 2" xfId="52610"/>
    <cellStyle name="Normal 3 3 6 4 2 2 3" xfId="29999"/>
    <cellStyle name="Normal 3 3 6 4 2 3" xfId="13840"/>
    <cellStyle name="Normal 3 3 6 4 2 3 2" xfId="49058"/>
    <cellStyle name="Normal 3 3 6 4 2 4" xfId="40013"/>
    <cellStyle name="Normal 3 3 6 4 2 5" xfId="26447"/>
    <cellStyle name="Normal 3 3 6 4 3" xfId="6218"/>
    <cellStyle name="Normal 3 3 6 4 3 2" xfId="18848"/>
    <cellStyle name="Normal 3 3 6 4 3 2 2" xfId="54064"/>
    <cellStyle name="Normal 3 3 6 4 3 3" xfId="41467"/>
    <cellStyle name="Normal 3 3 6 4 3 4" xfId="31453"/>
    <cellStyle name="Normal 3 3 6 4 4" xfId="7677"/>
    <cellStyle name="Normal 3 3 6 4 4 2" xfId="20302"/>
    <cellStyle name="Normal 3 3 6 4 4 2 2" xfId="55518"/>
    <cellStyle name="Normal 3 3 6 4 4 3" xfId="42921"/>
    <cellStyle name="Normal 3 3 6 4 4 4" xfId="32907"/>
    <cellStyle name="Normal 3 3 6 4 5" xfId="9458"/>
    <cellStyle name="Normal 3 3 6 4 5 2" xfId="22078"/>
    <cellStyle name="Normal 3 3 6 4 5 2 2" xfId="57294"/>
    <cellStyle name="Normal 3 3 6 4 5 3" xfId="44697"/>
    <cellStyle name="Normal 3 3 6 4 5 4" xfId="34683"/>
    <cellStyle name="Normal 3 3 6 4 6" xfId="11251"/>
    <cellStyle name="Normal 3 3 6 4 6 2" xfId="23854"/>
    <cellStyle name="Normal 3 3 6 4 6 2 2" xfId="59070"/>
    <cellStyle name="Normal 3 3 6 4 6 3" xfId="46473"/>
    <cellStyle name="Normal 3 3 6 4 6 4" xfId="36459"/>
    <cellStyle name="Normal 3 3 6 4 7" xfId="15618"/>
    <cellStyle name="Normal 3 3 6 4 7 2" xfId="50834"/>
    <cellStyle name="Normal 3 3 6 4 7 3" xfId="28223"/>
    <cellStyle name="Normal 3 3 6 4 8" xfId="12709"/>
    <cellStyle name="Normal 3 3 6 4 8 2" xfId="47927"/>
    <cellStyle name="Normal 3 3 6 4 9" xfId="38237"/>
    <cellStyle name="Normal 3 3 6 5" xfId="3439"/>
    <cellStyle name="Normal 3 3 6 5 10" xfId="26934"/>
    <cellStyle name="Normal 3 3 6 5 11" xfId="61338"/>
    <cellStyle name="Normal 3 3 6 5 2" xfId="5235"/>
    <cellStyle name="Normal 3 3 6 5 2 2" xfId="17881"/>
    <cellStyle name="Normal 3 3 6 5 2 2 2" xfId="53097"/>
    <cellStyle name="Normal 3 3 6 5 2 3" xfId="40500"/>
    <cellStyle name="Normal 3 3 6 5 2 4" xfId="30486"/>
    <cellStyle name="Normal 3 3 6 5 3" xfId="6705"/>
    <cellStyle name="Normal 3 3 6 5 3 2" xfId="19335"/>
    <cellStyle name="Normal 3 3 6 5 3 2 2" xfId="54551"/>
    <cellStyle name="Normal 3 3 6 5 3 3" xfId="41954"/>
    <cellStyle name="Normal 3 3 6 5 3 4" xfId="31940"/>
    <cellStyle name="Normal 3 3 6 5 4" xfId="8164"/>
    <cellStyle name="Normal 3 3 6 5 4 2" xfId="20789"/>
    <cellStyle name="Normal 3 3 6 5 4 2 2" xfId="56005"/>
    <cellStyle name="Normal 3 3 6 5 4 3" xfId="43408"/>
    <cellStyle name="Normal 3 3 6 5 4 4" xfId="33394"/>
    <cellStyle name="Normal 3 3 6 5 5" xfId="9945"/>
    <cellStyle name="Normal 3 3 6 5 5 2" xfId="22565"/>
    <cellStyle name="Normal 3 3 6 5 5 2 2" xfId="57781"/>
    <cellStyle name="Normal 3 3 6 5 5 3" xfId="45184"/>
    <cellStyle name="Normal 3 3 6 5 5 4" xfId="35170"/>
    <cellStyle name="Normal 3 3 6 5 6" xfId="11738"/>
    <cellStyle name="Normal 3 3 6 5 6 2" xfId="24341"/>
    <cellStyle name="Normal 3 3 6 5 6 2 2" xfId="59557"/>
    <cellStyle name="Normal 3 3 6 5 6 3" xfId="46960"/>
    <cellStyle name="Normal 3 3 6 5 6 4" xfId="36946"/>
    <cellStyle name="Normal 3 3 6 5 7" xfId="16105"/>
    <cellStyle name="Normal 3 3 6 5 7 2" xfId="51321"/>
    <cellStyle name="Normal 3 3 6 5 7 3" xfId="28710"/>
    <cellStyle name="Normal 3 3 6 5 8" xfId="14327"/>
    <cellStyle name="Normal 3 3 6 5 8 2" xfId="49545"/>
    <cellStyle name="Normal 3 3 6 5 9" xfId="38724"/>
    <cellStyle name="Normal 3 3 6 6" xfId="2601"/>
    <cellStyle name="Normal 3 3 6 6 10" xfId="26125"/>
    <cellStyle name="Normal 3 3 6 6 11" xfId="60529"/>
    <cellStyle name="Normal 3 3 6 6 2" xfId="4426"/>
    <cellStyle name="Normal 3 3 6 6 2 2" xfId="17072"/>
    <cellStyle name="Normal 3 3 6 6 2 2 2" xfId="52288"/>
    <cellStyle name="Normal 3 3 6 6 2 3" xfId="39691"/>
    <cellStyle name="Normal 3 3 6 6 2 4" xfId="29677"/>
    <cellStyle name="Normal 3 3 6 6 3" xfId="5896"/>
    <cellStyle name="Normal 3 3 6 6 3 2" xfId="18526"/>
    <cellStyle name="Normal 3 3 6 6 3 2 2" xfId="53742"/>
    <cellStyle name="Normal 3 3 6 6 3 3" xfId="41145"/>
    <cellStyle name="Normal 3 3 6 6 3 4" xfId="31131"/>
    <cellStyle name="Normal 3 3 6 6 4" xfId="7355"/>
    <cellStyle name="Normal 3 3 6 6 4 2" xfId="19980"/>
    <cellStyle name="Normal 3 3 6 6 4 2 2" xfId="55196"/>
    <cellStyle name="Normal 3 3 6 6 4 3" xfId="42599"/>
    <cellStyle name="Normal 3 3 6 6 4 4" xfId="32585"/>
    <cellStyle name="Normal 3 3 6 6 5" xfId="9136"/>
    <cellStyle name="Normal 3 3 6 6 5 2" xfId="21756"/>
    <cellStyle name="Normal 3 3 6 6 5 2 2" xfId="56972"/>
    <cellStyle name="Normal 3 3 6 6 5 3" xfId="44375"/>
    <cellStyle name="Normal 3 3 6 6 5 4" xfId="34361"/>
    <cellStyle name="Normal 3 3 6 6 6" xfId="10929"/>
    <cellStyle name="Normal 3 3 6 6 6 2" xfId="23532"/>
    <cellStyle name="Normal 3 3 6 6 6 2 2" xfId="58748"/>
    <cellStyle name="Normal 3 3 6 6 6 3" xfId="46151"/>
    <cellStyle name="Normal 3 3 6 6 6 4" xfId="36137"/>
    <cellStyle name="Normal 3 3 6 6 7" xfId="15296"/>
    <cellStyle name="Normal 3 3 6 6 7 2" xfId="50512"/>
    <cellStyle name="Normal 3 3 6 6 7 3" xfId="27901"/>
    <cellStyle name="Normal 3 3 6 6 8" xfId="13518"/>
    <cellStyle name="Normal 3 3 6 6 8 2" xfId="48736"/>
    <cellStyle name="Normal 3 3 6 6 9" xfId="37915"/>
    <cellStyle name="Normal 3 3 6 7" xfId="3764"/>
    <cellStyle name="Normal 3 3 6 7 2" xfId="8487"/>
    <cellStyle name="Normal 3 3 6 7 2 2" xfId="21112"/>
    <cellStyle name="Normal 3 3 6 7 2 2 2" xfId="56328"/>
    <cellStyle name="Normal 3 3 6 7 2 3" xfId="43731"/>
    <cellStyle name="Normal 3 3 6 7 2 4" xfId="33717"/>
    <cellStyle name="Normal 3 3 6 7 3" xfId="10268"/>
    <cellStyle name="Normal 3 3 6 7 3 2" xfId="22888"/>
    <cellStyle name="Normal 3 3 6 7 3 2 2" xfId="58104"/>
    <cellStyle name="Normal 3 3 6 7 3 3" xfId="45507"/>
    <cellStyle name="Normal 3 3 6 7 3 4" xfId="35493"/>
    <cellStyle name="Normal 3 3 6 7 4" xfId="12063"/>
    <cellStyle name="Normal 3 3 6 7 4 2" xfId="24664"/>
    <cellStyle name="Normal 3 3 6 7 4 2 2" xfId="59880"/>
    <cellStyle name="Normal 3 3 6 7 4 3" xfId="47283"/>
    <cellStyle name="Normal 3 3 6 7 4 4" xfId="37269"/>
    <cellStyle name="Normal 3 3 6 7 5" xfId="16428"/>
    <cellStyle name="Normal 3 3 6 7 5 2" xfId="51644"/>
    <cellStyle name="Normal 3 3 6 7 5 3" xfId="29033"/>
    <cellStyle name="Normal 3 3 6 7 6" xfId="14650"/>
    <cellStyle name="Normal 3 3 6 7 6 2" xfId="49868"/>
    <cellStyle name="Normal 3 3 6 7 7" xfId="39047"/>
    <cellStyle name="Normal 3 3 6 7 8" xfId="27257"/>
    <cellStyle name="Normal 3 3 6 8" xfId="4104"/>
    <cellStyle name="Normal 3 3 6 8 2" xfId="16750"/>
    <cellStyle name="Normal 3 3 6 8 2 2" xfId="51966"/>
    <cellStyle name="Normal 3 3 6 8 2 3" xfId="29355"/>
    <cellStyle name="Normal 3 3 6 8 3" xfId="13196"/>
    <cellStyle name="Normal 3 3 6 8 3 2" xfId="48414"/>
    <cellStyle name="Normal 3 3 6 8 4" xfId="39369"/>
    <cellStyle name="Normal 3 3 6 8 5" xfId="25803"/>
    <cellStyle name="Normal 3 3 6 9" xfId="5574"/>
    <cellStyle name="Normal 3 3 6 9 2" xfId="18204"/>
    <cellStyle name="Normal 3 3 6 9 2 2" xfId="53420"/>
    <cellStyle name="Normal 3 3 6 9 3" xfId="40823"/>
    <cellStyle name="Normal 3 3 6 9 4" xfId="30809"/>
    <cellStyle name="Normal 3 3 7" xfId="1306"/>
    <cellStyle name="Normal 3 3 7 10" xfId="10663"/>
    <cellStyle name="Normal 3 3 7 10 2" xfId="23274"/>
    <cellStyle name="Normal 3 3 7 10 2 2" xfId="58490"/>
    <cellStyle name="Normal 3 3 7 10 3" xfId="45893"/>
    <cellStyle name="Normal 3 3 7 10 4" xfId="35879"/>
    <cellStyle name="Normal 3 3 7 11" xfId="15033"/>
    <cellStyle name="Normal 3 3 7 11 2" xfId="50249"/>
    <cellStyle name="Normal 3 3 7 11 3" xfId="27638"/>
    <cellStyle name="Normal 3 3 7 12" xfId="12446"/>
    <cellStyle name="Normal 3 3 7 12 2" xfId="47664"/>
    <cellStyle name="Normal 3 3 7 13" xfId="37652"/>
    <cellStyle name="Normal 3 3 7 14" xfId="25053"/>
    <cellStyle name="Normal 3 3 7 15" xfId="60266"/>
    <cellStyle name="Normal 3 3 7 2" xfId="3169"/>
    <cellStyle name="Normal 3 3 7 2 10" xfId="25537"/>
    <cellStyle name="Normal 3 3 7 2 11" xfId="61072"/>
    <cellStyle name="Normal 3 3 7 2 2" xfId="4969"/>
    <cellStyle name="Normal 3 3 7 2 2 2" xfId="17615"/>
    <cellStyle name="Normal 3 3 7 2 2 2 2" xfId="52831"/>
    <cellStyle name="Normal 3 3 7 2 2 2 3" xfId="30220"/>
    <cellStyle name="Normal 3 3 7 2 2 3" xfId="14061"/>
    <cellStyle name="Normal 3 3 7 2 2 3 2" xfId="49279"/>
    <cellStyle name="Normal 3 3 7 2 2 4" xfId="40234"/>
    <cellStyle name="Normal 3 3 7 2 2 5" xfId="26668"/>
    <cellStyle name="Normal 3 3 7 2 3" xfId="6439"/>
    <cellStyle name="Normal 3 3 7 2 3 2" xfId="19069"/>
    <cellStyle name="Normal 3 3 7 2 3 2 2" xfId="54285"/>
    <cellStyle name="Normal 3 3 7 2 3 3" xfId="41688"/>
    <cellStyle name="Normal 3 3 7 2 3 4" xfId="31674"/>
    <cellStyle name="Normal 3 3 7 2 4" xfId="7898"/>
    <cellStyle name="Normal 3 3 7 2 4 2" xfId="20523"/>
    <cellStyle name="Normal 3 3 7 2 4 2 2" xfId="55739"/>
    <cellStyle name="Normal 3 3 7 2 4 3" xfId="43142"/>
    <cellStyle name="Normal 3 3 7 2 4 4" xfId="33128"/>
    <cellStyle name="Normal 3 3 7 2 5" xfId="9679"/>
    <cellStyle name="Normal 3 3 7 2 5 2" xfId="22299"/>
    <cellStyle name="Normal 3 3 7 2 5 2 2" xfId="57515"/>
    <cellStyle name="Normal 3 3 7 2 5 3" xfId="44918"/>
    <cellStyle name="Normal 3 3 7 2 5 4" xfId="34904"/>
    <cellStyle name="Normal 3 3 7 2 6" xfId="11472"/>
    <cellStyle name="Normal 3 3 7 2 6 2" xfId="24075"/>
    <cellStyle name="Normal 3 3 7 2 6 2 2" xfId="59291"/>
    <cellStyle name="Normal 3 3 7 2 6 3" xfId="46694"/>
    <cellStyle name="Normal 3 3 7 2 6 4" xfId="36680"/>
    <cellStyle name="Normal 3 3 7 2 7" xfId="15839"/>
    <cellStyle name="Normal 3 3 7 2 7 2" xfId="51055"/>
    <cellStyle name="Normal 3 3 7 2 7 3" xfId="28444"/>
    <cellStyle name="Normal 3 3 7 2 8" xfId="12930"/>
    <cellStyle name="Normal 3 3 7 2 8 2" xfId="48148"/>
    <cellStyle name="Normal 3 3 7 2 9" xfId="38458"/>
    <cellStyle name="Normal 3 3 7 3" xfId="3498"/>
    <cellStyle name="Normal 3 3 7 3 10" xfId="26993"/>
    <cellStyle name="Normal 3 3 7 3 11" xfId="61397"/>
    <cellStyle name="Normal 3 3 7 3 2" xfId="5294"/>
    <cellStyle name="Normal 3 3 7 3 2 2" xfId="17940"/>
    <cellStyle name="Normal 3 3 7 3 2 2 2" xfId="53156"/>
    <cellStyle name="Normal 3 3 7 3 2 3" xfId="40559"/>
    <cellStyle name="Normal 3 3 7 3 2 4" xfId="30545"/>
    <cellStyle name="Normal 3 3 7 3 3" xfId="6764"/>
    <cellStyle name="Normal 3 3 7 3 3 2" xfId="19394"/>
    <cellStyle name="Normal 3 3 7 3 3 2 2" xfId="54610"/>
    <cellStyle name="Normal 3 3 7 3 3 3" xfId="42013"/>
    <cellStyle name="Normal 3 3 7 3 3 4" xfId="31999"/>
    <cellStyle name="Normal 3 3 7 3 4" xfId="8223"/>
    <cellStyle name="Normal 3 3 7 3 4 2" xfId="20848"/>
    <cellStyle name="Normal 3 3 7 3 4 2 2" xfId="56064"/>
    <cellStyle name="Normal 3 3 7 3 4 3" xfId="43467"/>
    <cellStyle name="Normal 3 3 7 3 4 4" xfId="33453"/>
    <cellStyle name="Normal 3 3 7 3 5" xfId="10004"/>
    <cellStyle name="Normal 3 3 7 3 5 2" xfId="22624"/>
    <cellStyle name="Normal 3 3 7 3 5 2 2" xfId="57840"/>
    <cellStyle name="Normal 3 3 7 3 5 3" xfId="45243"/>
    <cellStyle name="Normal 3 3 7 3 5 4" xfId="35229"/>
    <cellStyle name="Normal 3 3 7 3 6" xfId="11797"/>
    <cellStyle name="Normal 3 3 7 3 6 2" xfId="24400"/>
    <cellStyle name="Normal 3 3 7 3 6 2 2" xfId="59616"/>
    <cellStyle name="Normal 3 3 7 3 6 3" xfId="47019"/>
    <cellStyle name="Normal 3 3 7 3 6 4" xfId="37005"/>
    <cellStyle name="Normal 3 3 7 3 7" xfId="16164"/>
    <cellStyle name="Normal 3 3 7 3 7 2" xfId="51380"/>
    <cellStyle name="Normal 3 3 7 3 7 3" xfId="28769"/>
    <cellStyle name="Normal 3 3 7 3 8" xfId="14386"/>
    <cellStyle name="Normal 3 3 7 3 8 2" xfId="49604"/>
    <cellStyle name="Normal 3 3 7 3 9" xfId="38783"/>
    <cellStyle name="Normal 3 3 7 4" xfId="2660"/>
    <cellStyle name="Normal 3 3 7 4 10" xfId="26184"/>
    <cellStyle name="Normal 3 3 7 4 11" xfId="60588"/>
    <cellStyle name="Normal 3 3 7 4 2" xfId="4485"/>
    <cellStyle name="Normal 3 3 7 4 2 2" xfId="17131"/>
    <cellStyle name="Normal 3 3 7 4 2 2 2" xfId="52347"/>
    <cellStyle name="Normal 3 3 7 4 2 3" xfId="39750"/>
    <cellStyle name="Normal 3 3 7 4 2 4" xfId="29736"/>
    <cellStyle name="Normal 3 3 7 4 3" xfId="5955"/>
    <cellStyle name="Normal 3 3 7 4 3 2" xfId="18585"/>
    <cellStyle name="Normal 3 3 7 4 3 2 2" xfId="53801"/>
    <cellStyle name="Normal 3 3 7 4 3 3" xfId="41204"/>
    <cellStyle name="Normal 3 3 7 4 3 4" xfId="31190"/>
    <cellStyle name="Normal 3 3 7 4 4" xfId="7414"/>
    <cellStyle name="Normal 3 3 7 4 4 2" xfId="20039"/>
    <cellStyle name="Normal 3 3 7 4 4 2 2" xfId="55255"/>
    <cellStyle name="Normal 3 3 7 4 4 3" xfId="42658"/>
    <cellStyle name="Normal 3 3 7 4 4 4" xfId="32644"/>
    <cellStyle name="Normal 3 3 7 4 5" xfId="9195"/>
    <cellStyle name="Normal 3 3 7 4 5 2" xfId="21815"/>
    <cellStyle name="Normal 3 3 7 4 5 2 2" xfId="57031"/>
    <cellStyle name="Normal 3 3 7 4 5 3" xfId="44434"/>
    <cellStyle name="Normal 3 3 7 4 5 4" xfId="34420"/>
    <cellStyle name="Normal 3 3 7 4 6" xfId="10988"/>
    <cellStyle name="Normal 3 3 7 4 6 2" xfId="23591"/>
    <cellStyle name="Normal 3 3 7 4 6 2 2" xfId="58807"/>
    <cellStyle name="Normal 3 3 7 4 6 3" xfId="46210"/>
    <cellStyle name="Normal 3 3 7 4 6 4" xfId="36196"/>
    <cellStyle name="Normal 3 3 7 4 7" xfId="15355"/>
    <cellStyle name="Normal 3 3 7 4 7 2" xfId="50571"/>
    <cellStyle name="Normal 3 3 7 4 7 3" xfId="27960"/>
    <cellStyle name="Normal 3 3 7 4 8" xfId="13577"/>
    <cellStyle name="Normal 3 3 7 4 8 2" xfId="48795"/>
    <cellStyle name="Normal 3 3 7 4 9" xfId="37974"/>
    <cellStyle name="Normal 3 3 7 5" xfId="3823"/>
    <cellStyle name="Normal 3 3 7 5 2" xfId="8546"/>
    <cellStyle name="Normal 3 3 7 5 2 2" xfId="21171"/>
    <cellStyle name="Normal 3 3 7 5 2 2 2" xfId="56387"/>
    <cellStyle name="Normal 3 3 7 5 2 3" xfId="43790"/>
    <cellStyle name="Normal 3 3 7 5 2 4" xfId="33776"/>
    <cellStyle name="Normal 3 3 7 5 3" xfId="10327"/>
    <cellStyle name="Normal 3 3 7 5 3 2" xfId="22947"/>
    <cellStyle name="Normal 3 3 7 5 3 2 2" xfId="58163"/>
    <cellStyle name="Normal 3 3 7 5 3 3" xfId="45566"/>
    <cellStyle name="Normal 3 3 7 5 3 4" xfId="35552"/>
    <cellStyle name="Normal 3 3 7 5 4" xfId="12122"/>
    <cellStyle name="Normal 3 3 7 5 4 2" xfId="24723"/>
    <cellStyle name="Normal 3 3 7 5 4 2 2" xfId="59939"/>
    <cellStyle name="Normal 3 3 7 5 4 3" xfId="47342"/>
    <cellStyle name="Normal 3 3 7 5 4 4" xfId="37328"/>
    <cellStyle name="Normal 3 3 7 5 5" xfId="16487"/>
    <cellStyle name="Normal 3 3 7 5 5 2" xfId="51703"/>
    <cellStyle name="Normal 3 3 7 5 5 3" xfId="29092"/>
    <cellStyle name="Normal 3 3 7 5 6" xfId="14709"/>
    <cellStyle name="Normal 3 3 7 5 6 2" xfId="49927"/>
    <cellStyle name="Normal 3 3 7 5 7" xfId="39106"/>
    <cellStyle name="Normal 3 3 7 5 8" xfId="27316"/>
    <cellStyle name="Normal 3 3 7 6" xfId="4163"/>
    <cellStyle name="Normal 3 3 7 6 2" xfId="16809"/>
    <cellStyle name="Normal 3 3 7 6 2 2" xfId="52025"/>
    <cellStyle name="Normal 3 3 7 6 2 3" xfId="29414"/>
    <cellStyle name="Normal 3 3 7 6 3" xfId="13255"/>
    <cellStyle name="Normal 3 3 7 6 3 2" xfId="48473"/>
    <cellStyle name="Normal 3 3 7 6 4" xfId="39428"/>
    <cellStyle name="Normal 3 3 7 6 5" xfId="25862"/>
    <cellStyle name="Normal 3 3 7 7" xfId="5633"/>
    <cellStyle name="Normal 3 3 7 7 2" xfId="18263"/>
    <cellStyle name="Normal 3 3 7 7 2 2" xfId="53479"/>
    <cellStyle name="Normal 3 3 7 7 3" xfId="40882"/>
    <cellStyle name="Normal 3 3 7 7 4" xfId="30868"/>
    <cellStyle name="Normal 3 3 7 8" xfId="7092"/>
    <cellStyle name="Normal 3 3 7 8 2" xfId="19717"/>
    <cellStyle name="Normal 3 3 7 8 2 2" xfId="54933"/>
    <cellStyle name="Normal 3 3 7 8 3" xfId="42336"/>
    <cellStyle name="Normal 3 3 7 8 4" xfId="32322"/>
    <cellStyle name="Normal 3 3 7 9" xfId="8873"/>
    <cellStyle name="Normal 3 3 7 9 2" xfId="21493"/>
    <cellStyle name="Normal 3 3 7 9 2 2" xfId="56709"/>
    <cellStyle name="Normal 3 3 7 9 3" xfId="44112"/>
    <cellStyle name="Normal 3 3 7 9 4" xfId="34098"/>
    <cellStyle name="Normal 3 3 8" xfId="1307"/>
    <cellStyle name="Normal 3 3 8 10" xfId="10664"/>
    <cellStyle name="Normal 3 3 8 10 2" xfId="23275"/>
    <cellStyle name="Normal 3 3 8 10 2 2" xfId="58491"/>
    <cellStyle name="Normal 3 3 8 10 3" xfId="45894"/>
    <cellStyle name="Normal 3 3 8 10 4" xfId="35880"/>
    <cellStyle name="Normal 3 3 8 11" xfId="15126"/>
    <cellStyle name="Normal 3 3 8 11 2" xfId="50342"/>
    <cellStyle name="Normal 3 3 8 11 3" xfId="27731"/>
    <cellStyle name="Normal 3 3 8 12" xfId="12539"/>
    <cellStyle name="Normal 3 3 8 12 2" xfId="47757"/>
    <cellStyle name="Normal 3 3 8 13" xfId="37745"/>
    <cellStyle name="Normal 3 3 8 14" xfId="25146"/>
    <cellStyle name="Normal 3 3 8 15" xfId="60359"/>
    <cellStyle name="Normal 3 3 8 2" xfId="3262"/>
    <cellStyle name="Normal 3 3 8 2 10" xfId="25630"/>
    <cellStyle name="Normal 3 3 8 2 11" xfId="61165"/>
    <cellStyle name="Normal 3 3 8 2 2" xfId="5062"/>
    <cellStyle name="Normal 3 3 8 2 2 2" xfId="17708"/>
    <cellStyle name="Normal 3 3 8 2 2 2 2" xfId="52924"/>
    <cellStyle name="Normal 3 3 8 2 2 2 3" xfId="30313"/>
    <cellStyle name="Normal 3 3 8 2 2 3" xfId="14154"/>
    <cellStyle name="Normal 3 3 8 2 2 3 2" xfId="49372"/>
    <cellStyle name="Normal 3 3 8 2 2 4" xfId="40327"/>
    <cellStyle name="Normal 3 3 8 2 2 5" xfId="26761"/>
    <cellStyle name="Normal 3 3 8 2 3" xfId="6532"/>
    <cellStyle name="Normal 3 3 8 2 3 2" xfId="19162"/>
    <cellStyle name="Normal 3 3 8 2 3 2 2" xfId="54378"/>
    <cellStyle name="Normal 3 3 8 2 3 3" xfId="41781"/>
    <cellStyle name="Normal 3 3 8 2 3 4" xfId="31767"/>
    <cellStyle name="Normal 3 3 8 2 4" xfId="7991"/>
    <cellStyle name="Normal 3 3 8 2 4 2" xfId="20616"/>
    <cellStyle name="Normal 3 3 8 2 4 2 2" xfId="55832"/>
    <cellStyle name="Normal 3 3 8 2 4 3" xfId="43235"/>
    <cellStyle name="Normal 3 3 8 2 4 4" xfId="33221"/>
    <cellStyle name="Normal 3 3 8 2 5" xfId="9772"/>
    <cellStyle name="Normal 3 3 8 2 5 2" xfId="22392"/>
    <cellStyle name="Normal 3 3 8 2 5 2 2" xfId="57608"/>
    <cellStyle name="Normal 3 3 8 2 5 3" xfId="45011"/>
    <cellStyle name="Normal 3 3 8 2 5 4" xfId="34997"/>
    <cellStyle name="Normal 3 3 8 2 6" xfId="11565"/>
    <cellStyle name="Normal 3 3 8 2 6 2" xfId="24168"/>
    <cellStyle name="Normal 3 3 8 2 6 2 2" xfId="59384"/>
    <cellStyle name="Normal 3 3 8 2 6 3" xfId="46787"/>
    <cellStyle name="Normal 3 3 8 2 6 4" xfId="36773"/>
    <cellStyle name="Normal 3 3 8 2 7" xfId="15932"/>
    <cellStyle name="Normal 3 3 8 2 7 2" xfId="51148"/>
    <cellStyle name="Normal 3 3 8 2 7 3" xfId="28537"/>
    <cellStyle name="Normal 3 3 8 2 8" xfId="13023"/>
    <cellStyle name="Normal 3 3 8 2 8 2" xfId="48241"/>
    <cellStyle name="Normal 3 3 8 2 9" xfId="38551"/>
    <cellStyle name="Normal 3 3 8 3" xfId="3591"/>
    <cellStyle name="Normal 3 3 8 3 10" xfId="27086"/>
    <cellStyle name="Normal 3 3 8 3 11" xfId="61490"/>
    <cellStyle name="Normal 3 3 8 3 2" xfId="5387"/>
    <cellStyle name="Normal 3 3 8 3 2 2" xfId="18033"/>
    <cellStyle name="Normal 3 3 8 3 2 2 2" xfId="53249"/>
    <cellStyle name="Normal 3 3 8 3 2 3" xfId="40652"/>
    <cellStyle name="Normal 3 3 8 3 2 4" xfId="30638"/>
    <cellStyle name="Normal 3 3 8 3 3" xfId="6857"/>
    <cellStyle name="Normal 3 3 8 3 3 2" xfId="19487"/>
    <cellStyle name="Normal 3 3 8 3 3 2 2" xfId="54703"/>
    <cellStyle name="Normal 3 3 8 3 3 3" xfId="42106"/>
    <cellStyle name="Normal 3 3 8 3 3 4" xfId="32092"/>
    <cellStyle name="Normal 3 3 8 3 4" xfId="8316"/>
    <cellStyle name="Normal 3 3 8 3 4 2" xfId="20941"/>
    <cellStyle name="Normal 3 3 8 3 4 2 2" xfId="56157"/>
    <cellStyle name="Normal 3 3 8 3 4 3" xfId="43560"/>
    <cellStyle name="Normal 3 3 8 3 4 4" xfId="33546"/>
    <cellStyle name="Normal 3 3 8 3 5" xfId="10097"/>
    <cellStyle name="Normal 3 3 8 3 5 2" xfId="22717"/>
    <cellStyle name="Normal 3 3 8 3 5 2 2" xfId="57933"/>
    <cellStyle name="Normal 3 3 8 3 5 3" xfId="45336"/>
    <cellStyle name="Normal 3 3 8 3 5 4" xfId="35322"/>
    <cellStyle name="Normal 3 3 8 3 6" xfId="11890"/>
    <cellStyle name="Normal 3 3 8 3 6 2" xfId="24493"/>
    <cellStyle name="Normal 3 3 8 3 6 2 2" xfId="59709"/>
    <cellStyle name="Normal 3 3 8 3 6 3" xfId="47112"/>
    <cellStyle name="Normal 3 3 8 3 6 4" xfId="37098"/>
    <cellStyle name="Normal 3 3 8 3 7" xfId="16257"/>
    <cellStyle name="Normal 3 3 8 3 7 2" xfId="51473"/>
    <cellStyle name="Normal 3 3 8 3 7 3" xfId="28862"/>
    <cellStyle name="Normal 3 3 8 3 8" xfId="14479"/>
    <cellStyle name="Normal 3 3 8 3 8 2" xfId="49697"/>
    <cellStyle name="Normal 3 3 8 3 9" xfId="38876"/>
    <cellStyle name="Normal 3 3 8 4" xfId="2753"/>
    <cellStyle name="Normal 3 3 8 4 10" xfId="26277"/>
    <cellStyle name="Normal 3 3 8 4 11" xfId="60681"/>
    <cellStyle name="Normal 3 3 8 4 2" xfId="4578"/>
    <cellStyle name="Normal 3 3 8 4 2 2" xfId="17224"/>
    <cellStyle name="Normal 3 3 8 4 2 2 2" xfId="52440"/>
    <cellStyle name="Normal 3 3 8 4 2 3" xfId="39843"/>
    <cellStyle name="Normal 3 3 8 4 2 4" xfId="29829"/>
    <cellStyle name="Normal 3 3 8 4 3" xfId="6048"/>
    <cellStyle name="Normal 3 3 8 4 3 2" xfId="18678"/>
    <cellStyle name="Normal 3 3 8 4 3 2 2" xfId="53894"/>
    <cellStyle name="Normal 3 3 8 4 3 3" xfId="41297"/>
    <cellStyle name="Normal 3 3 8 4 3 4" xfId="31283"/>
    <cellStyle name="Normal 3 3 8 4 4" xfId="7507"/>
    <cellStyle name="Normal 3 3 8 4 4 2" xfId="20132"/>
    <cellStyle name="Normal 3 3 8 4 4 2 2" xfId="55348"/>
    <cellStyle name="Normal 3 3 8 4 4 3" xfId="42751"/>
    <cellStyle name="Normal 3 3 8 4 4 4" xfId="32737"/>
    <cellStyle name="Normal 3 3 8 4 5" xfId="9288"/>
    <cellStyle name="Normal 3 3 8 4 5 2" xfId="21908"/>
    <cellStyle name="Normal 3 3 8 4 5 2 2" xfId="57124"/>
    <cellStyle name="Normal 3 3 8 4 5 3" xfId="44527"/>
    <cellStyle name="Normal 3 3 8 4 5 4" xfId="34513"/>
    <cellStyle name="Normal 3 3 8 4 6" xfId="11081"/>
    <cellStyle name="Normal 3 3 8 4 6 2" xfId="23684"/>
    <cellStyle name="Normal 3 3 8 4 6 2 2" xfId="58900"/>
    <cellStyle name="Normal 3 3 8 4 6 3" xfId="46303"/>
    <cellStyle name="Normal 3 3 8 4 6 4" xfId="36289"/>
    <cellStyle name="Normal 3 3 8 4 7" xfId="15448"/>
    <cellStyle name="Normal 3 3 8 4 7 2" xfId="50664"/>
    <cellStyle name="Normal 3 3 8 4 7 3" xfId="28053"/>
    <cellStyle name="Normal 3 3 8 4 8" xfId="13670"/>
    <cellStyle name="Normal 3 3 8 4 8 2" xfId="48888"/>
    <cellStyle name="Normal 3 3 8 4 9" xfId="38067"/>
    <cellStyle name="Normal 3 3 8 5" xfId="3916"/>
    <cellStyle name="Normal 3 3 8 5 2" xfId="8639"/>
    <cellStyle name="Normal 3 3 8 5 2 2" xfId="21264"/>
    <cellStyle name="Normal 3 3 8 5 2 2 2" xfId="56480"/>
    <cellStyle name="Normal 3 3 8 5 2 3" xfId="43883"/>
    <cellStyle name="Normal 3 3 8 5 2 4" xfId="33869"/>
    <cellStyle name="Normal 3 3 8 5 3" xfId="10420"/>
    <cellStyle name="Normal 3 3 8 5 3 2" xfId="23040"/>
    <cellStyle name="Normal 3 3 8 5 3 2 2" xfId="58256"/>
    <cellStyle name="Normal 3 3 8 5 3 3" xfId="45659"/>
    <cellStyle name="Normal 3 3 8 5 3 4" xfId="35645"/>
    <cellStyle name="Normal 3 3 8 5 4" xfId="12215"/>
    <cellStyle name="Normal 3 3 8 5 4 2" xfId="24816"/>
    <cellStyle name="Normal 3 3 8 5 4 2 2" xfId="60032"/>
    <cellStyle name="Normal 3 3 8 5 4 3" xfId="47435"/>
    <cellStyle name="Normal 3 3 8 5 4 4" xfId="37421"/>
    <cellStyle name="Normal 3 3 8 5 5" xfId="16580"/>
    <cellStyle name="Normal 3 3 8 5 5 2" xfId="51796"/>
    <cellStyle name="Normal 3 3 8 5 5 3" xfId="29185"/>
    <cellStyle name="Normal 3 3 8 5 6" xfId="14802"/>
    <cellStyle name="Normal 3 3 8 5 6 2" xfId="50020"/>
    <cellStyle name="Normal 3 3 8 5 7" xfId="39199"/>
    <cellStyle name="Normal 3 3 8 5 8" xfId="27409"/>
    <cellStyle name="Normal 3 3 8 6" xfId="4256"/>
    <cellStyle name="Normal 3 3 8 6 2" xfId="16902"/>
    <cellStyle name="Normal 3 3 8 6 2 2" xfId="52118"/>
    <cellStyle name="Normal 3 3 8 6 2 3" xfId="29507"/>
    <cellStyle name="Normal 3 3 8 6 3" xfId="13348"/>
    <cellStyle name="Normal 3 3 8 6 3 2" xfId="48566"/>
    <cellStyle name="Normal 3 3 8 6 4" xfId="39521"/>
    <cellStyle name="Normal 3 3 8 6 5" xfId="25955"/>
    <cellStyle name="Normal 3 3 8 7" xfId="5726"/>
    <cellStyle name="Normal 3 3 8 7 2" xfId="18356"/>
    <cellStyle name="Normal 3 3 8 7 2 2" xfId="53572"/>
    <cellStyle name="Normal 3 3 8 7 3" xfId="40975"/>
    <cellStyle name="Normal 3 3 8 7 4" xfId="30961"/>
    <cellStyle name="Normal 3 3 8 8" xfId="7185"/>
    <cellStyle name="Normal 3 3 8 8 2" xfId="19810"/>
    <cellStyle name="Normal 3 3 8 8 2 2" xfId="55026"/>
    <cellStyle name="Normal 3 3 8 8 3" xfId="42429"/>
    <cellStyle name="Normal 3 3 8 8 4" xfId="32415"/>
    <cellStyle name="Normal 3 3 8 9" xfId="8966"/>
    <cellStyle name="Normal 3 3 8 9 2" xfId="21586"/>
    <cellStyle name="Normal 3 3 8 9 2 2" xfId="56802"/>
    <cellStyle name="Normal 3 3 8 9 3" xfId="44205"/>
    <cellStyle name="Normal 3 3 8 9 4" xfId="34191"/>
    <cellStyle name="Normal 3 3 9" xfId="3004"/>
    <cellStyle name="Normal 3 3 9 10" xfId="25378"/>
    <cellStyle name="Normal 3 3 9 11" xfId="60913"/>
    <cellStyle name="Normal 3 3 9 2" xfId="4810"/>
    <cellStyle name="Normal 3 3 9 2 2" xfId="17456"/>
    <cellStyle name="Normal 3 3 9 2 2 2" xfId="52672"/>
    <cellStyle name="Normal 3 3 9 2 2 3" xfId="30061"/>
    <cellStyle name="Normal 3 3 9 2 3" xfId="13902"/>
    <cellStyle name="Normal 3 3 9 2 3 2" xfId="49120"/>
    <cellStyle name="Normal 3 3 9 2 4" xfId="40075"/>
    <cellStyle name="Normal 3 3 9 2 5" xfId="26509"/>
    <cellStyle name="Normal 3 3 9 3" xfId="6280"/>
    <cellStyle name="Normal 3 3 9 3 2" xfId="18910"/>
    <cellStyle name="Normal 3 3 9 3 2 2" xfId="54126"/>
    <cellStyle name="Normal 3 3 9 3 3" xfId="41529"/>
    <cellStyle name="Normal 3 3 9 3 4" xfId="31515"/>
    <cellStyle name="Normal 3 3 9 4" xfId="7739"/>
    <cellStyle name="Normal 3 3 9 4 2" xfId="20364"/>
    <cellStyle name="Normal 3 3 9 4 2 2" xfId="55580"/>
    <cellStyle name="Normal 3 3 9 4 3" xfId="42983"/>
    <cellStyle name="Normal 3 3 9 4 4" xfId="32969"/>
    <cellStyle name="Normal 3 3 9 5" xfId="9520"/>
    <cellStyle name="Normal 3 3 9 5 2" xfId="22140"/>
    <cellStyle name="Normal 3 3 9 5 2 2" xfId="57356"/>
    <cellStyle name="Normal 3 3 9 5 3" xfId="44759"/>
    <cellStyle name="Normal 3 3 9 5 4" xfId="34745"/>
    <cellStyle name="Normal 3 3 9 6" xfId="11313"/>
    <cellStyle name="Normal 3 3 9 6 2" xfId="23916"/>
    <cellStyle name="Normal 3 3 9 6 2 2" xfId="59132"/>
    <cellStyle name="Normal 3 3 9 6 3" xfId="46535"/>
    <cellStyle name="Normal 3 3 9 6 4" xfId="36521"/>
    <cellStyle name="Normal 3 3 9 7" xfId="15680"/>
    <cellStyle name="Normal 3 3 9 7 2" xfId="50896"/>
    <cellStyle name="Normal 3 3 9 7 3" xfId="28285"/>
    <cellStyle name="Normal 3 3 9 8" xfId="12771"/>
    <cellStyle name="Normal 3 3 9 8 2" xfId="47989"/>
    <cellStyle name="Normal 3 3 9 9" xfId="38299"/>
    <cellStyle name="Normal 3 3_District Target Attainment" xfId="1308"/>
    <cellStyle name="Normal 3 4" xfId="1309"/>
    <cellStyle name="Normal 3 4 10" xfId="2960"/>
    <cellStyle name="Normal 3 4 10 10" xfId="25339"/>
    <cellStyle name="Normal 3 4 10 11" xfId="60874"/>
    <cellStyle name="Normal 3 4 10 2" xfId="4771"/>
    <cellStyle name="Normal 3 4 10 2 2" xfId="17417"/>
    <cellStyle name="Normal 3 4 10 2 2 2" xfId="52633"/>
    <cellStyle name="Normal 3 4 10 2 2 3" xfId="30022"/>
    <cellStyle name="Normal 3 4 10 2 3" xfId="13863"/>
    <cellStyle name="Normal 3 4 10 2 3 2" xfId="49081"/>
    <cellStyle name="Normal 3 4 10 2 4" xfId="40036"/>
    <cellStyle name="Normal 3 4 10 2 5" xfId="26470"/>
    <cellStyle name="Normal 3 4 10 3" xfId="6241"/>
    <cellStyle name="Normal 3 4 10 3 2" xfId="18871"/>
    <cellStyle name="Normal 3 4 10 3 2 2" xfId="54087"/>
    <cellStyle name="Normal 3 4 10 3 3" xfId="41490"/>
    <cellStyle name="Normal 3 4 10 3 4" xfId="31476"/>
    <cellStyle name="Normal 3 4 10 4" xfId="7700"/>
    <cellStyle name="Normal 3 4 10 4 2" xfId="20325"/>
    <cellStyle name="Normal 3 4 10 4 2 2" xfId="55541"/>
    <cellStyle name="Normal 3 4 10 4 3" xfId="42944"/>
    <cellStyle name="Normal 3 4 10 4 4" xfId="32930"/>
    <cellStyle name="Normal 3 4 10 5" xfId="9481"/>
    <cellStyle name="Normal 3 4 10 5 2" xfId="22101"/>
    <cellStyle name="Normal 3 4 10 5 2 2" xfId="57317"/>
    <cellStyle name="Normal 3 4 10 5 3" xfId="44720"/>
    <cellStyle name="Normal 3 4 10 5 4" xfId="34706"/>
    <cellStyle name="Normal 3 4 10 6" xfId="11274"/>
    <cellStyle name="Normal 3 4 10 6 2" xfId="23877"/>
    <cellStyle name="Normal 3 4 10 6 2 2" xfId="59093"/>
    <cellStyle name="Normal 3 4 10 6 3" xfId="46496"/>
    <cellStyle name="Normal 3 4 10 6 4" xfId="36482"/>
    <cellStyle name="Normal 3 4 10 7" xfId="15641"/>
    <cellStyle name="Normal 3 4 10 7 2" xfId="50857"/>
    <cellStyle name="Normal 3 4 10 7 3" xfId="28246"/>
    <cellStyle name="Normal 3 4 10 8" xfId="12732"/>
    <cellStyle name="Normal 3 4 10 8 2" xfId="47950"/>
    <cellStyle name="Normal 3 4 10 9" xfId="38260"/>
    <cellStyle name="Normal 3 4 11" xfId="2839"/>
    <cellStyle name="Normal 3 4 11 10" xfId="25225"/>
    <cellStyle name="Normal 3 4 11 11" xfId="60760"/>
    <cellStyle name="Normal 3 4 11 2" xfId="4657"/>
    <cellStyle name="Normal 3 4 11 2 2" xfId="17303"/>
    <cellStyle name="Normal 3 4 11 2 2 2" xfId="52519"/>
    <cellStyle name="Normal 3 4 11 2 2 3" xfId="29908"/>
    <cellStyle name="Normal 3 4 11 2 3" xfId="13749"/>
    <cellStyle name="Normal 3 4 11 2 3 2" xfId="48967"/>
    <cellStyle name="Normal 3 4 11 2 4" xfId="39922"/>
    <cellStyle name="Normal 3 4 11 2 5" xfId="26356"/>
    <cellStyle name="Normal 3 4 11 3" xfId="6127"/>
    <cellStyle name="Normal 3 4 11 3 2" xfId="18757"/>
    <cellStyle name="Normal 3 4 11 3 2 2" xfId="53973"/>
    <cellStyle name="Normal 3 4 11 3 3" xfId="41376"/>
    <cellStyle name="Normal 3 4 11 3 4" xfId="31362"/>
    <cellStyle name="Normal 3 4 11 4" xfId="7586"/>
    <cellStyle name="Normal 3 4 11 4 2" xfId="20211"/>
    <cellStyle name="Normal 3 4 11 4 2 2" xfId="55427"/>
    <cellStyle name="Normal 3 4 11 4 3" xfId="42830"/>
    <cellStyle name="Normal 3 4 11 4 4" xfId="32816"/>
    <cellStyle name="Normal 3 4 11 5" xfId="9367"/>
    <cellStyle name="Normal 3 4 11 5 2" xfId="21987"/>
    <cellStyle name="Normal 3 4 11 5 2 2" xfId="57203"/>
    <cellStyle name="Normal 3 4 11 5 3" xfId="44606"/>
    <cellStyle name="Normal 3 4 11 5 4" xfId="34592"/>
    <cellStyle name="Normal 3 4 11 6" xfId="11160"/>
    <cellStyle name="Normal 3 4 11 6 2" xfId="23763"/>
    <cellStyle name="Normal 3 4 11 6 2 2" xfId="58979"/>
    <cellStyle name="Normal 3 4 11 6 3" xfId="46382"/>
    <cellStyle name="Normal 3 4 11 6 4" xfId="36368"/>
    <cellStyle name="Normal 3 4 11 7" xfId="15527"/>
    <cellStyle name="Normal 3 4 11 7 2" xfId="50743"/>
    <cellStyle name="Normal 3 4 11 7 3" xfId="28132"/>
    <cellStyle name="Normal 3 4 11 8" xfId="12618"/>
    <cellStyle name="Normal 3 4 11 8 2" xfId="47836"/>
    <cellStyle name="Normal 3 4 11 9" xfId="38146"/>
    <cellStyle name="Normal 3 4 12" xfId="3348"/>
    <cellStyle name="Normal 3 4 12 10" xfId="26843"/>
    <cellStyle name="Normal 3 4 12 11" xfId="61247"/>
    <cellStyle name="Normal 3 4 12 2" xfId="5144"/>
    <cellStyle name="Normal 3 4 12 2 2" xfId="17790"/>
    <cellStyle name="Normal 3 4 12 2 2 2" xfId="53006"/>
    <cellStyle name="Normal 3 4 12 2 3" xfId="40409"/>
    <cellStyle name="Normal 3 4 12 2 4" xfId="30395"/>
    <cellStyle name="Normal 3 4 12 3" xfId="6614"/>
    <cellStyle name="Normal 3 4 12 3 2" xfId="19244"/>
    <cellStyle name="Normal 3 4 12 3 2 2" xfId="54460"/>
    <cellStyle name="Normal 3 4 12 3 3" xfId="41863"/>
    <cellStyle name="Normal 3 4 12 3 4" xfId="31849"/>
    <cellStyle name="Normal 3 4 12 4" xfId="8073"/>
    <cellStyle name="Normal 3 4 12 4 2" xfId="20698"/>
    <cellStyle name="Normal 3 4 12 4 2 2" xfId="55914"/>
    <cellStyle name="Normal 3 4 12 4 3" xfId="43317"/>
    <cellStyle name="Normal 3 4 12 4 4" xfId="33303"/>
    <cellStyle name="Normal 3 4 12 5" xfId="9854"/>
    <cellStyle name="Normal 3 4 12 5 2" xfId="22474"/>
    <cellStyle name="Normal 3 4 12 5 2 2" xfId="57690"/>
    <cellStyle name="Normal 3 4 12 5 3" xfId="45093"/>
    <cellStyle name="Normal 3 4 12 5 4" xfId="35079"/>
    <cellStyle name="Normal 3 4 12 6" xfId="11647"/>
    <cellStyle name="Normal 3 4 12 6 2" xfId="24250"/>
    <cellStyle name="Normal 3 4 12 6 2 2" xfId="59466"/>
    <cellStyle name="Normal 3 4 12 6 3" xfId="46869"/>
    <cellStyle name="Normal 3 4 12 6 4" xfId="36855"/>
    <cellStyle name="Normal 3 4 12 7" xfId="16014"/>
    <cellStyle name="Normal 3 4 12 7 2" xfId="51230"/>
    <cellStyle name="Normal 3 4 12 7 3" xfId="28619"/>
    <cellStyle name="Normal 3 4 12 8" xfId="14236"/>
    <cellStyle name="Normal 3 4 12 8 2" xfId="49454"/>
    <cellStyle name="Normal 3 4 12 9" xfId="38633"/>
    <cellStyle name="Normal 3 4 13" xfId="2509"/>
    <cellStyle name="Normal 3 4 13 10" xfId="26034"/>
    <cellStyle name="Normal 3 4 13 11" xfId="60438"/>
    <cellStyle name="Normal 3 4 13 2" xfId="4335"/>
    <cellStyle name="Normal 3 4 13 2 2" xfId="16981"/>
    <cellStyle name="Normal 3 4 13 2 2 2" xfId="52197"/>
    <cellStyle name="Normal 3 4 13 2 3" xfId="39600"/>
    <cellStyle name="Normal 3 4 13 2 4" xfId="29586"/>
    <cellStyle name="Normal 3 4 13 3" xfId="5805"/>
    <cellStyle name="Normal 3 4 13 3 2" xfId="18435"/>
    <cellStyle name="Normal 3 4 13 3 2 2" xfId="53651"/>
    <cellStyle name="Normal 3 4 13 3 3" xfId="41054"/>
    <cellStyle name="Normal 3 4 13 3 4" xfId="31040"/>
    <cellStyle name="Normal 3 4 13 4" xfId="7264"/>
    <cellStyle name="Normal 3 4 13 4 2" xfId="19889"/>
    <cellStyle name="Normal 3 4 13 4 2 2" xfId="55105"/>
    <cellStyle name="Normal 3 4 13 4 3" xfId="42508"/>
    <cellStyle name="Normal 3 4 13 4 4" xfId="32494"/>
    <cellStyle name="Normal 3 4 13 5" xfId="9045"/>
    <cellStyle name="Normal 3 4 13 5 2" xfId="21665"/>
    <cellStyle name="Normal 3 4 13 5 2 2" xfId="56881"/>
    <cellStyle name="Normal 3 4 13 5 3" xfId="44284"/>
    <cellStyle name="Normal 3 4 13 5 4" xfId="34270"/>
    <cellStyle name="Normal 3 4 13 6" xfId="10838"/>
    <cellStyle name="Normal 3 4 13 6 2" xfId="23441"/>
    <cellStyle name="Normal 3 4 13 6 2 2" xfId="58657"/>
    <cellStyle name="Normal 3 4 13 6 3" xfId="46060"/>
    <cellStyle name="Normal 3 4 13 6 4" xfId="36046"/>
    <cellStyle name="Normal 3 4 13 7" xfId="15205"/>
    <cellStyle name="Normal 3 4 13 7 2" xfId="50421"/>
    <cellStyle name="Normal 3 4 13 7 3" xfId="27810"/>
    <cellStyle name="Normal 3 4 13 8" xfId="13427"/>
    <cellStyle name="Normal 3 4 13 8 2" xfId="48645"/>
    <cellStyle name="Normal 3 4 13 9" xfId="37824"/>
    <cellStyle name="Normal 3 4 14" xfId="3672"/>
    <cellStyle name="Normal 3 4 14 2" xfId="8396"/>
    <cellStyle name="Normal 3 4 14 2 2" xfId="21021"/>
    <cellStyle name="Normal 3 4 14 2 2 2" xfId="56237"/>
    <cellStyle name="Normal 3 4 14 2 3" xfId="43640"/>
    <cellStyle name="Normal 3 4 14 2 4" xfId="33626"/>
    <cellStyle name="Normal 3 4 14 3" xfId="10177"/>
    <cellStyle name="Normal 3 4 14 3 2" xfId="22797"/>
    <cellStyle name="Normal 3 4 14 3 2 2" xfId="58013"/>
    <cellStyle name="Normal 3 4 14 3 3" xfId="45416"/>
    <cellStyle name="Normal 3 4 14 3 4" xfId="35402"/>
    <cellStyle name="Normal 3 4 14 4" xfId="11972"/>
    <cellStyle name="Normal 3 4 14 4 2" xfId="24573"/>
    <cellStyle name="Normal 3 4 14 4 2 2" xfId="59789"/>
    <cellStyle name="Normal 3 4 14 4 3" xfId="47192"/>
    <cellStyle name="Normal 3 4 14 4 4" xfId="37178"/>
    <cellStyle name="Normal 3 4 14 5" xfId="16337"/>
    <cellStyle name="Normal 3 4 14 5 2" xfId="51553"/>
    <cellStyle name="Normal 3 4 14 5 3" xfId="28942"/>
    <cellStyle name="Normal 3 4 14 6" xfId="14559"/>
    <cellStyle name="Normal 3 4 14 6 2" xfId="49777"/>
    <cellStyle name="Normal 3 4 14 7" xfId="38956"/>
    <cellStyle name="Normal 3 4 14 8" xfId="27166"/>
    <cellStyle name="Normal 3 4 15" xfId="4004"/>
    <cellStyle name="Normal 3 4 15 2" xfId="16659"/>
    <cellStyle name="Normal 3 4 15 2 2" xfId="51875"/>
    <cellStyle name="Normal 3 4 15 2 3" xfId="29264"/>
    <cellStyle name="Normal 3 4 15 3" xfId="13105"/>
    <cellStyle name="Normal 3 4 15 3 2" xfId="48323"/>
    <cellStyle name="Normal 3 4 15 4" xfId="39278"/>
    <cellStyle name="Normal 3 4 15 5" xfId="25712"/>
    <cellStyle name="Normal 3 4 16" xfId="5483"/>
    <cellStyle name="Normal 3 4 16 2" xfId="18113"/>
    <cellStyle name="Normal 3 4 16 2 2" xfId="53329"/>
    <cellStyle name="Normal 3 4 16 3" xfId="40732"/>
    <cellStyle name="Normal 3 4 16 4" xfId="30718"/>
    <cellStyle name="Normal 3 4 17" xfId="6939"/>
    <cellStyle name="Normal 3 4 17 2" xfId="19567"/>
    <cellStyle name="Normal 3 4 17 2 2" xfId="54783"/>
    <cellStyle name="Normal 3 4 17 3" xfId="42186"/>
    <cellStyle name="Normal 3 4 17 4" xfId="32172"/>
    <cellStyle name="Normal 3 4 18" xfId="8721"/>
    <cellStyle name="Normal 3 4 18 2" xfId="21343"/>
    <cellStyle name="Normal 3 4 18 2 2" xfId="56559"/>
    <cellStyle name="Normal 3 4 18 3" xfId="43962"/>
    <cellStyle name="Normal 3 4 18 4" xfId="33948"/>
    <cellStyle name="Normal 3 4 19" xfId="10665"/>
    <cellStyle name="Normal 3 4 19 2" xfId="23276"/>
    <cellStyle name="Normal 3 4 19 2 2" xfId="58492"/>
    <cellStyle name="Normal 3 4 19 3" xfId="45895"/>
    <cellStyle name="Normal 3 4 19 4" xfId="35881"/>
    <cellStyle name="Normal 3 4 2" xfId="1310"/>
    <cellStyle name="Normal 3 4 2 2" xfId="1311"/>
    <cellStyle name="Normal 3 4 2_District Target Attainment" xfId="1312"/>
    <cellStyle name="Normal 3 4 20" xfId="14882"/>
    <cellStyle name="Normal 3 4 20 2" xfId="50099"/>
    <cellStyle name="Normal 3 4 20 3" xfId="27488"/>
    <cellStyle name="Normal 3 4 21" xfId="12296"/>
    <cellStyle name="Normal 3 4 21 2" xfId="47514"/>
    <cellStyle name="Normal 3 4 22" xfId="37501"/>
    <cellStyle name="Normal 3 4 23" xfId="24903"/>
    <cellStyle name="Normal 3 4 24" xfId="60116"/>
    <cellStyle name="Normal 3 4 3" xfId="1313"/>
    <cellStyle name="Normal 3 4 3 10" xfId="7013"/>
    <cellStyle name="Normal 3 4 3 10 2" xfId="19639"/>
    <cellStyle name="Normal 3 4 3 10 2 2" xfId="54855"/>
    <cellStyle name="Normal 3 4 3 10 3" xfId="42258"/>
    <cellStyle name="Normal 3 4 3 10 4" xfId="32244"/>
    <cellStyle name="Normal 3 4 3 11" xfId="8794"/>
    <cellStyle name="Normal 3 4 3 11 2" xfId="21415"/>
    <cellStyle name="Normal 3 4 3 11 2 2" xfId="56631"/>
    <cellStyle name="Normal 3 4 3 11 3" xfId="44034"/>
    <cellStyle name="Normal 3 4 3 11 4" xfId="34020"/>
    <cellStyle name="Normal 3 4 3 12" xfId="10666"/>
    <cellStyle name="Normal 3 4 3 12 2" xfId="23277"/>
    <cellStyle name="Normal 3 4 3 12 2 2" xfId="58493"/>
    <cellStyle name="Normal 3 4 3 12 3" xfId="45896"/>
    <cellStyle name="Normal 3 4 3 12 4" xfId="35882"/>
    <cellStyle name="Normal 3 4 3 13" xfId="14954"/>
    <cellStyle name="Normal 3 4 3 13 2" xfId="50171"/>
    <cellStyle name="Normal 3 4 3 13 3" xfId="27560"/>
    <cellStyle name="Normal 3 4 3 14" xfId="12368"/>
    <cellStyle name="Normal 3 4 3 14 2" xfId="47586"/>
    <cellStyle name="Normal 3 4 3 15" xfId="37573"/>
    <cellStyle name="Normal 3 4 3 16" xfId="24975"/>
    <cellStyle name="Normal 3 4 3 17" xfId="60188"/>
    <cellStyle name="Normal 3 4 3 2" xfId="1314"/>
    <cellStyle name="Normal 3 4 3 2 10" xfId="10667"/>
    <cellStyle name="Normal 3 4 3 2 10 2" xfId="23278"/>
    <cellStyle name="Normal 3 4 3 2 10 2 2" xfId="58494"/>
    <cellStyle name="Normal 3 4 3 2 10 3" xfId="45897"/>
    <cellStyle name="Normal 3 4 3 2 10 4" xfId="35883"/>
    <cellStyle name="Normal 3 4 3 2 11" xfId="15109"/>
    <cellStyle name="Normal 3 4 3 2 11 2" xfId="50325"/>
    <cellStyle name="Normal 3 4 3 2 11 3" xfId="27714"/>
    <cellStyle name="Normal 3 4 3 2 12" xfId="12522"/>
    <cellStyle name="Normal 3 4 3 2 12 2" xfId="47740"/>
    <cellStyle name="Normal 3 4 3 2 13" xfId="37728"/>
    <cellStyle name="Normal 3 4 3 2 14" xfId="25129"/>
    <cellStyle name="Normal 3 4 3 2 15" xfId="60342"/>
    <cellStyle name="Normal 3 4 3 2 2" xfId="3245"/>
    <cellStyle name="Normal 3 4 3 2 2 10" xfId="25613"/>
    <cellStyle name="Normal 3 4 3 2 2 11" xfId="61148"/>
    <cellStyle name="Normal 3 4 3 2 2 2" xfId="5045"/>
    <cellStyle name="Normal 3 4 3 2 2 2 2" xfId="17691"/>
    <cellStyle name="Normal 3 4 3 2 2 2 2 2" xfId="52907"/>
    <cellStyle name="Normal 3 4 3 2 2 2 2 3" xfId="30296"/>
    <cellStyle name="Normal 3 4 3 2 2 2 3" xfId="14137"/>
    <cellStyle name="Normal 3 4 3 2 2 2 3 2" xfId="49355"/>
    <cellStyle name="Normal 3 4 3 2 2 2 4" xfId="40310"/>
    <cellStyle name="Normal 3 4 3 2 2 2 5" xfId="26744"/>
    <cellStyle name="Normal 3 4 3 2 2 3" xfId="6515"/>
    <cellStyle name="Normal 3 4 3 2 2 3 2" xfId="19145"/>
    <cellStyle name="Normal 3 4 3 2 2 3 2 2" xfId="54361"/>
    <cellStyle name="Normal 3 4 3 2 2 3 3" xfId="41764"/>
    <cellStyle name="Normal 3 4 3 2 2 3 4" xfId="31750"/>
    <cellStyle name="Normal 3 4 3 2 2 4" xfId="7974"/>
    <cellStyle name="Normal 3 4 3 2 2 4 2" xfId="20599"/>
    <cellStyle name="Normal 3 4 3 2 2 4 2 2" xfId="55815"/>
    <cellStyle name="Normal 3 4 3 2 2 4 3" xfId="43218"/>
    <cellStyle name="Normal 3 4 3 2 2 4 4" xfId="33204"/>
    <cellStyle name="Normal 3 4 3 2 2 5" xfId="9755"/>
    <cellStyle name="Normal 3 4 3 2 2 5 2" xfId="22375"/>
    <cellStyle name="Normal 3 4 3 2 2 5 2 2" xfId="57591"/>
    <cellStyle name="Normal 3 4 3 2 2 5 3" xfId="44994"/>
    <cellStyle name="Normal 3 4 3 2 2 5 4" xfId="34980"/>
    <cellStyle name="Normal 3 4 3 2 2 6" xfId="11548"/>
    <cellStyle name="Normal 3 4 3 2 2 6 2" xfId="24151"/>
    <cellStyle name="Normal 3 4 3 2 2 6 2 2" xfId="59367"/>
    <cellStyle name="Normal 3 4 3 2 2 6 3" xfId="46770"/>
    <cellStyle name="Normal 3 4 3 2 2 6 4" xfId="36756"/>
    <cellStyle name="Normal 3 4 3 2 2 7" xfId="15915"/>
    <cellStyle name="Normal 3 4 3 2 2 7 2" xfId="51131"/>
    <cellStyle name="Normal 3 4 3 2 2 7 3" xfId="28520"/>
    <cellStyle name="Normal 3 4 3 2 2 8" xfId="13006"/>
    <cellStyle name="Normal 3 4 3 2 2 8 2" xfId="48224"/>
    <cellStyle name="Normal 3 4 3 2 2 9" xfId="38534"/>
    <cellStyle name="Normal 3 4 3 2 3" xfId="3574"/>
    <cellStyle name="Normal 3 4 3 2 3 10" xfId="27069"/>
    <cellStyle name="Normal 3 4 3 2 3 11" xfId="61473"/>
    <cellStyle name="Normal 3 4 3 2 3 2" xfId="5370"/>
    <cellStyle name="Normal 3 4 3 2 3 2 2" xfId="18016"/>
    <cellStyle name="Normal 3 4 3 2 3 2 2 2" xfId="53232"/>
    <cellStyle name="Normal 3 4 3 2 3 2 3" xfId="40635"/>
    <cellStyle name="Normal 3 4 3 2 3 2 4" xfId="30621"/>
    <cellStyle name="Normal 3 4 3 2 3 3" xfId="6840"/>
    <cellStyle name="Normal 3 4 3 2 3 3 2" xfId="19470"/>
    <cellStyle name="Normal 3 4 3 2 3 3 2 2" xfId="54686"/>
    <cellStyle name="Normal 3 4 3 2 3 3 3" xfId="42089"/>
    <cellStyle name="Normal 3 4 3 2 3 3 4" xfId="32075"/>
    <cellStyle name="Normal 3 4 3 2 3 4" xfId="8299"/>
    <cellStyle name="Normal 3 4 3 2 3 4 2" xfId="20924"/>
    <cellStyle name="Normal 3 4 3 2 3 4 2 2" xfId="56140"/>
    <cellStyle name="Normal 3 4 3 2 3 4 3" xfId="43543"/>
    <cellStyle name="Normal 3 4 3 2 3 4 4" xfId="33529"/>
    <cellStyle name="Normal 3 4 3 2 3 5" xfId="10080"/>
    <cellStyle name="Normal 3 4 3 2 3 5 2" xfId="22700"/>
    <cellStyle name="Normal 3 4 3 2 3 5 2 2" xfId="57916"/>
    <cellStyle name="Normal 3 4 3 2 3 5 3" xfId="45319"/>
    <cellStyle name="Normal 3 4 3 2 3 5 4" xfId="35305"/>
    <cellStyle name="Normal 3 4 3 2 3 6" xfId="11873"/>
    <cellStyle name="Normal 3 4 3 2 3 6 2" xfId="24476"/>
    <cellStyle name="Normal 3 4 3 2 3 6 2 2" xfId="59692"/>
    <cellStyle name="Normal 3 4 3 2 3 6 3" xfId="47095"/>
    <cellStyle name="Normal 3 4 3 2 3 6 4" xfId="37081"/>
    <cellStyle name="Normal 3 4 3 2 3 7" xfId="16240"/>
    <cellStyle name="Normal 3 4 3 2 3 7 2" xfId="51456"/>
    <cellStyle name="Normal 3 4 3 2 3 7 3" xfId="28845"/>
    <cellStyle name="Normal 3 4 3 2 3 8" xfId="14462"/>
    <cellStyle name="Normal 3 4 3 2 3 8 2" xfId="49680"/>
    <cellStyle name="Normal 3 4 3 2 3 9" xfId="38859"/>
    <cellStyle name="Normal 3 4 3 2 4" xfId="2736"/>
    <cellStyle name="Normal 3 4 3 2 4 10" xfId="26260"/>
    <cellStyle name="Normal 3 4 3 2 4 11" xfId="60664"/>
    <cellStyle name="Normal 3 4 3 2 4 2" xfId="4561"/>
    <cellStyle name="Normal 3 4 3 2 4 2 2" xfId="17207"/>
    <cellStyle name="Normal 3 4 3 2 4 2 2 2" xfId="52423"/>
    <cellStyle name="Normal 3 4 3 2 4 2 3" xfId="39826"/>
    <cellStyle name="Normal 3 4 3 2 4 2 4" xfId="29812"/>
    <cellStyle name="Normal 3 4 3 2 4 3" xfId="6031"/>
    <cellStyle name="Normal 3 4 3 2 4 3 2" xfId="18661"/>
    <cellStyle name="Normal 3 4 3 2 4 3 2 2" xfId="53877"/>
    <cellStyle name="Normal 3 4 3 2 4 3 3" xfId="41280"/>
    <cellStyle name="Normal 3 4 3 2 4 3 4" xfId="31266"/>
    <cellStyle name="Normal 3 4 3 2 4 4" xfId="7490"/>
    <cellStyle name="Normal 3 4 3 2 4 4 2" xfId="20115"/>
    <cellStyle name="Normal 3 4 3 2 4 4 2 2" xfId="55331"/>
    <cellStyle name="Normal 3 4 3 2 4 4 3" xfId="42734"/>
    <cellStyle name="Normal 3 4 3 2 4 4 4" xfId="32720"/>
    <cellStyle name="Normal 3 4 3 2 4 5" xfId="9271"/>
    <cellStyle name="Normal 3 4 3 2 4 5 2" xfId="21891"/>
    <cellStyle name="Normal 3 4 3 2 4 5 2 2" xfId="57107"/>
    <cellStyle name="Normal 3 4 3 2 4 5 3" xfId="44510"/>
    <cellStyle name="Normal 3 4 3 2 4 5 4" xfId="34496"/>
    <cellStyle name="Normal 3 4 3 2 4 6" xfId="11064"/>
    <cellStyle name="Normal 3 4 3 2 4 6 2" xfId="23667"/>
    <cellStyle name="Normal 3 4 3 2 4 6 2 2" xfId="58883"/>
    <cellStyle name="Normal 3 4 3 2 4 6 3" xfId="46286"/>
    <cellStyle name="Normal 3 4 3 2 4 6 4" xfId="36272"/>
    <cellStyle name="Normal 3 4 3 2 4 7" xfId="15431"/>
    <cellStyle name="Normal 3 4 3 2 4 7 2" xfId="50647"/>
    <cellStyle name="Normal 3 4 3 2 4 7 3" xfId="28036"/>
    <cellStyle name="Normal 3 4 3 2 4 8" xfId="13653"/>
    <cellStyle name="Normal 3 4 3 2 4 8 2" xfId="48871"/>
    <cellStyle name="Normal 3 4 3 2 4 9" xfId="38050"/>
    <cellStyle name="Normal 3 4 3 2 5" xfId="3899"/>
    <cellStyle name="Normal 3 4 3 2 5 2" xfId="8622"/>
    <cellStyle name="Normal 3 4 3 2 5 2 2" xfId="21247"/>
    <cellStyle name="Normal 3 4 3 2 5 2 2 2" xfId="56463"/>
    <cellStyle name="Normal 3 4 3 2 5 2 3" xfId="43866"/>
    <cellStyle name="Normal 3 4 3 2 5 2 4" xfId="33852"/>
    <cellStyle name="Normal 3 4 3 2 5 3" xfId="10403"/>
    <cellStyle name="Normal 3 4 3 2 5 3 2" xfId="23023"/>
    <cellStyle name="Normal 3 4 3 2 5 3 2 2" xfId="58239"/>
    <cellStyle name="Normal 3 4 3 2 5 3 3" xfId="45642"/>
    <cellStyle name="Normal 3 4 3 2 5 3 4" xfId="35628"/>
    <cellStyle name="Normal 3 4 3 2 5 4" xfId="12198"/>
    <cellStyle name="Normal 3 4 3 2 5 4 2" xfId="24799"/>
    <cellStyle name="Normal 3 4 3 2 5 4 2 2" xfId="60015"/>
    <cellStyle name="Normal 3 4 3 2 5 4 3" xfId="47418"/>
    <cellStyle name="Normal 3 4 3 2 5 4 4" xfId="37404"/>
    <cellStyle name="Normal 3 4 3 2 5 5" xfId="16563"/>
    <cellStyle name="Normal 3 4 3 2 5 5 2" xfId="51779"/>
    <cellStyle name="Normal 3 4 3 2 5 5 3" xfId="29168"/>
    <cellStyle name="Normal 3 4 3 2 5 6" xfId="14785"/>
    <cellStyle name="Normal 3 4 3 2 5 6 2" xfId="50003"/>
    <cellStyle name="Normal 3 4 3 2 5 7" xfId="39182"/>
    <cellStyle name="Normal 3 4 3 2 5 8" xfId="27392"/>
    <cellStyle name="Normal 3 4 3 2 6" xfId="4239"/>
    <cellStyle name="Normal 3 4 3 2 6 2" xfId="16885"/>
    <cellStyle name="Normal 3 4 3 2 6 2 2" xfId="52101"/>
    <cellStyle name="Normal 3 4 3 2 6 2 3" xfId="29490"/>
    <cellStyle name="Normal 3 4 3 2 6 3" xfId="13331"/>
    <cellStyle name="Normal 3 4 3 2 6 3 2" xfId="48549"/>
    <cellStyle name="Normal 3 4 3 2 6 4" xfId="39504"/>
    <cellStyle name="Normal 3 4 3 2 6 5" xfId="25938"/>
    <cellStyle name="Normal 3 4 3 2 7" xfId="5709"/>
    <cellStyle name="Normal 3 4 3 2 7 2" xfId="18339"/>
    <cellStyle name="Normal 3 4 3 2 7 2 2" xfId="53555"/>
    <cellStyle name="Normal 3 4 3 2 7 3" xfId="40958"/>
    <cellStyle name="Normal 3 4 3 2 7 4" xfId="30944"/>
    <cellStyle name="Normal 3 4 3 2 8" xfId="7168"/>
    <cellStyle name="Normal 3 4 3 2 8 2" xfId="19793"/>
    <cellStyle name="Normal 3 4 3 2 8 2 2" xfId="55009"/>
    <cellStyle name="Normal 3 4 3 2 8 3" xfId="42412"/>
    <cellStyle name="Normal 3 4 3 2 8 4" xfId="32398"/>
    <cellStyle name="Normal 3 4 3 2 9" xfId="8949"/>
    <cellStyle name="Normal 3 4 3 2 9 2" xfId="21569"/>
    <cellStyle name="Normal 3 4 3 2 9 2 2" xfId="56785"/>
    <cellStyle name="Normal 3 4 3 2 9 3" xfId="44188"/>
    <cellStyle name="Normal 3 4 3 2 9 4" xfId="34174"/>
    <cellStyle name="Normal 3 4 3 3" xfId="3085"/>
    <cellStyle name="Normal 3 4 3 3 10" xfId="25456"/>
    <cellStyle name="Normal 3 4 3 3 11" xfId="60991"/>
    <cellStyle name="Normal 3 4 3 3 2" xfId="4888"/>
    <cellStyle name="Normal 3 4 3 3 2 2" xfId="17534"/>
    <cellStyle name="Normal 3 4 3 3 2 2 2" xfId="52750"/>
    <cellStyle name="Normal 3 4 3 3 2 2 3" xfId="30139"/>
    <cellStyle name="Normal 3 4 3 3 2 3" xfId="13980"/>
    <cellStyle name="Normal 3 4 3 3 2 3 2" xfId="49198"/>
    <cellStyle name="Normal 3 4 3 3 2 4" xfId="40153"/>
    <cellStyle name="Normal 3 4 3 3 2 5" xfId="26587"/>
    <cellStyle name="Normal 3 4 3 3 3" xfId="6358"/>
    <cellStyle name="Normal 3 4 3 3 3 2" xfId="18988"/>
    <cellStyle name="Normal 3 4 3 3 3 2 2" xfId="54204"/>
    <cellStyle name="Normal 3 4 3 3 3 3" xfId="41607"/>
    <cellStyle name="Normal 3 4 3 3 3 4" xfId="31593"/>
    <cellStyle name="Normal 3 4 3 3 4" xfId="7817"/>
    <cellStyle name="Normal 3 4 3 3 4 2" xfId="20442"/>
    <cellStyle name="Normal 3 4 3 3 4 2 2" xfId="55658"/>
    <cellStyle name="Normal 3 4 3 3 4 3" xfId="43061"/>
    <cellStyle name="Normal 3 4 3 3 4 4" xfId="33047"/>
    <cellStyle name="Normal 3 4 3 3 5" xfId="9598"/>
    <cellStyle name="Normal 3 4 3 3 5 2" xfId="22218"/>
    <cellStyle name="Normal 3 4 3 3 5 2 2" xfId="57434"/>
    <cellStyle name="Normal 3 4 3 3 5 3" xfId="44837"/>
    <cellStyle name="Normal 3 4 3 3 5 4" xfId="34823"/>
    <cellStyle name="Normal 3 4 3 3 6" xfId="11391"/>
    <cellStyle name="Normal 3 4 3 3 6 2" xfId="23994"/>
    <cellStyle name="Normal 3 4 3 3 6 2 2" xfId="59210"/>
    <cellStyle name="Normal 3 4 3 3 6 3" xfId="46613"/>
    <cellStyle name="Normal 3 4 3 3 6 4" xfId="36599"/>
    <cellStyle name="Normal 3 4 3 3 7" xfId="15758"/>
    <cellStyle name="Normal 3 4 3 3 7 2" xfId="50974"/>
    <cellStyle name="Normal 3 4 3 3 7 3" xfId="28363"/>
    <cellStyle name="Normal 3 4 3 3 8" xfId="12849"/>
    <cellStyle name="Normal 3 4 3 3 8 2" xfId="48067"/>
    <cellStyle name="Normal 3 4 3 3 9" xfId="38377"/>
    <cellStyle name="Normal 3 4 3 4" xfId="2912"/>
    <cellStyle name="Normal 3 4 3 4 10" xfId="25297"/>
    <cellStyle name="Normal 3 4 3 4 11" xfId="60832"/>
    <cellStyle name="Normal 3 4 3 4 2" xfId="4729"/>
    <cellStyle name="Normal 3 4 3 4 2 2" xfId="17375"/>
    <cellStyle name="Normal 3 4 3 4 2 2 2" xfId="52591"/>
    <cellStyle name="Normal 3 4 3 4 2 2 3" xfId="29980"/>
    <cellStyle name="Normal 3 4 3 4 2 3" xfId="13821"/>
    <cellStyle name="Normal 3 4 3 4 2 3 2" xfId="49039"/>
    <cellStyle name="Normal 3 4 3 4 2 4" xfId="39994"/>
    <cellStyle name="Normal 3 4 3 4 2 5" xfId="26428"/>
    <cellStyle name="Normal 3 4 3 4 3" xfId="6199"/>
    <cellStyle name="Normal 3 4 3 4 3 2" xfId="18829"/>
    <cellStyle name="Normal 3 4 3 4 3 2 2" xfId="54045"/>
    <cellStyle name="Normal 3 4 3 4 3 3" xfId="41448"/>
    <cellStyle name="Normal 3 4 3 4 3 4" xfId="31434"/>
    <cellStyle name="Normal 3 4 3 4 4" xfId="7658"/>
    <cellStyle name="Normal 3 4 3 4 4 2" xfId="20283"/>
    <cellStyle name="Normal 3 4 3 4 4 2 2" xfId="55499"/>
    <cellStyle name="Normal 3 4 3 4 4 3" xfId="42902"/>
    <cellStyle name="Normal 3 4 3 4 4 4" xfId="32888"/>
    <cellStyle name="Normal 3 4 3 4 5" xfId="9439"/>
    <cellStyle name="Normal 3 4 3 4 5 2" xfId="22059"/>
    <cellStyle name="Normal 3 4 3 4 5 2 2" xfId="57275"/>
    <cellStyle name="Normal 3 4 3 4 5 3" xfId="44678"/>
    <cellStyle name="Normal 3 4 3 4 5 4" xfId="34664"/>
    <cellStyle name="Normal 3 4 3 4 6" xfId="11232"/>
    <cellStyle name="Normal 3 4 3 4 6 2" xfId="23835"/>
    <cellStyle name="Normal 3 4 3 4 6 2 2" xfId="59051"/>
    <cellStyle name="Normal 3 4 3 4 6 3" xfId="46454"/>
    <cellStyle name="Normal 3 4 3 4 6 4" xfId="36440"/>
    <cellStyle name="Normal 3 4 3 4 7" xfId="15599"/>
    <cellStyle name="Normal 3 4 3 4 7 2" xfId="50815"/>
    <cellStyle name="Normal 3 4 3 4 7 3" xfId="28204"/>
    <cellStyle name="Normal 3 4 3 4 8" xfId="12690"/>
    <cellStyle name="Normal 3 4 3 4 8 2" xfId="47908"/>
    <cellStyle name="Normal 3 4 3 4 9" xfId="38218"/>
    <cellStyle name="Normal 3 4 3 5" xfId="3420"/>
    <cellStyle name="Normal 3 4 3 5 10" xfId="26915"/>
    <cellStyle name="Normal 3 4 3 5 11" xfId="61319"/>
    <cellStyle name="Normal 3 4 3 5 2" xfId="5216"/>
    <cellStyle name="Normal 3 4 3 5 2 2" xfId="17862"/>
    <cellStyle name="Normal 3 4 3 5 2 2 2" xfId="53078"/>
    <cellStyle name="Normal 3 4 3 5 2 3" xfId="40481"/>
    <cellStyle name="Normal 3 4 3 5 2 4" xfId="30467"/>
    <cellStyle name="Normal 3 4 3 5 3" xfId="6686"/>
    <cellStyle name="Normal 3 4 3 5 3 2" xfId="19316"/>
    <cellStyle name="Normal 3 4 3 5 3 2 2" xfId="54532"/>
    <cellStyle name="Normal 3 4 3 5 3 3" xfId="41935"/>
    <cellStyle name="Normal 3 4 3 5 3 4" xfId="31921"/>
    <cellStyle name="Normal 3 4 3 5 4" xfId="8145"/>
    <cellStyle name="Normal 3 4 3 5 4 2" xfId="20770"/>
    <cellStyle name="Normal 3 4 3 5 4 2 2" xfId="55986"/>
    <cellStyle name="Normal 3 4 3 5 4 3" xfId="43389"/>
    <cellStyle name="Normal 3 4 3 5 4 4" xfId="33375"/>
    <cellStyle name="Normal 3 4 3 5 5" xfId="9926"/>
    <cellStyle name="Normal 3 4 3 5 5 2" xfId="22546"/>
    <cellStyle name="Normal 3 4 3 5 5 2 2" xfId="57762"/>
    <cellStyle name="Normal 3 4 3 5 5 3" xfId="45165"/>
    <cellStyle name="Normal 3 4 3 5 5 4" xfId="35151"/>
    <cellStyle name="Normal 3 4 3 5 6" xfId="11719"/>
    <cellStyle name="Normal 3 4 3 5 6 2" xfId="24322"/>
    <cellStyle name="Normal 3 4 3 5 6 2 2" xfId="59538"/>
    <cellStyle name="Normal 3 4 3 5 6 3" xfId="46941"/>
    <cellStyle name="Normal 3 4 3 5 6 4" xfId="36927"/>
    <cellStyle name="Normal 3 4 3 5 7" xfId="16086"/>
    <cellStyle name="Normal 3 4 3 5 7 2" xfId="51302"/>
    <cellStyle name="Normal 3 4 3 5 7 3" xfId="28691"/>
    <cellStyle name="Normal 3 4 3 5 8" xfId="14308"/>
    <cellStyle name="Normal 3 4 3 5 8 2" xfId="49526"/>
    <cellStyle name="Normal 3 4 3 5 9" xfId="38705"/>
    <cellStyle name="Normal 3 4 3 6" xfId="2581"/>
    <cellStyle name="Normal 3 4 3 6 10" xfId="26106"/>
    <cellStyle name="Normal 3 4 3 6 11" xfId="60510"/>
    <cellStyle name="Normal 3 4 3 6 2" xfId="4407"/>
    <cellStyle name="Normal 3 4 3 6 2 2" xfId="17053"/>
    <cellStyle name="Normal 3 4 3 6 2 2 2" xfId="52269"/>
    <cellStyle name="Normal 3 4 3 6 2 3" xfId="39672"/>
    <cellStyle name="Normal 3 4 3 6 2 4" xfId="29658"/>
    <cellStyle name="Normal 3 4 3 6 3" xfId="5877"/>
    <cellStyle name="Normal 3 4 3 6 3 2" xfId="18507"/>
    <cellStyle name="Normal 3 4 3 6 3 2 2" xfId="53723"/>
    <cellStyle name="Normal 3 4 3 6 3 3" xfId="41126"/>
    <cellStyle name="Normal 3 4 3 6 3 4" xfId="31112"/>
    <cellStyle name="Normal 3 4 3 6 4" xfId="7336"/>
    <cellStyle name="Normal 3 4 3 6 4 2" xfId="19961"/>
    <cellStyle name="Normal 3 4 3 6 4 2 2" xfId="55177"/>
    <cellStyle name="Normal 3 4 3 6 4 3" xfId="42580"/>
    <cellStyle name="Normal 3 4 3 6 4 4" xfId="32566"/>
    <cellStyle name="Normal 3 4 3 6 5" xfId="9117"/>
    <cellStyle name="Normal 3 4 3 6 5 2" xfId="21737"/>
    <cellStyle name="Normal 3 4 3 6 5 2 2" xfId="56953"/>
    <cellStyle name="Normal 3 4 3 6 5 3" xfId="44356"/>
    <cellStyle name="Normal 3 4 3 6 5 4" xfId="34342"/>
    <cellStyle name="Normal 3 4 3 6 6" xfId="10910"/>
    <cellStyle name="Normal 3 4 3 6 6 2" xfId="23513"/>
    <cellStyle name="Normal 3 4 3 6 6 2 2" xfId="58729"/>
    <cellStyle name="Normal 3 4 3 6 6 3" xfId="46132"/>
    <cellStyle name="Normal 3 4 3 6 6 4" xfId="36118"/>
    <cellStyle name="Normal 3 4 3 6 7" xfId="15277"/>
    <cellStyle name="Normal 3 4 3 6 7 2" xfId="50493"/>
    <cellStyle name="Normal 3 4 3 6 7 3" xfId="27882"/>
    <cellStyle name="Normal 3 4 3 6 8" xfId="13499"/>
    <cellStyle name="Normal 3 4 3 6 8 2" xfId="48717"/>
    <cellStyle name="Normal 3 4 3 6 9" xfId="37896"/>
    <cellStyle name="Normal 3 4 3 7" xfId="3744"/>
    <cellStyle name="Normal 3 4 3 7 2" xfId="8468"/>
    <cellStyle name="Normal 3 4 3 7 2 2" xfId="21093"/>
    <cellStyle name="Normal 3 4 3 7 2 2 2" xfId="56309"/>
    <cellStyle name="Normal 3 4 3 7 2 3" xfId="43712"/>
    <cellStyle name="Normal 3 4 3 7 2 4" xfId="33698"/>
    <cellStyle name="Normal 3 4 3 7 3" xfId="10249"/>
    <cellStyle name="Normal 3 4 3 7 3 2" xfId="22869"/>
    <cellStyle name="Normal 3 4 3 7 3 2 2" xfId="58085"/>
    <cellStyle name="Normal 3 4 3 7 3 3" xfId="45488"/>
    <cellStyle name="Normal 3 4 3 7 3 4" xfId="35474"/>
    <cellStyle name="Normal 3 4 3 7 4" xfId="12044"/>
    <cellStyle name="Normal 3 4 3 7 4 2" xfId="24645"/>
    <cellStyle name="Normal 3 4 3 7 4 2 2" xfId="59861"/>
    <cellStyle name="Normal 3 4 3 7 4 3" xfId="47264"/>
    <cellStyle name="Normal 3 4 3 7 4 4" xfId="37250"/>
    <cellStyle name="Normal 3 4 3 7 5" xfId="16409"/>
    <cellStyle name="Normal 3 4 3 7 5 2" xfId="51625"/>
    <cellStyle name="Normal 3 4 3 7 5 3" xfId="29014"/>
    <cellStyle name="Normal 3 4 3 7 6" xfId="14631"/>
    <cellStyle name="Normal 3 4 3 7 6 2" xfId="49849"/>
    <cellStyle name="Normal 3 4 3 7 7" xfId="39028"/>
    <cellStyle name="Normal 3 4 3 7 8" xfId="27238"/>
    <cellStyle name="Normal 3 4 3 8" xfId="4082"/>
    <cellStyle name="Normal 3 4 3 8 2" xfId="16731"/>
    <cellStyle name="Normal 3 4 3 8 2 2" xfId="51947"/>
    <cellStyle name="Normal 3 4 3 8 2 3" xfId="29336"/>
    <cellStyle name="Normal 3 4 3 8 3" xfId="13177"/>
    <cellStyle name="Normal 3 4 3 8 3 2" xfId="48395"/>
    <cellStyle name="Normal 3 4 3 8 4" xfId="39350"/>
    <cellStyle name="Normal 3 4 3 8 5" xfId="25784"/>
    <cellStyle name="Normal 3 4 3 9" xfId="5555"/>
    <cellStyle name="Normal 3 4 3 9 2" xfId="18185"/>
    <cellStyle name="Normal 3 4 3 9 2 2" xfId="53401"/>
    <cellStyle name="Normal 3 4 3 9 3" xfId="40804"/>
    <cellStyle name="Normal 3 4 3 9 4" xfId="30790"/>
    <cellStyle name="Normal 3 4 4" xfId="1315"/>
    <cellStyle name="Normal 3 4 4 10" xfId="7034"/>
    <cellStyle name="Normal 3 4 4 10 2" xfId="19659"/>
    <cellStyle name="Normal 3 4 4 10 2 2" xfId="54875"/>
    <cellStyle name="Normal 3 4 4 10 3" xfId="42278"/>
    <cellStyle name="Normal 3 4 4 10 4" xfId="32264"/>
    <cellStyle name="Normal 3 4 4 11" xfId="8815"/>
    <cellStyle name="Normal 3 4 4 11 2" xfId="21435"/>
    <cellStyle name="Normal 3 4 4 11 2 2" xfId="56651"/>
    <cellStyle name="Normal 3 4 4 11 3" xfId="44054"/>
    <cellStyle name="Normal 3 4 4 11 4" xfId="34040"/>
    <cellStyle name="Normal 3 4 4 12" xfId="10668"/>
    <cellStyle name="Normal 3 4 4 12 2" xfId="23279"/>
    <cellStyle name="Normal 3 4 4 12 2 2" xfId="58495"/>
    <cellStyle name="Normal 3 4 4 12 3" xfId="45898"/>
    <cellStyle name="Normal 3 4 4 12 4" xfId="35884"/>
    <cellStyle name="Normal 3 4 4 13" xfId="14975"/>
    <cellStyle name="Normal 3 4 4 13 2" xfId="50191"/>
    <cellStyle name="Normal 3 4 4 13 3" xfId="27580"/>
    <cellStyle name="Normal 3 4 4 14" xfId="12388"/>
    <cellStyle name="Normal 3 4 4 14 2" xfId="47606"/>
    <cellStyle name="Normal 3 4 4 15" xfId="37594"/>
    <cellStyle name="Normal 3 4 4 16" xfId="24995"/>
    <cellStyle name="Normal 3 4 4 17" xfId="60208"/>
    <cellStyle name="Normal 3 4 4 2" xfId="1316"/>
    <cellStyle name="Normal 3 4 4 2 10" xfId="10669"/>
    <cellStyle name="Normal 3 4 4 2 10 2" xfId="23280"/>
    <cellStyle name="Normal 3 4 4 2 10 2 2" xfId="58496"/>
    <cellStyle name="Normal 3 4 4 2 10 3" xfId="45899"/>
    <cellStyle name="Normal 3 4 4 2 10 4" xfId="35885"/>
    <cellStyle name="Normal 3 4 4 2 11" xfId="15132"/>
    <cellStyle name="Normal 3 4 4 2 11 2" xfId="50348"/>
    <cellStyle name="Normal 3 4 4 2 11 3" xfId="27737"/>
    <cellStyle name="Normal 3 4 4 2 12" xfId="12545"/>
    <cellStyle name="Normal 3 4 4 2 12 2" xfId="47763"/>
    <cellStyle name="Normal 3 4 4 2 13" xfId="37751"/>
    <cellStyle name="Normal 3 4 4 2 14" xfId="25152"/>
    <cellStyle name="Normal 3 4 4 2 15" xfId="60365"/>
    <cellStyle name="Normal 3 4 4 2 2" xfId="3268"/>
    <cellStyle name="Normal 3 4 4 2 2 10" xfId="25636"/>
    <cellStyle name="Normal 3 4 4 2 2 11" xfId="61171"/>
    <cellStyle name="Normal 3 4 4 2 2 2" xfId="5068"/>
    <cellStyle name="Normal 3 4 4 2 2 2 2" xfId="17714"/>
    <cellStyle name="Normal 3 4 4 2 2 2 2 2" xfId="52930"/>
    <cellStyle name="Normal 3 4 4 2 2 2 2 3" xfId="30319"/>
    <cellStyle name="Normal 3 4 4 2 2 2 3" xfId="14160"/>
    <cellStyle name="Normal 3 4 4 2 2 2 3 2" xfId="49378"/>
    <cellStyle name="Normal 3 4 4 2 2 2 4" xfId="40333"/>
    <cellStyle name="Normal 3 4 4 2 2 2 5" xfId="26767"/>
    <cellStyle name="Normal 3 4 4 2 2 3" xfId="6538"/>
    <cellStyle name="Normal 3 4 4 2 2 3 2" xfId="19168"/>
    <cellStyle name="Normal 3 4 4 2 2 3 2 2" xfId="54384"/>
    <cellStyle name="Normal 3 4 4 2 2 3 3" xfId="41787"/>
    <cellStyle name="Normal 3 4 4 2 2 3 4" xfId="31773"/>
    <cellStyle name="Normal 3 4 4 2 2 4" xfId="7997"/>
    <cellStyle name="Normal 3 4 4 2 2 4 2" xfId="20622"/>
    <cellStyle name="Normal 3 4 4 2 2 4 2 2" xfId="55838"/>
    <cellStyle name="Normal 3 4 4 2 2 4 3" xfId="43241"/>
    <cellStyle name="Normal 3 4 4 2 2 4 4" xfId="33227"/>
    <cellStyle name="Normal 3 4 4 2 2 5" xfId="9778"/>
    <cellStyle name="Normal 3 4 4 2 2 5 2" xfId="22398"/>
    <cellStyle name="Normal 3 4 4 2 2 5 2 2" xfId="57614"/>
    <cellStyle name="Normal 3 4 4 2 2 5 3" xfId="45017"/>
    <cellStyle name="Normal 3 4 4 2 2 5 4" xfId="35003"/>
    <cellStyle name="Normal 3 4 4 2 2 6" xfId="11571"/>
    <cellStyle name="Normal 3 4 4 2 2 6 2" xfId="24174"/>
    <cellStyle name="Normal 3 4 4 2 2 6 2 2" xfId="59390"/>
    <cellStyle name="Normal 3 4 4 2 2 6 3" xfId="46793"/>
    <cellStyle name="Normal 3 4 4 2 2 6 4" xfId="36779"/>
    <cellStyle name="Normal 3 4 4 2 2 7" xfId="15938"/>
    <cellStyle name="Normal 3 4 4 2 2 7 2" xfId="51154"/>
    <cellStyle name="Normal 3 4 4 2 2 7 3" xfId="28543"/>
    <cellStyle name="Normal 3 4 4 2 2 8" xfId="13029"/>
    <cellStyle name="Normal 3 4 4 2 2 8 2" xfId="48247"/>
    <cellStyle name="Normal 3 4 4 2 2 9" xfId="38557"/>
    <cellStyle name="Normal 3 4 4 2 3" xfId="3597"/>
    <cellStyle name="Normal 3 4 4 2 3 10" xfId="27092"/>
    <cellStyle name="Normal 3 4 4 2 3 11" xfId="61496"/>
    <cellStyle name="Normal 3 4 4 2 3 2" xfId="5393"/>
    <cellStyle name="Normal 3 4 4 2 3 2 2" xfId="18039"/>
    <cellStyle name="Normal 3 4 4 2 3 2 2 2" xfId="53255"/>
    <cellStyle name="Normal 3 4 4 2 3 2 3" xfId="40658"/>
    <cellStyle name="Normal 3 4 4 2 3 2 4" xfId="30644"/>
    <cellStyle name="Normal 3 4 4 2 3 3" xfId="6863"/>
    <cellStyle name="Normal 3 4 4 2 3 3 2" xfId="19493"/>
    <cellStyle name="Normal 3 4 4 2 3 3 2 2" xfId="54709"/>
    <cellStyle name="Normal 3 4 4 2 3 3 3" xfId="42112"/>
    <cellStyle name="Normal 3 4 4 2 3 3 4" xfId="32098"/>
    <cellStyle name="Normal 3 4 4 2 3 4" xfId="8322"/>
    <cellStyle name="Normal 3 4 4 2 3 4 2" xfId="20947"/>
    <cellStyle name="Normal 3 4 4 2 3 4 2 2" xfId="56163"/>
    <cellStyle name="Normal 3 4 4 2 3 4 3" xfId="43566"/>
    <cellStyle name="Normal 3 4 4 2 3 4 4" xfId="33552"/>
    <cellStyle name="Normal 3 4 4 2 3 5" xfId="10103"/>
    <cellStyle name="Normal 3 4 4 2 3 5 2" xfId="22723"/>
    <cellStyle name="Normal 3 4 4 2 3 5 2 2" xfId="57939"/>
    <cellStyle name="Normal 3 4 4 2 3 5 3" xfId="45342"/>
    <cellStyle name="Normal 3 4 4 2 3 5 4" xfId="35328"/>
    <cellStyle name="Normal 3 4 4 2 3 6" xfId="11896"/>
    <cellStyle name="Normal 3 4 4 2 3 6 2" xfId="24499"/>
    <cellStyle name="Normal 3 4 4 2 3 6 2 2" xfId="59715"/>
    <cellStyle name="Normal 3 4 4 2 3 6 3" xfId="47118"/>
    <cellStyle name="Normal 3 4 4 2 3 6 4" xfId="37104"/>
    <cellStyle name="Normal 3 4 4 2 3 7" xfId="16263"/>
    <cellStyle name="Normal 3 4 4 2 3 7 2" xfId="51479"/>
    <cellStyle name="Normal 3 4 4 2 3 7 3" xfId="28868"/>
    <cellStyle name="Normal 3 4 4 2 3 8" xfId="14485"/>
    <cellStyle name="Normal 3 4 4 2 3 8 2" xfId="49703"/>
    <cellStyle name="Normal 3 4 4 2 3 9" xfId="38882"/>
    <cellStyle name="Normal 3 4 4 2 4" xfId="2759"/>
    <cellStyle name="Normal 3 4 4 2 4 10" xfId="26283"/>
    <cellStyle name="Normal 3 4 4 2 4 11" xfId="60687"/>
    <cellStyle name="Normal 3 4 4 2 4 2" xfId="4584"/>
    <cellStyle name="Normal 3 4 4 2 4 2 2" xfId="17230"/>
    <cellStyle name="Normal 3 4 4 2 4 2 2 2" xfId="52446"/>
    <cellStyle name="Normal 3 4 4 2 4 2 3" xfId="39849"/>
    <cellStyle name="Normal 3 4 4 2 4 2 4" xfId="29835"/>
    <cellStyle name="Normal 3 4 4 2 4 3" xfId="6054"/>
    <cellStyle name="Normal 3 4 4 2 4 3 2" xfId="18684"/>
    <cellStyle name="Normal 3 4 4 2 4 3 2 2" xfId="53900"/>
    <cellStyle name="Normal 3 4 4 2 4 3 3" xfId="41303"/>
    <cellStyle name="Normal 3 4 4 2 4 3 4" xfId="31289"/>
    <cellStyle name="Normal 3 4 4 2 4 4" xfId="7513"/>
    <cellStyle name="Normal 3 4 4 2 4 4 2" xfId="20138"/>
    <cellStyle name="Normal 3 4 4 2 4 4 2 2" xfId="55354"/>
    <cellStyle name="Normal 3 4 4 2 4 4 3" xfId="42757"/>
    <cellStyle name="Normal 3 4 4 2 4 4 4" xfId="32743"/>
    <cellStyle name="Normal 3 4 4 2 4 5" xfId="9294"/>
    <cellStyle name="Normal 3 4 4 2 4 5 2" xfId="21914"/>
    <cellStyle name="Normal 3 4 4 2 4 5 2 2" xfId="57130"/>
    <cellStyle name="Normal 3 4 4 2 4 5 3" xfId="44533"/>
    <cellStyle name="Normal 3 4 4 2 4 5 4" xfId="34519"/>
    <cellStyle name="Normal 3 4 4 2 4 6" xfId="11087"/>
    <cellStyle name="Normal 3 4 4 2 4 6 2" xfId="23690"/>
    <cellStyle name="Normal 3 4 4 2 4 6 2 2" xfId="58906"/>
    <cellStyle name="Normal 3 4 4 2 4 6 3" xfId="46309"/>
    <cellStyle name="Normal 3 4 4 2 4 6 4" xfId="36295"/>
    <cellStyle name="Normal 3 4 4 2 4 7" xfId="15454"/>
    <cellStyle name="Normal 3 4 4 2 4 7 2" xfId="50670"/>
    <cellStyle name="Normal 3 4 4 2 4 7 3" xfId="28059"/>
    <cellStyle name="Normal 3 4 4 2 4 8" xfId="13676"/>
    <cellStyle name="Normal 3 4 4 2 4 8 2" xfId="48894"/>
    <cellStyle name="Normal 3 4 4 2 4 9" xfId="38073"/>
    <cellStyle name="Normal 3 4 4 2 5" xfId="3922"/>
    <cellStyle name="Normal 3 4 4 2 5 2" xfId="8645"/>
    <cellStyle name="Normal 3 4 4 2 5 2 2" xfId="21270"/>
    <cellStyle name="Normal 3 4 4 2 5 2 2 2" xfId="56486"/>
    <cellStyle name="Normal 3 4 4 2 5 2 3" xfId="43889"/>
    <cellStyle name="Normal 3 4 4 2 5 2 4" xfId="33875"/>
    <cellStyle name="Normal 3 4 4 2 5 3" xfId="10426"/>
    <cellStyle name="Normal 3 4 4 2 5 3 2" xfId="23046"/>
    <cellStyle name="Normal 3 4 4 2 5 3 2 2" xfId="58262"/>
    <cellStyle name="Normal 3 4 4 2 5 3 3" xfId="45665"/>
    <cellStyle name="Normal 3 4 4 2 5 3 4" xfId="35651"/>
    <cellStyle name="Normal 3 4 4 2 5 4" xfId="12221"/>
    <cellStyle name="Normal 3 4 4 2 5 4 2" xfId="24822"/>
    <cellStyle name="Normal 3 4 4 2 5 4 2 2" xfId="60038"/>
    <cellStyle name="Normal 3 4 4 2 5 4 3" xfId="47441"/>
    <cellStyle name="Normal 3 4 4 2 5 4 4" xfId="37427"/>
    <cellStyle name="Normal 3 4 4 2 5 5" xfId="16586"/>
    <cellStyle name="Normal 3 4 4 2 5 5 2" xfId="51802"/>
    <cellStyle name="Normal 3 4 4 2 5 5 3" xfId="29191"/>
    <cellStyle name="Normal 3 4 4 2 5 6" xfId="14808"/>
    <cellStyle name="Normal 3 4 4 2 5 6 2" xfId="50026"/>
    <cellStyle name="Normal 3 4 4 2 5 7" xfId="39205"/>
    <cellStyle name="Normal 3 4 4 2 5 8" xfId="27415"/>
    <cellStyle name="Normal 3 4 4 2 6" xfId="4262"/>
    <cellStyle name="Normal 3 4 4 2 6 2" xfId="16908"/>
    <cellStyle name="Normal 3 4 4 2 6 2 2" xfId="52124"/>
    <cellStyle name="Normal 3 4 4 2 6 2 3" xfId="29513"/>
    <cellStyle name="Normal 3 4 4 2 6 3" xfId="13354"/>
    <cellStyle name="Normal 3 4 4 2 6 3 2" xfId="48572"/>
    <cellStyle name="Normal 3 4 4 2 6 4" xfId="39527"/>
    <cellStyle name="Normal 3 4 4 2 6 5" xfId="25961"/>
    <cellStyle name="Normal 3 4 4 2 7" xfId="5732"/>
    <cellStyle name="Normal 3 4 4 2 7 2" xfId="18362"/>
    <cellStyle name="Normal 3 4 4 2 7 2 2" xfId="53578"/>
    <cellStyle name="Normal 3 4 4 2 7 3" xfId="40981"/>
    <cellStyle name="Normal 3 4 4 2 7 4" xfId="30967"/>
    <cellStyle name="Normal 3 4 4 2 8" xfId="7191"/>
    <cellStyle name="Normal 3 4 4 2 8 2" xfId="19816"/>
    <cellStyle name="Normal 3 4 4 2 8 2 2" xfId="55032"/>
    <cellStyle name="Normal 3 4 4 2 8 3" xfId="42435"/>
    <cellStyle name="Normal 3 4 4 2 8 4" xfId="32421"/>
    <cellStyle name="Normal 3 4 4 2 9" xfId="8972"/>
    <cellStyle name="Normal 3 4 4 2 9 2" xfId="21592"/>
    <cellStyle name="Normal 3 4 4 2 9 2 2" xfId="56808"/>
    <cellStyle name="Normal 3 4 4 2 9 3" xfId="44211"/>
    <cellStyle name="Normal 3 4 4 2 9 4" xfId="34197"/>
    <cellStyle name="Normal 3 4 4 3" xfId="3111"/>
    <cellStyle name="Normal 3 4 4 3 10" xfId="25479"/>
    <cellStyle name="Normal 3 4 4 3 11" xfId="61014"/>
    <cellStyle name="Normal 3 4 4 3 2" xfId="4911"/>
    <cellStyle name="Normal 3 4 4 3 2 2" xfId="17557"/>
    <cellStyle name="Normal 3 4 4 3 2 2 2" xfId="52773"/>
    <cellStyle name="Normal 3 4 4 3 2 2 3" xfId="30162"/>
    <cellStyle name="Normal 3 4 4 3 2 3" xfId="14003"/>
    <cellStyle name="Normal 3 4 4 3 2 3 2" xfId="49221"/>
    <cellStyle name="Normal 3 4 4 3 2 4" xfId="40176"/>
    <cellStyle name="Normal 3 4 4 3 2 5" xfId="26610"/>
    <cellStyle name="Normal 3 4 4 3 3" xfId="6381"/>
    <cellStyle name="Normal 3 4 4 3 3 2" xfId="19011"/>
    <cellStyle name="Normal 3 4 4 3 3 2 2" xfId="54227"/>
    <cellStyle name="Normal 3 4 4 3 3 3" xfId="41630"/>
    <cellStyle name="Normal 3 4 4 3 3 4" xfId="31616"/>
    <cellStyle name="Normal 3 4 4 3 4" xfId="7840"/>
    <cellStyle name="Normal 3 4 4 3 4 2" xfId="20465"/>
    <cellStyle name="Normal 3 4 4 3 4 2 2" xfId="55681"/>
    <cellStyle name="Normal 3 4 4 3 4 3" xfId="43084"/>
    <cellStyle name="Normal 3 4 4 3 4 4" xfId="33070"/>
    <cellStyle name="Normal 3 4 4 3 5" xfId="9621"/>
    <cellStyle name="Normal 3 4 4 3 5 2" xfId="22241"/>
    <cellStyle name="Normal 3 4 4 3 5 2 2" xfId="57457"/>
    <cellStyle name="Normal 3 4 4 3 5 3" xfId="44860"/>
    <cellStyle name="Normal 3 4 4 3 5 4" xfId="34846"/>
    <cellStyle name="Normal 3 4 4 3 6" xfId="11414"/>
    <cellStyle name="Normal 3 4 4 3 6 2" xfId="24017"/>
    <cellStyle name="Normal 3 4 4 3 6 2 2" xfId="59233"/>
    <cellStyle name="Normal 3 4 4 3 6 3" xfId="46636"/>
    <cellStyle name="Normal 3 4 4 3 6 4" xfId="36622"/>
    <cellStyle name="Normal 3 4 4 3 7" xfId="15781"/>
    <cellStyle name="Normal 3 4 4 3 7 2" xfId="50997"/>
    <cellStyle name="Normal 3 4 4 3 7 3" xfId="28386"/>
    <cellStyle name="Normal 3 4 4 3 8" xfId="12872"/>
    <cellStyle name="Normal 3 4 4 3 8 2" xfId="48090"/>
    <cellStyle name="Normal 3 4 4 3 9" xfId="38400"/>
    <cellStyle name="Normal 3 4 4 4" xfId="2933"/>
    <cellStyle name="Normal 3 4 4 4 10" xfId="25317"/>
    <cellStyle name="Normal 3 4 4 4 11" xfId="60852"/>
    <cellStyle name="Normal 3 4 4 4 2" xfId="4749"/>
    <cellStyle name="Normal 3 4 4 4 2 2" xfId="17395"/>
    <cellStyle name="Normal 3 4 4 4 2 2 2" xfId="52611"/>
    <cellStyle name="Normal 3 4 4 4 2 2 3" xfId="30000"/>
    <cellStyle name="Normal 3 4 4 4 2 3" xfId="13841"/>
    <cellStyle name="Normal 3 4 4 4 2 3 2" xfId="49059"/>
    <cellStyle name="Normal 3 4 4 4 2 4" xfId="40014"/>
    <cellStyle name="Normal 3 4 4 4 2 5" xfId="26448"/>
    <cellStyle name="Normal 3 4 4 4 3" xfId="6219"/>
    <cellStyle name="Normal 3 4 4 4 3 2" xfId="18849"/>
    <cellStyle name="Normal 3 4 4 4 3 2 2" xfId="54065"/>
    <cellStyle name="Normal 3 4 4 4 3 3" xfId="41468"/>
    <cellStyle name="Normal 3 4 4 4 3 4" xfId="31454"/>
    <cellStyle name="Normal 3 4 4 4 4" xfId="7678"/>
    <cellStyle name="Normal 3 4 4 4 4 2" xfId="20303"/>
    <cellStyle name="Normal 3 4 4 4 4 2 2" xfId="55519"/>
    <cellStyle name="Normal 3 4 4 4 4 3" xfId="42922"/>
    <cellStyle name="Normal 3 4 4 4 4 4" xfId="32908"/>
    <cellStyle name="Normal 3 4 4 4 5" xfId="9459"/>
    <cellStyle name="Normal 3 4 4 4 5 2" xfId="22079"/>
    <cellStyle name="Normal 3 4 4 4 5 2 2" xfId="57295"/>
    <cellStyle name="Normal 3 4 4 4 5 3" xfId="44698"/>
    <cellStyle name="Normal 3 4 4 4 5 4" xfId="34684"/>
    <cellStyle name="Normal 3 4 4 4 6" xfId="11252"/>
    <cellStyle name="Normal 3 4 4 4 6 2" xfId="23855"/>
    <cellStyle name="Normal 3 4 4 4 6 2 2" xfId="59071"/>
    <cellStyle name="Normal 3 4 4 4 6 3" xfId="46474"/>
    <cellStyle name="Normal 3 4 4 4 6 4" xfId="36460"/>
    <cellStyle name="Normal 3 4 4 4 7" xfId="15619"/>
    <cellStyle name="Normal 3 4 4 4 7 2" xfId="50835"/>
    <cellStyle name="Normal 3 4 4 4 7 3" xfId="28224"/>
    <cellStyle name="Normal 3 4 4 4 8" xfId="12710"/>
    <cellStyle name="Normal 3 4 4 4 8 2" xfId="47928"/>
    <cellStyle name="Normal 3 4 4 4 9" xfId="38238"/>
    <cellStyle name="Normal 3 4 4 5" xfId="3440"/>
    <cellStyle name="Normal 3 4 4 5 10" xfId="26935"/>
    <cellStyle name="Normal 3 4 4 5 11" xfId="61339"/>
    <cellStyle name="Normal 3 4 4 5 2" xfId="5236"/>
    <cellStyle name="Normal 3 4 4 5 2 2" xfId="17882"/>
    <cellStyle name="Normal 3 4 4 5 2 2 2" xfId="53098"/>
    <cellStyle name="Normal 3 4 4 5 2 3" xfId="40501"/>
    <cellStyle name="Normal 3 4 4 5 2 4" xfId="30487"/>
    <cellStyle name="Normal 3 4 4 5 3" xfId="6706"/>
    <cellStyle name="Normal 3 4 4 5 3 2" xfId="19336"/>
    <cellStyle name="Normal 3 4 4 5 3 2 2" xfId="54552"/>
    <cellStyle name="Normal 3 4 4 5 3 3" xfId="41955"/>
    <cellStyle name="Normal 3 4 4 5 3 4" xfId="31941"/>
    <cellStyle name="Normal 3 4 4 5 4" xfId="8165"/>
    <cellStyle name="Normal 3 4 4 5 4 2" xfId="20790"/>
    <cellStyle name="Normal 3 4 4 5 4 2 2" xfId="56006"/>
    <cellStyle name="Normal 3 4 4 5 4 3" xfId="43409"/>
    <cellStyle name="Normal 3 4 4 5 4 4" xfId="33395"/>
    <cellStyle name="Normal 3 4 4 5 5" xfId="9946"/>
    <cellStyle name="Normal 3 4 4 5 5 2" xfId="22566"/>
    <cellStyle name="Normal 3 4 4 5 5 2 2" xfId="57782"/>
    <cellStyle name="Normal 3 4 4 5 5 3" xfId="45185"/>
    <cellStyle name="Normal 3 4 4 5 5 4" xfId="35171"/>
    <cellStyle name="Normal 3 4 4 5 6" xfId="11739"/>
    <cellStyle name="Normal 3 4 4 5 6 2" xfId="24342"/>
    <cellStyle name="Normal 3 4 4 5 6 2 2" xfId="59558"/>
    <cellStyle name="Normal 3 4 4 5 6 3" xfId="46961"/>
    <cellStyle name="Normal 3 4 4 5 6 4" xfId="36947"/>
    <cellStyle name="Normal 3 4 4 5 7" xfId="16106"/>
    <cellStyle name="Normal 3 4 4 5 7 2" xfId="51322"/>
    <cellStyle name="Normal 3 4 4 5 7 3" xfId="28711"/>
    <cellStyle name="Normal 3 4 4 5 8" xfId="14328"/>
    <cellStyle name="Normal 3 4 4 5 8 2" xfId="49546"/>
    <cellStyle name="Normal 3 4 4 5 9" xfId="38725"/>
    <cellStyle name="Normal 3 4 4 6" xfId="2602"/>
    <cellStyle name="Normal 3 4 4 6 10" xfId="26126"/>
    <cellStyle name="Normal 3 4 4 6 11" xfId="60530"/>
    <cellStyle name="Normal 3 4 4 6 2" xfId="4427"/>
    <cellStyle name="Normal 3 4 4 6 2 2" xfId="17073"/>
    <cellStyle name="Normal 3 4 4 6 2 2 2" xfId="52289"/>
    <cellStyle name="Normal 3 4 4 6 2 3" xfId="39692"/>
    <cellStyle name="Normal 3 4 4 6 2 4" xfId="29678"/>
    <cellStyle name="Normal 3 4 4 6 3" xfId="5897"/>
    <cellStyle name="Normal 3 4 4 6 3 2" xfId="18527"/>
    <cellStyle name="Normal 3 4 4 6 3 2 2" xfId="53743"/>
    <cellStyle name="Normal 3 4 4 6 3 3" xfId="41146"/>
    <cellStyle name="Normal 3 4 4 6 3 4" xfId="31132"/>
    <cellStyle name="Normal 3 4 4 6 4" xfId="7356"/>
    <cellStyle name="Normal 3 4 4 6 4 2" xfId="19981"/>
    <cellStyle name="Normal 3 4 4 6 4 2 2" xfId="55197"/>
    <cellStyle name="Normal 3 4 4 6 4 3" xfId="42600"/>
    <cellStyle name="Normal 3 4 4 6 4 4" xfId="32586"/>
    <cellStyle name="Normal 3 4 4 6 5" xfId="9137"/>
    <cellStyle name="Normal 3 4 4 6 5 2" xfId="21757"/>
    <cellStyle name="Normal 3 4 4 6 5 2 2" xfId="56973"/>
    <cellStyle name="Normal 3 4 4 6 5 3" xfId="44376"/>
    <cellStyle name="Normal 3 4 4 6 5 4" xfId="34362"/>
    <cellStyle name="Normal 3 4 4 6 6" xfId="10930"/>
    <cellStyle name="Normal 3 4 4 6 6 2" xfId="23533"/>
    <cellStyle name="Normal 3 4 4 6 6 2 2" xfId="58749"/>
    <cellStyle name="Normal 3 4 4 6 6 3" xfId="46152"/>
    <cellStyle name="Normal 3 4 4 6 6 4" xfId="36138"/>
    <cellStyle name="Normal 3 4 4 6 7" xfId="15297"/>
    <cellStyle name="Normal 3 4 4 6 7 2" xfId="50513"/>
    <cellStyle name="Normal 3 4 4 6 7 3" xfId="27902"/>
    <cellStyle name="Normal 3 4 4 6 8" xfId="13519"/>
    <cellStyle name="Normal 3 4 4 6 8 2" xfId="48737"/>
    <cellStyle name="Normal 3 4 4 6 9" xfId="37916"/>
    <cellStyle name="Normal 3 4 4 7" xfId="3765"/>
    <cellStyle name="Normal 3 4 4 7 2" xfId="8488"/>
    <cellStyle name="Normal 3 4 4 7 2 2" xfId="21113"/>
    <cellStyle name="Normal 3 4 4 7 2 2 2" xfId="56329"/>
    <cellStyle name="Normal 3 4 4 7 2 3" xfId="43732"/>
    <cellStyle name="Normal 3 4 4 7 2 4" xfId="33718"/>
    <cellStyle name="Normal 3 4 4 7 3" xfId="10269"/>
    <cellStyle name="Normal 3 4 4 7 3 2" xfId="22889"/>
    <cellStyle name="Normal 3 4 4 7 3 2 2" xfId="58105"/>
    <cellStyle name="Normal 3 4 4 7 3 3" xfId="45508"/>
    <cellStyle name="Normal 3 4 4 7 3 4" xfId="35494"/>
    <cellStyle name="Normal 3 4 4 7 4" xfId="12064"/>
    <cellStyle name="Normal 3 4 4 7 4 2" xfId="24665"/>
    <cellStyle name="Normal 3 4 4 7 4 2 2" xfId="59881"/>
    <cellStyle name="Normal 3 4 4 7 4 3" xfId="47284"/>
    <cellStyle name="Normal 3 4 4 7 4 4" xfId="37270"/>
    <cellStyle name="Normal 3 4 4 7 5" xfId="16429"/>
    <cellStyle name="Normal 3 4 4 7 5 2" xfId="51645"/>
    <cellStyle name="Normal 3 4 4 7 5 3" xfId="29034"/>
    <cellStyle name="Normal 3 4 4 7 6" xfId="14651"/>
    <cellStyle name="Normal 3 4 4 7 6 2" xfId="49869"/>
    <cellStyle name="Normal 3 4 4 7 7" xfId="39048"/>
    <cellStyle name="Normal 3 4 4 7 8" xfId="27258"/>
    <cellStyle name="Normal 3 4 4 8" xfId="4105"/>
    <cellStyle name="Normal 3 4 4 8 2" xfId="16751"/>
    <cellStyle name="Normal 3 4 4 8 2 2" xfId="51967"/>
    <cellStyle name="Normal 3 4 4 8 2 3" xfId="29356"/>
    <cellStyle name="Normal 3 4 4 8 3" xfId="13197"/>
    <cellStyle name="Normal 3 4 4 8 3 2" xfId="48415"/>
    <cellStyle name="Normal 3 4 4 8 4" xfId="39370"/>
    <cellStyle name="Normal 3 4 4 8 5" xfId="25804"/>
    <cellStyle name="Normal 3 4 4 9" xfId="5575"/>
    <cellStyle name="Normal 3 4 4 9 2" xfId="18205"/>
    <cellStyle name="Normal 3 4 4 9 2 2" xfId="53421"/>
    <cellStyle name="Normal 3 4 4 9 3" xfId="40824"/>
    <cellStyle name="Normal 3 4 4 9 4" xfId="30810"/>
    <cellStyle name="Normal 3 4 5" xfId="1317"/>
    <cellStyle name="Normal 3 4 5 10" xfId="10670"/>
    <cellStyle name="Normal 3 4 5 10 2" xfId="23281"/>
    <cellStyle name="Normal 3 4 5 10 2 2" xfId="58497"/>
    <cellStyle name="Normal 3 4 5 10 3" xfId="45900"/>
    <cellStyle name="Normal 3 4 5 10 4" xfId="35886"/>
    <cellStyle name="Normal 3 4 5 11" xfId="15035"/>
    <cellStyle name="Normal 3 4 5 11 2" xfId="50251"/>
    <cellStyle name="Normal 3 4 5 11 3" xfId="27640"/>
    <cellStyle name="Normal 3 4 5 12" xfId="12448"/>
    <cellStyle name="Normal 3 4 5 12 2" xfId="47666"/>
    <cellStyle name="Normal 3 4 5 13" xfId="37654"/>
    <cellStyle name="Normal 3 4 5 14" xfId="25055"/>
    <cellStyle name="Normal 3 4 5 15" xfId="60268"/>
    <cellStyle name="Normal 3 4 5 2" xfId="3171"/>
    <cellStyle name="Normal 3 4 5 2 10" xfId="25539"/>
    <cellStyle name="Normal 3 4 5 2 11" xfId="61074"/>
    <cellStyle name="Normal 3 4 5 2 2" xfId="4971"/>
    <cellStyle name="Normal 3 4 5 2 2 2" xfId="17617"/>
    <cellStyle name="Normal 3 4 5 2 2 2 2" xfId="52833"/>
    <cellStyle name="Normal 3 4 5 2 2 2 3" xfId="30222"/>
    <cellStyle name="Normal 3 4 5 2 2 3" xfId="14063"/>
    <cellStyle name="Normal 3 4 5 2 2 3 2" xfId="49281"/>
    <cellStyle name="Normal 3 4 5 2 2 4" xfId="40236"/>
    <cellStyle name="Normal 3 4 5 2 2 5" xfId="26670"/>
    <cellStyle name="Normal 3 4 5 2 3" xfId="6441"/>
    <cellStyle name="Normal 3 4 5 2 3 2" xfId="19071"/>
    <cellStyle name="Normal 3 4 5 2 3 2 2" xfId="54287"/>
    <cellStyle name="Normal 3 4 5 2 3 3" xfId="41690"/>
    <cellStyle name="Normal 3 4 5 2 3 4" xfId="31676"/>
    <cellStyle name="Normal 3 4 5 2 4" xfId="7900"/>
    <cellStyle name="Normal 3 4 5 2 4 2" xfId="20525"/>
    <cellStyle name="Normal 3 4 5 2 4 2 2" xfId="55741"/>
    <cellStyle name="Normal 3 4 5 2 4 3" xfId="43144"/>
    <cellStyle name="Normal 3 4 5 2 4 4" xfId="33130"/>
    <cellStyle name="Normal 3 4 5 2 5" xfId="9681"/>
    <cellStyle name="Normal 3 4 5 2 5 2" xfId="22301"/>
    <cellStyle name="Normal 3 4 5 2 5 2 2" xfId="57517"/>
    <cellStyle name="Normal 3 4 5 2 5 3" xfId="44920"/>
    <cellStyle name="Normal 3 4 5 2 5 4" xfId="34906"/>
    <cellStyle name="Normal 3 4 5 2 6" xfId="11474"/>
    <cellStyle name="Normal 3 4 5 2 6 2" xfId="24077"/>
    <cellStyle name="Normal 3 4 5 2 6 2 2" xfId="59293"/>
    <cellStyle name="Normal 3 4 5 2 6 3" xfId="46696"/>
    <cellStyle name="Normal 3 4 5 2 6 4" xfId="36682"/>
    <cellStyle name="Normal 3 4 5 2 7" xfId="15841"/>
    <cellStyle name="Normal 3 4 5 2 7 2" xfId="51057"/>
    <cellStyle name="Normal 3 4 5 2 7 3" xfId="28446"/>
    <cellStyle name="Normal 3 4 5 2 8" xfId="12932"/>
    <cellStyle name="Normal 3 4 5 2 8 2" xfId="48150"/>
    <cellStyle name="Normal 3 4 5 2 9" xfId="38460"/>
    <cellStyle name="Normal 3 4 5 3" xfId="3500"/>
    <cellStyle name="Normal 3 4 5 3 10" xfId="26995"/>
    <cellStyle name="Normal 3 4 5 3 11" xfId="61399"/>
    <cellStyle name="Normal 3 4 5 3 2" xfId="5296"/>
    <cellStyle name="Normal 3 4 5 3 2 2" xfId="17942"/>
    <cellStyle name="Normal 3 4 5 3 2 2 2" xfId="53158"/>
    <cellStyle name="Normal 3 4 5 3 2 3" xfId="40561"/>
    <cellStyle name="Normal 3 4 5 3 2 4" xfId="30547"/>
    <cellStyle name="Normal 3 4 5 3 3" xfId="6766"/>
    <cellStyle name="Normal 3 4 5 3 3 2" xfId="19396"/>
    <cellStyle name="Normal 3 4 5 3 3 2 2" xfId="54612"/>
    <cellStyle name="Normal 3 4 5 3 3 3" xfId="42015"/>
    <cellStyle name="Normal 3 4 5 3 3 4" xfId="32001"/>
    <cellStyle name="Normal 3 4 5 3 4" xfId="8225"/>
    <cellStyle name="Normal 3 4 5 3 4 2" xfId="20850"/>
    <cellStyle name="Normal 3 4 5 3 4 2 2" xfId="56066"/>
    <cellStyle name="Normal 3 4 5 3 4 3" xfId="43469"/>
    <cellStyle name="Normal 3 4 5 3 4 4" xfId="33455"/>
    <cellStyle name="Normal 3 4 5 3 5" xfId="10006"/>
    <cellStyle name="Normal 3 4 5 3 5 2" xfId="22626"/>
    <cellStyle name="Normal 3 4 5 3 5 2 2" xfId="57842"/>
    <cellStyle name="Normal 3 4 5 3 5 3" xfId="45245"/>
    <cellStyle name="Normal 3 4 5 3 5 4" xfId="35231"/>
    <cellStyle name="Normal 3 4 5 3 6" xfId="11799"/>
    <cellStyle name="Normal 3 4 5 3 6 2" xfId="24402"/>
    <cellStyle name="Normal 3 4 5 3 6 2 2" xfId="59618"/>
    <cellStyle name="Normal 3 4 5 3 6 3" xfId="47021"/>
    <cellStyle name="Normal 3 4 5 3 6 4" xfId="37007"/>
    <cellStyle name="Normal 3 4 5 3 7" xfId="16166"/>
    <cellStyle name="Normal 3 4 5 3 7 2" xfId="51382"/>
    <cellStyle name="Normal 3 4 5 3 7 3" xfId="28771"/>
    <cellStyle name="Normal 3 4 5 3 8" xfId="14388"/>
    <cellStyle name="Normal 3 4 5 3 8 2" xfId="49606"/>
    <cellStyle name="Normal 3 4 5 3 9" xfId="38785"/>
    <cellStyle name="Normal 3 4 5 4" xfId="2662"/>
    <cellStyle name="Normal 3 4 5 4 10" xfId="26186"/>
    <cellStyle name="Normal 3 4 5 4 11" xfId="60590"/>
    <cellStyle name="Normal 3 4 5 4 2" xfId="4487"/>
    <cellStyle name="Normal 3 4 5 4 2 2" xfId="17133"/>
    <cellStyle name="Normal 3 4 5 4 2 2 2" xfId="52349"/>
    <cellStyle name="Normal 3 4 5 4 2 3" xfId="39752"/>
    <cellStyle name="Normal 3 4 5 4 2 4" xfId="29738"/>
    <cellStyle name="Normal 3 4 5 4 3" xfId="5957"/>
    <cellStyle name="Normal 3 4 5 4 3 2" xfId="18587"/>
    <cellStyle name="Normal 3 4 5 4 3 2 2" xfId="53803"/>
    <cellStyle name="Normal 3 4 5 4 3 3" xfId="41206"/>
    <cellStyle name="Normal 3 4 5 4 3 4" xfId="31192"/>
    <cellStyle name="Normal 3 4 5 4 4" xfId="7416"/>
    <cellStyle name="Normal 3 4 5 4 4 2" xfId="20041"/>
    <cellStyle name="Normal 3 4 5 4 4 2 2" xfId="55257"/>
    <cellStyle name="Normal 3 4 5 4 4 3" xfId="42660"/>
    <cellStyle name="Normal 3 4 5 4 4 4" xfId="32646"/>
    <cellStyle name="Normal 3 4 5 4 5" xfId="9197"/>
    <cellStyle name="Normal 3 4 5 4 5 2" xfId="21817"/>
    <cellStyle name="Normal 3 4 5 4 5 2 2" xfId="57033"/>
    <cellStyle name="Normal 3 4 5 4 5 3" xfId="44436"/>
    <cellStyle name="Normal 3 4 5 4 5 4" xfId="34422"/>
    <cellStyle name="Normal 3 4 5 4 6" xfId="10990"/>
    <cellStyle name="Normal 3 4 5 4 6 2" xfId="23593"/>
    <cellStyle name="Normal 3 4 5 4 6 2 2" xfId="58809"/>
    <cellStyle name="Normal 3 4 5 4 6 3" xfId="46212"/>
    <cellStyle name="Normal 3 4 5 4 6 4" xfId="36198"/>
    <cellStyle name="Normal 3 4 5 4 7" xfId="15357"/>
    <cellStyle name="Normal 3 4 5 4 7 2" xfId="50573"/>
    <cellStyle name="Normal 3 4 5 4 7 3" xfId="27962"/>
    <cellStyle name="Normal 3 4 5 4 8" xfId="13579"/>
    <cellStyle name="Normal 3 4 5 4 8 2" xfId="48797"/>
    <cellStyle name="Normal 3 4 5 4 9" xfId="37976"/>
    <cellStyle name="Normal 3 4 5 5" xfId="3825"/>
    <cellStyle name="Normal 3 4 5 5 2" xfId="8548"/>
    <cellStyle name="Normal 3 4 5 5 2 2" xfId="21173"/>
    <cellStyle name="Normal 3 4 5 5 2 2 2" xfId="56389"/>
    <cellStyle name="Normal 3 4 5 5 2 3" xfId="43792"/>
    <cellStyle name="Normal 3 4 5 5 2 4" xfId="33778"/>
    <cellStyle name="Normal 3 4 5 5 3" xfId="10329"/>
    <cellStyle name="Normal 3 4 5 5 3 2" xfId="22949"/>
    <cellStyle name="Normal 3 4 5 5 3 2 2" xfId="58165"/>
    <cellStyle name="Normal 3 4 5 5 3 3" xfId="45568"/>
    <cellStyle name="Normal 3 4 5 5 3 4" xfId="35554"/>
    <cellStyle name="Normal 3 4 5 5 4" xfId="12124"/>
    <cellStyle name="Normal 3 4 5 5 4 2" xfId="24725"/>
    <cellStyle name="Normal 3 4 5 5 4 2 2" xfId="59941"/>
    <cellStyle name="Normal 3 4 5 5 4 3" xfId="47344"/>
    <cellStyle name="Normal 3 4 5 5 4 4" xfId="37330"/>
    <cellStyle name="Normal 3 4 5 5 5" xfId="16489"/>
    <cellStyle name="Normal 3 4 5 5 5 2" xfId="51705"/>
    <cellStyle name="Normal 3 4 5 5 5 3" xfId="29094"/>
    <cellStyle name="Normal 3 4 5 5 6" xfId="14711"/>
    <cellStyle name="Normal 3 4 5 5 6 2" xfId="49929"/>
    <cellStyle name="Normal 3 4 5 5 7" xfId="39108"/>
    <cellStyle name="Normal 3 4 5 5 8" xfId="27318"/>
    <cellStyle name="Normal 3 4 5 6" xfId="4165"/>
    <cellStyle name="Normal 3 4 5 6 2" xfId="16811"/>
    <cellStyle name="Normal 3 4 5 6 2 2" xfId="52027"/>
    <cellStyle name="Normal 3 4 5 6 2 3" xfId="29416"/>
    <cellStyle name="Normal 3 4 5 6 3" xfId="13257"/>
    <cellStyle name="Normal 3 4 5 6 3 2" xfId="48475"/>
    <cellStyle name="Normal 3 4 5 6 4" xfId="39430"/>
    <cellStyle name="Normal 3 4 5 6 5" xfId="25864"/>
    <cellStyle name="Normal 3 4 5 7" xfId="5635"/>
    <cellStyle name="Normal 3 4 5 7 2" xfId="18265"/>
    <cellStyle name="Normal 3 4 5 7 2 2" xfId="53481"/>
    <cellStyle name="Normal 3 4 5 7 3" xfId="40884"/>
    <cellStyle name="Normal 3 4 5 7 4" xfId="30870"/>
    <cellStyle name="Normal 3 4 5 8" xfId="7094"/>
    <cellStyle name="Normal 3 4 5 8 2" xfId="19719"/>
    <cellStyle name="Normal 3 4 5 8 2 2" xfId="54935"/>
    <cellStyle name="Normal 3 4 5 8 3" xfId="42338"/>
    <cellStyle name="Normal 3 4 5 8 4" xfId="32324"/>
    <cellStyle name="Normal 3 4 5 9" xfId="8875"/>
    <cellStyle name="Normal 3 4 5 9 2" xfId="21495"/>
    <cellStyle name="Normal 3 4 5 9 2 2" xfId="56711"/>
    <cellStyle name="Normal 3 4 5 9 3" xfId="44114"/>
    <cellStyle name="Normal 3 4 5 9 4" xfId="34100"/>
    <cellStyle name="Normal 3 4 6" xfId="1318"/>
    <cellStyle name="Normal 3 4 6 10" xfId="10671"/>
    <cellStyle name="Normal 3 4 6 10 2" xfId="23282"/>
    <cellStyle name="Normal 3 4 6 10 2 2" xfId="58498"/>
    <cellStyle name="Normal 3 4 6 10 3" xfId="45901"/>
    <cellStyle name="Normal 3 4 6 10 4" xfId="35887"/>
    <cellStyle name="Normal 3 4 6 11" xfId="15052"/>
    <cellStyle name="Normal 3 4 6 11 2" xfId="50268"/>
    <cellStyle name="Normal 3 4 6 11 3" xfId="27657"/>
    <cellStyle name="Normal 3 4 6 12" xfId="12465"/>
    <cellStyle name="Normal 3 4 6 12 2" xfId="47683"/>
    <cellStyle name="Normal 3 4 6 13" xfId="37671"/>
    <cellStyle name="Normal 3 4 6 14" xfId="25072"/>
    <cellStyle name="Normal 3 4 6 15" xfId="60285"/>
    <cellStyle name="Normal 3 4 6 2" xfId="3188"/>
    <cellStyle name="Normal 3 4 6 2 10" xfId="25556"/>
    <cellStyle name="Normal 3 4 6 2 11" xfId="61091"/>
    <cellStyle name="Normal 3 4 6 2 2" xfId="4988"/>
    <cellStyle name="Normal 3 4 6 2 2 2" xfId="17634"/>
    <cellStyle name="Normal 3 4 6 2 2 2 2" xfId="52850"/>
    <cellStyle name="Normal 3 4 6 2 2 2 3" xfId="30239"/>
    <cellStyle name="Normal 3 4 6 2 2 3" xfId="14080"/>
    <cellStyle name="Normal 3 4 6 2 2 3 2" xfId="49298"/>
    <cellStyle name="Normal 3 4 6 2 2 4" xfId="40253"/>
    <cellStyle name="Normal 3 4 6 2 2 5" xfId="26687"/>
    <cellStyle name="Normal 3 4 6 2 3" xfId="6458"/>
    <cellStyle name="Normal 3 4 6 2 3 2" xfId="19088"/>
    <cellStyle name="Normal 3 4 6 2 3 2 2" xfId="54304"/>
    <cellStyle name="Normal 3 4 6 2 3 3" xfId="41707"/>
    <cellStyle name="Normal 3 4 6 2 3 4" xfId="31693"/>
    <cellStyle name="Normal 3 4 6 2 4" xfId="7917"/>
    <cellStyle name="Normal 3 4 6 2 4 2" xfId="20542"/>
    <cellStyle name="Normal 3 4 6 2 4 2 2" xfId="55758"/>
    <cellStyle name="Normal 3 4 6 2 4 3" xfId="43161"/>
    <cellStyle name="Normal 3 4 6 2 4 4" xfId="33147"/>
    <cellStyle name="Normal 3 4 6 2 5" xfId="9698"/>
    <cellStyle name="Normal 3 4 6 2 5 2" xfId="22318"/>
    <cellStyle name="Normal 3 4 6 2 5 2 2" xfId="57534"/>
    <cellStyle name="Normal 3 4 6 2 5 3" xfId="44937"/>
    <cellStyle name="Normal 3 4 6 2 5 4" xfId="34923"/>
    <cellStyle name="Normal 3 4 6 2 6" xfId="11491"/>
    <cellStyle name="Normal 3 4 6 2 6 2" xfId="24094"/>
    <cellStyle name="Normal 3 4 6 2 6 2 2" xfId="59310"/>
    <cellStyle name="Normal 3 4 6 2 6 3" xfId="46713"/>
    <cellStyle name="Normal 3 4 6 2 6 4" xfId="36699"/>
    <cellStyle name="Normal 3 4 6 2 7" xfId="15858"/>
    <cellStyle name="Normal 3 4 6 2 7 2" xfId="51074"/>
    <cellStyle name="Normal 3 4 6 2 7 3" xfId="28463"/>
    <cellStyle name="Normal 3 4 6 2 8" xfId="12949"/>
    <cellStyle name="Normal 3 4 6 2 8 2" xfId="48167"/>
    <cellStyle name="Normal 3 4 6 2 9" xfId="38477"/>
    <cellStyle name="Normal 3 4 6 3" xfId="3517"/>
    <cellStyle name="Normal 3 4 6 3 10" xfId="27012"/>
    <cellStyle name="Normal 3 4 6 3 11" xfId="61416"/>
    <cellStyle name="Normal 3 4 6 3 2" xfId="5313"/>
    <cellStyle name="Normal 3 4 6 3 2 2" xfId="17959"/>
    <cellStyle name="Normal 3 4 6 3 2 2 2" xfId="53175"/>
    <cellStyle name="Normal 3 4 6 3 2 3" xfId="40578"/>
    <cellStyle name="Normal 3 4 6 3 2 4" xfId="30564"/>
    <cellStyle name="Normal 3 4 6 3 3" xfId="6783"/>
    <cellStyle name="Normal 3 4 6 3 3 2" xfId="19413"/>
    <cellStyle name="Normal 3 4 6 3 3 2 2" xfId="54629"/>
    <cellStyle name="Normal 3 4 6 3 3 3" xfId="42032"/>
    <cellStyle name="Normal 3 4 6 3 3 4" xfId="32018"/>
    <cellStyle name="Normal 3 4 6 3 4" xfId="8242"/>
    <cellStyle name="Normal 3 4 6 3 4 2" xfId="20867"/>
    <cellStyle name="Normal 3 4 6 3 4 2 2" xfId="56083"/>
    <cellStyle name="Normal 3 4 6 3 4 3" xfId="43486"/>
    <cellStyle name="Normal 3 4 6 3 4 4" xfId="33472"/>
    <cellStyle name="Normal 3 4 6 3 5" xfId="10023"/>
    <cellStyle name="Normal 3 4 6 3 5 2" xfId="22643"/>
    <cellStyle name="Normal 3 4 6 3 5 2 2" xfId="57859"/>
    <cellStyle name="Normal 3 4 6 3 5 3" xfId="45262"/>
    <cellStyle name="Normal 3 4 6 3 5 4" xfId="35248"/>
    <cellStyle name="Normal 3 4 6 3 6" xfId="11816"/>
    <cellStyle name="Normal 3 4 6 3 6 2" xfId="24419"/>
    <cellStyle name="Normal 3 4 6 3 6 2 2" xfId="59635"/>
    <cellStyle name="Normal 3 4 6 3 6 3" xfId="47038"/>
    <cellStyle name="Normal 3 4 6 3 6 4" xfId="37024"/>
    <cellStyle name="Normal 3 4 6 3 7" xfId="16183"/>
    <cellStyle name="Normal 3 4 6 3 7 2" xfId="51399"/>
    <cellStyle name="Normal 3 4 6 3 7 3" xfId="28788"/>
    <cellStyle name="Normal 3 4 6 3 8" xfId="14405"/>
    <cellStyle name="Normal 3 4 6 3 8 2" xfId="49623"/>
    <cellStyle name="Normal 3 4 6 3 9" xfId="38802"/>
    <cellStyle name="Normal 3 4 6 4" xfId="2679"/>
    <cellStyle name="Normal 3 4 6 4 10" xfId="26203"/>
    <cellStyle name="Normal 3 4 6 4 11" xfId="60607"/>
    <cellStyle name="Normal 3 4 6 4 2" xfId="4504"/>
    <cellStyle name="Normal 3 4 6 4 2 2" xfId="17150"/>
    <cellStyle name="Normal 3 4 6 4 2 2 2" xfId="52366"/>
    <cellStyle name="Normal 3 4 6 4 2 3" xfId="39769"/>
    <cellStyle name="Normal 3 4 6 4 2 4" xfId="29755"/>
    <cellStyle name="Normal 3 4 6 4 3" xfId="5974"/>
    <cellStyle name="Normal 3 4 6 4 3 2" xfId="18604"/>
    <cellStyle name="Normal 3 4 6 4 3 2 2" xfId="53820"/>
    <cellStyle name="Normal 3 4 6 4 3 3" xfId="41223"/>
    <cellStyle name="Normal 3 4 6 4 3 4" xfId="31209"/>
    <cellStyle name="Normal 3 4 6 4 4" xfId="7433"/>
    <cellStyle name="Normal 3 4 6 4 4 2" xfId="20058"/>
    <cellStyle name="Normal 3 4 6 4 4 2 2" xfId="55274"/>
    <cellStyle name="Normal 3 4 6 4 4 3" xfId="42677"/>
    <cellStyle name="Normal 3 4 6 4 4 4" xfId="32663"/>
    <cellStyle name="Normal 3 4 6 4 5" xfId="9214"/>
    <cellStyle name="Normal 3 4 6 4 5 2" xfId="21834"/>
    <cellStyle name="Normal 3 4 6 4 5 2 2" xfId="57050"/>
    <cellStyle name="Normal 3 4 6 4 5 3" xfId="44453"/>
    <cellStyle name="Normal 3 4 6 4 5 4" xfId="34439"/>
    <cellStyle name="Normal 3 4 6 4 6" xfId="11007"/>
    <cellStyle name="Normal 3 4 6 4 6 2" xfId="23610"/>
    <cellStyle name="Normal 3 4 6 4 6 2 2" xfId="58826"/>
    <cellStyle name="Normal 3 4 6 4 6 3" xfId="46229"/>
    <cellStyle name="Normal 3 4 6 4 6 4" xfId="36215"/>
    <cellStyle name="Normal 3 4 6 4 7" xfId="15374"/>
    <cellStyle name="Normal 3 4 6 4 7 2" xfId="50590"/>
    <cellStyle name="Normal 3 4 6 4 7 3" xfId="27979"/>
    <cellStyle name="Normal 3 4 6 4 8" xfId="13596"/>
    <cellStyle name="Normal 3 4 6 4 8 2" xfId="48814"/>
    <cellStyle name="Normal 3 4 6 4 9" xfId="37993"/>
    <cellStyle name="Normal 3 4 6 5" xfId="3842"/>
    <cellStyle name="Normal 3 4 6 5 2" xfId="8565"/>
    <cellStyle name="Normal 3 4 6 5 2 2" xfId="21190"/>
    <cellStyle name="Normal 3 4 6 5 2 2 2" xfId="56406"/>
    <cellStyle name="Normal 3 4 6 5 2 3" xfId="43809"/>
    <cellStyle name="Normal 3 4 6 5 2 4" xfId="33795"/>
    <cellStyle name="Normal 3 4 6 5 3" xfId="10346"/>
    <cellStyle name="Normal 3 4 6 5 3 2" xfId="22966"/>
    <cellStyle name="Normal 3 4 6 5 3 2 2" xfId="58182"/>
    <cellStyle name="Normal 3 4 6 5 3 3" xfId="45585"/>
    <cellStyle name="Normal 3 4 6 5 3 4" xfId="35571"/>
    <cellStyle name="Normal 3 4 6 5 4" xfId="12141"/>
    <cellStyle name="Normal 3 4 6 5 4 2" xfId="24742"/>
    <cellStyle name="Normal 3 4 6 5 4 2 2" xfId="59958"/>
    <cellStyle name="Normal 3 4 6 5 4 3" xfId="47361"/>
    <cellStyle name="Normal 3 4 6 5 4 4" xfId="37347"/>
    <cellStyle name="Normal 3 4 6 5 5" xfId="16506"/>
    <cellStyle name="Normal 3 4 6 5 5 2" xfId="51722"/>
    <cellStyle name="Normal 3 4 6 5 5 3" xfId="29111"/>
    <cellStyle name="Normal 3 4 6 5 6" xfId="14728"/>
    <cellStyle name="Normal 3 4 6 5 6 2" xfId="49946"/>
    <cellStyle name="Normal 3 4 6 5 7" xfId="39125"/>
    <cellStyle name="Normal 3 4 6 5 8" xfId="27335"/>
    <cellStyle name="Normal 3 4 6 6" xfId="4182"/>
    <cellStyle name="Normal 3 4 6 6 2" xfId="16828"/>
    <cellStyle name="Normal 3 4 6 6 2 2" xfId="52044"/>
    <cellStyle name="Normal 3 4 6 6 2 3" xfId="29433"/>
    <cellStyle name="Normal 3 4 6 6 3" xfId="13274"/>
    <cellStyle name="Normal 3 4 6 6 3 2" xfId="48492"/>
    <cellStyle name="Normal 3 4 6 6 4" xfId="39447"/>
    <cellStyle name="Normal 3 4 6 6 5" xfId="25881"/>
    <cellStyle name="Normal 3 4 6 7" xfId="5652"/>
    <cellStyle name="Normal 3 4 6 7 2" xfId="18282"/>
    <cellStyle name="Normal 3 4 6 7 2 2" xfId="53498"/>
    <cellStyle name="Normal 3 4 6 7 3" xfId="40901"/>
    <cellStyle name="Normal 3 4 6 7 4" xfId="30887"/>
    <cellStyle name="Normal 3 4 6 8" xfId="7111"/>
    <cellStyle name="Normal 3 4 6 8 2" xfId="19736"/>
    <cellStyle name="Normal 3 4 6 8 2 2" xfId="54952"/>
    <cellStyle name="Normal 3 4 6 8 3" xfId="42355"/>
    <cellStyle name="Normal 3 4 6 8 4" xfId="32341"/>
    <cellStyle name="Normal 3 4 6 9" xfId="8892"/>
    <cellStyle name="Normal 3 4 6 9 2" xfId="21512"/>
    <cellStyle name="Normal 3 4 6 9 2 2" xfId="56728"/>
    <cellStyle name="Normal 3 4 6 9 3" xfId="44131"/>
    <cellStyle name="Normal 3 4 6 9 4" xfId="34117"/>
    <cellStyle name="Normal 3 4 7" xfId="3006"/>
    <cellStyle name="Normal 3 4 7 10" xfId="25380"/>
    <cellStyle name="Normal 3 4 7 11" xfId="60915"/>
    <cellStyle name="Normal 3 4 7 2" xfId="4812"/>
    <cellStyle name="Normal 3 4 7 2 2" xfId="17458"/>
    <cellStyle name="Normal 3 4 7 2 2 2" xfId="52674"/>
    <cellStyle name="Normal 3 4 7 2 2 3" xfId="30063"/>
    <cellStyle name="Normal 3 4 7 2 3" xfId="13904"/>
    <cellStyle name="Normal 3 4 7 2 3 2" xfId="49122"/>
    <cellStyle name="Normal 3 4 7 2 4" xfId="40077"/>
    <cellStyle name="Normal 3 4 7 2 5" xfId="26511"/>
    <cellStyle name="Normal 3 4 7 3" xfId="6282"/>
    <cellStyle name="Normal 3 4 7 3 2" xfId="18912"/>
    <cellStyle name="Normal 3 4 7 3 2 2" xfId="54128"/>
    <cellStyle name="Normal 3 4 7 3 3" xfId="41531"/>
    <cellStyle name="Normal 3 4 7 3 4" xfId="31517"/>
    <cellStyle name="Normal 3 4 7 4" xfId="7741"/>
    <cellStyle name="Normal 3 4 7 4 2" xfId="20366"/>
    <cellStyle name="Normal 3 4 7 4 2 2" xfId="55582"/>
    <cellStyle name="Normal 3 4 7 4 3" xfId="42985"/>
    <cellStyle name="Normal 3 4 7 4 4" xfId="32971"/>
    <cellStyle name="Normal 3 4 7 5" xfId="9522"/>
    <cellStyle name="Normal 3 4 7 5 2" xfId="22142"/>
    <cellStyle name="Normal 3 4 7 5 2 2" xfId="57358"/>
    <cellStyle name="Normal 3 4 7 5 3" xfId="44761"/>
    <cellStyle name="Normal 3 4 7 5 4" xfId="34747"/>
    <cellStyle name="Normal 3 4 7 6" xfId="11315"/>
    <cellStyle name="Normal 3 4 7 6 2" xfId="23918"/>
    <cellStyle name="Normal 3 4 7 6 2 2" xfId="59134"/>
    <cellStyle name="Normal 3 4 7 6 3" xfId="46537"/>
    <cellStyle name="Normal 3 4 7 6 4" xfId="36523"/>
    <cellStyle name="Normal 3 4 7 7" xfId="15682"/>
    <cellStyle name="Normal 3 4 7 7 2" xfId="50898"/>
    <cellStyle name="Normal 3 4 7 7 3" xfId="28287"/>
    <cellStyle name="Normal 3 4 7 8" xfId="12773"/>
    <cellStyle name="Normal 3 4 7 8 2" xfId="47991"/>
    <cellStyle name="Normal 3 4 7 9" xfId="38301"/>
    <cellStyle name="Normal 3 4 8" xfId="3102"/>
    <cellStyle name="Normal 3 4 8 10" xfId="25473"/>
    <cellStyle name="Normal 3 4 8 11" xfId="61008"/>
    <cellStyle name="Normal 3 4 8 2" xfId="4905"/>
    <cellStyle name="Normal 3 4 8 2 2" xfId="17551"/>
    <cellStyle name="Normal 3 4 8 2 2 2" xfId="52767"/>
    <cellStyle name="Normal 3 4 8 2 2 3" xfId="30156"/>
    <cellStyle name="Normal 3 4 8 2 3" xfId="13997"/>
    <cellStyle name="Normal 3 4 8 2 3 2" xfId="49215"/>
    <cellStyle name="Normal 3 4 8 2 4" xfId="40170"/>
    <cellStyle name="Normal 3 4 8 2 5" xfId="26604"/>
    <cellStyle name="Normal 3 4 8 3" xfId="6375"/>
    <cellStyle name="Normal 3 4 8 3 2" xfId="19005"/>
    <cellStyle name="Normal 3 4 8 3 2 2" xfId="54221"/>
    <cellStyle name="Normal 3 4 8 3 3" xfId="41624"/>
    <cellStyle name="Normal 3 4 8 3 4" xfId="31610"/>
    <cellStyle name="Normal 3 4 8 4" xfId="7834"/>
    <cellStyle name="Normal 3 4 8 4 2" xfId="20459"/>
    <cellStyle name="Normal 3 4 8 4 2 2" xfId="55675"/>
    <cellStyle name="Normal 3 4 8 4 3" xfId="43078"/>
    <cellStyle name="Normal 3 4 8 4 4" xfId="33064"/>
    <cellStyle name="Normal 3 4 8 5" xfId="9615"/>
    <cellStyle name="Normal 3 4 8 5 2" xfId="22235"/>
    <cellStyle name="Normal 3 4 8 5 2 2" xfId="57451"/>
    <cellStyle name="Normal 3 4 8 5 3" xfId="44854"/>
    <cellStyle name="Normal 3 4 8 5 4" xfId="34840"/>
    <cellStyle name="Normal 3 4 8 6" xfId="11408"/>
    <cellStyle name="Normal 3 4 8 6 2" xfId="24011"/>
    <cellStyle name="Normal 3 4 8 6 2 2" xfId="59227"/>
    <cellStyle name="Normal 3 4 8 6 3" xfId="46630"/>
    <cellStyle name="Normal 3 4 8 6 4" xfId="36616"/>
    <cellStyle name="Normal 3 4 8 7" xfId="15775"/>
    <cellStyle name="Normal 3 4 8 7 2" xfId="50991"/>
    <cellStyle name="Normal 3 4 8 7 3" xfId="28380"/>
    <cellStyle name="Normal 3 4 8 8" xfId="12866"/>
    <cellStyle name="Normal 3 4 8 8 2" xfId="48084"/>
    <cellStyle name="Normal 3 4 8 9" xfId="38394"/>
    <cellStyle name="Normal 3 4 9" xfId="3097"/>
    <cellStyle name="Normal 3 4 9 10" xfId="25468"/>
    <cellStyle name="Normal 3 4 9 11" xfId="61003"/>
    <cellStyle name="Normal 3 4 9 2" xfId="4900"/>
    <cellStyle name="Normal 3 4 9 2 2" xfId="17546"/>
    <cellStyle name="Normal 3 4 9 2 2 2" xfId="52762"/>
    <cellStyle name="Normal 3 4 9 2 2 3" xfId="30151"/>
    <cellStyle name="Normal 3 4 9 2 3" xfId="13992"/>
    <cellStyle name="Normal 3 4 9 2 3 2" xfId="49210"/>
    <cellStyle name="Normal 3 4 9 2 4" xfId="40165"/>
    <cellStyle name="Normal 3 4 9 2 5" xfId="26599"/>
    <cellStyle name="Normal 3 4 9 3" xfId="6370"/>
    <cellStyle name="Normal 3 4 9 3 2" xfId="19000"/>
    <cellStyle name="Normal 3 4 9 3 2 2" xfId="54216"/>
    <cellStyle name="Normal 3 4 9 3 3" xfId="41619"/>
    <cellStyle name="Normal 3 4 9 3 4" xfId="31605"/>
    <cellStyle name="Normal 3 4 9 4" xfId="7829"/>
    <cellStyle name="Normal 3 4 9 4 2" xfId="20454"/>
    <cellStyle name="Normal 3 4 9 4 2 2" xfId="55670"/>
    <cellStyle name="Normal 3 4 9 4 3" xfId="43073"/>
    <cellStyle name="Normal 3 4 9 4 4" xfId="33059"/>
    <cellStyle name="Normal 3 4 9 5" xfId="9610"/>
    <cellStyle name="Normal 3 4 9 5 2" xfId="22230"/>
    <cellStyle name="Normal 3 4 9 5 2 2" xfId="57446"/>
    <cellStyle name="Normal 3 4 9 5 3" xfId="44849"/>
    <cellStyle name="Normal 3 4 9 5 4" xfId="34835"/>
    <cellStyle name="Normal 3 4 9 6" xfId="11403"/>
    <cellStyle name="Normal 3 4 9 6 2" xfId="24006"/>
    <cellStyle name="Normal 3 4 9 6 2 2" xfId="59222"/>
    <cellStyle name="Normal 3 4 9 6 3" xfId="46625"/>
    <cellStyle name="Normal 3 4 9 6 4" xfId="36611"/>
    <cellStyle name="Normal 3 4 9 7" xfId="15770"/>
    <cellStyle name="Normal 3 4 9 7 2" xfId="50986"/>
    <cellStyle name="Normal 3 4 9 7 3" xfId="28375"/>
    <cellStyle name="Normal 3 4 9 8" xfId="12861"/>
    <cellStyle name="Normal 3 4 9 8 2" xfId="48079"/>
    <cellStyle name="Normal 3 4 9 9" xfId="38389"/>
    <cellStyle name="Normal 3 4_District Target Attainment" xfId="1319"/>
    <cellStyle name="Normal 3 5" xfId="1320"/>
    <cellStyle name="Normal 3 5 2" xfId="1321"/>
    <cellStyle name="Normal 3 5_District Target Attainment" xfId="1322"/>
    <cellStyle name="Normal 3_Sheet1" xfId="1323"/>
    <cellStyle name="Normal 30" xfId="1324"/>
    <cellStyle name="Normal 30 10" xfId="10672"/>
    <cellStyle name="Normal 30 10 2" xfId="23283"/>
    <cellStyle name="Normal 30 10 2 2" xfId="58499"/>
    <cellStyle name="Normal 30 10 3" xfId="45902"/>
    <cellStyle name="Normal 30 10 4" xfId="35888"/>
    <cellStyle name="Normal 30 11" xfId="15140"/>
    <cellStyle name="Normal 30 11 2" xfId="50356"/>
    <cellStyle name="Normal 30 11 3" xfId="27745"/>
    <cellStyle name="Normal 30 12" xfId="12553"/>
    <cellStyle name="Normal 30 12 2" xfId="47771"/>
    <cellStyle name="Normal 30 13" xfId="37759"/>
    <cellStyle name="Normal 30 14" xfId="25160"/>
    <cellStyle name="Normal 30 15" xfId="60373"/>
    <cellStyle name="Normal 30 2" xfId="3276"/>
    <cellStyle name="Normal 30 2 10" xfId="25644"/>
    <cellStyle name="Normal 30 2 11" xfId="61179"/>
    <cellStyle name="Normal 30 2 2" xfId="5076"/>
    <cellStyle name="Normal 30 2 2 2" xfId="17722"/>
    <cellStyle name="Normal 30 2 2 2 2" xfId="52938"/>
    <cellStyle name="Normal 30 2 2 2 3" xfId="30327"/>
    <cellStyle name="Normal 30 2 2 3" xfId="14168"/>
    <cellStyle name="Normal 30 2 2 3 2" xfId="49386"/>
    <cellStyle name="Normal 30 2 2 4" xfId="40341"/>
    <cellStyle name="Normal 30 2 2 5" xfId="26775"/>
    <cellStyle name="Normal 30 2 3" xfId="6546"/>
    <cellStyle name="Normal 30 2 3 2" xfId="19176"/>
    <cellStyle name="Normal 30 2 3 2 2" xfId="54392"/>
    <cellStyle name="Normal 30 2 3 3" xfId="41795"/>
    <cellStyle name="Normal 30 2 3 4" xfId="31781"/>
    <cellStyle name="Normal 30 2 4" xfId="8005"/>
    <cellStyle name="Normal 30 2 4 2" xfId="20630"/>
    <cellStyle name="Normal 30 2 4 2 2" xfId="55846"/>
    <cellStyle name="Normal 30 2 4 3" xfId="43249"/>
    <cellStyle name="Normal 30 2 4 4" xfId="33235"/>
    <cellStyle name="Normal 30 2 5" xfId="9786"/>
    <cellStyle name="Normal 30 2 5 2" xfId="22406"/>
    <cellStyle name="Normal 30 2 5 2 2" xfId="57622"/>
    <cellStyle name="Normal 30 2 5 3" xfId="45025"/>
    <cellStyle name="Normal 30 2 5 4" xfId="35011"/>
    <cellStyle name="Normal 30 2 6" xfId="11579"/>
    <cellStyle name="Normal 30 2 6 2" xfId="24182"/>
    <cellStyle name="Normal 30 2 6 2 2" xfId="59398"/>
    <cellStyle name="Normal 30 2 6 3" xfId="46801"/>
    <cellStyle name="Normal 30 2 6 4" xfId="36787"/>
    <cellStyle name="Normal 30 2 7" xfId="15946"/>
    <cellStyle name="Normal 30 2 7 2" xfId="51162"/>
    <cellStyle name="Normal 30 2 7 3" xfId="28551"/>
    <cellStyle name="Normal 30 2 8" xfId="13037"/>
    <cellStyle name="Normal 30 2 8 2" xfId="48255"/>
    <cellStyle name="Normal 30 2 9" xfId="38565"/>
    <cellStyle name="Normal 30 3" xfId="3605"/>
    <cellStyle name="Normal 30 3 10" xfId="27100"/>
    <cellStyle name="Normal 30 3 11" xfId="61504"/>
    <cellStyle name="Normal 30 3 2" xfId="5401"/>
    <cellStyle name="Normal 30 3 2 2" xfId="18047"/>
    <cellStyle name="Normal 30 3 2 2 2" xfId="53263"/>
    <cellStyle name="Normal 30 3 2 3" xfId="40666"/>
    <cellStyle name="Normal 30 3 2 4" xfId="30652"/>
    <cellStyle name="Normal 30 3 3" xfId="6871"/>
    <cellStyle name="Normal 30 3 3 2" xfId="19501"/>
    <cellStyle name="Normal 30 3 3 2 2" xfId="54717"/>
    <cellStyle name="Normal 30 3 3 3" xfId="42120"/>
    <cellStyle name="Normal 30 3 3 4" xfId="32106"/>
    <cellStyle name="Normal 30 3 4" xfId="8330"/>
    <cellStyle name="Normal 30 3 4 2" xfId="20955"/>
    <cellStyle name="Normal 30 3 4 2 2" xfId="56171"/>
    <cellStyle name="Normal 30 3 4 3" xfId="43574"/>
    <cellStyle name="Normal 30 3 4 4" xfId="33560"/>
    <cellStyle name="Normal 30 3 5" xfId="10111"/>
    <cellStyle name="Normal 30 3 5 2" xfId="22731"/>
    <cellStyle name="Normal 30 3 5 2 2" xfId="57947"/>
    <cellStyle name="Normal 30 3 5 3" xfId="45350"/>
    <cellStyle name="Normal 30 3 5 4" xfId="35336"/>
    <cellStyle name="Normal 30 3 6" xfId="11904"/>
    <cellStyle name="Normal 30 3 6 2" xfId="24507"/>
    <cellStyle name="Normal 30 3 6 2 2" xfId="59723"/>
    <cellStyle name="Normal 30 3 6 3" xfId="47126"/>
    <cellStyle name="Normal 30 3 6 4" xfId="37112"/>
    <cellStyle name="Normal 30 3 7" xfId="16271"/>
    <cellStyle name="Normal 30 3 7 2" xfId="51487"/>
    <cellStyle name="Normal 30 3 7 3" xfId="28876"/>
    <cellStyle name="Normal 30 3 8" xfId="14493"/>
    <cellStyle name="Normal 30 3 8 2" xfId="49711"/>
    <cellStyle name="Normal 30 3 9" xfId="38890"/>
    <cellStyle name="Normal 30 4" xfId="2767"/>
    <cellStyle name="Normal 30 4 10" xfId="26291"/>
    <cellStyle name="Normal 30 4 11" xfId="60695"/>
    <cellStyle name="Normal 30 4 2" xfId="4592"/>
    <cellStyle name="Normal 30 4 2 2" xfId="17238"/>
    <cellStyle name="Normal 30 4 2 2 2" xfId="52454"/>
    <cellStyle name="Normal 30 4 2 3" xfId="39857"/>
    <cellStyle name="Normal 30 4 2 4" xfId="29843"/>
    <cellStyle name="Normal 30 4 3" xfId="6062"/>
    <cellStyle name="Normal 30 4 3 2" xfId="18692"/>
    <cellStyle name="Normal 30 4 3 2 2" xfId="53908"/>
    <cellStyle name="Normal 30 4 3 3" xfId="41311"/>
    <cellStyle name="Normal 30 4 3 4" xfId="31297"/>
    <cellStyle name="Normal 30 4 4" xfId="7521"/>
    <cellStyle name="Normal 30 4 4 2" xfId="20146"/>
    <cellStyle name="Normal 30 4 4 2 2" xfId="55362"/>
    <cellStyle name="Normal 30 4 4 3" xfId="42765"/>
    <cellStyle name="Normal 30 4 4 4" xfId="32751"/>
    <cellStyle name="Normal 30 4 5" xfId="9302"/>
    <cellStyle name="Normal 30 4 5 2" xfId="21922"/>
    <cellStyle name="Normal 30 4 5 2 2" xfId="57138"/>
    <cellStyle name="Normal 30 4 5 3" xfId="44541"/>
    <cellStyle name="Normal 30 4 5 4" xfId="34527"/>
    <cellStyle name="Normal 30 4 6" xfId="11095"/>
    <cellStyle name="Normal 30 4 6 2" xfId="23698"/>
    <cellStyle name="Normal 30 4 6 2 2" xfId="58914"/>
    <cellStyle name="Normal 30 4 6 3" xfId="46317"/>
    <cellStyle name="Normal 30 4 6 4" xfId="36303"/>
    <cellStyle name="Normal 30 4 7" xfId="15462"/>
    <cellStyle name="Normal 30 4 7 2" xfId="50678"/>
    <cellStyle name="Normal 30 4 7 3" xfId="28067"/>
    <cellStyle name="Normal 30 4 8" xfId="13684"/>
    <cellStyle name="Normal 30 4 8 2" xfId="48902"/>
    <cellStyle name="Normal 30 4 9" xfId="38081"/>
    <cellStyle name="Normal 30 5" xfId="3930"/>
    <cellStyle name="Normal 30 5 2" xfId="8653"/>
    <cellStyle name="Normal 30 5 2 2" xfId="21278"/>
    <cellStyle name="Normal 30 5 2 2 2" xfId="56494"/>
    <cellStyle name="Normal 30 5 2 3" xfId="43897"/>
    <cellStyle name="Normal 30 5 2 4" xfId="33883"/>
    <cellStyle name="Normal 30 5 3" xfId="10434"/>
    <cellStyle name="Normal 30 5 3 2" xfId="23054"/>
    <cellStyle name="Normal 30 5 3 2 2" xfId="58270"/>
    <cellStyle name="Normal 30 5 3 3" xfId="45673"/>
    <cellStyle name="Normal 30 5 3 4" xfId="35659"/>
    <cellStyle name="Normal 30 5 4" xfId="12229"/>
    <cellStyle name="Normal 30 5 4 2" xfId="24830"/>
    <cellStyle name="Normal 30 5 4 2 2" xfId="60046"/>
    <cellStyle name="Normal 30 5 4 3" xfId="47449"/>
    <cellStyle name="Normal 30 5 4 4" xfId="37435"/>
    <cellStyle name="Normal 30 5 5" xfId="16594"/>
    <cellStyle name="Normal 30 5 5 2" xfId="51810"/>
    <cellStyle name="Normal 30 5 5 3" xfId="29199"/>
    <cellStyle name="Normal 30 5 6" xfId="14816"/>
    <cellStyle name="Normal 30 5 6 2" xfId="50034"/>
    <cellStyle name="Normal 30 5 7" xfId="39213"/>
    <cellStyle name="Normal 30 5 8" xfId="27423"/>
    <cellStyle name="Normal 30 6" xfId="4270"/>
    <cellStyle name="Normal 30 6 2" xfId="16916"/>
    <cellStyle name="Normal 30 6 2 2" xfId="52132"/>
    <cellStyle name="Normal 30 6 2 3" xfId="29521"/>
    <cellStyle name="Normal 30 6 3" xfId="13362"/>
    <cellStyle name="Normal 30 6 3 2" xfId="48580"/>
    <cellStyle name="Normal 30 6 4" xfId="39535"/>
    <cellStyle name="Normal 30 6 5" xfId="25969"/>
    <cellStyle name="Normal 30 7" xfId="5740"/>
    <cellStyle name="Normal 30 7 2" xfId="18370"/>
    <cellStyle name="Normal 30 7 2 2" xfId="53586"/>
    <cellStyle name="Normal 30 7 3" xfId="40989"/>
    <cellStyle name="Normal 30 7 4" xfId="30975"/>
    <cellStyle name="Normal 30 8" xfId="7199"/>
    <cellStyle name="Normal 30 8 2" xfId="19824"/>
    <cellStyle name="Normal 30 8 2 2" xfId="55040"/>
    <cellStyle name="Normal 30 8 3" xfId="42443"/>
    <cellStyle name="Normal 30 8 4" xfId="32429"/>
    <cellStyle name="Normal 30 9" xfId="8980"/>
    <cellStyle name="Normal 30 9 2" xfId="21600"/>
    <cellStyle name="Normal 30 9 2 2" xfId="56816"/>
    <cellStyle name="Normal 30 9 3" xfId="44219"/>
    <cellStyle name="Normal 30 9 4" xfId="34205"/>
    <cellStyle name="Normal 31" xfId="1325"/>
    <cellStyle name="Normal 31 10" xfId="10673"/>
    <cellStyle name="Normal 31 10 2" xfId="23284"/>
    <cellStyle name="Normal 31 10 2 2" xfId="58500"/>
    <cellStyle name="Normal 31 10 3" xfId="45903"/>
    <cellStyle name="Normal 31 10 4" xfId="35889"/>
    <cellStyle name="Normal 31 11" xfId="15141"/>
    <cellStyle name="Normal 31 11 2" xfId="50357"/>
    <cellStyle name="Normal 31 11 3" xfId="27746"/>
    <cellStyle name="Normal 31 12" xfId="12554"/>
    <cellStyle name="Normal 31 12 2" xfId="47772"/>
    <cellStyle name="Normal 31 13" xfId="37760"/>
    <cellStyle name="Normal 31 14" xfId="25161"/>
    <cellStyle name="Normal 31 15" xfId="60374"/>
    <cellStyle name="Normal 31 2" xfId="3277"/>
    <cellStyle name="Normal 31 2 10" xfId="25645"/>
    <cellStyle name="Normal 31 2 11" xfId="61180"/>
    <cellStyle name="Normal 31 2 2" xfId="5077"/>
    <cellStyle name="Normal 31 2 2 2" xfId="17723"/>
    <cellStyle name="Normal 31 2 2 2 2" xfId="52939"/>
    <cellStyle name="Normal 31 2 2 2 3" xfId="30328"/>
    <cellStyle name="Normal 31 2 2 3" xfId="14169"/>
    <cellStyle name="Normal 31 2 2 3 2" xfId="49387"/>
    <cellStyle name="Normal 31 2 2 4" xfId="40342"/>
    <cellStyle name="Normal 31 2 2 5" xfId="26776"/>
    <cellStyle name="Normal 31 2 3" xfId="6547"/>
    <cellStyle name="Normal 31 2 3 2" xfId="19177"/>
    <cellStyle name="Normal 31 2 3 2 2" xfId="54393"/>
    <cellStyle name="Normal 31 2 3 3" xfId="41796"/>
    <cellStyle name="Normal 31 2 3 4" xfId="31782"/>
    <cellStyle name="Normal 31 2 4" xfId="8006"/>
    <cellStyle name="Normal 31 2 4 2" xfId="20631"/>
    <cellStyle name="Normal 31 2 4 2 2" xfId="55847"/>
    <cellStyle name="Normal 31 2 4 3" xfId="43250"/>
    <cellStyle name="Normal 31 2 4 4" xfId="33236"/>
    <cellStyle name="Normal 31 2 5" xfId="9787"/>
    <cellStyle name="Normal 31 2 5 2" xfId="22407"/>
    <cellStyle name="Normal 31 2 5 2 2" xfId="57623"/>
    <cellStyle name="Normal 31 2 5 3" xfId="45026"/>
    <cellStyle name="Normal 31 2 5 4" xfId="35012"/>
    <cellStyle name="Normal 31 2 6" xfId="11580"/>
    <cellStyle name="Normal 31 2 6 2" xfId="24183"/>
    <cellStyle name="Normal 31 2 6 2 2" xfId="59399"/>
    <cellStyle name="Normal 31 2 6 3" xfId="46802"/>
    <cellStyle name="Normal 31 2 6 4" xfId="36788"/>
    <cellStyle name="Normal 31 2 7" xfId="15947"/>
    <cellStyle name="Normal 31 2 7 2" xfId="51163"/>
    <cellStyle name="Normal 31 2 7 3" xfId="28552"/>
    <cellStyle name="Normal 31 2 8" xfId="13038"/>
    <cellStyle name="Normal 31 2 8 2" xfId="48256"/>
    <cellStyle name="Normal 31 2 9" xfId="38566"/>
    <cellStyle name="Normal 31 3" xfId="3606"/>
    <cellStyle name="Normal 31 3 10" xfId="27101"/>
    <cellStyle name="Normal 31 3 11" xfId="61505"/>
    <cellStyle name="Normal 31 3 2" xfId="5402"/>
    <cellStyle name="Normal 31 3 2 2" xfId="18048"/>
    <cellStyle name="Normal 31 3 2 2 2" xfId="53264"/>
    <cellStyle name="Normal 31 3 2 3" xfId="40667"/>
    <cellStyle name="Normal 31 3 2 4" xfId="30653"/>
    <cellStyle name="Normal 31 3 3" xfId="6872"/>
    <cellStyle name="Normal 31 3 3 2" xfId="19502"/>
    <cellStyle name="Normal 31 3 3 2 2" xfId="54718"/>
    <cellStyle name="Normal 31 3 3 3" xfId="42121"/>
    <cellStyle name="Normal 31 3 3 4" xfId="32107"/>
    <cellStyle name="Normal 31 3 4" xfId="8331"/>
    <cellStyle name="Normal 31 3 4 2" xfId="20956"/>
    <cellStyle name="Normal 31 3 4 2 2" xfId="56172"/>
    <cellStyle name="Normal 31 3 4 3" xfId="43575"/>
    <cellStyle name="Normal 31 3 4 4" xfId="33561"/>
    <cellStyle name="Normal 31 3 5" xfId="10112"/>
    <cellStyle name="Normal 31 3 5 2" xfId="22732"/>
    <cellStyle name="Normal 31 3 5 2 2" xfId="57948"/>
    <cellStyle name="Normal 31 3 5 3" xfId="45351"/>
    <cellStyle name="Normal 31 3 5 4" xfId="35337"/>
    <cellStyle name="Normal 31 3 6" xfId="11905"/>
    <cellStyle name="Normal 31 3 6 2" xfId="24508"/>
    <cellStyle name="Normal 31 3 6 2 2" xfId="59724"/>
    <cellStyle name="Normal 31 3 6 3" xfId="47127"/>
    <cellStyle name="Normal 31 3 6 4" xfId="37113"/>
    <cellStyle name="Normal 31 3 7" xfId="16272"/>
    <cellStyle name="Normal 31 3 7 2" xfId="51488"/>
    <cellStyle name="Normal 31 3 7 3" xfId="28877"/>
    <cellStyle name="Normal 31 3 8" xfId="14494"/>
    <cellStyle name="Normal 31 3 8 2" xfId="49712"/>
    <cellStyle name="Normal 31 3 9" xfId="38891"/>
    <cellStyle name="Normal 31 4" xfId="2768"/>
    <cellStyle name="Normal 31 4 10" xfId="26292"/>
    <cellStyle name="Normal 31 4 11" xfId="60696"/>
    <cellStyle name="Normal 31 4 2" xfId="4593"/>
    <cellStyle name="Normal 31 4 2 2" xfId="17239"/>
    <cellStyle name="Normal 31 4 2 2 2" xfId="52455"/>
    <cellStyle name="Normal 31 4 2 3" xfId="39858"/>
    <cellStyle name="Normal 31 4 2 4" xfId="29844"/>
    <cellStyle name="Normal 31 4 3" xfId="6063"/>
    <cellStyle name="Normal 31 4 3 2" xfId="18693"/>
    <cellStyle name="Normal 31 4 3 2 2" xfId="53909"/>
    <cellStyle name="Normal 31 4 3 3" xfId="41312"/>
    <cellStyle name="Normal 31 4 3 4" xfId="31298"/>
    <cellStyle name="Normal 31 4 4" xfId="7522"/>
    <cellStyle name="Normal 31 4 4 2" xfId="20147"/>
    <cellStyle name="Normal 31 4 4 2 2" xfId="55363"/>
    <cellStyle name="Normal 31 4 4 3" xfId="42766"/>
    <cellStyle name="Normal 31 4 4 4" xfId="32752"/>
    <cellStyle name="Normal 31 4 5" xfId="9303"/>
    <cellStyle name="Normal 31 4 5 2" xfId="21923"/>
    <cellStyle name="Normal 31 4 5 2 2" xfId="57139"/>
    <cellStyle name="Normal 31 4 5 3" xfId="44542"/>
    <cellStyle name="Normal 31 4 5 4" xfId="34528"/>
    <cellStyle name="Normal 31 4 6" xfId="11096"/>
    <cellStyle name="Normal 31 4 6 2" xfId="23699"/>
    <cellStyle name="Normal 31 4 6 2 2" xfId="58915"/>
    <cellStyle name="Normal 31 4 6 3" xfId="46318"/>
    <cellStyle name="Normal 31 4 6 4" xfId="36304"/>
    <cellStyle name="Normal 31 4 7" xfId="15463"/>
    <cellStyle name="Normal 31 4 7 2" xfId="50679"/>
    <cellStyle name="Normal 31 4 7 3" xfId="28068"/>
    <cellStyle name="Normal 31 4 8" xfId="13685"/>
    <cellStyle name="Normal 31 4 8 2" xfId="48903"/>
    <cellStyle name="Normal 31 4 9" xfId="38082"/>
    <cellStyle name="Normal 31 5" xfId="3931"/>
    <cellStyle name="Normal 31 5 2" xfId="8654"/>
    <cellStyle name="Normal 31 5 2 2" xfId="21279"/>
    <cellStyle name="Normal 31 5 2 2 2" xfId="56495"/>
    <cellStyle name="Normal 31 5 2 3" xfId="43898"/>
    <cellStyle name="Normal 31 5 2 4" xfId="33884"/>
    <cellStyle name="Normal 31 5 3" xfId="10435"/>
    <cellStyle name="Normal 31 5 3 2" xfId="23055"/>
    <cellStyle name="Normal 31 5 3 2 2" xfId="58271"/>
    <cellStyle name="Normal 31 5 3 3" xfId="45674"/>
    <cellStyle name="Normal 31 5 3 4" xfId="35660"/>
    <cellStyle name="Normal 31 5 4" xfId="12230"/>
    <cellStyle name="Normal 31 5 4 2" xfId="24831"/>
    <cellStyle name="Normal 31 5 4 2 2" xfId="60047"/>
    <cellStyle name="Normal 31 5 4 3" xfId="47450"/>
    <cellStyle name="Normal 31 5 4 4" xfId="37436"/>
    <cellStyle name="Normal 31 5 5" xfId="16595"/>
    <cellStyle name="Normal 31 5 5 2" xfId="51811"/>
    <cellStyle name="Normal 31 5 5 3" xfId="29200"/>
    <cellStyle name="Normal 31 5 6" xfId="14817"/>
    <cellStyle name="Normal 31 5 6 2" xfId="50035"/>
    <cellStyle name="Normal 31 5 7" xfId="39214"/>
    <cellStyle name="Normal 31 5 8" xfId="27424"/>
    <cellStyle name="Normal 31 6" xfId="4271"/>
    <cellStyle name="Normal 31 6 2" xfId="16917"/>
    <cellStyle name="Normal 31 6 2 2" xfId="52133"/>
    <cellStyle name="Normal 31 6 2 3" xfId="29522"/>
    <cellStyle name="Normal 31 6 3" xfId="13363"/>
    <cellStyle name="Normal 31 6 3 2" xfId="48581"/>
    <cellStyle name="Normal 31 6 4" xfId="39536"/>
    <cellStyle name="Normal 31 6 5" xfId="25970"/>
    <cellStyle name="Normal 31 7" xfId="5741"/>
    <cellStyle name="Normal 31 7 2" xfId="18371"/>
    <cellStyle name="Normal 31 7 2 2" xfId="53587"/>
    <cellStyle name="Normal 31 7 3" xfId="40990"/>
    <cellStyle name="Normal 31 7 4" xfId="30976"/>
    <cellStyle name="Normal 31 8" xfId="7200"/>
    <cellStyle name="Normal 31 8 2" xfId="19825"/>
    <cellStyle name="Normal 31 8 2 2" xfId="55041"/>
    <cellStyle name="Normal 31 8 3" xfId="42444"/>
    <cellStyle name="Normal 31 8 4" xfId="32430"/>
    <cellStyle name="Normal 31 9" xfId="8981"/>
    <cellStyle name="Normal 31 9 2" xfId="21601"/>
    <cellStyle name="Normal 31 9 2 2" xfId="56817"/>
    <cellStyle name="Normal 31 9 3" xfId="44220"/>
    <cellStyle name="Normal 31 9 4" xfId="34206"/>
    <cellStyle name="Normal 32" xfId="1326"/>
    <cellStyle name="Normal 32 10" xfId="3953"/>
    <cellStyle name="Normal 32 10 2" xfId="16615"/>
    <cellStyle name="Normal 32 10 2 2" xfId="51831"/>
    <cellStyle name="Normal 32 10 2 3" xfId="29220"/>
    <cellStyle name="Normal 32 10 3" xfId="13061"/>
    <cellStyle name="Normal 32 10 3 2" xfId="48279"/>
    <cellStyle name="Normal 32 10 4" xfId="39234"/>
    <cellStyle name="Normal 32 10 5" xfId="25668"/>
    <cellStyle name="Normal 32 11" xfId="5439"/>
    <cellStyle name="Normal 32 11 2" xfId="18069"/>
    <cellStyle name="Normal 32 11 2 2" xfId="53285"/>
    <cellStyle name="Normal 32 11 3" xfId="40688"/>
    <cellStyle name="Normal 32 11 4" xfId="30674"/>
    <cellStyle name="Normal 32 12" xfId="6895"/>
    <cellStyle name="Normal 32 12 2" xfId="19523"/>
    <cellStyle name="Normal 32 12 2 2" xfId="54739"/>
    <cellStyle name="Normal 32 12 3" xfId="42142"/>
    <cellStyle name="Normal 32 12 4" xfId="32128"/>
    <cellStyle name="Normal 32 13" xfId="8677"/>
    <cellStyle name="Normal 32 13 2" xfId="21299"/>
    <cellStyle name="Normal 32 13 2 2" xfId="56515"/>
    <cellStyle name="Normal 32 13 3" xfId="43918"/>
    <cellStyle name="Normal 32 13 4" xfId="33904"/>
    <cellStyle name="Normal 32 14" xfId="10674"/>
    <cellStyle name="Normal 32 14 2" xfId="23285"/>
    <cellStyle name="Normal 32 14 2 2" xfId="58501"/>
    <cellStyle name="Normal 32 14 3" xfId="45904"/>
    <cellStyle name="Normal 32 14 4" xfId="35890"/>
    <cellStyle name="Normal 32 15" xfId="14838"/>
    <cellStyle name="Normal 32 15 2" xfId="50055"/>
    <cellStyle name="Normal 32 15 3" xfId="27444"/>
    <cellStyle name="Normal 32 16" xfId="12252"/>
    <cellStyle name="Normal 32 16 2" xfId="47470"/>
    <cellStyle name="Normal 32 17" xfId="37457"/>
    <cellStyle name="Normal 32 18" xfId="24859"/>
    <cellStyle name="Normal 32 19" xfId="60072"/>
    <cellStyle name="Normal 32 2" xfId="1327"/>
    <cellStyle name="Normal 32 2 10" xfId="5484"/>
    <cellStyle name="Normal 32 2 10 2" xfId="18114"/>
    <cellStyle name="Normal 32 2 10 2 2" xfId="53330"/>
    <cellStyle name="Normal 32 2 10 3" xfId="40733"/>
    <cellStyle name="Normal 32 2 10 4" xfId="30719"/>
    <cellStyle name="Normal 32 2 11" xfId="6940"/>
    <cellStyle name="Normal 32 2 11 2" xfId="19568"/>
    <cellStyle name="Normal 32 2 11 2 2" xfId="54784"/>
    <cellStyle name="Normal 32 2 11 3" xfId="42187"/>
    <cellStyle name="Normal 32 2 11 4" xfId="32173"/>
    <cellStyle name="Normal 32 2 12" xfId="8722"/>
    <cellStyle name="Normal 32 2 12 2" xfId="21344"/>
    <cellStyle name="Normal 32 2 12 2 2" xfId="56560"/>
    <cellStyle name="Normal 32 2 12 3" xfId="43963"/>
    <cellStyle name="Normal 32 2 12 4" xfId="33949"/>
    <cellStyle name="Normal 32 2 13" xfId="10675"/>
    <cellStyle name="Normal 32 2 13 2" xfId="23286"/>
    <cellStyle name="Normal 32 2 13 2 2" xfId="58502"/>
    <cellStyle name="Normal 32 2 13 3" xfId="45905"/>
    <cellStyle name="Normal 32 2 13 4" xfId="35891"/>
    <cellStyle name="Normal 32 2 14" xfId="14883"/>
    <cellStyle name="Normal 32 2 14 2" xfId="50100"/>
    <cellStyle name="Normal 32 2 14 3" xfId="27489"/>
    <cellStyle name="Normal 32 2 15" xfId="12297"/>
    <cellStyle name="Normal 32 2 15 2" xfId="47515"/>
    <cellStyle name="Normal 32 2 16" xfId="37502"/>
    <cellStyle name="Normal 32 2 17" xfId="24904"/>
    <cellStyle name="Normal 32 2 18" xfId="60117"/>
    <cellStyle name="Normal 32 2 2" xfId="1328"/>
    <cellStyle name="Normal 32 2 2 10" xfId="7014"/>
    <cellStyle name="Normal 32 2 2 10 2" xfId="19640"/>
    <cellStyle name="Normal 32 2 2 10 2 2" xfId="54856"/>
    <cellStyle name="Normal 32 2 2 10 3" xfId="42259"/>
    <cellStyle name="Normal 32 2 2 10 4" xfId="32245"/>
    <cellStyle name="Normal 32 2 2 11" xfId="8795"/>
    <cellStyle name="Normal 32 2 2 11 2" xfId="21416"/>
    <cellStyle name="Normal 32 2 2 11 2 2" xfId="56632"/>
    <cellStyle name="Normal 32 2 2 11 3" xfId="44035"/>
    <cellStyle name="Normal 32 2 2 11 4" xfId="34021"/>
    <cellStyle name="Normal 32 2 2 12" xfId="10676"/>
    <cellStyle name="Normal 32 2 2 12 2" xfId="23287"/>
    <cellStyle name="Normal 32 2 2 12 2 2" xfId="58503"/>
    <cellStyle name="Normal 32 2 2 12 3" xfId="45906"/>
    <cellStyle name="Normal 32 2 2 12 4" xfId="35892"/>
    <cellStyle name="Normal 32 2 2 13" xfId="14955"/>
    <cellStyle name="Normal 32 2 2 13 2" xfId="50172"/>
    <cellStyle name="Normal 32 2 2 13 3" xfId="27561"/>
    <cellStyle name="Normal 32 2 2 14" xfId="12369"/>
    <cellStyle name="Normal 32 2 2 14 2" xfId="47587"/>
    <cellStyle name="Normal 32 2 2 15" xfId="37574"/>
    <cellStyle name="Normal 32 2 2 16" xfId="24976"/>
    <cellStyle name="Normal 32 2 2 17" xfId="60189"/>
    <cellStyle name="Normal 32 2 2 2" xfId="1329"/>
    <cellStyle name="Normal 32 2 2 2 10" xfId="10677"/>
    <cellStyle name="Normal 32 2 2 2 10 2" xfId="23288"/>
    <cellStyle name="Normal 32 2 2 2 10 2 2" xfId="58504"/>
    <cellStyle name="Normal 32 2 2 2 10 3" xfId="45907"/>
    <cellStyle name="Normal 32 2 2 2 10 4" xfId="35893"/>
    <cellStyle name="Normal 32 2 2 2 11" xfId="15110"/>
    <cellStyle name="Normal 32 2 2 2 11 2" xfId="50326"/>
    <cellStyle name="Normal 32 2 2 2 11 3" xfId="27715"/>
    <cellStyle name="Normal 32 2 2 2 12" xfId="12523"/>
    <cellStyle name="Normal 32 2 2 2 12 2" xfId="47741"/>
    <cellStyle name="Normal 32 2 2 2 13" xfId="37729"/>
    <cellStyle name="Normal 32 2 2 2 14" xfId="25130"/>
    <cellStyle name="Normal 32 2 2 2 15" xfId="60343"/>
    <cellStyle name="Normal 32 2 2 2 2" xfId="3246"/>
    <cellStyle name="Normal 32 2 2 2 2 10" xfId="25614"/>
    <cellStyle name="Normal 32 2 2 2 2 11" xfId="61149"/>
    <cellStyle name="Normal 32 2 2 2 2 2" xfId="5046"/>
    <cellStyle name="Normal 32 2 2 2 2 2 2" xfId="17692"/>
    <cellStyle name="Normal 32 2 2 2 2 2 2 2" xfId="52908"/>
    <cellStyle name="Normal 32 2 2 2 2 2 2 3" xfId="30297"/>
    <cellStyle name="Normal 32 2 2 2 2 2 3" xfId="14138"/>
    <cellStyle name="Normal 32 2 2 2 2 2 3 2" xfId="49356"/>
    <cellStyle name="Normal 32 2 2 2 2 2 4" xfId="40311"/>
    <cellStyle name="Normal 32 2 2 2 2 2 5" xfId="26745"/>
    <cellStyle name="Normal 32 2 2 2 2 3" xfId="6516"/>
    <cellStyle name="Normal 32 2 2 2 2 3 2" xfId="19146"/>
    <cellStyle name="Normal 32 2 2 2 2 3 2 2" xfId="54362"/>
    <cellStyle name="Normal 32 2 2 2 2 3 3" xfId="41765"/>
    <cellStyle name="Normal 32 2 2 2 2 3 4" xfId="31751"/>
    <cellStyle name="Normal 32 2 2 2 2 4" xfId="7975"/>
    <cellStyle name="Normal 32 2 2 2 2 4 2" xfId="20600"/>
    <cellStyle name="Normal 32 2 2 2 2 4 2 2" xfId="55816"/>
    <cellStyle name="Normal 32 2 2 2 2 4 3" xfId="43219"/>
    <cellStyle name="Normal 32 2 2 2 2 4 4" xfId="33205"/>
    <cellStyle name="Normal 32 2 2 2 2 5" xfId="9756"/>
    <cellStyle name="Normal 32 2 2 2 2 5 2" xfId="22376"/>
    <cellStyle name="Normal 32 2 2 2 2 5 2 2" xfId="57592"/>
    <cellStyle name="Normal 32 2 2 2 2 5 3" xfId="44995"/>
    <cellStyle name="Normal 32 2 2 2 2 5 4" xfId="34981"/>
    <cellStyle name="Normal 32 2 2 2 2 6" xfId="11549"/>
    <cellStyle name="Normal 32 2 2 2 2 6 2" xfId="24152"/>
    <cellStyle name="Normal 32 2 2 2 2 6 2 2" xfId="59368"/>
    <cellStyle name="Normal 32 2 2 2 2 6 3" xfId="46771"/>
    <cellStyle name="Normal 32 2 2 2 2 6 4" xfId="36757"/>
    <cellStyle name="Normal 32 2 2 2 2 7" xfId="15916"/>
    <cellStyle name="Normal 32 2 2 2 2 7 2" xfId="51132"/>
    <cellStyle name="Normal 32 2 2 2 2 7 3" xfId="28521"/>
    <cellStyle name="Normal 32 2 2 2 2 8" xfId="13007"/>
    <cellStyle name="Normal 32 2 2 2 2 8 2" xfId="48225"/>
    <cellStyle name="Normal 32 2 2 2 2 9" xfId="38535"/>
    <cellStyle name="Normal 32 2 2 2 3" xfId="3575"/>
    <cellStyle name="Normal 32 2 2 2 3 10" xfId="27070"/>
    <cellStyle name="Normal 32 2 2 2 3 11" xfId="61474"/>
    <cellStyle name="Normal 32 2 2 2 3 2" xfId="5371"/>
    <cellStyle name="Normal 32 2 2 2 3 2 2" xfId="18017"/>
    <cellStyle name="Normal 32 2 2 2 3 2 2 2" xfId="53233"/>
    <cellStyle name="Normal 32 2 2 2 3 2 3" xfId="40636"/>
    <cellStyle name="Normal 32 2 2 2 3 2 4" xfId="30622"/>
    <cellStyle name="Normal 32 2 2 2 3 3" xfId="6841"/>
    <cellStyle name="Normal 32 2 2 2 3 3 2" xfId="19471"/>
    <cellStyle name="Normal 32 2 2 2 3 3 2 2" xfId="54687"/>
    <cellStyle name="Normal 32 2 2 2 3 3 3" xfId="42090"/>
    <cellStyle name="Normal 32 2 2 2 3 3 4" xfId="32076"/>
    <cellStyle name="Normal 32 2 2 2 3 4" xfId="8300"/>
    <cellStyle name="Normal 32 2 2 2 3 4 2" xfId="20925"/>
    <cellStyle name="Normal 32 2 2 2 3 4 2 2" xfId="56141"/>
    <cellStyle name="Normal 32 2 2 2 3 4 3" xfId="43544"/>
    <cellStyle name="Normal 32 2 2 2 3 4 4" xfId="33530"/>
    <cellStyle name="Normal 32 2 2 2 3 5" xfId="10081"/>
    <cellStyle name="Normal 32 2 2 2 3 5 2" xfId="22701"/>
    <cellStyle name="Normal 32 2 2 2 3 5 2 2" xfId="57917"/>
    <cellStyle name="Normal 32 2 2 2 3 5 3" xfId="45320"/>
    <cellStyle name="Normal 32 2 2 2 3 5 4" xfId="35306"/>
    <cellStyle name="Normal 32 2 2 2 3 6" xfId="11874"/>
    <cellStyle name="Normal 32 2 2 2 3 6 2" xfId="24477"/>
    <cellStyle name="Normal 32 2 2 2 3 6 2 2" xfId="59693"/>
    <cellStyle name="Normal 32 2 2 2 3 6 3" xfId="47096"/>
    <cellStyle name="Normal 32 2 2 2 3 6 4" xfId="37082"/>
    <cellStyle name="Normal 32 2 2 2 3 7" xfId="16241"/>
    <cellStyle name="Normal 32 2 2 2 3 7 2" xfId="51457"/>
    <cellStyle name="Normal 32 2 2 2 3 7 3" xfId="28846"/>
    <cellStyle name="Normal 32 2 2 2 3 8" xfId="14463"/>
    <cellStyle name="Normal 32 2 2 2 3 8 2" xfId="49681"/>
    <cellStyle name="Normal 32 2 2 2 3 9" xfId="38860"/>
    <cellStyle name="Normal 32 2 2 2 4" xfId="2737"/>
    <cellStyle name="Normal 32 2 2 2 4 10" xfId="26261"/>
    <cellStyle name="Normal 32 2 2 2 4 11" xfId="60665"/>
    <cellStyle name="Normal 32 2 2 2 4 2" xfId="4562"/>
    <cellStyle name="Normal 32 2 2 2 4 2 2" xfId="17208"/>
    <cellStyle name="Normal 32 2 2 2 4 2 2 2" xfId="52424"/>
    <cellStyle name="Normal 32 2 2 2 4 2 3" xfId="39827"/>
    <cellStyle name="Normal 32 2 2 2 4 2 4" xfId="29813"/>
    <cellStyle name="Normal 32 2 2 2 4 3" xfId="6032"/>
    <cellStyle name="Normal 32 2 2 2 4 3 2" xfId="18662"/>
    <cellStyle name="Normal 32 2 2 2 4 3 2 2" xfId="53878"/>
    <cellStyle name="Normal 32 2 2 2 4 3 3" xfId="41281"/>
    <cellStyle name="Normal 32 2 2 2 4 3 4" xfId="31267"/>
    <cellStyle name="Normal 32 2 2 2 4 4" xfId="7491"/>
    <cellStyle name="Normal 32 2 2 2 4 4 2" xfId="20116"/>
    <cellStyle name="Normal 32 2 2 2 4 4 2 2" xfId="55332"/>
    <cellStyle name="Normal 32 2 2 2 4 4 3" xfId="42735"/>
    <cellStyle name="Normal 32 2 2 2 4 4 4" xfId="32721"/>
    <cellStyle name="Normal 32 2 2 2 4 5" xfId="9272"/>
    <cellStyle name="Normal 32 2 2 2 4 5 2" xfId="21892"/>
    <cellStyle name="Normal 32 2 2 2 4 5 2 2" xfId="57108"/>
    <cellStyle name="Normal 32 2 2 2 4 5 3" xfId="44511"/>
    <cellStyle name="Normal 32 2 2 2 4 5 4" xfId="34497"/>
    <cellStyle name="Normal 32 2 2 2 4 6" xfId="11065"/>
    <cellStyle name="Normal 32 2 2 2 4 6 2" xfId="23668"/>
    <cellStyle name="Normal 32 2 2 2 4 6 2 2" xfId="58884"/>
    <cellStyle name="Normal 32 2 2 2 4 6 3" xfId="46287"/>
    <cellStyle name="Normal 32 2 2 2 4 6 4" xfId="36273"/>
    <cellStyle name="Normal 32 2 2 2 4 7" xfId="15432"/>
    <cellStyle name="Normal 32 2 2 2 4 7 2" xfId="50648"/>
    <cellStyle name="Normal 32 2 2 2 4 7 3" xfId="28037"/>
    <cellStyle name="Normal 32 2 2 2 4 8" xfId="13654"/>
    <cellStyle name="Normal 32 2 2 2 4 8 2" xfId="48872"/>
    <cellStyle name="Normal 32 2 2 2 4 9" xfId="38051"/>
    <cellStyle name="Normal 32 2 2 2 5" xfId="3900"/>
    <cellStyle name="Normal 32 2 2 2 5 2" xfId="8623"/>
    <cellStyle name="Normal 32 2 2 2 5 2 2" xfId="21248"/>
    <cellStyle name="Normal 32 2 2 2 5 2 2 2" xfId="56464"/>
    <cellStyle name="Normal 32 2 2 2 5 2 3" xfId="43867"/>
    <cellStyle name="Normal 32 2 2 2 5 2 4" xfId="33853"/>
    <cellStyle name="Normal 32 2 2 2 5 3" xfId="10404"/>
    <cellStyle name="Normal 32 2 2 2 5 3 2" xfId="23024"/>
    <cellStyle name="Normal 32 2 2 2 5 3 2 2" xfId="58240"/>
    <cellStyle name="Normal 32 2 2 2 5 3 3" xfId="45643"/>
    <cellStyle name="Normal 32 2 2 2 5 3 4" xfId="35629"/>
    <cellStyle name="Normal 32 2 2 2 5 4" xfId="12199"/>
    <cellStyle name="Normal 32 2 2 2 5 4 2" xfId="24800"/>
    <cellStyle name="Normal 32 2 2 2 5 4 2 2" xfId="60016"/>
    <cellStyle name="Normal 32 2 2 2 5 4 3" xfId="47419"/>
    <cellStyle name="Normal 32 2 2 2 5 4 4" xfId="37405"/>
    <cellStyle name="Normal 32 2 2 2 5 5" xfId="16564"/>
    <cellStyle name="Normal 32 2 2 2 5 5 2" xfId="51780"/>
    <cellStyle name="Normal 32 2 2 2 5 5 3" xfId="29169"/>
    <cellStyle name="Normal 32 2 2 2 5 6" xfId="14786"/>
    <cellStyle name="Normal 32 2 2 2 5 6 2" xfId="50004"/>
    <cellStyle name="Normal 32 2 2 2 5 7" xfId="39183"/>
    <cellStyle name="Normal 32 2 2 2 5 8" xfId="27393"/>
    <cellStyle name="Normal 32 2 2 2 6" xfId="4240"/>
    <cellStyle name="Normal 32 2 2 2 6 2" xfId="16886"/>
    <cellStyle name="Normal 32 2 2 2 6 2 2" xfId="52102"/>
    <cellStyle name="Normal 32 2 2 2 6 2 3" xfId="29491"/>
    <cellStyle name="Normal 32 2 2 2 6 3" xfId="13332"/>
    <cellStyle name="Normal 32 2 2 2 6 3 2" xfId="48550"/>
    <cellStyle name="Normal 32 2 2 2 6 4" xfId="39505"/>
    <cellStyle name="Normal 32 2 2 2 6 5" xfId="25939"/>
    <cellStyle name="Normal 32 2 2 2 7" xfId="5710"/>
    <cellStyle name="Normal 32 2 2 2 7 2" xfId="18340"/>
    <cellStyle name="Normal 32 2 2 2 7 2 2" xfId="53556"/>
    <cellStyle name="Normal 32 2 2 2 7 3" xfId="40959"/>
    <cellStyle name="Normal 32 2 2 2 7 4" xfId="30945"/>
    <cellStyle name="Normal 32 2 2 2 8" xfId="7169"/>
    <cellStyle name="Normal 32 2 2 2 8 2" xfId="19794"/>
    <cellStyle name="Normal 32 2 2 2 8 2 2" xfId="55010"/>
    <cellStyle name="Normal 32 2 2 2 8 3" xfId="42413"/>
    <cellStyle name="Normal 32 2 2 2 8 4" xfId="32399"/>
    <cellStyle name="Normal 32 2 2 2 9" xfId="8950"/>
    <cellStyle name="Normal 32 2 2 2 9 2" xfId="21570"/>
    <cellStyle name="Normal 32 2 2 2 9 2 2" xfId="56786"/>
    <cellStyle name="Normal 32 2 2 2 9 3" xfId="44189"/>
    <cellStyle name="Normal 32 2 2 2 9 4" xfId="34175"/>
    <cellStyle name="Normal 32 2 2 3" xfId="3086"/>
    <cellStyle name="Normal 32 2 2 3 10" xfId="25457"/>
    <cellStyle name="Normal 32 2 2 3 11" xfId="60992"/>
    <cellStyle name="Normal 32 2 2 3 2" xfId="4889"/>
    <cellStyle name="Normal 32 2 2 3 2 2" xfId="17535"/>
    <cellStyle name="Normal 32 2 2 3 2 2 2" xfId="52751"/>
    <cellStyle name="Normal 32 2 2 3 2 2 3" xfId="30140"/>
    <cellStyle name="Normal 32 2 2 3 2 3" xfId="13981"/>
    <cellStyle name="Normal 32 2 2 3 2 3 2" xfId="49199"/>
    <cellStyle name="Normal 32 2 2 3 2 4" xfId="40154"/>
    <cellStyle name="Normal 32 2 2 3 2 5" xfId="26588"/>
    <cellStyle name="Normal 32 2 2 3 3" xfId="6359"/>
    <cellStyle name="Normal 32 2 2 3 3 2" xfId="18989"/>
    <cellStyle name="Normal 32 2 2 3 3 2 2" xfId="54205"/>
    <cellStyle name="Normal 32 2 2 3 3 3" xfId="41608"/>
    <cellStyle name="Normal 32 2 2 3 3 4" xfId="31594"/>
    <cellStyle name="Normal 32 2 2 3 4" xfId="7818"/>
    <cellStyle name="Normal 32 2 2 3 4 2" xfId="20443"/>
    <cellStyle name="Normal 32 2 2 3 4 2 2" xfId="55659"/>
    <cellStyle name="Normal 32 2 2 3 4 3" xfId="43062"/>
    <cellStyle name="Normal 32 2 2 3 4 4" xfId="33048"/>
    <cellStyle name="Normal 32 2 2 3 5" xfId="9599"/>
    <cellStyle name="Normal 32 2 2 3 5 2" xfId="22219"/>
    <cellStyle name="Normal 32 2 2 3 5 2 2" xfId="57435"/>
    <cellStyle name="Normal 32 2 2 3 5 3" xfId="44838"/>
    <cellStyle name="Normal 32 2 2 3 5 4" xfId="34824"/>
    <cellStyle name="Normal 32 2 2 3 6" xfId="11392"/>
    <cellStyle name="Normal 32 2 2 3 6 2" xfId="23995"/>
    <cellStyle name="Normal 32 2 2 3 6 2 2" xfId="59211"/>
    <cellStyle name="Normal 32 2 2 3 6 3" xfId="46614"/>
    <cellStyle name="Normal 32 2 2 3 6 4" xfId="36600"/>
    <cellStyle name="Normal 32 2 2 3 7" xfId="15759"/>
    <cellStyle name="Normal 32 2 2 3 7 2" xfId="50975"/>
    <cellStyle name="Normal 32 2 2 3 7 3" xfId="28364"/>
    <cellStyle name="Normal 32 2 2 3 8" xfId="12850"/>
    <cellStyle name="Normal 32 2 2 3 8 2" xfId="48068"/>
    <cellStyle name="Normal 32 2 2 3 9" xfId="38378"/>
    <cellStyle name="Normal 32 2 2 4" xfId="2913"/>
    <cellStyle name="Normal 32 2 2 4 10" xfId="25298"/>
    <cellStyle name="Normal 32 2 2 4 11" xfId="60833"/>
    <cellStyle name="Normal 32 2 2 4 2" xfId="4730"/>
    <cellStyle name="Normal 32 2 2 4 2 2" xfId="17376"/>
    <cellStyle name="Normal 32 2 2 4 2 2 2" xfId="52592"/>
    <cellStyle name="Normal 32 2 2 4 2 2 3" xfId="29981"/>
    <cellStyle name="Normal 32 2 2 4 2 3" xfId="13822"/>
    <cellStyle name="Normal 32 2 2 4 2 3 2" xfId="49040"/>
    <cellStyle name="Normal 32 2 2 4 2 4" xfId="39995"/>
    <cellStyle name="Normal 32 2 2 4 2 5" xfId="26429"/>
    <cellStyle name="Normal 32 2 2 4 3" xfId="6200"/>
    <cellStyle name="Normal 32 2 2 4 3 2" xfId="18830"/>
    <cellStyle name="Normal 32 2 2 4 3 2 2" xfId="54046"/>
    <cellStyle name="Normal 32 2 2 4 3 3" xfId="41449"/>
    <cellStyle name="Normal 32 2 2 4 3 4" xfId="31435"/>
    <cellStyle name="Normal 32 2 2 4 4" xfId="7659"/>
    <cellStyle name="Normal 32 2 2 4 4 2" xfId="20284"/>
    <cellStyle name="Normal 32 2 2 4 4 2 2" xfId="55500"/>
    <cellStyle name="Normal 32 2 2 4 4 3" xfId="42903"/>
    <cellStyle name="Normal 32 2 2 4 4 4" xfId="32889"/>
    <cellStyle name="Normal 32 2 2 4 5" xfId="9440"/>
    <cellStyle name="Normal 32 2 2 4 5 2" xfId="22060"/>
    <cellStyle name="Normal 32 2 2 4 5 2 2" xfId="57276"/>
    <cellStyle name="Normal 32 2 2 4 5 3" xfId="44679"/>
    <cellStyle name="Normal 32 2 2 4 5 4" xfId="34665"/>
    <cellStyle name="Normal 32 2 2 4 6" xfId="11233"/>
    <cellStyle name="Normal 32 2 2 4 6 2" xfId="23836"/>
    <cellStyle name="Normal 32 2 2 4 6 2 2" xfId="59052"/>
    <cellStyle name="Normal 32 2 2 4 6 3" xfId="46455"/>
    <cellStyle name="Normal 32 2 2 4 6 4" xfId="36441"/>
    <cellStyle name="Normal 32 2 2 4 7" xfId="15600"/>
    <cellStyle name="Normal 32 2 2 4 7 2" xfId="50816"/>
    <cellStyle name="Normal 32 2 2 4 7 3" xfId="28205"/>
    <cellStyle name="Normal 32 2 2 4 8" xfId="12691"/>
    <cellStyle name="Normal 32 2 2 4 8 2" xfId="47909"/>
    <cellStyle name="Normal 32 2 2 4 9" xfId="38219"/>
    <cellStyle name="Normal 32 2 2 5" xfId="3421"/>
    <cellStyle name="Normal 32 2 2 5 10" xfId="26916"/>
    <cellStyle name="Normal 32 2 2 5 11" xfId="61320"/>
    <cellStyle name="Normal 32 2 2 5 2" xfId="5217"/>
    <cellStyle name="Normal 32 2 2 5 2 2" xfId="17863"/>
    <cellStyle name="Normal 32 2 2 5 2 2 2" xfId="53079"/>
    <cellStyle name="Normal 32 2 2 5 2 3" xfId="40482"/>
    <cellStyle name="Normal 32 2 2 5 2 4" xfId="30468"/>
    <cellStyle name="Normal 32 2 2 5 3" xfId="6687"/>
    <cellStyle name="Normal 32 2 2 5 3 2" xfId="19317"/>
    <cellStyle name="Normal 32 2 2 5 3 2 2" xfId="54533"/>
    <cellStyle name="Normal 32 2 2 5 3 3" xfId="41936"/>
    <cellStyle name="Normal 32 2 2 5 3 4" xfId="31922"/>
    <cellStyle name="Normal 32 2 2 5 4" xfId="8146"/>
    <cellStyle name="Normal 32 2 2 5 4 2" xfId="20771"/>
    <cellStyle name="Normal 32 2 2 5 4 2 2" xfId="55987"/>
    <cellStyle name="Normal 32 2 2 5 4 3" xfId="43390"/>
    <cellStyle name="Normal 32 2 2 5 4 4" xfId="33376"/>
    <cellStyle name="Normal 32 2 2 5 5" xfId="9927"/>
    <cellStyle name="Normal 32 2 2 5 5 2" xfId="22547"/>
    <cellStyle name="Normal 32 2 2 5 5 2 2" xfId="57763"/>
    <cellStyle name="Normal 32 2 2 5 5 3" xfId="45166"/>
    <cellStyle name="Normal 32 2 2 5 5 4" xfId="35152"/>
    <cellStyle name="Normal 32 2 2 5 6" xfId="11720"/>
    <cellStyle name="Normal 32 2 2 5 6 2" xfId="24323"/>
    <cellStyle name="Normal 32 2 2 5 6 2 2" xfId="59539"/>
    <cellStyle name="Normal 32 2 2 5 6 3" xfId="46942"/>
    <cellStyle name="Normal 32 2 2 5 6 4" xfId="36928"/>
    <cellStyle name="Normal 32 2 2 5 7" xfId="16087"/>
    <cellStyle name="Normal 32 2 2 5 7 2" xfId="51303"/>
    <cellStyle name="Normal 32 2 2 5 7 3" xfId="28692"/>
    <cellStyle name="Normal 32 2 2 5 8" xfId="14309"/>
    <cellStyle name="Normal 32 2 2 5 8 2" xfId="49527"/>
    <cellStyle name="Normal 32 2 2 5 9" xfId="38706"/>
    <cellStyle name="Normal 32 2 2 6" xfId="2582"/>
    <cellStyle name="Normal 32 2 2 6 10" xfId="26107"/>
    <cellStyle name="Normal 32 2 2 6 11" xfId="60511"/>
    <cellStyle name="Normal 32 2 2 6 2" xfId="4408"/>
    <cellStyle name="Normal 32 2 2 6 2 2" xfId="17054"/>
    <cellStyle name="Normal 32 2 2 6 2 2 2" xfId="52270"/>
    <cellStyle name="Normal 32 2 2 6 2 3" xfId="39673"/>
    <cellStyle name="Normal 32 2 2 6 2 4" xfId="29659"/>
    <cellStyle name="Normal 32 2 2 6 3" xfId="5878"/>
    <cellStyle name="Normal 32 2 2 6 3 2" xfId="18508"/>
    <cellStyle name="Normal 32 2 2 6 3 2 2" xfId="53724"/>
    <cellStyle name="Normal 32 2 2 6 3 3" xfId="41127"/>
    <cellStyle name="Normal 32 2 2 6 3 4" xfId="31113"/>
    <cellStyle name="Normal 32 2 2 6 4" xfId="7337"/>
    <cellStyle name="Normal 32 2 2 6 4 2" xfId="19962"/>
    <cellStyle name="Normal 32 2 2 6 4 2 2" xfId="55178"/>
    <cellStyle name="Normal 32 2 2 6 4 3" xfId="42581"/>
    <cellStyle name="Normal 32 2 2 6 4 4" xfId="32567"/>
    <cellStyle name="Normal 32 2 2 6 5" xfId="9118"/>
    <cellStyle name="Normal 32 2 2 6 5 2" xfId="21738"/>
    <cellStyle name="Normal 32 2 2 6 5 2 2" xfId="56954"/>
    <cellStyle name="Normal 32 2 2 6 5 3" xfId="44357"/>
    <cellStyle name="Normal 32 2 2 6 5 4" xfId="34343"/>
    <cellStyle name="Normal 32 2 2 6 6" xfId="10911"/>
    <cellStyle name="Normal 32 2 2 6 6 2" xfId="23514"/>
    <cellStyle name="Normal 32 2 2 6 6 2 2" xfId="58730"/>
    <cellStyle name="Normal 32 2 2 6 6 3" xfId="46133"/>
    <cellStyle name="Normal 32 2 2 6 6 4" xfId="36119"/>
    <cellStyle name="Normal 32 2 2 6 7" xfId="15278"/>
    <cellStyle name="Normal 32 2 2 6 7 2" xfId="50494"/>
    <cellStyle name="Normal 32 2 2 6 7 3" xfId="27883"/>
    <cellStyle name="Normal 32 2 2 6 8" xfId="13500"/>
    <cellStyle name="Normal 32 2 2 6 8 2" xfId="48718"/>
    <cellStyle name="Normal 32 2 2 6 9" xfId="37897"/>
    <cellStyle name="Normal 32 2 2 7" xfId="3745"/>
    <cellStyle name="Normal 32 2 2 7 2" xfId="8469"/>
    <cellStyle name="Normal 32 2 2 7 2 2" xfId="21094"/>
    <cellStyle name="Normal 32 2 2 7 2 2 2" xfId="56310"/>
    <cellStyle name="Normal 32 2 2 7 2 3" xfId="43713"/>
    <cellStyle name="Normal 32 2 2 7 2 4" xfId="33699"/>
    <cellStyle name="Normal 32 2 2 7 3" xfId="10250"/>
    <cellStyle name="Normal 32 2 2 7 3 2" xfId="22870"/>
    <cellStyle name="Normal 32 2 2 7 3 2 2" xfId="58086"/>
    <cellStyle name="Normal 32 2 2 7 3 3" xfId="45489"/>
    <cellStyle name="Normal 32 2 2 7 3 4" xfId="35475"/>
    <cellStyle name="Normal 32 2 2 7 4" xfId="12045"/>
    <cellStyle name="Normal 32 2 2 7 4 2" xfId="24646"/>
    <cellStyle name="Normal 32 2 2 7 4 2 2" xfId="59862"/>
    <cellStyle name="Normal 32 2 2 7 4 3" xfId="47265"/>
    <cellStyle name="Normal 32 2 2 7 4 4" xfId="37251"/>
    <cellStyle name="Normal 32 2 2 7 5" xfId="16410"/>
    <cellStyle name="Normal 32 2 2 7 5 2" xfId="51626"/>
    <cellStyle name="Normal 32 2 2 7 5 3" xfId="29015"/>
    <cellStyle name="Normal 32 2 2 7 6" xfId="14632"/>
    <cellStyle name="Normal 32 2 2 7 6 2" xfId="49850"/>
    <cellStyle name="Normal 32 2 2 7 7" xfId="39029"/>
    <cellStyle name="Normal 32 2 2 7 8" xfId="27239"/>
    <cellStyle name="Normal 32 2 2 8" xfId="4083"/>
    <cellStyle name="Normal 32 2 2 8 2" xfId="16732"/>
    <cellStyle name="Normal 32 2 2 8 2 2" xfId="51948"/>
    <cellStyle name="Normal 32 2 2 8 2 3" xfId="29337"/>
    <cellStyle name="Normal 32 2 2 8 3" xfId="13178"/>
    <cellStyle name="Normal 32 2 2 8 3 2" xfId="48396"/>
    <cellStyle name="Normal 32 2 2 8 4" xfId="39351"/>
    <cellStyle name="Normal 32 2 2 8 5" xfId="25785"/>
    <cellStyle name="Normal 32 2 2 9" xfId="5556"/>
    <cellStyle name="Normal 32 2 2 9 2" xfId="18186"/>
    <cellStyle name="Normal 32 2 2 9 2 2" xfId="53402"/>
    <cellStyle name="Normal 32 2 2 9 3" xfId="40805"/>
    <cellStyle name="Normal 32 2 2 9 4" xfId="30791"/>
    <cellStyle name="Normal 32 2 3" xfId="1330"/>
    <cellStyle name="Normal 32 2 3 10" xfId="10678"/>
    <cellStyle name="Normal 32 2 3 10 2" xfId="23289"/>
    <cellStyle name="Normal 32 2 3 10 2 2" xfId="58505"/>
    <cellStyle name="Normal 32 2 3 10 3" xfId="45908"/>
    <cellStyle name="Normal 32 2 3 10 4" xfId="35894"/>
    <cellStyle name="Normal 32 2 3 11" xfId="15036"/>
    <cellStyle name="Normal 32 2 3 11 2" xfId="50252"/>
    <cellStyle name="Normal 32 2 3 11 3" xfId="27641"/>
    <cellStyle name="Normal 32 2 3 12" xfId="12449"/>
    <cellStyle name="Normal 32 2 3 12 2" xfId="47667"/>
    <cellStyle name="Normal 32 2 3 13" xfId="37655"/>
    <cellStyle name="Normal 32 2 3 14" xfId="25056"/>
    <cellStyle name="Normal 32 2 3 15" xfId="60269"/>
    <cellStyle name="Normal 32 2 3 2" xfId="3172"/>
    <cellStyle name="Normal 32 2 3 2 10" xfId="25540"/>
    <cellStyle name="Normal 32 2 3 2 11" xfId="61075"/>
    <cellStyle name="Normal 32 2 3 2 2" xfId="4972"/>
    <cellStyle name="Normal 32 2 3 2 2 2" xfId="17618"/>
    <cellStyle name="Normal 32 2 3 2 2 2 2" xfId="52834"/>
    <cellStyle name="Normal 32 2 3 2 2 2 3" xfId="30223"/>
    <cellStyle name="Normal 32 2 3 2 2 3" xfId="14064"/>
    <cellStyle name="Normal 32 2 3 2 2 3 2" xfId="49282"/>
    <cellStyle name="Normal 32 2 3 2 2 4" xfId="40237"/>
    <cellStyle name="Normal 32 2 3 2 2 5" xfId="26671"/>
    <cellStyle name="Normal 32 2 3 2 3" xfId="6442"/>
    <cellStyle name="Normal 32 2 3 2 3 2" xfId="19072"/>
    <cellStyle name="Normal 32 2 3 2 3 2 2" xfId="54288"/>
    <cellStyle name="Normal 32 2 3 2 3 3" xfId="41691"/>
    <cellStyle name="Normal 32 2 3 2 3 4" xfId="31677"/>
    <cellStyle name="Normal 32 2 3 2 4" xfId="7901"/>
    <cellStyle name="Normal 32 2 3 2 4 2" xfId="20526"/>
    <cellStyle name="Normal 32 2 3 2 4 2 2" xfId="55742"/>
    <cellStyle name="Normal 32 2 3 2 4 3" xfId="43145"/>
    <cellStyle name="Normal 32 2 3 2 4 4" xfId="33131"/>
    <cellStyle name="Normal 32 2 3 2 5" xfId="9682"/>
    <cellStyle name="Normal 32 2 3 2 5 2" xfId="22302"/>
    <cellStyle name="Normal 32 2 3 2 5 2 2" xfId="57518"/>
    <cellStyle name="Normal 32 2 3 2 5 3" xfId="44921"/>
    <cellStyle name="Normal 32 2 3 2 5 4" xfId="34907"/>
    <cellStyle name="Normal 32 2 3 2 6" xfId="11475"/>
    <cellStyle name="Normal 32 2 3 2 6 2" xfId="24078"/>
    <cellStyle name="Normal 32 2 3 2 6 2 2" xfId="59294"/>
    <cellStyle name="Normal 32 2 3 2 6 3" xfId="46697"/>
    <cellStyle name="Normal 32 2 3 2 6 4" xfId="36683"/>
    <cellStyle name="Normal 32 2 3 2 7" xfId="15842"/>
    <cellStyle name="Normal 32 2 3 2 7 2" xfId="51058"/>
    <cellStyle name="Normal 32 2 3 2 7 3" xfId="28447"/>
    <cellStyle name="Normal 32 2 3 2 8" xfId="12933"/>
    <cellStyle name="Normal 32 2 3 2 8 2" xfId="48151"/>
    <cellStyle name="Normal 32 2 3 2 9" xfId="38461"/>
    <cellStyle name="Normal 32 2 3 3" xfId="3501"/>
    <cellStyle name="Normal 32 2 3 3 10" xfId="26996"/>
    <cellStyle name="Normal 32 2 3 3 11" xfId="61400"/>
    <cellStyle name="Normal 32 2 3 3 2" xfId="5297"/>
    <cellStyle name="Normal 32 2 3 3 2 2" xfId="17943"/>
    <cellStyle name="Normal 32 2 3 3 2 2 2" xfId="53159"/>
    <cellStyle name="Normal 32 2 3 3 2 3" xfId="40562"/>
    <cellStyle name="Normal 32 2 3 3 2 4" xfId="30548"/>
    <cellStyle name="Normal 32 2 3 3 3" xfId="6767"/>
    <cellStyle name="Normal 32 2 3 3 3 2" xfId="19397"/>
    <cellStyle name="Normal 32 2 3 3 3 2 2" xfId="54613"/>
    <cellStyle name="Normal 32 2 3 3 3 3" xfId="42016"/>
    <cellStyle name="Normal 32 2 3 3 3 4" xfId="32002"/>
    <cellStyle name="Normal 32 2 3 3 4" xfId="8226"/>
    <cellStyle name="Normal 32 2 3 3 4 2" xfId="20851"/>
    <cellStyle name="Normal 32 2 3 3 4 2 2" xfId="56067"/>
    <cellStyle name="Normal 32 2 3 3 4 3" xfId="43470"/>
    <cellStyle name="Normal 32 2 3 3 4 4" xfId="33456"/>
    <cellStyle name="Normal 32 2 3 3 5" xfId="10007"/>
    <cellStyle name="Normal 32 2 3 3 5 2" xfId="22627"/>
    <cellStyle name="Normal 32 2 3 3 5 2 2" xfId="57843"/>
    <cellStyle name="Normal 32 2 3 3 5 3" xfId="45246"/>
    <cellStyle name="Normal 32 2 3 3 5 4" xfId="35232"/>
    <cellStyle name="Normal 32 2 3 3 6" xfId="11800"/>
    <cellStyle name="Normal 32 2 3 3 6 2" xfId="24403"/>
    <cellStyle name="Normal 32 2 3 3 6 2 2" xfId="59619"/>
    <cellStyle name="Normal 32 2 3 3 6 3" xfId="47022"/>
    <cellStyle name="Normal 32 2 3 3 6 4" xfId="37008"/>
    <cellStyle name="Normal 32 2 3 3 7" xfId="16167"/>
    <cellStyle name="Normal 32 2 3 3 7 2" xfId="51383"/>
    <cellStyle name="Normal 32 2 3 3 7 3" xfId="28772"/>
    <cellStyle name="Normal 32 2 3 3 8" xfId="14389"/>
    <cellStyle name="Normal 32 2 3 3 8 2" xfId="49607"/>
    <cellStyle name="Normal 32 2 3 3 9" xfId="38786"/>
    <cellStyle name="Normal 32 2 3 4" xfId="2663"/>
    <cellStyle name="Normal 32 2 3 4 10" xfId="26187"/>
    <cellStyle name="Normal 32 2 3 4 11" xfId="60591"/>
    <cellStyle name="Normal 32 2 3 4 2" xfId="4488"/>
    <cellStyle name="Normal 32 2 3 4 2 2" xfId="17134"/>
    <cellStyle name="Normal 32 2 3 4 2 2 2" xfId="52350"/>
    <cellStyle name="Normal 32 2 3 4 2 3" xfId="39753"/>
    <cellStyle name="Normal 32 2 3 4 2 4" xfId="29739"/>
    <cellStyle name="Normal 32 2 3 4 3" xfId="5958"/>
    <cellStyle name="Normal 32 2 3 4 3 2" xfId="18588"/>
    <cellStyle name="Normal 32 2 3 4 3 2 2" xfId="53804"/>
    <cellStyle name="Normal 32 2 3 4 3 3" xfId="41207"/>
    <cellStyle name="Normal 32 2 3 4 3 4" xfId="31193"/>
    <cellStyle name="Normal 32 2 3 4 4" xfId="7417"/>
    <cellStyle name="Normal 32 2 3 4 4 2" xfId="20042"/>
    <cellStyle name="Normal 32 2 3 4 4 2 2" xfId="55258"/>
    <cellStyle name="Normal 32 2 3 4 4 3" xfId="42661"/>
    <cellStyle name="Normal 32 2 3 4 4 4" xfId="32647"/>
    <cellStyle name="Normal 32 2 3 4 5" xfId="9198"/>
    <cellStyle name="Normal 32 2 3 4 5 2" xfId="21818"/>
    <cellStyle name="Normal 32 2 3 4 5 2 2" xfId="57034"/>
    <cellStyle name="Normal 32 2 3 4 5 3" xfId="44437"/>
    <cellStyle name="Normal 32 2 3 4 5 4" xfId="34423"/>
    <cellStyle name="Normal 32 2 3 4 6" xfId="10991"/>
    <cellStyle name="Normal 32 2 3 4 6 2" xfId="23594"/>
    <cellStyle name="Normal 32 2 3 4 6 2 2" xfId="58810"/>
    <cellStyle name="Normal 32 2 3 4 6 3" xfId="46213"/>
    <cellStyle name="Normal 32 2 3 4 6 4" xfId="36199"/>
    <cellStyle name="Normal 32 2 3 4 7" xfId="15358"/>
    <cellStyle name="Normal 32 2 3 4 7 2" xfId="50574"/>
    <cellStyle name="Normal 32 2 3 4 7 3" xfId="27963"/>
    <cellStyle name="Normal 32 2 3 4 8" xfId="13580"/>
    <cellStyle name="Normal 32 2 3 4 8 2" xfId="48798"/>
    <cellStyle name="Normal 32 2 3 4 9" xfId="37977"/>
    <cellStyle name="Normal 32 2 3 5" xfId="3826"/>
    <cellStyle name="Normal 32 2 3 5 2" xfId="8549"/>
    <cellStyle name="Normal 32 2 3 5 2 2" xfId="21174"/>
    <cellStyle name="Normal 32 2 3 5 2 2 2" xfId="56390"/>
    <cellStyle name="Normal 32 2 3 5 2 3" xfId="43793"/>
    <cellStyle name="Normal 32 2 3 5 2 4" xfId="33779"/>
    <cellStyle name="Normal 32 2 3 5 3" xfId="10330"/>
    <cellStyle name="Normal 32 2 3 5 3 2" xfId="22950"/>
    <cellStyle name="Normal 32 2 3 5 3 2 2" xfId="58166"/>
    <cellStyle name="Normal 32 2 3 5 3 3" xfId="45569"/>
    <cellStyle name="Normal 32 2 3 5 3 4" xfId="35555"/>
    <cellStyle name="Normal 32 2 3 5 4" xfId="12125"/>
    <cellStyle name="Normal 32 2 3 5 4 2" xfId="24726"/>
    <cellStyle name="Normal 32 2 3 5 4 2 2" xfId="59942"/>
    <cellStyle name="Normal 32 2 3 5 4 3" xfId="47345"/>
    <cellStyle name="Normal 32 2 3 5 4 4" xfId="37331"/>
    <cellStyle name="Normal 32 2 3 5 5" xfId="16490"/>
    <cellStyle name="Normal 32 2 3 5 5 2" xfId="51706"/>
    <cellStyle name="Normal 32 2 3 5 5 3" xfId="29095"/>
    <cellStyle name="Normal 32 2 3 5 6" xfId="14712"/>
    <cellStyle name="Normal 32 2 3 5 6 2" xfId="49930"/>
    <cellStyle name="Normal 32 2 3 5 7" xfId="39109"/>
    <cellStyle name="Normal 32 2 3 5 8" xfId="27319"/>
    <cellStyle name="Normal 32 2 3 6" xfId="4166"/>
    <cellStyle name="Normal 32 2 3 6 2" xfId="16812"/>
    <cellStyle name="Normal 32 2 3 6 2 2" xfId="52028"/>
    <cellStyle name="Normal 32 2 3 6 2 3" xfId="29417"/>
    <cellStyle name="Normal 32 2 3 6 3" xfId="13258"/>
    <cellStyle name="Normal 32 2 3 6 3 2" xfId="48476"/>
    <cellStyle name="Normal 32 2 3 6 4" xfId="39431"/>
    <cellStyle name="Normal 32 2 3 6 5" xfId="25865"/>
    <cellStyle name="Normal 32 2 3 7" xfId="5636"/>
    <cellStyle name="Normal 32 2 3 7 2" xfId="18266"/>
    <cellStyle name="Normal 32 2 3 7 2 2" xfId="53482"/>
    <cellStyle name="Normal 32 2 3 7 3" xfId="40885"/>
    <cellStyle name="Normal 32 2 3 7 4" xfId="30871"/>
    <cellStyle name="Normal 32 2 3 8" xfId="7095"/>
    <cellStyle name="Normal 32 2 3 8 2" xfId="19720"/>
    <cellStyle name="Normal 32 2 3 8 2 2" xfId="54936"/>
    <cellStyle name="Normal 32 2 3 8 3" xfId="42339"/>
    <cellStyle name="Normal 32 2 3 8 4" xfId="32325"/>
    <cellStyle name="Normal 32 2 3 9" xfId="8876"/>
    <cellStyle name="Normal 32 2 3 9 2" xfId="21496"/>
    <cellStyle name="Normal 32 2 3 9 2 2" xfId="56712"/>
    <cellStyle name="Normal 32 2 3 9 3" xfId="44115"/>
    <cellStyle name="Normal 32 2 3 9 4" xfId="34101"/>
    <cellStyle name="Normal 32 2 4" xfId="3007"/>
    <cellStyle name="Normal 32 2 4 10" xfId="25381"/>
    <cellStyle name="Normal 32 2 4 11" xfId="60916"/>
    <cellStyle name="Normal 32 2 4 2" xfId="4813"/>
    <cellStyle name="Normal 32 2 4 2 2" xfId="17459"/>
    <cellStyle name="Normal 32 2 4 2 2 2" xfId="52675"/>
    <cellStyle name="Normal 32 2 4 2 2 3" xfId="30064"/>
    <cellStyle name="Normal 32 2 4 2 3" xfId="13905"/>
    <cellStyle name="Normal 32 2 4 2 3 2" xfId="49123"/>
    <cellStyle name="Normal 32 2 4 2 4" xfId="40078"/>
    <cellStyle name="Normal 32 2 4 2 5" xfId="26512"/>
    <cellStyle name="Normal 32 2 4 3" xfId="6283"/>
    <cellStyle name="Normal 32 2 4 3 2" xfId="18913"/>
    <cellStyle name="Normal 32 2 4 3 2 2" xfId="54129"/>
    <cellStyle name="Normal 32 2 4 3 3" xfId="41532"/>
    <cellStyle name="Normal 32 2 4 3 4" xfId="31518"/>
    <cellStyle name="Normal 32 2 4 4" xfId="7742"/>
    <cellStyle name="Normal 32 2 4 4 2" xfId="20367"/>
    <cellStyle name="Normal 32 2 4 4 2 2" xfId="55583"/>
    <cellStyle name="Normal 32 2 4 4 3" xfId="42986"/>
    <cellStyle name="Normal 32 2 4 4 4" xfId="32972"/>
    <cellStyle name="Normal 32 2 4 5" xfId="9523"/>
    <cellStyle name="Normal 32 2 4 5 2" xfId="22143"/>
    <cellStyle name="Normal 32 2 4 5 2 2" xfId="57359"/>
    <cellStyle name="Normal 32 2 4 5 3" xfId="44762"/>
    <cellStyle name="Normal 32 2 4 5 4" xfId="34748"/>
    <cellStyle name="Normal 32 2 4 6" xfId="11316"/>
    <cellStyle name="Normal 32 2 4 6 2" xfId="23919"/>
    <cellStyle name="Normal 32 2 4 6 2 2" xfId="59135"/>
    <cellStyle name="Normal 32 2 4 6 3" xfId="46538"/>
    <cellStyle name="Normal 32 2 4 6 4" xfId="36524"/>
    <cellStyle name="Normal 32 2 4 7" xfId="15683"/>
    <cellStyle name="Normal 32 2 4 7 2" xfId="50899"/>
    <cellStyle name="Normal 32 2 4 7 3" xfId="28288"/>
    <cellStyle name="Normal 32 2 4 8" xfId="12774"/>
    <cellStyle name="Normal 32 2 4 8 2" xfId="47992"/>
    <cellStyle name="Normal 32 2 4 9" xfId="38302"/>
    <cellStyle name="Normal 32 2 5" xfId="2840"/>
    <cellStyle name="Normal 32 2 5 10" xfId="25226"/>
    <cellStyle name="Normal 32 2 5 11" xfId="60761"/>
    <cellStyle name="Normal 32 2 5 2" xfId="4658"/>
    <cellStyle name="Normal 32 2 5 2 2" xfId="17304"/>
    <cellStyle name="Normal 32 2 5 2 2 2" xfId="52520"/>
    <cellStyle name="Normal 32 2 5 2 2 3" xfId="29909"/>
    <cellStyle name="Normal 32 2 5 2 3" xfId="13750"/>
    <cellStyle name="Normal 32 2 5 2 3 2" xfId="48968"/>
    <cellStyle name="Normal 32 2 5 2 4" xfId="39923"/>
    <cellStyle name="Normal 32 2 5 2 5" xfId="26357"/>
    <cellStyle name="Normal 32 2 5 3" xfId="6128"/>
    <cellStyle name="Normal 32 2 5 3 2" xfId="18758"/>
    <cellStyle name="Normal 32 2 5 3 2 2" xfId="53974"/>
    <cellStyle name="Normal 32 2 5 3 3" xfId="41377"/>
    <cellStyle name="Normal 32 2 5 3 4" xfId="31363"/>
    <cellStyle name="Normal 32 2 5 4" xfId="7587"/>
    <cellStyle name="Normal 32 2 5 4 2" xfId="20212"/>
    <cellStyle name="Normal 32 2 5 4 2 2" xfId="55428"/>
    <cellStyle name="Normal 32 2 5 4 3" xfId="42831"/>
    <cellStyle name="Normal 32 2 5 4 4" xfId="32817"/>
    <cellStyle name="Normal 32 2 5 5" xfId="9368"/>
    <cellStyle name="Normal 32 2 5 5 2" xfId="21988"/>
    <cellStyle name="Normal 32 2 5 5 2 2" xfId="57204"/>
    <cellStyle name="Normal 32 2 5 5 3" xfId="44607"/>
    <cellStyle name="Normal 32 2 5 5 4" xfId="34593"/>
    <cellStyle name="Normal 32 2 5 6" xfId="11161"/>
    <cellStyle name="Normal 32 2 5 6 2" xfId="23764"/>
    <cellStyle name="Normal 32 2 5 6 2 2" xfId="58980"/>
    <cellStyle name="Normal 32 2 5 6 3" xfId="46383"/>
    <cellStyle name="Normal 32 2 5 6 4" xfId="36369"/>
    <cellStyle name="Normal 32 2 5 7" xfId="15528"/>
    <cellStyle name="Normal 32 2 5 7 2" xfId="50744"/>
    <cellStyle name="Normal 32 2 5 7 3" xfId="28133"/>
    <cellStyle name="Normal 32 2 5 8" xfId="12619"/>
    <cellStyle name="Normal 32 2 5 8 2" xfId="47837"/>
    <cellStyle name="Normal 32 2 5 9" xfId="38147"/>
    <cellStyle name="Normal 32 2 6" xfId="3349"/>
    <cellStyle name="Normal 32 2 6 10" xfId="26844"/>
    <cellStyle name="Normal 32 2 6 11" xfId="61248"/>
    <cellStyle name="Normal 32 2 6 2" xfId="5145"/>
    <cellStyle name="Normal 32 2 6 2 2" xfId="17791"/>
    <cellStyle name="Normal 32 2 6 2 2 2" xfId="53007"/>
    <cellStyle name="Normal 32 2 6 2 3" xfId="40410"/>
    <cellStyle name="Normal 32 2 6 2 4" xfId="30396"/>
    <cellStyle name="Normal 32 2 6 3" xfId="6615"/>
    <cellStyle name="Normal 32 2 6 3 2" xfId="19245"/>
    <cellStyle name="Normal 32 2 6 3 2 2" xfId="54461"/>
    <cellStyle name="Normal 32 2 6 3 3" xfId="41864"/>
    <cellStyle name="Normal 32 2 6 3 4" xfId="31850"/>
    <cellStyle name="Normal 32 2 6 4" xfId="8074"/>
    <cellStyle name="Normal 32 2 6 4 2" xfId="20699"/>
    <cellStyle name="Normal 32 2 6 4 2 2" xfId="55915"/>
    <cellStyle name="Normal 32 2 6 4 3" xfId="43318"/>
    <cellStyle name="Normal 32 2 6 4 4" xfId="33304"/>
    <cellStyle name="Normal 32 2 6 5" xfId="9855"/>
    <cellStyle name="Normal 32 2 6 5 2" xfId="22475"/>
    <cellStyle name="Normal 32 2 6 5 2 2" xfId="57691"/>
    <cellStyle name="Normal 32 2 6 5 3" xfId="45094"/>
    <cellStyle name="Normal 32 2 6 5 4" xfId="35080"/>
    <cellStyle name="Normal 32 2 6 6" xfId="11648"/>
    <cellStyle name="Normal 32 2 6 6 2" xfId="24251"/>
    <cellStyle name="Normal 32 2 6 6 2 2" xfId="59467"/>
    <cellStyle name="Normal 32 2 6 6 3" xfId="46870"/>
    <cellStyle name="Normal 32 2 6 6 4" xfId="36856"/>
    <cellStyle name="Normal 32 2 6 7" xfId="16015"/>
    <cellStyle name="Normal 32 2 6 7 2" xfId="51231"/>
    <cellStyle name="Normal 32 2 6 7 3" xfId="28620"/>
    <cellStyle name="Normal 32 2 6 8" xfId="14237"/>
    <cellStyle name="Normal 32 2 6 8 2" xfId="49455"/>
    <cellStyle name="Normal 32 2 6 9" xfId="38634"/>
    <cellStyle name="Normal 32 2 7" xfId="2510"/>
    <cellStyle name="Normal 32 2 7 10" xfId="26035"/>
    <cellStyle name="Normal 32 2 7 11" xfId="60439"/>
    <cellStyle name="Normal 32 2 7 2" xfId="4336"/>
    <cellStyle name="Normal 32 2 7 2 2" xfId="16982"/>
    <cellStyle name="Normal 32 2 7 2 2 2" xfId="52198"/>
    <cellStyle name="Normal 32 2 7 2 3" xfId="39601"/>
    <cellStyle name="Normal 32 2 7 2 4" xfId="29587"/>
    <cellStyle name="Normal 32 2 7 3" xfId="5806"/>
    <cellStyle name="Normal 32 2 7 3 2" xfId="18436"/>
    <cellStyle name="Normal 32 2 7 3 2 2" xfId="53652"/>
    <cellStyle name="Normal 32 2 7 3 3" xfId="41055"/>
    <cellStyle name="Normal 32 2 7 3 4" xfId="31041"/>
    <cellStyle name="Normal 32 2 7 4" xfId="7265"/>
    <cellStyle name="Normal 32 2 7 4 2" xfId="19890"/>
    <cellStyle name="Normal 32 2 7 4 2 2" xfId="55106"/>
    <cellStyle name="Normal 32 2 7 4 3" xfId="42509"/>
    <cellStyle name="Normal 32 2 7 4 4" xfId="32495"/>
    <cellStyle name="Normal 32 2 7 5" xfId="9046"/>
    <cellStyle name="Normal 32 2 7 5 2" xfId="21666"/>
    <cellStyle name="Normal 32 2 7 5 2 2" xfId="56882"/>
    <cellStyle name="Normal 32 2 7 5 3" xfId="44285"/>
    <cellStyle name="Normal 32 2 7 5 4" xfId="34271"/>
    <cellStyle name="Normal 32 2 7 6" xfId="10839"/>
    <cellStyle name="Normal 32 2 7 6 2" xfId="23442"/>
    <cellStyle name="Normal 32 2 7 6 2 2" xfId="58658"/>
    <cellStyle name="Normal 32 2 7 6 3" xfId="46061"/>
    <cellStyle name="Normal 32 2 7 6 4" xfId="36047"/>
    <cellStyle name="Normal 32 2 7 7" xfId="15206"/>
    <cellStyle name="Normal 32 2 7 7 2" xfId="50422"/>
    <cellStyle name="Normal 32 2 7 7 3" xfId="27811"/>
    <cellStyle name="Normal 32 2 7 8" xfId="13428"/>
    <cellStyle name="Normal 32 2 7 8 2" xfId="48646"/>
    <cellStyle name="Normal 32 2 7 9" xfId="37825"/>
    <cellStyle name="Normal 32 2 8" xfId="3673"/>
    <cellStyle name="Normal 32 2 8 2" xfId="8397"/>
    <cellStyle name="Normal 32 2 8 2 2" xfId="21022"/>
    <cellStyle name="Normal 32 2 8 2 2 2" xfId="56238"/>
    <cellStyle name="Normal 32 2 8 2 3" xfId="43641"/>
    <cellStyle name="Normal 32 2 8 2 4" xfId="33627"/>
    <cellStyle name="Normal 32 2 8 3" xfId="10178"/>
    <cellStyle name="Normal 32 2 8 3 2" xfId="22798"/>
    <cellStyle name="Normal 32 2 8 3 2 2" xfId="58014"/>
    <cellStyle name="Normal 32 2 8 3 3" xfId="45417"/>
    <cellStyle name="Normal 32 2 8 3 4" xfId="35403"/>
    <cellStyle name="Normal 32 2 8 4" xfId="11973"/>
    <cellStyle name="Normal 32 2 8 4 2" xfId="24574"/>
    <cellStyle name="Normal 32 2 8 4 2 2" xfId="59790"/>
    <cellStyle name="Normal 32 2 8 4 3" xfId="47193"/>
    <cellStyle name="Normal 32 2 8 4 4" xfId="37179"/>
    <cellStyle name="Normal 32 2 8 5" xfId="16338"/>
    <cellStyle name="Normal 32 2 8 5 2" xfId="51554"/>
    <cellStyle name="Normal 32 2 8 5 3" xfId="28943"/>
    <cellStyle name="Normal 32 2 8 6" xfId="14560"/>
    <cellStyle name="Normal 32 2 8 6 2" xfId="49778"/>
    <cellStyle name="Normal 32 2 8 7" xfId="38957"/>
    <cellStyle name="Normal 32 2 8 8" xfId="27167"/>
    <cellStyle name="Normal 32 2 9" xfId="4005"/>
    <cellStyle name="Normal 32 2 9 2" xfId="16660"/>
    <cellStyle name="Normal 32 2 9 2 2" xfId="51876"/>
    <cellStyle name="Normal 32 2 9 2 3" xfId="29265"/>
    <cellStyle name="Normal 32 2 9 3" xfId="13106"/>
    <cellStyle name="Normal 32 2 9 3 2" xfId="48324"/>
    <cellStyle name="Normal 32 2 9 4" xfId="39279"/>
    <cellStyle name="Normal 32 2 9 5" xfId="25713"/>
    <cellStyle name="Normal 32 2_District Target Attainment" xfId="1331"/>
    <cellStyle name="Normal 32 3" xfId="1332"/>
    <cellStyle name="Normal 32 3 10" xfId="6969"/>
    <cellStyle name="Normal 32 3 10 2" xfId="19595"/>
    <cellStyle name="Normal 32 3 10 2 2" xfId="54811"/>
    <cellStyle name="Normal 32 3 10 3" xfId="42214"/>
    <cellStyle name="Normal 32 3 10 4" xfId="32200"/>
    <cellStyle name="Normal 32 3 11" xfId="8750"/>
    <cellStyle name="Normal 32 3 11 2" xfId="21371"/>
    <cellStyle name="Normal 32 3 11 2 2" xfId="56587"/>
    <cellStyle name="Normal 32 3 11 3" xfId="43990"/>
    <cellStyle name="Normal 32 3 11 4" xfId="33976"/>
    <cellStyle name="Normal 32 3 12" xfId="10679"/>
    <cellStyle name="Normal 32 3 12 2" xfId="23290"/>
    <cellStyle name="Normal 32 3 12 2 2" xfId="58506"/>
    <cellStyle name="Normal 32 3 12 3" xfId="45909"/>
    <cellStyle name="Normal 32 3 12 4" xfId="35895"/>
    <cellStyle name="Normal 32 3 13" xfId="14910"/>
    <cellStyle name="Normal 32 3 13 2" xfId="50127"/>
    <cellStyle name="Normal 32 3 13 3" xfId="27516"/>
    <cellStyle name="Normal 32 3 14" xfId="12324"/>
    <cellStyle name="Normal 32 3 14 2" xfId="47542"/>
    <cellStyle name="Normal 32 3 15" xfId="37529"/>
    <cellStyle name="Normal 32 3 16" xfId="24931"/>
    <cellStyle name="Normal 32 3 17" xfId="60144"/>
    <cellStyle name="Normal 32 3 2" xfId="1333"/>
    <cellStyle name="Normal 32 3 2 10" xfId="10680"/>
    <cellStyle name="Normal 32 3 2 10 2" xfId="23291"/>
    <cellStyle name="Normal 32 3 2 10 2 2" xfId="58507"/>
    <cellStyle name="Normal 32 3 2 10 3" xfId="45910"/>
    <cellStyle name="Normal 32 3 2 10 4" xfId="35896"/>
    <cellStyle name="Normal 32 3 2 11" xfId="15065"/>
    <cellStyle name="Normal 32 3 2 11 2" xfId="50281"/>
    <cellStyle name="Normal 32 3 2 11 3" xfId="27670"/>
    <cellStyle name="Normal 32 3 2 12" xfId="12478"/>
    <cellStyle name="Normal 32 3 2 12 2" xfId="47696"/>
    <cellStyle name="Normal 32 3 2 13" xfId="37684"/>
    <cellStyle name="Normal 32 3 2 14" xfId="25085"/>
    <cellStyle name="Normal 32 3 2 15" xfId="60298"/>
    <cellStyle name="Normal 32 3 2 2" xfId="3201"/>
    <cellStyle name="Normal 32 3 2 2 10" xfId="25569"/>
    <cellStyle name="Normal 32 3 2 2 11" xfId="61104"/>
    <cellStyle name="Normal 32 3 2 2 2" xfId="5001"/>
    <cellStyle name="Normal 32 3 2 2 2 2" xfId="17647"/>
    <cellStyle name="Normal 32 3 2 2 2 2 2" xfId="52863"/>
    <cellStyle name="Normal 32 3 2 2 2 2 3" xfId="30252"/>
    <cellStyle name="Normal 32 3 2 2 2 3" xfId="14093"/>
    <cellStyle name="Normal 32 3 2 2 2 3 2" xfId="49311"/>
    <cellStyle name="Normal 32 3 2 2 2 4" xfId="40266"/>
    <cellStyle name="Normal 32 3 2 2 2 5" xfId="26700"/>
    <cellStyle name="Normal 32 3 2 2 3" xfId="6471"/>
    <cellStyle name="Normal 32 3 2 2 3 2" xfId="19101"/>
    <cellStyle name="Normal 32 3 2 2 3 2 2" xfId="54317"/>
    <cellStyle name="Normal 32 3 2 2 3 3" xfId="41720"/>
    <cellStyle name="Normal 32 3 2 2 3 4" xfId="31706"/>
    <cellStyle name="Normal 32 3 2 2 4" xfId="7930"/>
    <cellStyle name="Normal 32 3 2 2 4 2" xfId="20555"/>
    <cellStyle name="Normal 32 3 2 2 4 2 2" xfId="55771"/>
    <cellStyle name="Normal 32 3 2 2 4 3" xfId="43174"/>
    <cellStyle name="Normal 32 3 2 2 4 4" xfId="33160"/>
    <cellStyle name="Normal 32 3 2 2 5" xfId="9711"/>
    <cellStyle name="Normal 32 3 2 2 5 2" xfId="22331"/>
    <cellStyle name="Normal 32 3 2 2 5 2 2" xfId="57547"/>
    <cellStyle name="Normal 32 3 2 2 5 3" xfId="44950"/>
    <cellStyle name="Normal 32 3 2 2 5 4" xfId="34936"/>
    <cellStyle name="Normal 32 3 2 2 6" xfId="11504"/>
    <cellStyle name="Normal 32 3 2 2 6 2" xfId="24107"/>
    <cellStyle name="Normal 32 3 2 2 6 2 2" xfId="59323"/>
    <cellStyle name="Normal 32 3 2 2 6 3" xfId="46726"/>
    <cellStyle name="Normal 32 3 2 2 6 4" xfId="36712"/>
    <cellStyle name="Normal 32 3 2 2 7" xfId="15871"/>
    <cellStyle name="Normal 32 3 2 2 7 2" xfId="51087"/>
    <cellStyle name="Normal 32 3 2 2 7 3" xfId="28476"/>
    <cellStyle name="Normal 32 3 2 2 8" xfId="12962"/>
    <cellStyle name="Normal 32 3 2 2 8 2" xfId="48180"/>
    <cellStyle name="Normal 32 3 2 2 9" xfId="38490"/>
    <cellStyle name="Normal 32 3 2 3" xfId="3530"/>
    <cellStyle name="Normal 32 3 2 3 10" xfId="27025"/>
    <cellStyle name="Normal 32 3 2 3 11" xfId="61429"/>
    <cellStyle name="Normal 32 3 2 3 2" xfId="5326"/>
    <cellStyle name="Normal 32 3 2 3 2 2" xfId="17972"/>
    <cellStyle name="Normal 32 3 2 3 2 2 2" xfId="53188"/>
    <cellStyle name="Normal 32 3 2 3 2 3" xfId="40591"/>
    <cellStyle name="Normal 32 3 2 3 2 4" xfId="30577"/>
    <cellStyle name="Normal 32 3 2 3 3" xfId="6796"/>
    <cellStyle name="Normal 32 3 2 3 3 2" xfId="19426"/>
    <cellStyle name="Normal 32 3 2 3 3 2 2" xfId="54642"/>
    <cellStyle name="Normal 32 3 2 3 3 3" xfId="42045"/>
    <cellStyle name="Normal 32 3 2 3 3 4" xfId="32031"/>
    <cellStyle name="Normal 32 3 2 3 4" xfId="8255"/>
    <cellStyle name="Normal 32 3 2 3 4 2" xfId="20880"/>
    <cellStyle name="Normal 32 3 2 3 4 2 2" xfId="56096"/>
    <cellStyle name="Normal 32 3 2 3 4 3" xfId="43499"/>
    <cellStyle name="Normal 32 3 2 3 4 4" xfId="33485"/>
    <cellStyle name="Normal 32 3 2 3 5" xfId="10036"/>
    <cellStyle name="Normal 32 3 2 3 5 2" xfId="22656"/>
    <cellStyle name="Normal 32 3 2 3 5 2 2" xfId="57872"/>
    <cellStyle name="Normal 32 3 2 3 5 3" xfId="45275"/>
    <cellStyle name="Normal 32 3 2 3 5 4" xfId="35261"/>
    <cellStyle name="Normal 32 3 2 3 6" xfId="11829"/>
    <cellStyle name="Normal 32 3 2 3 6 2" xfId="24432"/>
    <cellStyle name="Normal 32 3 2 3 6 2 2" xfId="59648"/>
    <cellStyle name="Normal 32 3 2 3 6 3" xfId="47051"/>
    <cellStyle name="Normal 32 3 2 3 6 4" xfId="37037"/>
    <cellStyle name="Normal 32 3 2 3 7" xfId="16196"/>
    <cellStyle name="Normal 32 3 2 3 7 2" xfId="51412"/>
    <cellStyle name="Normal 32 3 2 3 7 3" xfId="28801"/>
    <cellStyle name="Normal 32 3 2 3 8" xfId="14418"/>
    <cellStyle name="Normal 32 3 2 3 8 2" xfId="49636"/>
    <cellStyle name="Normal 32 3 2 3 9" xfId="38815"/>
    <cellStyle name="Normal 32 3 2 4" xfId="2692"/>
    <cellStyle name="Normal 32 3 2 4 10" xfId="26216"/>
    <cellStyle name="Normal 32 3 2 4 11" xfId="60620"/>
    <cellStyle name="Normal 32 3 2 4 2" xfId="4517"/>
    <cellStyle name="Normal 32 3 2 4 2 2" xfId="17163"/>
    <cellStyle name="Normal 32 3 2 4 2 2 2" xfId="52379"/>
    <cellStyle name="Normal 32 3 2 4 2 3" xfId="39782"/>
    <cellStyle name="Normal 32 3 2 4 2 4" xfId="29768"/>
    <cellStyle name="Normal 32 3 2 4 3" xfId="5987"/>
    <cellStyle name="Normal 32 3 2 4 3 2" xfId="18617"/>
    <cellStyle name="Normal 32 3 2 4 3 2 2" xfId="53833"/>
    <cellStyle name="Normal 32 3 2 4 3 3" xfId="41236"/>
    <cellStyle name="Normal 32 3 2 4 3 4" xfId="31222"/>
    <cellStyle name="Normal 32 3 2 4 4" xfId="7446"/>
    <cellStyle name="Normal 32 3 2 4 4 2" xfId="20071"/>
    <cellStyle name="Normal 32 3 2 4 4 2 2" xfId="55287"/>
    <cellStyle name="Normal 32 3 2 4 4 3" xfId="42690"/>
    <cellStyle name="Normal 32 3 2 4 4 4" xfId="32676"/>
    <cellStyle name="Normal 32 3 2 4 5" xfId="9227"/>
    <cellStyle name="Normal 32 3 2 4 5 2" xfId="21847"/>
    <cellStyle name="Normal 32 3 2 4 5 2 2" xfId="57063"/>
    <cellStyle name="Normal 32 3 2 4 5 3" xfId="44466"/>
    <cellStyle name="Normal 32 3 2 4 5 4" xfId="34452"/>
    <cellStyle name="Normal 32 3 2 4 6" xfId="11020"/>
    <cellStyle name="Normal 32 3 2 4 6 2" xfId="23623"/>
    <cellStyle name="Normal 32 3 2 4 6 2 2" xfId="58839"/>
    <cellStyle name="Normal 32 3 2 4 6 3" xfId="46242"/>
    <cellStyle name="Normal 32 3 2 4 6 4" xfId="36228"/>
    <cellStyle name="Normal 32 3 2 4 7" xfId="15387"/>
    <cellStyle name="Normal 32 3 2 4 7 2" xfId="50603"/>
    <cellStyle name="Normal 32 3 2 4 7 3" xfId="27992"/>
    <cellStyle name="Normal 32 3 2 4 8" xfId="13609"/>
    <cellStyle name="Normal 32 3 2 4 8 2" xfId="48827"/>
    <cellStyle name="Normal 32 3 2 4 9" xfId="38006"/>
    <cellStyle name="Normal 32 3 2 5" xfId="3855"/>
    <cellStyle name="Normal 32 3 2 5 2" xfId="8578"/>
    <cellStyle name="Normal 32 3 2 5 2 2" xfId="21203"/>
    <cellStyle name="Normal 32 3 2 5 2 2 2" xfId="56419"/>
    <cellStyle name="Normal 32 3 2 5 2 3" xfId="43822"/>
    <cellStyle name="Normal 32 3 2 5 2 4" xfId="33808"/>
    <cellStyle name="Normal 32 3 2 5 3" xfId="10359"/>
    <cellStyle name="Normal 32 3 2 5 3 2" xfId="22979"/>
    <cellStyle name="Normal 32 3 2 5 3 2 2" xfId="58195"/>
    <cellStyle name="Normal 32 3 2 5 3 3" xfId="45598"/>
    <cellStyle name="Normal 32 3 2 5 3 4" xfId="35584"/>
    <cellStyle name="Normal 32 3 2 5 4" xfId="12154"/>
    <cellStyle name="Normal 32 3 2 5 4 2" xfId="24755"/>
    <cellStyle name="Normal 32 3 2 5 4 2 2" xfId="59971"/>
    <cellStyle name="Normal 32 3 2 5 4 3" xfId="47374"/>
    <cellStyle name="Normal 32 3 2 5 4 4" xfId="37360"/>
    <cellStyle name="Normal 32 3 2 5 5" xfId="16519"/>
    <cellStyle name="Normal 32 3 2 5 5 2" xfId="51735"/>
    <cellStyle name="Normal 32 3 2 5 5 3" xfId="29124"/>
    <cellStyle name="Normal 32 3 2 5 6" xfId="14741"/>
    <cellStyle name="Normal 32 3 2 5 6 2" xfId="49959"/>
    <cellStyle name="Normal 32 3 2 5 7" xfId="39138"/>
    <cellStyle name="Normal 32 3 2 5 8" xfId="27348"/>
    <cellStyle name="Normal 32 3 2 6" xfId="4195"/>
    <cellStyle name="Normal 32 3 2 6 2" xfId="16841"/>
    <cellStyle name="Normal 32 3 2 6 2 2" xfId="52057"/>
    <cellStyle name="Normal 32 3 2 6 2 3" xfId="29446"/>
    <cellStyle name="Normal 32 3 2 6 3" xfId="13287"/>
    <cellStyle name="Normal 32 3 2 6 3 2" xfId="48505"/>
    <cellStyle name="Normal 32 3 2 6 4" xfId="39460"/>
    <cellStyle name="Normal 32 3 2 6 5" xfId="25894"/>
    <cellStyle name="Normal 32 3 2 7" xfId="5665"/>
    <cellStyle name="Normal 32 3 2 7 2" xfId="18295"/>
    <cellStyle name="Normal 32 3 2 7 2 2" xfId="53511"/>
    <cellStyle name="Normal 32 3 2 7 3" xfId="40914"/>
    <cellStyle name="Normal 32 3 2 7 4" xfId="30900"/>
    <cellStyle name="Normal 32 3 2 8" xfId="7124"/>
    <cellStyle name="Normal 32 3 2 8 2" xfId="19749"/>
    <cellStyle name="Normal 32 3 2 8 2 2" xfId="54965"/>
    <cellStyle name="Normal 32 3 2 8 3" xfId="42368"/>
    <cellStyle name="Normal 32 3 2 8 4" xfId="32354"/>
    <cellStyle name="Normal 32 3 2 9" xfId="8905"/>
    <cellStyle name="Normal 32 3 2 9 2" xfId="21525"/>
    <cellStyle name="Normal 32 3 2 9 2 2" xfId="56741"/>
    <cellStyle name="Normal 32 3 2 9 3" xfId="44144"/>
    <cellStyle name="Normal 32 3 2 9 4" xfId="34130"/>
    <cellStyle name="Normal 32 3 3" xfId="3040"/>
    <cellStyle name="Normal 32 3 3 10" xfId="25412"/>
    <cellStyle name="Normal 32 3 3 11" xfId="60947"/>
    <cellStyle name="Normal 32 3 3 2" xfId="4844"/>
    <cellStyle name="Normal 32 3 3 2 2" xfId="17490"/>
    <cellStyle name="Normal 32 3 3 2 2 2" xfId="52706"/>
    <cellStyle name="Normal 32 3 3 2 2 3" xfId="30095"/>
    <cellStyle name="Normal 32 3 3 2 3" xfId="13936"/>
    <cellStyle name="Normal 32 3 3 2 3 2" xfId="49154"/>
    <cellStyle name="Normal 32 3 3 2 4" xfId="40109"/>
    <cellStyle name="Normal 32 3 3 2 5" xfId="26543"/>
    <cellStyle name="Normal 32 3 3 3" xfId="6314"/>
    <cellStyle name="Normal 32 3 3 3 2" xfId="18944"/>
    <cellStyle name="Normal 32 3 3 3 2 2" xfId="54160"/>
    <cellStyle name="Normal 32 3 3 3 3" xfId="41563"/>
    <cellStyle name="Normal 32 3 3 3 4" xfId="31549"/>
    <cellStyle name="Normal 32 3 3 4" xfId="7773"/>
    <cellStyle name="Normal 32 3 3 4 2" xfId="20398"/>
    <cellStyle name="Normal 32 3 3 4 2 2" xfId="55614"/>
    <cellStyle name="Normal 32 3 3 4 3" xfId="43017"/>
    <cellStyle name="Normal 32 3 3 4 4" xfId="33003"/>
    <cellStyle name="Normal 32 3 3 5" xfId="9554"/>
    <cellStyle name="Normal 32 3 3 5 2" xfId="22174"/>
    <cellStyle name="Normal 32 3 3 5 2 2" xfId="57390"/>
    <cellStyle name="Normal 32 3 3 5 3" xfId="44793"/>
    <cellStyle name="Normal 32 3 3 5 4" xfId="34779"/>
    <cellStyle name="Normal 32 3 3 6" xfId="11347"/>
    <cellStyle name="Normal 32 3 3 6 2" xfId="23950"/>
    <cellStyle name="Normal 32 3 3 6 2 2" xfId="59166"/>
    <cellStyle name="Normal 32 3 3 6 3" xfId="46569"/>
    <cellStyle name="Normal 32 3 3 6 4" xfId="36555"/>
    <cellStyle name="Normal 32 3 3 7" xfId="15714"/>
    <cellStyle name="Normal 32 3 3 7 2" xfId="50930"/>
    <cellStyle name="Normal 32 3 3 7 3" xfId="28319"/>
    <cellStyle name="Normal 32 3 3 8" xfId="12805"/>
    <cellStyle name="Normal 32 3 3 8 2" xfId="48023"/>
    <cellStyle name="Normal 32 3 3 9" xfId="38333"/>
    <cellStyle name="Normal 32 3 4" xfId="2868"/>
    <cellStyle name="Normal 32 3 4 10" xfId="25253"/>
    <cellStyle name="Normal 32 3 4 11" xfId="60788"/>
    <cellStyle name="Normal 32 3 4 2" xfId="4685"/>
    <cellStyle name="Normal 32 3 4 2 2" xfId="17331"/>
    <cellStyle name="Normal 32 3 4 2 2 2" xfId="52547"/>
    <cellStyle name="Normal 32 3 4 2 2 3" xfId="29936"/>
    <cellStyle name="Normal 32 3 4 2 3" xfId="13777"/>
    <cellStyle name="Normal 32 3 4 2 3 2" xfId="48995"/>
    <cellStyle name="Normal 32 3 4 2 4" xfId="39950"/>
    <cellStyle name="Normal 32 3 4 2 5" xfId="26384"/>
    <cellStyle name="Normal 32 3 4 3" xfId="6155"/>
    <cellStyle name="Normal 32 3 4 3 2" xfId="18785"/>
    <cellStyle name="Normal 32 3 4 3 2 2" xfId="54001"/>
    <cellStyle name="Normal 32 3 4 3 3" xfId="41404"/>
    <cellStyle name="Normal 32 3 4 3 4" xfId="31390"/>
    <cellStyle name="Normal 32 3 4 4" xfId="7614"/>
    <cellStyle name="Normal 32 3 4 4 2" xfId="20239"/>
    <cellStyle name="Normal 32 3 4 4 2 2" xfId="55455"/>
    <cellStyle name="Normal 32 3 4 4 3" xfId="42858"/>
    <cellStyle name="Normal 32 3 4 4 4" xfId="32844"/>
    <cellStyle name="Normal 32 3 4 5" xfId="9395"/>
    <cellStyle name="Normal 32 3 4 5 2" xfId="22015"/>
    <cellStyle name="Normal 32 3 4 5 2 2" xfId="57231"/>
    <cellStyle name="Normal 32 3 4 5 3" xfId="44634"/>
    <cellStyle name="Normal 32 3 4 5 4" xfId="34620"/>
    <cellStyle name="Normal 32 3 4 6" xfId="11188"/>
    <cellStyle name="Normal 32 3 4 6 2" xfId="23791"/>
    <cellStyle name="Normal 32 3 4 6 2 2" xfId="59007"/>
    <cellStyle name="Normal 32 3 4 6 3" xfId="46410"/>
    <cellStyle name="Normal 32 3 4 6 4" xfId="36396"/>
    <cellStyle name="Normal 32 3 4 7" xfId="15555"/>
    <cellStyle name="Normal 32 3 4 7 2" xfId="50771"/>
    <cellStyle name="Normal 32 3 4 7 3" xfId="28160"/>
    <cellStyle name="Normal 32 3 4 8" xfId="12646"/>
    <cellStyle name="Normal 32 3 4 8 2" xfId="47864"/>
    <cellStyle name="Normal 32 3 4 9" xfId="38174"/>
    <cellStyle name="Normal 32 3 5" xfId="3376"/>
    <cellStyle name="Normal 32 3 5 10" xfId="26871"/>
    <cellStyle name="Normal 32 3 5 11" xfId="61275"/>
    <cellStyle name="Normal 32 3 5 2" xfId="5172"/>
    <cellStyle name="Normal 32 3 5 2 2" xfId="17818"/>
    <cellStyle name="Normal 32 3 5 2 2 2" xfId="53034"/>
    <cellStyle name="Normal 32 3 5 2 3" xfId="40437"/>
    <cellStyle name="Normal 32 3 5 2 4" xfId="30423"/>
    <cellStyle name="Normal 32 3 5 3" xfId="6642"/>
    <cellStyle name="Normal 32 3 5 3 2" xfId="19272"/>
    <cellStyle name="Normal 32 3 5 3 2 2" xfId="54488"/>
    <cellStyle name="Normal 32 3 5 3 3" xfId="41891"/>
    <cellStyle name="Normal 32 3 5 3 4" xfId="31877"/>
    <cellStyle name="Normal 32 3 5 4" xfId="8101"/>
    <cellStyle name="Normal 32 3 5 4 2" xfId="20726"/>
    <cellStyle name="Normal 32 3 5 4 2 2" xfId="55942"/>
    <cellStyle name="Normal 32 3 5 4 3" xfId="43345"/>
    <cellStyle name="Normal 32 3 5 4 4" xfId="33331"/>
    <cellStyle name="Normal 32 3 5 5" xfId="9882"/>
    <cellStyle name="Normal 32 3 5 5 2" xfId="22502"/>
    <cellStyle name="Normal 32 3 5 5 2 2" xfId="57718"/>
    <cellStyle name="Normal 32 3 5 5 3" xfId="45121"/>
    <cellStyle name="Normal 32 3 5 5 4" xfId="35107"/>
    <cellStyle name="Normal 32 3 5 6" xfId="11675"/>
    <cellStyle name="Normal 32 3 5 6 2" xfId="24278"/>
    <cellStyle name="Normal 32 3 5 6 2 2" xfId="59494"/>
    <cellStyle name="Normal 32 3 5 6 3" xfId="46897"/>
    <cellStyle name="Normal 32 3 5 6 4" xfId="36883"/>
    <cellStyle name="Normal 32 3 5 7" xfId="16042"/>
    <cellStyle name="Normal 32 3 5 7 2" xfId="51258"/>
    <cellStyle name="Normal 32 3 5 7 3" xfId="28647"/>
    <cellStyle name="Normal 32 3 5 8" xfId="14264"/>
    <cellStyle name="Normal 32 3 5 8 2" xfId="49482"/>
    <cellStyle name="Normal 32 3 5 9" xfId="38661"/>
    <cellStyle name="Normal 32 3 6" xfId="2537"/>
    <cellStyle name="Normal 32 3 6 10" xfId="26062"/>
    <cellStyle name="Normal 32 3 6 11" xfId="60466"/>
    <cellStyle name="Normal 32 3 6 2" xfId="4363"/>
    <cellStyle name="Normal 32 3 6 2 2" xfId="17009"/>
    <cellStyle name="Normal 32 3 6 2 2 2" xfId="52225"/>
    <cellStyle name="Normal 32 3 6 2 3" xfId="39628"/>
    <cellStyle name="Normal 32 3 6 2 4" xfId="29614"/>
    <cellStyle name="Normal 32 3 6 3" xfId="5833"/>
    <cellStyle name="Normal 32 3 6 3 2" xfId="18463"/>
    <cellStyle name="Normal 32 3 6 3 2 2" xfId="53679"/>
    <cellStyle name="Normal 32 3 6 3 3" xfId="41082"/>
    <cellStyle name="Normal 32 3 6 3 4" xfId="31068"/>
    <cellStyle name="Normal 32 3 6 4" xfId="7292"/>
    <cellStyle name="Normal 32 3 6 4 2" xfId="19917"/>
    <cellStyle name="Normal 32 3 6 4 2 2" xfId="55133"/>
    <cellStyle name="Normal 32 3 6 4 3" xfId="42536"/>
    <cellStyle name="Normal 32 3 6 4 4" xfId="32522"/>
    <cellStyle name="Normal 32 3 6 5" xfId="9073"/>
    <cellStyle name="Normal 32 3 6 5 2" xfId="21693"/>
    <cellStyle name="Normal 32 3 6 5 2 2" xfId="56909"/>
    <cellStyle name="Normal 32 3 6 5 3" xfId="44312"/>
    <cellStyle name="Normal 32 3 6 5 4" xfId="34298"/>
    <cellStyle name="Normal 32 3 6 6" xfId="10866"/>
    <cellStyle name="Normal 32 3 6 6 2" xfId="23469"/>
    <cellStyle name="Normal 32 3 6 6 2 2" xfId="58685"/>
    <cellStyle name="Normal 32 3 6 6 3" xfId="46088"/>
    <cellStyle name="Normal 32 3 6 6 4" xfId="36074"/>
    <cellStyle name="Normal 32 3 6 7" xfId="15233"/>
    <cellStyle name="Normal 32 3 6 7 2" xfId="50449"/>
    <cellStyle name="Normal 32 3 6 7 3" xfId="27838"/>
    <cellStyle name="Normal 32 3 6 8" xfId="13455"/>
    <cellStyle name="Normal 32 3 6 8 2" xfId="48673"/>
    <cellStyle name="Normal 32 3 6 9" xfId="37852"/>
    <cellStyle name="Normal 32 3 7" xfId="3700"/>
    <cellStyle name="Normal 32 3 7 2" xfId="8424"/>
    <cellStyle name="Normal 32 3 7 2 2" xfId="21049"/>
    <cellStyle name="Normal 32 3 7 2 2 2" xfId="56265"/>
    <cellStyle name="Normal 32 3 7 2 3" xfId="43668"/>
    <cellStyle name="Normal 32 3 7 2 4" xfId="33654"/>
    <cellStyle name="Normal 32 3 7 3" xfId="10205"/>
    <cellStyle name="Normal 32 3 7 3 2" xfId="22825"/>
    <cellStyle name="Normal 32 3 7 3 2 2" xfId="58041"/>
    <cellStyle name="Normal 32 3 7 3 3" xfId="45444"/>
    <cellStyle name="Normal 32 3 7 3 4" xfId="35430"/>
    <cellStyle name="Normal 32 3 7 4" xfId="12000"/>
    <cellStyle name="Normal 32 3 7 4 2" xfId="24601"/>
    <cellStyle name="Normal 32 3 7 4 2 2" xfId="59817"/>
    <cellStyle name="Normal 32 3 7 4 3" xfId="47220"/>
    <cellStyle name="Normal 32 3 7 4 4" xfId="37206"/>
    <cellStyle name="Normal 32 3 7 5" xfId="16365"/>
    <cellStyle name="Normal 32 3 7 5 2" xfId="51581"/>
    <cellStyle name="Normal 32 3 7 5 3" xfId="28970"/>
    <cellStyle name="Normal 32 3 7 6" xfId="14587"/>
    <cellStyle name="Normal 32 3 7 6 2" xfId="49805"/>
    <cellStyle name="Normal 32 3 7 7" xfId="38984"/>
    <cellStyle name="Normal 32 3 7 8" xfId="27194"/>
    <cellStyle name="Normal 32 3 8" xfId="4036"/>
    <cellStyle name="Normal 32 3 8 2" xfId="16687"/>
    <cellStyle name="Normal 32 3 8 2 2" xfId="51903"/>
    <cellStyle name="Normal 32 3 8 2 3" xfId="29292"/>
    <cellStyle name="Normal 32 3 8 3" xfId="13133"/>
    <cellStyle name="Normal 32 3 8 3 2" xfId="48351"/>
    <cellStyle name="Normal 32 3 8 4" xfId="39306"/>
    <cellStyle name="Normal 32 3 8 5" xfId="25740"/>
    <cellStyle name="Normal 32 3 9" xfId="5511"/>
    <cellStyle name="Normal 32 3 9 2" xfId="18141"/>
    <cellStyle name="Normal 32 3 9 2 2" xfId="53357"/>
    <cellStyle name="Normal 32 3 9 3" xfId="40760"/>
    <cellStyle name="Normal 32 3 9 4" xfId="30746"/>
    <cellStyle name="Normal 32 4" xfId="1334"/>
    <cellStyle name="Normal 32 4 10" xfId="10681"/>
    <cellStyle name="Normal 32 4 10 2" xfId="23292"/>
    <cellStyle name="Normal 32 4 10 2 2" xfId="58508"/>
    <cellStyle name="Normal 32 4 10 3" xfId="45911"/>
    <cellStyle name="Normal 32 4 10 4" xfId="35897"/>
    <cellStyle name="Normal 32 4 11" xfId="14991"/>
    <cellStyle name="Normal 32 4 11 2" xfId="50207"/>
    <cellStyle name="Normal 32 4 11 3" xfId="27596"/>
    <cellStyle name="Normal 32 4 12" xfId="12404"/>
    <cellStyle name="Normal 32 4 12 2" xfId="47622"/>
    <cellStyle name="Normal 32 4 13" xfId="37610"/>
    <cellStyle name="Normal 32 4 14" xfId="25011"/>
    <cellStyle name="Normal 32 4 15" xfId="60224"/>
    <cellStyle name="Normal 32 4 2" xfId="3127"/>
    <cellStyle name="Normal 32 4 2 10" xfId="25495"/>
    <cellStyle name="Normal 32 4 2 11" xfId="61030"/>
    <cellStyle name="Normal 32 4 2 2" xfId="4927"/>
    <cellStyle name="Normal 32 4 2 2 2" xfId="17573"/>
    <cellStyle name="Normal 32 4 2 2 2 2" xfId="52789"/>
    <cellStyle name="Normal 32 4 2 2 2 3" xfId="30178"/>
    <cellStyle name="Normal 32 4 2 2 3" xfId="14019"/>
    <cellStyle name="Normal 32 4 2 2 3 2" xfId="49237"/>
    <cellStyle name="Normal 32 4 2 2 4" xfId="40192"/>
    <cellStyle name="Normal 32 4 2 2 5" xfId="26626"/>
    <cellStyle name="Normal 32 4 2 3" xfId="6397"/>
    <cellStyle name="Normal 32 4 2 3 2" xfId="19027"/>
    <cellStyle name="Normal 32 4 2 3 2 2" xfId="54243"/>
    <cellStyle name="Normal 32 4 2 3 3" xfId="41646"/>
    <cellStyle name="Normal 32 4 2 3 4" xfId="31632"/>
    <cellStyle name="Normal 32 4 2 4" xfId="7856"/>
    <cellStyle name="Normal 32 4 2 4 2" xfId="20481"/>
    <cellStyle name="Normal 32 4 2 4 2 2" xfId="55697"/>
    <cellStyle name="Normal 32 4 2 4 3" xfId="43100"/>
    <cellStyle name="Normal 32 4 2 4 4" xfId="33086"/>
    <cellStyle name="Normal 32 4 2 5" xfId="9637"/>
    <cellStyle name="Normal 32 4 2 5 2" xfId="22257"/>
    <cellStyle name="Normal 32 4 2 5 2 2" xfId="57473"/>
    <cellStyle name="Normal 32 4 2 5 3" xfId="44876"/>
    <cellStyle name="Normal 32 4 2 5 4" xfId="34862"/>
    <cellStyle name="Normal 32 4 2 6" xfId="11430"/>
    <cellStyle name="Normal 32 4 2 6 2" xfId="24033"/>
    <cellStyle name="Normal 32 4 2 6 2 2" xfId="59249"/>
    <cellStyle name="Normal 32 4 2 6 3" xfId="46652"/>
    <cellStyle name="Normal 32 4 2 6 4" xfId="36638"/>
    <cellStyle name="Normal 32 4 2 7" xfId="15797"/>
    <cellStyle name="Normal 32 4 2 7 2" xfId="51013"/>
    <cellStyle name="Normal 32 4 2 7 3" xfId="28402"/>
    <cellStyle name="Normal 32 4 2 8" xfId="12888"/>
    <cellStyle name="Normal 32 4 2 8 2" xfId="48106"/>
    <cellStyle name="Normal 32 4 2 9" xfId="38416"/>
    <cellStyle name="Normal 32 4 3" xfId="3456"/>
    <cellStyle name="Normal 32 4 3 10" xfId="26951"/>
    <cellStyle name="Normal 32 4 3 11" xfId="61355"/>
    <cellStyle name="Normal 32 4 3 2" xfId="5252"/>
    <cellStyle name="Normal 32 4 3 2 2" xfId="17898"/>
    <cellStyle name="Normal 32 4 3 2 2 2" xfId="53114"/>
    <cellStyle name="Normal 32 4 3 2 3" xfId="40517"/>
    <cellStyle name="Normal 32 4 3 2 4" xfId="30503"/>
    <cellStyle name="Normal 32 4 3 3" xfId="6722"/>
    <cellStyle name="Normal 32 4 3 3 2" xfId="19352"/>
    <cellStyle name="Normal 32 4 3 3 2 2" xfId="54568"/>
    <cellStyle name="Normal 32 4 3 3 3" xfId="41971"/>
    <cellStyle name="Normal 32 4 3 3 4" xfId="31957"/>
    <cellStyle name="Normal 32 4 3 4" xfId="8181"/>
    <cellStyle name="Normal 32 4 3 4 2" xfId="20806"/>
    <cellStyle name="Normal 32 4 3 4 2 2" xfId="56022"/>
    <cellStyle name="Normal 32 4 3 4 3" xfId="43425"/>
    <cellStyle name="Normal 32 4 3 4 4" xfId="33411"/>
    <cellStyle name="Normal 32 4 3 5" xfId="9962"/>
    <cellStyle name="Normal 32 4 3 5 2" xfId="22582"/>
    <cellStyle name="Normal 32 4 3 5 2 2" xfId="57798"/>
    <cellStyle name="Normal 32 4 3 5 3" xfId="45201"/>
    <cellStyle name="Normal 32 4 3 5 4" xfId="35187"/>
    <cellStyle name="Normal 32 4 3 6" xfId="11755"/>
    <cellStyle name="Normal 32 4 3 6 2" xfId="24358"/>
    <cellStyle name="Normal 32 4 3 6 2 2" xfId="59574"/>
    <cellStyle name="Normal 32 4 3 6 3" xfId="46977"/>
    <cellStyle name="Normal 32 4 3 6 4" xfId="36963"/>
    <cellStyle name="Normal 32 4 3 7" xfId="16122"/>
    <cellStyle name="Normal 32 4 3 7 2" xfId="51338"/>
    <cellStyle name="Normal 32 4 3 7 3" xfId="28727"/>
    <cellStyle name="Normal 32 4 3 8" xfId="14344"/>
    <cellStyle name="Normal 32 4 3 8 2" xfId="49562"/>
    <cellStyle name="Normal 32 4 3 9" xfId="38741"/>
    <cellStyle name="Normal 32 4 4" xfId="2618"/>
    <cellStyle name="Normal 32 4 4 10" xfId="26142"/>
    <cellStyle name="Normal 32 4 4 11" xfId="60546"/>
    <cellStyle name="Normal 32 4 4 2" xfId="4443"/>
    <cellStyle name="Normal 32 4 4 2 2" xfId="17089"/>
    <cellStyle name="Normal 32 4 4 2 2 2" xfId="52305"/>
    <cellStyle name="Normal 32 4 4 2 3" xfId="39708"/>
    <cellStyle name="Normal 32 4 4 2 4" xfId="29694"/>
    <cellStyle name="Normal 32 4 4 3" xfId="5913"/>
    <cellStyle name="Normal 32 4 4 3 2" xfId="18543"/>
    <cellStyle name="Normal 32 4 4 3 2 2" xfId="53759"/>
    <cellStyle name="Normal 32 4 4 3 3" xfId="41162"/>
    <cellStyle name="Normal 32 4 4 3 4" xfId="31148"/>
    <cellStyle name="Normal 32 4 4 4" xfId="7372"/>
    <cellStyle name="Normal 32 4 4 4 2" xfId="19997"/>
    <cellStyle name="Normal 32 4 4 4 2 2" xfId="55213"/>
    <cellStyle name="Normal 32 4 4 4 3" xfId="42616"/>
    <cellStyle name="Normal 32 4 4 4 4" xfId="32602"/>
    <cellStyle name="Normal 32 4 4 5" xfId="9153"/>
    <cellStyle name="Normal 32 4 4 5 2" xfId="21773"/>
    <cellStyle name="Normal 32 4 4 5 2 2" xfId="56989"/>
    <cellStyle name="Normal 32 4 4 5 3" xfId="44392"/>
    <cellStyle name="Normal 32 4 4 5 4" xfId="34378"/>
    <cellStyle name="Normal 32 4 4 6" xfId="10946"/>
    <cellStyle name="Normal 32 4 4 6 2" xfId="23549"/>
    <cellStyle name="Normal 32 4 4 6 2 2" xfId="58765"/>
    <cellStyle name="Normal 32 4 4 6 3" xfId="46168"/>
    <cellStyle name="Normal 32 4 4 6 4" xfId="36154"/>
    <cellStyle name="Normal 32 4 4 7" xfId="15313"/>
    <cellStyle name="Normal 32 4 4 7 2" xfId="50529"/>
    <cellStyle name="Normal 32 4 4 7 3" xfId="27918"/>
    <cellStyle name="Normal 32 4 4 8" xfId="13535"/>
    <cellStyle name="Normal 32 4 4 8 2" xfId="48753"/>
    <cellStyle name="Normal 32 4 4 9" xfId="37932"/>
    <cellStyle name="Normal 32 4 5" xfId="3781"/>
    <cellStyle name="Normal 32 4 5 2" xfId="8504"/>
    <cellStyle name="Normal 32 4 5 2 2" xfId="21129"/>
    <cellStyle name="Normal 32 4 5 2 2 2" xfId="56345"/>
    <cellStyle name="Normal 32 4 5 2 3" xfId="43748"/>
    <cellStyle name="Normal 32 4 5 2 4" xfId="33734"/>
    <cellStyle name="Normal 32 4 5 3" xfId="10285"/>
    <cellStyle name="Normal 32 4 5 3 2" xfId="22905"/>
    <cellStyle name="Normal 32 4 5 3 2 2" xfId="58121"/>
    <cellStyle name="Normal 32 4 5 3 3" xfId="45524"/>
    <cellStyle name="Normal 32 4 5 3 4" xfId="35510"/>
    <cellStyle name="Normal 32 4 5 4" xfId="12080"/>
    <cellStyle name="Normal 32 4 5 4 2" xfId="24681"/>
    <cellStyle name="Normal 32 4 5 4 2 2" xfId="59897"/>
    <cellStyle name="Normal 32 4 5 4 3" xfId="47300"/>
    <cellStyle name="Normal 32 4 5 4 4" xfId="37286"/>
    <cellStyle name="Normal 32 4 5 5" xfId="16445"/>
    <cellStyle name="Normal 32 4 5 5 2" xfId="51661"/>
    <cellStyle name="Normal 32 4 5 5 3" xfId="29050"/>
    <cellStyle name="Normal 32 4 5 6" xfId="14667"/>
    <cellStyle name="Normal 32 4 5 6 2" xfId="49885"/>
    <cellStyle name="Normal 32 4 5 7" xfId="39064"/>
    <cellStyle name="Normal 32 4 5 8" xfId="27274"/>
    <cellStyle name="Normal 32 4 6" xfId="4121"/>
    <cellStyle name="Normal 32 4 6 2" xfId="16767"/>
    <cellStyle name="Normal 32 4 6 2 2" xfId="51983"/>
    <cellStyle name="Normal 32 4 6 2 3" xfId="29372"/>
    <cellStyle name="Normal 32 4 6 3" xfId="13213"/>
    <cellStyle name="Normal 32 4 6 3 2" xfId="48431"/>
    <cellStyle name="Normal 32 4 6 4" xfId="39386"/>
    <cellStyle name="Normal 32 4 6 5" xfId="25820"/>
    <cellStyle name="Normal 32 4 7" xfId="5591"/>
    <cellStyle name="Normal 32 4 7 2" xfId="18221"/>
    <cellStyle name="Normal 32 4 7 2 2" xfId="53437"/>
    <cellStyle name="Normal 32 4 7 3" xfId="40840"/>
    <cellStyle name="Normal 32 4 7 4" xfId="30826"/>
    <cellStyle name="Normal 32 4 8" xfId="7050"/>
    <cellStyle name="Normal 32 4 8 2" xfId="19675"/>
    <cellStyle name="Normal 32 4 8 2 2" xfId="54891"/>
    <cellStyle name="Normal 32 4 8 3" xfId="42294"/>
    <cellStyle name="Normal 32 4 8 4" xfId="32280"/>
    <cellStyle name="Normal 32 4 9" xfId="8831"/>
    <cellStyle name="Normal 32 4 9 2" xfId="21451"/>
    <cellStyle name="Normal 32 4 9 2 2" xfId="56667"/>
    <cellStyle name="Normal 32 4 9 3" xfId="44070"/>
    <cellStyle name="Normal 32 4 9 4" xfId="34056"/>
    <cellStyle name="Normal 32 5" xfId="2952"/>
    <cellStyle name="Normal 32 5 10" xfId="25333"/>
    <cellStyle name="Normal 32 5 11" xfId="60868"/>
    <cellStyle name="Normal 32 5 2" xfId="4765"/>
    <cellStyle name="Normal 32 5 2 2" xfId="17411"/>
    <cellStyle name="Normal 32 5 2 2 2" xfId="52627"/>
    <cellStyle name="Normal 32 5 2 2 3" xfId="30016"/>
    <cellStyle name="Normal 32 5 2 3" xfId="13857"/>
    <cellStyle name="Normal 32 5 2 3 2" xfId="49075"/>
    <cellStyle name="Normal 32 5 2 4" xfId="40030"/>
    <cellStyle name="Normal 32 5 2 5" xfId="26464"/>
    <cellStyle name="Normal 32 5 3" xfId="6235"/>
    <cellStyle name="Normal 32 5 3 2" xfId="18865"/>
    <cellStyle name="Normal 32 5 3 2 2" xfId="54081"/>
    <cellStyle name="Normal 32 5 3 3" xfId="41484"/>
    <cellStyle name="Normal 32 5 3 4" xfId="31470"/>
    <cellStyle name="Normal 32 5 4" xfId="7694"/>
    <cellStyle name="Normal 32 5 4 2" xfId="20319"/>
    <cellStyle name="Normal 32 5 4 2 2" xfId="55535"/>
    <cellStyle name="Normal 32 5 4 3" xfId="42938"/>
    <cellStyle name="Normal 32 5 4 4" xfId="32924"/>
    <cellStyle name="Normal 32 5 5" xfId="9475"/>
    <cellStyle name="Normal 32 5 5 2" xfId="22095"/>
    <cellStyle name="Normal 32 5 5 2 2" xfId="57311"/>
    <cellStyle name="Normal 32 5 5 3" xfId="44714"/>
    <cellStyle name="Normal 32 5 5 4" xfId="34700"/>
    <cellStyle name="Normal 32 5 6" xfId="11268"/>
    <cellStyle name="Normal 32 5 6 2" xfId="23871"/>
    <cellStyle name="Normal 32 5 6 2 2" xfId="59087"/>
    <cellStyle name="Normal 32 5 6 3" xfId="46490"/>
    <cellStyle name="Normal 32 5 6 4" xfId="36476"/>
    <cellStyle name="Normal 32 5 7" xfId="15635"/>
    <cellStyle name="Normal 32 5 7 2" xfId="50851"/>
    <cellStyle name="Normal 32 5 7 3" xfId="28240"/>
    <cellStyle name="Normal 32 5 8" xfId="12726"/>
    <cellStyle name="Normal 32 5 8 2" xfId="47944"/>
    <cellStyle name="Normal 32 5 9" xfId="38254"/>
    <cellStyle name="Normal 32 6" xfId="2790"/>
    <cellStyle name="Normal 32 6 10" xfId="25181"/>
    <cellStyle name="Normal 32 6 11" xfId="60716"/>
    <cellStyle name="Normal 32 6 2" xfId="4613"/>
    <cellStyle name="Normal 32 6 2 2" xfId="17259"/>
    <cellStyle name="Normal 32 6 2 2 2" xfId="52475"/>
    <cellStyle name="Normal 32 6 2 2 3" xfId="29864"/>
    <cellStyle name="Normal 32 6 2 3" xfId="13705"/>
    <cellStyle name="Normal 32 6 2 3 2" xfId="48923"/>
    <cellStyle name="Normal 32 6 2 4" xfId="39878"/>
    <cellStyle name="Normal 32 6 2 5" xfId="26312"/>
    <cellStyle name="Normal 32 6 3" xfId="6083"/>
    <cellStyle name="Normal 32 6 3 2" xfId="18713"/>
    <cellStyle name="Normal 32 6 3 2 2" xfId="53929"/>
    <cellStyle name="Normal 32 6 3 3" xfId="41332"/>
    <cellStyle name="Normal 32 6 3 4" xfId="31318"/>
    <cellStyle name="Normal 32 6 4" xfId="7542"/>
    <cellStyle name="Normal 32 6 4 2" xfId="20167"/>
    <cellStyle name="Normal 32 6 4 2 2" xfId="55383"/>
    <cellStyle name="Normal 32 6 4 3" xfId="42786"/>
    <cellStyle name="Normal 32 6 4 4" xfId="32772"/>
    <cellStyle name="Normal 32 6 5" xfId="9323"/>
    <cellStyle name="Normal 32 6 5 2" xfId="21943"/>
    <cellStyle name="Normal 32 6 5 2 2" xfId="57159"/>
    <cellStyle name="Normal 32 6 5 3" xfId="44562"/>
    <cellStyle name="Normal 32 6 5 4" xfId="34548"/>
    <cellStyle name="Normal 32 6 6" xfId="11116"/>
    <cellStyle name="Normal 32 6 6 2" xfId="23719"/>
    <cellStyle name="Normal 32 6 6 2 2" xfId="58935"/>
    <cellStyle name="Normal 32 6 6 3" xfId="46338"/>
    <cellStyle name="Normal 32 6 6 4" xfId="36324"/>
    <cellStyle name="Normal 32 6 7" xfId="15483"/>
    <cellStyle name="Normal 32 6 7 2" xfId="50699"/>
    <cellStyle name="Normal 32 6 7 3" xfId="28088"/>
    <cellStyle name="Normal 32 6 8" xfId="12574"/>
    <cellStyle name="Normal 32 6 8 2" xfId="47792"/>
    <cellStyle name="Normal 32 6 9" xfId="38102"/>
    <cellStyle name="Normal 32 7" xfId="3304"/>
    <cellStyle name="Normal 32 7 10" xfId="26799"/>
    <cellStyle name="Normal 32 7 11" xfId="61203"/>
    <cellStyle name="Normal 32 7 2" xfId="5100"/>
    <cellStyle name="Normal 32 7 2 2" xfId="17746"/>
    <cellStyle name="Normal 32 7 2 2 2" xfId="52962"/>
    <cellStyle name="Normal 32 7 2 3" xfId="40365"/>
    <cellStyle name="Normal 32 7 2 4" xfId="30351"/>
    <cellStyle name="Normal 32 7 3" xfId="6570"/>
    <cellStyle name="Normal 32 7 3 2" xfId="19200"/>
    <cellStyle name="Normal 32 7 3 2 2" xfId="54416"/>
    <cellStyle name="Normal 32 7 3 3" xfId="41819"/>
    <cellStyle name="Normal 32 7 3 4" xfId="31805"/>
    <cellStyle name="Normal 32 7 4" xfId="8029"/>
    <cellStyle name="Normal 32 7 4 2" xfId="20654"/>
    <cellStyle name="Normal 32 7 4 2 2" xfId="55870"/>
    <cellStyle name="Normal 32 7 4 3" xfId="43273"/>
    <cellStyle name="Normal 32 7 4 4" xfId="33259"/>
    <cellStyle name="Normal 32 7 5" xfId="9810"/>
    <cellStyle name="Normal 32 7 5 2" xfId="22430"/>
    <cellStyle name="Normal 32 7 5 2 2" xfId="57646"/>
    <cellStyle name="Normal 32 7 5 3" xfId="45049"/>
    <cellStyle name="Normal 32 7 5 4" xfId="35035"/>
    <cellStyle name="Normal 32 7 6" xfId="11603"/>
    <cellStyle name="Normal 32 7 6 2" xfId="24206"/>
    <cellStyle name="Normal 32 7 6 2 2" xfId="59422"/>
    <cellStyle name="Normal 32 7 6 3" xfId="46825"/>
    <cellStyle name="Normal 32 7 6 4" xfId="36811"/>
    <cellStyle name="Normal 32 7 7" xfId="15970"/>
    <cellStyle name="Normal 32 7 7 2" xfId="51186"/>
    <cellStyle name="Normal 32 7 7 3" xfId="28575"/>
    <cellStyle name="Normal 32 7 8" xfId="14192"/>
    <cellStyle name="Normal 32 7 8 2" xfId="49410"/>
    <cellStyle name="Normal 32 7 9" xfId="38589"/>
    <cellStyle name="Normal 32 8" xfId="2460"/>
    <cellStyle name="Normal 32 8 10" xfId="25990"/>
    <cellStyle name="Normal 32 8 11" xfId="60394"/>
    <cellStyle name="Normal 32 8 2" xfId="4291"/>
    <cellStyle name="Normal 32 8 2 2" xfId="16937"/>
    <cellStyle name="Normal 32 8 2 2 2" xfId="52153"/>
    <cellStyle name="Normal 32 8 2 3" xfId="39556"/>
    <cellStyle name="Normal 32 8 2 4" xfId="29542"/>
    <cellStyle name="Normal 32 8 3" xfId="5761"/>
    <cellStyle name="Normal 32 8 3 2" xfId="18391"/>
    <cellStyle name="Normal 32 8 3 2 2" xfId="53607"/>
    <cellStyle name="Normal 32 8 3 3" xfId="41010"/>
    <cellStyle name="Normal 32 8 3 4" xfId="30996"/>
    <cellStyle name="Normal 32 8 4" xfId="7220"/>
    <cellStyle name="Normal 32 8 4 2" xfId="19845"/>
    <cellStyle name="Normal 32 8 4 2 2" xfId="55061"/>
    <cellStyle name="Normal 32 8 4 3" xfId="42464"/>
    <cellStyle name="Normal 32 8 4 4" xfId="32450"/>
    <cellStyle name="Normal 32 8 5" xfId="9001"/>
    <cellStyle name="Normal 32 8 5 2" xfId="21621"/>
    <cellStyle name="Normal 32 8 5 2 2" xfId="56837"/>
    <cellStyle name="Normal 32 8 5 3" xfId="44240"/>
    <cellStyle name="Normal 32 8 5 4" xfId="34226"/>
    <cellStyle name="Normal 32 8 6" xfId="10794"/>
    <cellStyle name="Normal 32 8 6 2" xfId="23397"/>
    <cellStyle name="Normal 32 8 6 2 2" xfId="58613"/>
    <cellStyle name="Normal 32 8 6 3" xfId="46016"/>
    <cellStyle name="Normal 32 8 6 4" xfId="36002"/>
    <cellStyle name="Normal 32 8 7" xfId="15161"/>
    <cellStyle name="Normal 32 8 7 2" xfId="50377"/>
    <cellStyle name="Normal 32 8 7 3" xfId="27766"/>
    <cellStyle name="Normal 32 8 8" xfId="13383"/>
    <cellStyle name="Normal 32 8 8 2" xfId="48601"/>
    <cellStyle name="Normal 32 8 9" xfId="37780"/>
    <cellStyle name="Normal 32 9" xfId="3628"/>
    <cellStyle name="Normal 32 9 2" xfId="8352"/>
    <cellStyle name="Normal 32 9 2 2" xfId="20977"/>
    <cellStyle name="Normal 32 9 2 2 2" xfId="56193"/>
    <cellStyle name="Normal 32 9 2 3" xfId="43596"/>
    <cellStyle name="Normal 32 9 2 4" xfId="33582"/>
    <cellStyle name="Normal 32 9 3" xfId="10133"/>
    <cellStyle name="Normal 32 9 3 2" xfId="22753"/>
    <cellStyle name="Normal 32 9 3 2 2" xfId="57969"/>
    <cellStyle name="Normal 32 9 3 3" xfId="45372"/>
    <cellStyle name="Normal 32 9 3 4" xfId="35358"/>
    <cellStyle name="Normal 32 9 4" xfId="11928"/>
    <cellStyle name="Normal 32 9 4 2" xfId="24529"/>
    <cellStyle name="Normal 32 9 4 2 2" xfId="59745"/>
    <cellStyle name="Normal 32 9 4 3" xfId="47148"/>
    <cellStyle name="Normal 32 9 4 4" xfId="37134"/>
    <cellStyle name="Normal 32 9 5" xfId="16293"/>
    <cellStyle name="Normal 32 9 5 2" xfId="51509"/>
    <cellStyle name="Normal 32 9 5 3" xfId="28898"/>
    <cellStyle name="Normal 32 9 6" xfId="14515"/>
    <cellStyle name="Normal 32 9 6 2" xfId="49733"/>
    <cellStyle name="Normal 32 9 7" xfId="38912"/>
    <cellStyle name="Normal 32 9 8" xfId="27122"/>
    <cellStyle name="Normal 32_District Target Attainment" xfId="1335"/>
    <cellStyle name="Normal 33" xfId="1336"/>
    <cellStyle name="Normal 33 10" xfId="3954"/>
    <cellStyle name="Normal 33 10 2" xfId="16616"/>
    <cellStyle name="Normal 33 10 2 2" xfId="51832"/>
    <cellStyle name="Normal 33 10 2 3" xfId="29221"/>
    <cellStyle name="Normal 33 10 3" xfId="13062"/>
    <cellStyle name="Normal 33 10 3 2" xfId="48280"/>
    <cellStyle name="Normal 33 10 4" xfId="39235"/>
    <cellStyle name="Normal 33 10 5" xfId="25669"/>
    <cellStyle name="Normal 33 11" xfId="5440"/>
    <cellStyle name="Normal 33 11 2" xfId="18070"/>
    <cellStyle name="Normal 33 11 2 2" xfId="53286"/>
    <cellStyle name="Normal 33 11 3" xfId="40689"/>
    <cellStyle name="Normal 33 11 4" xfId="30675"/>
    <cellStyle name="Normal 33 12" xfId="6896"/>
    <cellStyle name="Normal 33 12 2" xfId="19524"/>
    <cellStyle name="Normal 33 12 2 2" xfId="54740"/>
    <cellStyle name="Normal 33 12 3" xfId="42143"/>
    <cellStyle name="Normal 33 12 4" xfId="32129"/>
    <cellStyle name="Normal 33 13" xfId="8678"/>
    <cellStyle name="Normal 33 13 2" xfId="21300"/>
    <cellStyle name="Normal 33 13 2 2" xfId="56516"/>
    <cellStyle name="Normal 33 13 3" xfId="43919"/>
    <cellStyle name="Normal 33 13 4" xfId="33905"/>
    <cellStyle name="Normal 33 14" xfId="10682"/>
    <cellStyle name="Normal 33 14 2" xfId="23293"/>
    <cellStyle name="Normal 33 14 2 2" xfId="58509"/>
    <cellStyle name="Normal 33 14 3" xfId="45912"/>
    <cellStyle name="Normal 33 14 4" xfId="35898"/>
    <cellStyle name="Normal 33 15" xfId="14839"/>
    <cellStyle name="Normal 33 15 2" xfId="50056"/>
    <cellStyle name="Normal 33 15 3" xfId="27445"/>
    <cellStyle name="Normal 33 16" xfId="12253"/>
    <cellStyle name="Normal 33 16 2" xfId="47471"/>
    <cellStyle name="Normal 33 17" xfId="37458"/>
    <cellStyle name="Normal 33 18" xfId="24860"/>
    <cellStyle name="Normal 33 19" xfId="60073"/>
    <cellStyle name="Normal 33 2" xfId="1337"/>
    <cellStyle name="Normal 33 2 10" xfId="5485"/>
    <cellStyle name="Normal 33 2 10 2" xfId="18115"/>
    <cellStyle name="Normal 33 2 10 2 2" xfId="53331"/>
    <cellStyle name="Normal 33 2 10 3" xfId="40734"/>
    <cellStyle name="Normal 33 2 10 4" xfId="30720"/>
    <cellStyle name="Normal 33 2 11" xfId="6941"/>
    <cellStyle name="Normal 33 2 11 2" xfId="19569"/>
    <cellStyle name="Normal 33 2 11 2 2" xfId="54785"/>
    <cellStyle name="Normal 33 2 11 3" xfId="42188"/>
    <cellStyle name="Normal 33 2 11 4" xfId="32174"/>
    <cellStyle name="Normal 33 2 12" xfId="8723"/>
    <cellStyle name="Normal 33 2 12 2" xfId="21345"/>
    <cellStyle name="Normal 33 2 12 2 2" xfId="56561"/>
    <cellStyle name="Normal 33 2 12 3" xfId="43964"/>
    <cellStyle name="Normal 33 2 12 4" xfId="33950"/>
    <cellStyle name="Normal 33 2 13" xfId="10683"/>
    <cellStyle name="Normal 33 2 13 2" xfId="23294"/>
    <cellStyle name="Normal 33 2 13 2 2" xfId="58510"/>
    <cellStyle name="Normal 33 2 13 3" xfId="45913"/>
    <cellStyle name="Normal 33 2 13 4" xfId="35899"/>
    <cellStyle name="Normal 33 2 14" xfId="14884"/>
    <cellStyle name="Normal 33 2 14 2" xfId="50101"/>
    <cellStyle name="Normal 33 2 14 3" xfId="27490"/>
    <cellStyle name="Normal 33 2 15" xfId="12298"/>
    <cellStyle name="Normal 33 2 15 2" xfId="47516"/>
    <cellStyle name="Normal 33 2 16" xfId="37503"/>
    <cellStyle name="Normal 33 2 17" xfId="24905"/>
    <cellStyle name="Normal 33 2 18" xfId="60118"/>
    <cellStyle name="Normal 33 2 2" xfId="1338"/>
    <cellStyle name="Normal 33 2 2 10" xfId="7015"/>
    <cellStyle name="Normal 33 2 2 10 2" xfId="19641"/>
    <cellStyle name="Normal 33 2 2 10 2 2" xfId="54857"/>
    <cellStyle name="Normal 33 2 2 10 3" xfId="42260"/>
    <cellStyle name="Normal 33 2 2 10 4" xfId="32246"/>
    <cellStyle name="Normal 33 2 2 11" xfId="8796"/>
    <cellStyle name="Normal 33 2 2 11 2" xfId="21417"/>
    <cellStyle name="Normal 33 2 2 11 2 2" xfId="56633"/>
    <cellStyle name="Normal 33 2 2 11 3" xfId="44036"/>
    <cellStyle name="Normal 33 2 2 11 4" xfId="34022"/>
    <cellStyle name="Normal 33 2 2 12" xfId="10684"/>
    <cellStyle name="Normal 33 2 2 12 2" xfId="23295"/>
    <cellStyle name="Normal 33 2 2 12 2 2" xfId="58511"/>
    <cellStyle name="Normal 33 2 2 12 3" xfId="45914"/>
    <cellStyle name="Normal 33 2 2 12 4" xfId="35900"/>
    <cellStyle name="Normal 33 2 2 13" xfId="14956"/>
    <cellStyle name="Normal 33 2 2 13 2" xfId="50173"/>
    <cellStyle name="Normal 33 2 2 13 3" xfId="27562"/>
    <cellStyle name="Normal 33 2 2 14" xfId="12370"/>
    <cellStyle name="Normal 33 2 2 14 2" xfId="47588"/>
    <cellStyle name="Normal 33 2 2 15" xfId="37575"/>
    <cellStyle name="Normal 33 2 2 16" xfId="24977"/>
    <cellStyle name="Normal 33 2 2 17" xfId="60190"/>
    <cellStyle name="Normal 33 2 2 2" xfId="1339"/>
    <cellStyle name="Normal 33 2 2 2 10" xfId="10685"/>
    <cellStyle name="Normal 33 2 2 2 10 2" xfId="23296"/>
    <cellStyle name="Normal 33 2 2 2 10 2 2" xfId="58512"/>
    <cellStyle name="Normal 33 2 2 2 10 3" xfId="45915"/>
    <cellStyle name="Normal 33 2 2 2 10 4" xfId="35901"/>
    <cellStyle name="Normal 33 2 2 2 11" xfId="15111"/>
    <cellStyle name="Normal 33 2 2 2 11 2" xfId="50327"/>
    <cellStyle name="Normal 33 2 2 2 11 3" xfId="27716"/>
    <cellStyle name="Normal 33 2 2 2 12" xfId="12524"/>
    <cellStyle name="Normal 33 2 2 2 12 2" xfId="47742"/>
    <cellStyle name="Normal 33 2 2 2 13" xfId="37730"/>
    <cellStyle name="Normal 33 2 2 2 14" xfId="25131"/>
    <cellStyle name="Normal 33 2 2 2 15" xfId="60344"/>
    <cellStyle name="Normal 33 2 2 2 2" xfId="3247"/>
    <cellStyle name="Normal 33 2 2 2 2 10" xfId="25615"/>
    <cellStyle name="Normal 33 2 2 2 2 11" xfId="61150"/>
    <cellStyle name="Normal 33 2 2 2 2 2" xfId="5047"/>
    <cellStyle name="Normal 33 2 2 2 2 2 2" xfId="17693"/>
    <cellStyle name="Normal 33 2 2 2 2 2 2 2" xfId="52909"/>
    <cellStyle name="Normal 33 2 2 2 2 2 2 3" xfId="30298"/>
    <cellStyle name="Normal 33 2 2 2 2 2 3" xfId="14139"/>
    <cellStyle name="Normal 33 2 2 2 2 2 3 2" xfId="49357"/>
    <cellStyle name="Normal 33 2 2 2 2 2 4" xfId="40312"/>
    <cellStyle name="Normal 33 2 2 2 2 2 5" xfId="26746"/>
    <cellStyle name="Normal 33 2 2 2 2 3" xfId="6517"/>
    <cellStyle name="Normal 33 2 2 2 2 3 2" xfId="19147"/>
    <cellStyle name="Normal 33 2 2 2 2 3 2 2" xfId="54363"/>
    <cellStyle name="Normal 33 2 2 2 2 3 3" xfId="41766"/>
    <cellStyle name="Normal 33 2 2 2 2 3 4" xfId="31752"/>
    <cellStyle name="Normal 33 2 2 2 2 4" xfId="7976"/>
    <cellStyle name="Normal 33 2 2 2 2 4 2" xfId="20601"/>
    <cellStyle name="Normal 33 2 2 2 2 4 2 2" xfId="55817"/>
    <cellStyle name="Normal 33 2 2 2 2 4 3" xfId="43220"/>
    <cellStyle name="Normal 33 2 2 2 2 4 4" xfId="33206"/>
    <cellStyle name="Normal 33 2 2 2 2 5" xfId="9757"/>
    <cellStyle name="Normal 33 2 2 2 2 5 2" xfId="22377"/>
    <cellStyle name="Normal 33 2 2 2 2 5 2 2" xfId="57593"/>
    <cellStyle name="Normal 33 2 2 2 2 5 3" xfId="44996"/>
    <cellStyle name="Normal 33 2 2 2 2 5 4" xfId="34982"/>
    <cellStyle name="Normal 33 2 2 2 2 6" xfId="11550"/>
    <cellStyle name="Normal 33 2 2 2 2 6 2" xfId="24153"/>
    <cellStyle name="Normal 33 2 2 2 2 6 2 2" xfId="59369"/>
    <cellStyle name="Normal 33 2 2 2 2 6 3" xfId="46772"/>
    <cellStyle name="Normal 33 2 2 2 2 6 4" xfId="36758"/>
    <cellStyle name="Normal 33 2 2 2 2 7" xfId="15917"/>
    <cellStyle name="Normal 33 2 2 2 2 7 2" xfId="51133"/>
    <cellStyle name="Normal 33 2 2 2 2 7 3" xfId="28522"/>
    <cellStyle name="Normal 33 2 2 2 2 8" xfId="13008"/>
    <cellStyle name="Normal 33 2 2 2 2 8 2" xfId="48226"/>
    <cellStyle name="Normal 33 2 2 2 2 9" xfId="38536"/>
    <cellStyle name="Normal 33 2 2 2 3" xfId="3576"/>
    <cellStyle name="Normal 33 2 2 2 3 10" xfId="27071"/>
    <cellStyle name="Normal 33 2 2 2 3 11" xfId="61475"/>
    <cellStyle name="Normal 33 2 2 2 3 2" xfId="5372"/>
    <cellStyle name="Normal 33 2 2 2 3 2 2" xfId="18018"/>
    <cellStyle name="Normal 33 2 2 2 3 2 2 2" xfId="53234"/>
    <cellStyle name="Normal 33 2 2 2 3 2 3" xfId="40637"/>
    <cellStyle name="Normal 33 2 2 2 3 2 4" xfId="30623"/>
    <cellStyle name="Normal 33 2 2 2 3 3" xfId="6842"/>
    <cellStyle name="Normal 33 2 2 2 3 3 2" xfId="19472"/>
    <cellStyle name="Normal 33 2 2 2 3 3 2 2" xfId="54688"/>
    <cellStyle name="Normal 33 2 2 2 3 3 3" xfId="42091"/>
    <cellStyle name="Normal 33 2 2 2 3 3 4" xfId="32077"/>
    <cellStyle name="Normal 33 2 2 2 3 4" xfId="8301"/>
    <cellStyle name="Normal 33 2 2 2 3 4 2" xfId="20926"/>
    <cellStyle name="Normal 33 2 2 2 3 4 2 2" xfId="56142"/>
    <cellStyle name="Normal 33 2 2 2 3 4 3" xfId="43545"/>
    <cellStyle name="Normal 33 2 2 2 3 4 4" xfId="33531"/>
    <cellStyle name="Normal 33 2 2 2 3 5" xfId="10082"/>
    <cellStyle name="Normal 33 2 2 2 3 5 2" xfId="22702"/>
    <cellStyle name="Normal 33 2 2 2 3 5 2 2" xfId="57918"/>
    <cellStyle name="Normal 33 2 2 2 3 5 3" xfId="45321"/>
    <cellStyle name="Normal 33 2 2 2 3 5 4" xfId="35307"/>
    <cellStyle name="Normal 33 2 2 2 3 6" xfId="11875"/>
    <cellStyle name="Normal 33 2 2 2 3 6 2" xfId="24478"/>
    <cellStyle name="Normal 33 2 2 2 3 6 2 2" xfId="59694"/>
    <cellStyle name="Normal 33 2 2 2 3 6 3" xfId="47097"/>
    <cellStyle name="Normal 33 2 2 2 3 6 4" xfId="37083"/>
    <cellStyle name="Normal 33 2 2 2 3 7" xfId="16242"/>
    <cellStyle name="Normal 33 2 2 2 3 7 2" xfId="51458"/>
    <cellStyle name="Normal 33 2 2 2 3 7 3" xfId="28847"/>
    <cellStyle name="Normal 33 2 2 2 3 8" xfId="14464"/>
    <cellStyle name="Normal 33 2 2 2 3 8 2" xfId="49682"/>
    <cellStyle name="Normal 33 2 2 2 3 9" xfId="38861"/>
    <cellStyle name="Normal 33 2 2 2 4" xfId="2738"/>
    <cellStyle name="Normal 33 2 2 2 4 10" xfId="26262"/>
    <cellStyle name="Normal 33 2 2 2 4 11" xfId="60666"/>
    <cellStyle name="Normal 33 2 2 2 4 2" xfId="4563"/>
    <cellStyle name="Normal 33 2 2 2 4 2 2" xfId="17209"/>
    <cellStyle name="Normal 33 2 2 2 4 2 2 2" xfId="52425"/>
    <cellStyle name="Normal 33 2 2 2 4 2 3" xfId="39828"/>
    <cellStyle name="Normal 33 2 2 2 4 2 4" xfId="29814"/>
    <cellStyle name="Normal 33 2 2 2 4 3" xfId="6033"/>
    <cellStyle name="Normal 33 2 2 2 4 3 2" xfId="18663"/>
    <cellStyle name="Normal 33 2 2 2 4 3 2 2" xfId="53879"/>
    <cellStyle name="Normal 33 2 2 2 4 3 3" xfId="41282"/>
    <cellStyle name="Normal 33 2 2 2 4 3 4" xfId="31268"/>
    <cellStyle name="Normal 33 2 2 2 4 4" xfId="7492"/>
    <cellStyle name="Normal 33 2 2 2 4 4 2" xfId="20117"/>
    <cellStyle name="Normal 33 2 2 2 4 4 2 2" xfId="55333"/>
    <cellStyle name="Normal 33 2 2 2 4 4 3" xfId="42736"/>
    <cellStyle name="Normal 33 2 2 2 4 4 4" xfId="32722"/>
    <cellStyle name="Normal 33 2 2 2 4 5" xfId="9273"/>
    <cellStyle name="Normal 33 2 2 2 4 5 2" xfId="21893"/>
    <cellStyle name="Normal 33 2 2 2 4 5 2 2" xfId="57109"/>
    <cellStyle name="Normal 33 2 2 2 4 5 3" xfId="44512"/>
    <cellStyle name="Normal 33 2 2 2 4 5 4" xfId="34498"/>
    <cellStyle name="Normal 33 2 2 2 4 6" xfId="11066"/>
    <cellStyle name="Normal 33 2 2 2 4 6 2" xfId="23669"/>
    <cellStyle name="Normal 33 2 2 2 4 6 2 2" xfId="58885"/>
    <cellStyle name="Normal 33 2 2 2 4 6 3" xfId="46288"/>
    <cellStyle name="Normal 33 2 2 2 4 6 4" xfId="36274"/>
    <cellStyle name="Normal 33 2 2 2 4 7" xfId="15433"/>
    <cellStyle name="Normal 33 2 2 2 4 7 2" xfId="50649"/>
    <cellStyle name="Normal 33 2 2 2 4 7 3" xfId="28038"/>
    <cellStyle name="Normal 33 2 2 2 4 8" xfId="13655"/>
    <cellStyle name="Normal 33 2 2 2 4 8 2" xfId="48873"/>
    <cellStyle name="Normal 33 2 2 2 4 9" xfId="38052"/>
    <cellStyle name="Normal 33 2 2 2 5" xfId="3901"/>
    <cellStyle name="Normal 33 2 2 2 5 2" xfId="8624"/>
    <cellStyle name="Normal 33 2 2 2 5 2 2" xfId="21249"/>
    <cellStyle name="Normal 33 2 2 2 5 2 2 2" xfId="56465"/>
    <cellStyle name="Normal 33 2 2 2 5 2 3" xfId="43868"/>
    <cellStyle name="Normal 33 2 2 2 5 2 4" xfId="33854"/>
    <cellStyle name="Normal 33 2 2 2 5 3" xfId="10405"/>
    <cellStyle name="Normal 33 2 2 2 5 3 2" xfId="23025"/>
    <cellStyle name="Normal 33 2 2 2 5 3 2 2" xfId="58241"/>
    <cellStyle name="Normal 33 2 2 2 5 3 3" xfId="45644"/>
    <cellStyle name="Normal 33 2 2 2 5 3 4" xfId="35630"/>
    <cellStyle name="Normal 33 2 2 2 5 4" xfId="12200"/>
    <cellStyle name="Normal 33 2 2 2 5 4 2" xfId="24801"/>
    <cellStyle name="Normal 33 2 2 2 5 4 2 2" xfId="60017"/>
    <cellStyle name="Normal 33 2 2 2 5 4 3" xfId="47420"/>
    <cellStyle name="Normal 33 2 2 2 5 4 4" xfId="37406"/>
    <cellStyle name="Normal 33 2 2 2 5 5" xfId="16565"/>
    <cellStyle name="Normal 33 2 2 2 5 5 2" xfId="51781"/>
    <cellStyle name="Normal 33 2 2 2 5 5 3" xfId="29170"/>
    <cellStyle name="Normal 33 2 2 2 5 6" xfId="14787"/>
    <cellStyle name="Normal 33 2 2 2 5 6 2" xfId="50005"/>
    <cellStyle name="Normal 33 2 2 2 5 7" xfId="39184"/>
    <cellStyle name="Normal 33 2 2 2 5 8" xfId="27394"/>
    <cellStyle name="Normal 33 2 2 2 6" xfId="4241"/>
    <cellStyle name="Normal 33 2 2 2 6 2" xfId="16887"/>
    <cellStyle name="Normal 33 2 2 2 6 2 2" xfId="52103"/>
    <cellStyle name="Normal 33 2 2 2 6 2 3" xfId="29492"/>
    <cellStyle name="Normal 33 2 2 2 6 3" xfId="13333"/>
    <cellStyle name="Normal 33 2 2 2 6 3 2" xfId="48551"/>
    <cellStyle name="Normal 33 2 2 2 6 4" xfId="39506"/>
    <cellStyle name="Normal 33 2 2 2 6 5" xfId="25940"/>
    <cellStyle name="Normal 33 2 2 2 7" xfId="5711"/>
    <cellStyle name="Normal 33 2 2 2 7 2" xfId="18341"/>
    <cellStyle name="Normal 33 2 2 2 7 2 2" xfId="53557"/>
    <cellStyle name="Normal 33 2 2 2 7 3" xfId="40960"/>
    <cellStyle name="Normal 33 2 2 2 7 4" xfId="30946"/>
    <cellStyle name="Normal 33 2 2 2 8" xfId="7170"/>
    <cellStyle name="Normal 33 2 2 2 8 2" xfId="19795"/>
    <cellStyle name="Normal 33 2 2 2 8 2 2" xfId="55011"/>
    <cellStyle name="Normal 33 2 2 2 8 3" xfId="42414"/>
    <cellStyle name="Normal 33 2 2 2 8 4" xfId="32400"/>
    <cellStyle name="Normal 33 2 2 2 9" xfId="8951"/>
    <cellStyle name="Normal 33 2 2 2 9 2" xfId="21571"/>
    <cellStyle name="Normal 33 2 2 2 9 2 2" xfId="56787"/>
    <cellStyle name="Normal 33 2 2 2 9 3" xfId="44190"/>
    <cellStyle name="Normal 33 2 2 2 9 4" xfId="34176"/>
    <cellStyle name="Normal 33 2 2 3" xfId="3087"/>
    <cellStyle name="Normal 33 2 2 3 10" xfId="25458"/>
    <cellStyle name="Normal 33 2 2 3 11" xfId="60993"/>
    <cellStyle name="Normal 33 2 2 3 2" xfId="4890"/>
    <cellStyle name="Normal 33 2 2 3 2 2" xfId="17536"/>
    <cellStyle name="Normal 33 2 2 3 2 2 2" xfId="52752"/>
    <cellStyle name="Normal 33 2 2 3 2 2 3" xfId="30141"/>
    <cellStyle name="Normal 33 2 2 3 2 3" xfId="13982"/>
    <cellStyle name="Normal 33 2 2 3 2 3 2" xfId="49200"/>
    <cellStyle name="Normal 33 2 2 3 2 4" xfId="40155"/>
    <cellStyle name="Normal 33 2 2 3 2 5" xfId="26589"/>
    <cellStyle name="Normal 33 2 2 3 3" xfId="6360"/>
    <cellStyle name="Normal 33 2 2 3 3 2" xfId="18990"/>
    <cellStyle name="Normal 33 2 2 3 3 2 2" xfId="54206"/>
    <cellStyle name="Normal 33 2 2 3 3 3" xfId="41609"/>
    <cellStyle name="Normal 33 2 2 3 3 4" xfId="31595"/>
    <cellStyle name="Normal 33 2 2 3 4" xfId="7819"/>
    <cellStyle name="Normal 33 2 2 3 4 2" xfId="20444"/>
    <cellStyle name="Normal 33 2 2 3 4 2 2" xfId="55660"/>
    <cellStyle name="Normal 33 2 2 3 4 3" xfId="43063"/>
    <cellStyle name="Normal 33 2 2 3 4 4" xfId="33049"/>
    <cellStyle name="Normal 33 2 2 3 5" xfId="9600"/>
    <cellStyle name="Normal 33 2 2 3 5 2" xfId="22220"/>
    <cellStyle name="Normal 33 2 2 3 5 2 2" xfId="57436"/>
    <cellStyle name="Normal 33 2 2 3 5 3" xfId="44839"/>
    <cellStyle name="Normal 33 2 2 3 5 4" xfId="34825"/>
    <cellStyle name="Normal 33 2 2 3 6" xfId="11393"/>
    <cellStyle name="Normal 33 2 2 3 6 2" xfId="23996"/>
    <cellStyle name="Normal 33 2 2 3 6 2 2" xfId="59212"/>
    <cellStyle name="Normal 33 2 2 3 6 3" xfId="46615"/>
    <cellStyle name="Normal 33 2 2 3 6 4" xfId="36601"/>
    <cellStyle name="Normal 33 2 2 3 7" xfId="15760"/>
    <cellStyle name="Normal 33 2 2 3 7 2" xfId="50976"/>
    <cellStyle name="Normal 33 2 2 3 7 3" xfId="28365"/>
    <cellStyle name="Normal 33 2 2 3 8" xfId="12851"/>
    <cellStyle name="Normal 33 2 2 3 8 2" xfId="48069"/>
    <cellStyle name="Normal 33 2 2 3 9" xfId="38379"/>
    <cellStyle name="Normal 33 2 2 4" xfId="2914"/>
    <cellStyle name="Normal 33 2 2 4 10" xfId="25299"/>
    <cellStyle name="Normal 33 2 2 4 11" xfId="60834"/>
    <cellStyle name="Normal 33 2 2 4 2" xfId="4731"/>
    <cellStyle name="Normal 33 2 2 4 2 2" xfId="17377"/>
    <cellStyle name="Normal 33 2 2 4 2 2 2" xfId="52593"/>
    <cellStyle name="Normal 33 2 2 4 2 2 3" xfId="29982"/>
    <cellStyle name="Normal 33 2 2 4 2 3" xfId="13823"/>
    <cellStyle name="Normal 33 2 2 4 2 3 2" xfId="49041"/>
    <cellStyle name="Normal 33 2 2 4 2 4" xfId="39996"/>
    <cellStyle name="Normal 33 2 2 4 2 5" xfId="26430"/>
    <cellStyle name="Normal 33 2 2 4 3" xfId="6201"/>
    <cellStyle name="Normal 33 2 2 4 3 2" xfId="18831"/>
    <cellStyle name="Normal 33 2 2 4 3 2 2" xfId="54047"/>
    <cellStyle name="Normal 33 2 2 4 3 3" xfId="41450"/>
    <cellStyle name="Normal 33 2 2 4 3 4" xfId="31436"/>
    <cellStyle name="Normal 33 2 2 4 4" xfId="7660"/>
    <cellStyle name="Normal 33 2 2 4 4 2" xfId="20285"/>
    <cellStyle name="Normal 33 2 2 4 4 2 2" xfId="55501"/>
    <cellStyle name="Normal 33 2 2 4 4 3" xfId="42904"/>
    <cellStyle name="Normal 33 2 2 4 4 4" xfId="32890"/>
    <cellStyle name="Normal 33 2 2 4 5" xfId="9441"/>
    <cellStyle name="Normal 33 2 2 4 5 2" xfId="22061"/>
    <cellStyle name="Normal 33 2 2 4 5 2 2" xfId="57277"/>
    <cellStyle name="Normal 33 2 2 4 5 3" xfId="44680"/>
    <cellStyle name="Normal 33 2 2 4 5 4" xfId="34666"/>
    <cellStyle name="Normal 33 2 2 4 6" xfId="11234"/>
    <cellStyle name="Normal 33 2 2 4 6 2" xfId="23837"/>
    <cellStyle name="Normal 33 2 2 4 6 2 2" xfId="59053"/>
    <cellStyle name="Normal 33 2 2 4 6 3" xfId="46456"/>
    <cellStyle name="Normal 33 2 2 4 6 4" xfId="36442"/>
    <cellStyle name="Normal 33 2 2 4 7" xfId="15601"/>
    <cellStyle name="Normal 33 2 2 4 7 2" xfId="50817"/>
    <cellStyle name="Normal 33 2 2 4 7 3" xfId="28206"/>
    <cellStyle name="Normal 33 2 2 4 8" xfId="12692"/>
    <cellStyle name="Normal 33 2 2 4 8 2" xfId="47910"/>
    <cellStyle name="Normal 33 2 2 4 9" xfId="38220"/>
    <cellStyle name="Normal 33 2 2 5" xfId="3422"/>
    <cellStyle name="Normal 33 2 2 5 10" xfId="26917"/>
    <cellStyle name="Normal 33 2 2 5 11" xfId="61321"/>
    <cellStyle name="Normal 33 2 2 5 2" xfId="5218"/>
    <cellStyle name="Normal 33 2 2 5 2 2" xfId="17864"/>
    <cellStyle name="Normal 33 2 2 5 2 2 2" xfId="53080"/>
    <cellStyle name="Normal 33 2 2 5 2 3" xfId="40483"/>
    <cellStyle name="Normal 33 2 2 5 2 4" xfId="30469"/>
    <cellStyle name="Normal 33 2 2 5 3" xfId="6688"/>
    <cellStyle name="Normal 33 2 2 5 3 2" xfId="19318"/>
    <cellStyle name="Normal 33 2 2 5 3 2 2" xfId="54534"/>
    <cellStyle name="Normal 33 2 2 5 3 3" xfId="41937"/>
    <cellStyle name="Normal 33 2 2 5 3 4" xfId="31923"/>
    <cellStyle name="Normal 33 2 2 5 4" xfId="8147"/>
    <cellStyle name="Normal 33 2 2 5 4 2" xfId="20772"/>
    <cellStyle name="Normal 33 2 2 5 4 2 2" xfId="55988"/>
    <cellStyle name="Normal 33 2 2 5 4 3" xfId="43391"/>
    <cellStyle name="Normal 33 2 2 5 4 4" xfId="33377"/>
    <cellStyle name="Normal 33 2 2 5 5" xfId="9928"/>
    <cellStyle name="Normal 33 2 2 5 5 2" xfId="22548"/>
    <cellStyle name="Normal 33 2 2 5 5 2 2" xfId="57764"/>
    <cellStyle name="Normal 33 2 2 5 5 3" xfId="45167"/>
    <cellStyle name="Normal 33 2 2 5 5 4" xfId="35153"/>
    <cellStyle name="Normal 33 2 2 5 6" xfId="11721"/>
    <cellStyle name="Normal 33 2 2 5 6 2" xfId="24324"/>
    <cellStyle name="Normal 33 2 2 5 6 2 2" xfId="59540"/>
    <cellStyle name="Normal 33 2 2 5 6 3" xfId="46943"/>
    <cellStyle name="Normal 33 2 2 5 6 4" xfId="36929"/>
    <cellStyle name="Normal 33 2 2 5 7" xfId="16088"/>
    <cellStyle name="Normal 33 2 2 5 7 2" xfId="51304"/>
    <cellStyle name="Normal 33 2 2 5 7 3" xfId="28693"/>
    <cellStyle name="Normal 33 2 2 5 8" xfId="14310"/>
    <cellStyle name="Normal 33 2 2 5 8 2" xfId="49528"/>
    <cellStyle name="Normal 33 2 2 5 9" xfId="38707"/>
    <cellStyle name="Normal 33 2 2 6" xfId="2583"/>
    <cellStyle name="Normal 33 2 2 6 10" xfId="26108"/>
    <cellStyle name="Normal 33 2 2 6 11" xfId="60512"/>
    <cellStyle name="Normal 33 2 2 6 2" xfId="4409"/>
    <cellStyle name="Normal 33 2 2 6 2 2" xfId="17055"/>
    <cellStyle name="Normal 33 2 2 6 2 2 2" xfId="52271"/>
    <cellStyle name="Normal 33 2 2 6 2 3" xfId="39674"/>
    <cellStyle name="Normal 33 2 2 6 2 4" xfId="29660"/>
    <cellStyle name="Normal 33 2 2 6 3" xfId="5879"/>
    <cellStyle name="Normal 33 2 2 6 3 2" xfId="18509"/>
    <cellStyle name="Normal 33 2 2 6 3 2 2" xfId="53725"/>
    <cellStyle name="Normal 33 2 2 6 3 3" xfId="41128"/>
    <cellStyle name="Normal 33 2 2 6 3 4" xfId="31114"/>
    <cellStyle name="Normal 33 2 2 6 4" xfId="7338"/>
    <cellStyle name="Normal 33 2 2 6 4 2" xfId="19963"/>
    <cellStyle name="Normal 33 2 2 6 4 2 2" xfId="55179"/>
    <cellStyle name="Normal 33 2 2 6 4 3" xfId="42582"/>
    <cellStyle name="Normal 33 2 2 6 4 4" xfId="32568"/>
    <cellStyle name="Normal 33 2 2 6 5" xfId="9119"/>
    <cellStyle name="Normal 33 2 2 6 5 2" xfId="21739"/>
    <cellStyle name="Normal 33 2 2 6 5 2 2" xfId="56955"/>
    <cellStyle name="Normal 33 2 2 6 5 3" xfId="44358"/>
    <cellStyle name="Normal 33 2 2 6 5 4" xfId="34344"/>
    <cellStyle name="Normal 33 2 2 6 6" xfId="10912"/>
    <cellStyle name="Normal 33 2 2 6 6 2" xfId="23515"/>
    <cellStyle name="Normal 33 2 2 6 6 2 2" xfId="58731"/>
    <cellStyle name="Normal 33 2 2 6 6 3" xfId="46134"/>
    <cellStyle name="Normal 33 2 2 6 6 4" xfId="36120"/>
    <cellStyle name="Normal 33 2 2 6 7" xfId="15279"/>
    <cellStyle name="Normal 33 2 2 6 7 2" xfId="50495"/>
    <cellStyle name="Normal 33 2 2 6 7 3" xfId="27884"/>
    <cellStyle name="Normal 33 2 2 6 8" xfId="13501"/>
    <cellStyle name="Normal 33 2 2 6 8 2" xfId="48719"/>
    <cellStyle name="Normal 33 2 2 6 9" xfId="37898"/>
    <cellStyle name="Normal 33 2 2 7" xfId="3746"/>
    <cellStyle name="Normal 33 2 2 7 2" xfId="8470"/>
    <cellStyle name="Normal 33 2 2 7 2 2" xfId="21095"/>
    <cellStyle name="Normal 33 2 2 7 2 2 2" xfId="56311"/>
    <cellStyle name="Normal 33 2 2 7 2 3" xfId="43714"/>
    <cellStyle name="Normal 33 2 2 7 2 4" xfId="33700"/>
    <cellStyle name="Normal 33 2 2 7 3" xfId="10251"/>
    <cellStyle name="Normal 33 2 2 7 3 2" xfId="22871"/>
    <cellStyle name="Normal 33 2 2 7 3 2 2" xfId="58087"/>
    <cellStyle name="Normal 33 2 2 7 3 3" xfId="45490"/>
    <cellStyle name="Normal 33 2 2 7 3 4" xfId="35476"/>
    <cellStyle name="Normal 33 2 2 7 4" xfId="12046"/>
    <cellStyle name="Normal 33 2 2 7 4 2" xfId="24647"/>
    <cellStyle name="Normal 33 2 2 7 4 2 2" xfId="59863"/>
    <cellStyle name="Normal 33 2 2 7 4 3" xfId="47266"/>
    <cellStyle name="Normal 33 2 2 7 4 4" xfId="37252"/>
    <cellStyle name="Normal 33 2 2 7 5" xfId="16411"/>
    <cellStyle name="Normal 33 2 2 7 5 2" xfId="51627"/>
    <cellStyle name="Normal 33 2 2 7 5 3" xfId="29016"/>
    <cellStyle name="Normal 33 2 2 7 6" xfId="14633"/>
    <cellStyle name="Normal 33 2 2 7 6 2" xfId="49851"/>
    <cellStyle name="Normal 33 2 2 7 7" xfId="39030"/>
    <cellStyle name="Normal 33 2 2 7 8" xfId="27240"/>
    <cellStyle name="Normal 33 2 2 8" xfId="4084"/>
    <cellStyle name="Normal 33 2 2 8 2" xfId="16733"/>
    <cellStyle name="Normal 33 2 2 8 2 2" xfId="51949"/>
    <cellStyle name="Normal 33 2 2 8 2 3" xfId="29338"/>
    <cellStyle name="Normal 33 2 2 8 3" xfId="13179"/>
    <cellStyle name="Normal 33 2 2 8 3 2" xfId="48397"/>
    <cellStyle name="Normal 33 2 2 8 4" xfId="39352"/>
    <cellStyle name="Normal 33 2 2 8 5" xfId="25786"/>
    <cellStyle name="Normal 33 2 2 9" xfId="5557"/>
    <cellStyle name="Normal 33 2 2 9 2" xfId="18187"/>
    <cellStyle name="Normal 33 2 2 9 2 2" xfId="53403"/>
    <cellStyle name="Normal 33 2 2 9 3" xfId="40806"/>
    <cellStyle name="Normal 33 2 2 9 4" xfId="30792"/>
    <cellStyle name="Normal 33 2 3" xfId="1340"/>
    <cellStyle name="Normal 33 2 3 10" xfId="10686"/>
    <cellStyle name="Normal 33 2 3 10 2" xfId="23297"/>
    <cellStyle name="Normal 33 2 3 10 2 2" xfId="58513"/>
    <cellStyle name="Normal 33 2 3 10 3" xfId="45916"/>
    <cellStyle name="Normal 33 2 3 10 4" xfId="35902"/>
    <cellStyle name="Normal 33 2 3 11" xfId="15037"/>
    <cellStyle name="Normal 33 2 3 11 2" xfId="50253"/>
    <cellStyle name="Normal 33 2 3 11 3" xfId="27642"/>
    <cellStyle name="Normal 33 2 3 12" xfId="12450"/>
    <cellStyle name="Normal 33 2 3 12 2" xfId="47668"/>
    <cellStyle name="Normal 33 2 3 13" xfId="37656"/>
    <cellStyle name="Normal 33 2 3 14" xfId="25057"/>
    <cellStyle name="Normal 33 2 3 15" xfId="60270"/>
    <cellStyle name="Normal 33 2 3 2" xfId="3173"/>
    <cellStyle name="Normal 33 2 3 2 10" xfId="25541"/>
    <cellStyle name="Normal 33 2 3 2 11" xfId="61076"/>
    <cellStyle name="Normal 33 2 3 2 2" xfId="4973"/>
    <cellStyle name="Normal 33 2 3 2 2 2" xfId="17619"/>
    <cellStyle name="Normal 33 2 3 2 2 2 2" xfId="52835"/>
    <cellStyle name="Normal 33 2 3 2 2 2 3" xfId="30224"/>
    <cellStyle name="Normal 33 2 3 2 2 3" xfId="14065"/>
    <cellStyle name="Normal 33 2 3 2 2 3 2" xfId="49283"/>
    <cellStyle name="Normal 33 2 3 2 2 4" xfId="40238"/>
    <cellStyle name="Normal 33 2 3 2 2 5" xfId="26672"/>
    <cellStyle name="Normal 33 2 3 2 3" xfId="6443"/>
    <cellStyle name="Normal 33 2 3 2 3 2" xfId="19073"/>
    <cellStyle name="Normal 33 2 3 2 3 2 2" xfId="54289"/>
    <cellStyle name="Normal 33 2 3 2 3 3" xfId="41692"/>
    <cellStyle name="Normal 33 2 3 2 3 4" xfId="31678"/>
    <cellStyle name="Normal 33 2 3 2 4" xfId="7902"/>
    <cellStyle name="Normal 33 2 3 2 4 2" xfId="20527"/>
    <cellStyle name="Normal 33 2 3 2 4 2 2" xfId="55743"/>
    <cellStyle name="Normal 33 2 3 2 4 3" xfId="43146"/>
    <cellStyle name="Normal 33 2 3 2 4 4" xfId="33132"/>
    <cellStyle name="Normal 33 2 3 2 5" xfId="9683"/>
    <cellStyle name="Normal 33 2 3 2 5 2" xfId="22303"/>
    <cellStyle name="Normal 33 2 3 2 5 2 2" xfId="57519"/>
    <cellStyle name="Normal 33 2 3 2 5 3" xfId="44922"/>
    <cellStyle name="Normal 33 2 3 2 5 4" xfId="34908"/>
    <cellStyle name="Normal 33 2 3 2 6" xfId="11476"/>
    <cellStyle name="Normal 33 2 3 2 6 2" xfId="24079"/>
    <cellStyle name="Normal 33 2 3 2 6 2 2" xfId="59295"/>
    <cellStyle name="Normal 33 2 3 2 6 3" xfId="46698"/>
    <cellStyle name="Normal 33 2 3 2 6 4" xfId="36684"/>
    <cellStyle name="Normal 33 2 3 2 7" xfId="15843"/>
    <cellStyle name="Normal 33 2 3 2 7 2" xfId="51059"/>
    <cellStyle name="Normal 33 2 3 2 7 3" xfId="28448"/>
    <cellStyle name="Normal 33 2 3 2 8" xfId="12934"/>
    <cellStyle name="Normal 33 2 3 2 8 2" xfId="48152"/>
    <cellStyle name="Normal 33 2 3 2 9" xfId="38462"/>
    <cellStyle name="Normal 33 2 3 3" xfId="3502"/>
    <cellStyle name="Normal 33 2 3 3 10" xfId="26997"/>
    <cellStyle name="Normal 33 2 3 3 11" xfId="61401"/>
    <cellStyle name="Normal 33 2 3 3 2" xfId="5298"/>
    <cellStyle name="Normal 33 2 3 3 2 2" xfId="17944"/>
    <cellStyle name="Normal 33 2 3 3 2 2 2" xfId="53160"/>
    <cellStyle name="Normal 33 2 3 3 2 3" xfId="40563"/>
    <cellStyle name="Normal 33 2 3 3 2 4" xfId="30549"/>
    <cellStyle name="Normal 33 2 3 3 3" xfId="6768"/>
    <cellStyle name="Normal 33 2 3 3 3 2" xfId="19398"/>
    <cellStyle name="Normal 33 2 3 3 3 2 2" xfId="54614"/>
    <cellStyle name="Normal 33 2 3 3 3 3" xfId="42017"/>
    <cellStyle name="Normal 33 2 3 3 3 4" xfId="32003"/>
    <cellStyle name="Normal 33 2 3 3 4" xfId="8227"/>
    <cellStyle name="Normal 33 2 3 3 4 2" xfId="20852"/>
    <cellStyle name="Normal 33 2 3 3 4 2 2" xfId="56068"/>
    <cellStyle name="Normal 33 2 3 3 4 3" xfId="43471"/>
    <cellStyle name="Normal 33 2 3 3 4 4" xfId="33457"/>
    <cellStyle name="Normal 33 2 3 3 5" xfId="10008"/>
    <cellStyle name="Normal 33 2 3 3 5 2" xfId="22628"/>
    <cellStyle name="Normal 33 2 3 3 5 2 2" xfId="57844"/>
    <cellStyle name="Normal 33 2 3 3 5 3" xfId="45247"/>
    <cellStyle name="Normal 33 2 3 3 5 4" xfId="35233"/>
    <cellStyle name="Normal 33 2 3 3 6" xfId="11801"/>
    <cellStyle name="Normal 33 2 3 3 6 2" xfId="24404"/>
    <cellStyle name="Normal 33 2 3 3 6 2 2" xfId="59620"/>
    <cellStyle name="Normal 33 2 3 3 6 3" xfId="47023"/>
    <cellStyle name="Normal 33 2 3 3 6 4" xfId="37009"/>
    <cellStyle name="Normal 33 2 3 3 7" xfId="16168"/>
    <cellStyle name="Normal 33 2 3 3 7 2" xfId="51384"/>
    <cellStyle name="Normal 33 2 3 3 7 3" xfId="28773"/>
    <cellStyle name="Normal 33 2 3 3 8" xfId="14390"/>
    <cellStyle name="Normal 33 2 3 3 8 2" xfId="49608"/>
    <cellStyle name="Normal 33 2 3 3 9" xfId="38787"/>
    <cellStyle name="Normal 33 2 3 4" xfId="2664"/>
    <cellStyle name="Normal 33 2 3 4 10" xfId="26188"/>
    <cellStyle name="Normal 33 2 3 4 11" xfId="60592"/>
    <cellStyle name="Normal 33 2 3 4 2" xfId="4489"/>
    <cellStyle name="Normal 33 2 3 4 2 2" xfId="17135"/>
    <cellStyle name="Normal 33 2 3 4 2 2 2" xfId="52351"/>
    <cellStyle name="Normal 33 2 3 4 2 3" xfId="39754"/>
    <cellStyle name="Normal 33 2 3 4 2 4" xfId="29740"/>
    <cellStyle name="Normal 33 2 3 4 3" xfId="5959"/>
    <cellStyle name="Normal 33 2 3 4 3 2" xfId="18589"/>
    <cellStyle name="Normal 33 2 3 4 3 2 2" xfId="53805"/>
    <cellStyle name="Normal 33 2 3 4 3 3" xfId="41208"/>
    <cellStyle name="Normal 33 2 3 4 3 4" xfId="31194"/>
    <cellStyle name="Normal 33 2 3 4 4" xfId="7418"/>
    <cellStyle name="Normal 33 2 3 4 4 2" xfId="20043"/>
    <cellStyle name="Normal 33 2 3 4 4 2 2" xfId="55259"/>
    <cellStyle name="Normal 33 2 3 4 4 3" xfId="42662"/>
    <cellStyle name="Normal 33 2 3 4 4 4" xfId="32648"/>
    <cellStyle name="Normal 33 2 3 4 5" xfId="9199"/>
    <cellStyle name="Normal 33 2 3 4 5 2" xfId="21819"/>
    <cellStyle name="Normal 33 2 3 4 5 2 2" xfId="57035"/>
    <cellStyle name="Normal 33 2 3 4 5 3" xfId="44438"/>
    <cellStyle name="Normal 33 2 3 4 5 4" xfId="34424"/>
    <cellStyle name="Normal 33 2 3 4 6" xfId="10992"/>
    <cellStyle name="Normal 33 2 3 4 6 2" xfId="23595"/>
    <cellStyle name="Normal 33 2 3 4 6 2 2" xfId="58811"/>
    <cellStyle name="Normal 33 2 3 4 6 3" xfId="46214"/>
    <cellStyle name="Normal 33 2 3 4 6 4" xfId="36200"/>
    <cellStyle name="Normal 33 2 3 4 7" xfId="15359"/>
    <cellStyle name="Normal 33 2 3 4 7 2" xfId="50575"/>
    <cellStyle name="Normal 33 2 3 4 7 3" xfId="27964"/>
    <cellStyle name="Normal 33 2 3 4 8" xfId="13581"/>
    <cellStyle name="Normal 33 2 3 4 8 2" xfId="48799"/>
    <cellStyle name="Normal 33 2 3 4 9" xfId="37978"/>
    <cellStyle name="Normal 33 2 3 5" xfId="3827"/>
    <cellStyle name="Normal 33 2 3 5 2" xfId="8550"/>
    <cellStyle name="Normal 33 2 3 5 2 2" xfId="21175"/>
    <cellStyle name="Normal 33 2 3 5 2 2 2" xfId="56391"/>
    <cellStyle name="Normal 33 2 3 5 2 3" xfId="43794"/>
    <cellStyle name="Normal 33 2 3 5 2 4" xfId="33780"/>
    <cellStyle name="Normal 33 2 3 5 3" xfId="10331"/>
    <cellStyle name="Normal 33 2 3 5 3 2" xfId="22951"/>
    <cellStyle name="Normal 33 2 3 5 3 2 2" xfId="58167"/>
    <cellStyle name="Normal 33 2 3 5 3 3" xfId="45570"/>
    <cellStyle name="Normal 33 2 3 5 3 4" xfId="35556"/>
    <cellStyle name="Normal 33 2 3 5 4" xfId="12126"/>
    <cellStyle name="Normal 33 2 3 5 4 2" xfId="24727"/>
    <cellStyle name="Normal 33 2 3 5 4 2 2" xfId="59943"/>
    <cellStyle name="Normal 33 2 3 5 4 3" xfId="47346"/>
    <cellStyle name="Normal 33 2 3 5 4 4" xfId="37332"/>
    <cellStyle name="Normal 33 2 3 5 5" xfId="16491"/>
    <cellStyle name="Normal 33 2 3 5 5 2" xfId="51707"/>
    <cellStyle name="Normal 33 2 3 5 5 3" xfId="29096"/>
    <cellStyle name="Normal 33 2 3 5 6" xfId="14713"/>
    <cellStyle name="Normal 33 2 3 5 6 2" xfId="49931"/>
    <cellStyle name="Normal 33 2 3 5 7" xfId="39110"/>
    <cellStyle name="Normal 33 2 3 5 8" xfId="27320"/>
    <cellStyle name="Normal 33 2 3 6" xfId="4167"/>
    <cellStyle name="Normal 33 2 3 6 2" xfId="16813"/>
    <cellStyle name="Normal 33 2 3 6 2 2" xfId="52029"/>
    <cellStyle name="Normal 33 2 3 6 2 3" xfId="29418"/>
    <cellStyle name="Normal 33 2 3 6 3" xfId="13259"/>
    <cellStyle name="Normal 33 2 3 6 3 2" xfId="48477"/>
    <cellStyle name="Normal 33 2 3 6 4" xfId="39432"/>
    <cellStyle name="Normal 33 2 3 6 5" xfId="25866"/>
    <cellStyle name="Normal 33 2 3 7" xfId="5637"/>
    <cellStyle name="Normal 33 2 3 7 2" xfId="18267"/>
    <cellStyle name="Normal 33 2 3 7 2 2" xfId="53483"/>
    <cellStyle name="Normal 33 2 3 7 3" xfId="40886"/>
    <cellStyle name="Normal 33 2 3 7 4" xfId="30872"/>
    <cellStyle name="Normal 33 2 3 8" xfId="7096"/>
    <cellStyle name="Normal 33 2 3 8 2" xfId="19721"/>
    <cellStyle name="Normal 33 2 3 8 2 2" xfId="54937"/>
    <cellStyle name="Normal 33 2 3 8 3" xfId="42340"/>
    <cellStyle name="Normal 33 2 3 8 4" xfId="32326"/>
    <cellStyle name="Normal 33 2 3 9" xfId="8877"/>
    <cellStyle name="Normal 33 2 3 9 2" xfId="21497"/>
    <cellStyle name="Normal 33 2 3 9 2 2" xfId="56713"/>
    <cellStyle name="Normal 33 2 3 9 3" xfId="44116"/>
    <cellStyle name="Normal 33 2 3 9 4" xfId="34102"/>
    <cellStyle name="Normal 33 2 4" xfId="3008"/>
    <cellStyle name="Normal 33 2 4 10" xfId="25382"/>
    <cellStyle name="Normal 33 2 4 11" xfId="60917"/>
    <cellStyle name="Normal 33 2 4 2" xfId="4814"/>
    <cellStyle name="Normal 33 2 4 2 2" xfId="17460"/>
    <cellStyle name="Normal 33 2 4 2 2 2" xfId="52676"/>
    <cellStyle name="Normal 33 2 4 2 2 3" xfId="30065"/>
    <cellStyle name="Normal 33 2 4 2 3" xfId="13906"/>
    <cellStyle name="Normal 33 2 4 2 3 2" xfId="49124"/>
    <cellStyle name="Normal 33 2 4 2 4" xfId="40079"/>
    <cellStyle name="Normal 33 2 4 2 5" xfId="26513"/>
    <cellStyle name="Normal 33 2 4 3" xfId="6284"/>
    <cellStyle name="Normal 33 2 4 3 2" xfId="18914"/>
    <cellStyle name="Normal 33 2 4 3 2 2" xfId="54130"/>
    <cellStyle name="Normal 33 2 4 3 3" xfId="41533"/>
    <cellStyle name="Normal 33 2 4 3 4" xfId="31519"/>
    <cellStyle name="Normal 33 2 4 4" xfId="7743"/>
    <cellStyle name="Normal 33 2 4 4 2" xfId="20368"/>
    <cellStyle name="Normal 33 2 4 4 2 2" xfId="55584"/>
    <cellStyle name="Normal 33 2 4 4 3" xfId="42987"/>
    <cellStyle name="Normal 33 2 4 4 4" xfId="32973"/>
    <cellStyle name="Normal 33 2 4 5" xfId="9524"/>
    <cellStyle name="Normal 33 2 4 5 2" xfId="22144"/>
    <cellStyle name="Normal 33 2 4 5 2 2" xfId="57360"/>
    <cellStyle name="Normal 33 2 4 5 3" xfId="44763"/>
    <cellStyle name="Normal 33 2 4 5 4" xfId="34749"/>
    <cellStyle name="Normal 33 2 4 6" xfId="11317"/>
    <cellStyle name="Normal 33 2 4 6 2" xfId="23920"/>
    <cellStyle name="Normal 33 2 4 6 2 2" xfId="59136"/>
    <cellStyle name="Normal 33 2 4 6 3" xfId="46539"/>
    <cellStyle name="Normal 33 2 4 6 4" xfId="36525"/>
    <cellStyle name="Normal 33 2 4 7" xfId="15684"/>
    <cellStyle name="Normal 33 2 4 7 2" xfId="50900"/>
    <cellStyle name="Normal 33 2 4 7 3" xfId="28289"/>
    <cellStyle name="Normal 33 2 4 8" xfId="12775"/>
    <cellStyle name="Normal 33 2 4 8 2" xfId="47993"/>
    <cellStyle name="Normal 33 2 4 9" xfId="38303"/>
    <cellStyle name="Normal 33 2 5" xfId="2841"/>
    <cellStyle name="Normal 33 2 5 10" xfId="25227"/>
    <cellStyle name="Normal 33 2 5 11" xfId="60762"/>
    <cellStyle name="Normal 33 2 5 2" xfId="4659"/>
    <cellStyle name="Normal 33 2 5 2 2" xfId="17305"/>
    <cellStyle name="Normal 33 2 5 2 2 2" xfId="52521"/>
    <cellStyle name="Normal 33 2 5 2 2 3" xfId="29910"/>
    <cellStyle name="Normal 33 2 5 2 3" xfId="13751"/>
    <cellStyle name="Normal 33 2 5 2 3 2" xfId="48969"/>
    <cellStyle name="Normal 33 2 5 2 4" xfId="39924"/>
    <cellStyle name="Normal 33 2 5 2 5" xfId="26358"/>
    <cellStyle name="Normal 33 2 5 3" xfId="6129"/>
    <cellStyle name="Normal 33 2 5 3 2" xfId="18759"/>
    <cellStyle name="Normal 33 2 5 3 2 2" xfId="53975"/>
    <cellStyle name="Normal 33 2 5 3 3" xfId="41378"/>
    <cellStyle name="Normal 33 2 5 3 4" xfId="31364"/>
    <cellStyle name="Normal 33 2 5 4" xfId="7588"/>
    <cellStyle name="Normal 33 2 5 4 2" xfId="20213"/>
    <cellStyle name="Normal 33 2 5 4 2 2" xfId="55429"/>
    <cellStyle name="Normal 33 2 5 4 3" xfId="42832"/>
    <cellStyle name="Normal 33 2 5 4 4" xfId="32818"/>
    <cellStyle name="Normal 33 2 5 5" xfId="9369"/>
    <cellStyle name="Normal 33 2 5 5 2" xfId="21989"/>
    <cellStyle name="Normal 33 2 5 5 2 2" xfId="57205"/>
    <cellStyle name="Normal 33 2 5 5 3" xfId="44608"/>
    <cellStyle name="Normal 33 2 5 5 4" xfId="34594"/>
    <cellStyle name="Normal 33 2 5 6" xfId="11162"/>
    <cellStyle name="Normal 33 2 5 6 2" xfId="23765"/>
    <cellStyle name="Normal 33 2 5 6 2 2" xfId="58981"/>
    <cellStyle name="Normal 33 2 5 6 3" xfId="46384"/>
    <cellStyle name="Normal 33 2 5 6 4" xfId="36370"/>
    <cellStyle name="Normal 33 2 5 7" xfId="15529"/>
    <cellStyle name="Normal 33 2 5 7 2" xfId="50745"/>
    <cellStyle name="Normal 33 2 5 7 3" xfId="28134"/>
    <cellStyle name="Normal 33 2 5 8" xfId="12620"/>
    <cellStyle name="Normal 33 2 5 8 2" xfId="47838"/>
    <cellStyle name="Normal 33 2 5 9" xfId="38148"/>
    <cellStyle name="Normal 33 2 6" xfId="3350"/>
    <cellStyle name="Normal 33 2 6 10" xfId="26845"/>
    <cellStyle name="Normal 33 2 6 11" xfId="61249"/>
    <cellStyle name="Normal 33 2 6 2" xfId="5146"/>
    <cellStyle name="Normal 33 2 6 2 2" xfId="17792"/>
    <cellStyle name="Normal 33 2 6 2 2 2" xfId="53008"/>
    <cellStyle name="Normal 33 2 6 2 3" xfId="40411"/>
    <cellStyle name="Normal 33 2 6 2 4" xfId="30397"/>
    <cellStyle name="Normal 33 2 6 3" xfId="6616"/>
    <cellStyle name="Normal 33 2 6 3 2" xfId="19246"/>
    <cellStyle name="Normal 33 2 6 3 2 2" xfId="54462"/>
    <cellStyle name="Normal 33 2 6 3 3" xfId="41865"/>
    <cellStyle name="Normal 33 2 6 3 4" xfId="31851"/>
    <cellStyle name="Normal 33 2 6 4" xfId="8075"/>
    <cellStyle name="Normal 33 2 6 4 2" xfId="20700"/>
    <cellStyle name="Normal 33 2 6 4 2 2" xfId="55916"/>
    <cellStyle name="Normal 33 2 6 4 3" xfId="43319"/>
    <cellStyle name="Normal 33 2 6 4 4" xfId="33305"/>
    <cellStyle name="Normal 33 2 6 5" xfId="9856"/>
    <cellStyle name="Normal 33 2 6 5 2" xfId="22476"/>
    <cellStyle name="Normal 33 2 6 5 2 2" xfId="57692"/>
    <cellStyle name="Normal 33 2 6 5 3" xfId="45095"/>
    <cellStyle name="Normal 33 2 6 5 4" xfId="35081"/>
    <cellStyle name="Normal 33 2 6 6" xfId="11649"/>
    <cellStyle name="Normal 33 2 6 6 2" xfId="24252"/>
    <cellStyle name="Normal 33 2 6 6 2 2" xfId="59468"/>
    <cellStyle name="Normal 33 2 6 6 3" xfId="46871"/>
    <cellStyle name="Normal 33 2 6 6 4" xfId="36857"/>
    <cellStyle name="Normal 33 2 6 7" xfId="16016"/>
    <cellStyle name="Normal 33 2 6 7 2" xfId="51232"/>
    <cellStyle name="Normal 33 2 6 7 3" xfId="28621"/>
    <cellStyle name="Normal 33 2 6 8" xfId="14238"/>
    <cellStyle name="Normal 33 2 6 8 2" xfId="49456"/>
    <cellStyle name="Normal 33 2 6 9" xfId="38635"/>
    <cellStyle name="Normal 33 2 7" xfId="2511"/>
    <cellStyle name="Normal 33 2 7 10" xfId="26036"/>
    <cellStyle name="Normal 33 2 7 11" xfId="60440"/>
    <cellStyle name="Normal 33 2 7 2" xfId="4337"/>
    <cellStyle name="Normal 33 2 7 2 2" xfId="16983"/>
    <cellStyle name="Normal 33 2 7 2 2 2" xfId="52199"/>
    <cellStyle name="Normal 33 2 7 2 3" xfId="39602"/>
    <cellStyle name="Normal 33 2 7 2 4" xfId="29588"/>
    <cellStyle name="Normal 33 2 7 3" xfId="5807"/>
    <cellStyle name="Normal 33 2 7 3 2" xfId="18437"/>
    <cellStyle name="Normal 33 2 7 3 2 2" xfId="53653"/>
    <cellStyle name="Normal 33 2 7 3 3" xfId="41056"/>
    <cellStyle name="Normal 33 2 7 3 4" xfId="31042"/>
    <cellStyle name="Normal 33 2 7 4" xfId="7266"/>
    <cellStyle name="Normal 33 2 7 4 2" xfId="19891"/>
    <cellStyle name="Normal 33 2 7 4 2 2" xfId="55107"/>
    <cellStyle name="Normal 33 2 7 4 3" xfId="42510"/>
    <cellStyle name="Normal 33 2 7 4 4" xfId="32496"/>
    <cellStyle name="Normal 33 2 7 5" xfId="9047"/>
    <cellStyle name="Normal 33 2 7 5 2" xfId="21667"/>
    <cellStyle name="Normal 33 2 7 5 2 2" xfId="56883"/>
    <cellStyle name="Normal 33 2 7 5 3" xfId="44286"/>
    <cellStyle name="Normal 33 2 7 5 4" xfId="34272"/>
    <cellStyle name="Normal 33 2 7 6" xfId="10840"/>
    <cellStyle name="Normal 33 2 7 6 2" xfId="23443"/>
    <cellStyle name="Normal 33 2 7 6 2 2" xfId="58659"/>
    <cellStyle name="Normal 33 2 7 6 3" xfId="46062"/>
    <cellStyle name="Normal 33 2 7 6 4" xfId="36048"/>
    <cellStyle name="Normal 33 2 7 7" xfId="15207"/>
    <cellStyle name="Normal 33 2 7 7 2" xfId="50423"/>
    <cellStyle name="Normal 33 2 7 7 3" xfId="27812"/>
    <cellStyle name="Normal 33 2 7 8" xfId="13429"/>
    <cellStyle name="Normal 33 2 7 8 2" xfId="48647"/>
    <cellStyle name="Normal 33 2 7 9" xfId="37826"/>
    <cellStyle name="Normal 33 2 8" xfId="3674"/>
    <cellStyle name="Normal 33 2 8 2" xfId="8398"/>
    <cellStyle name="Normal 33 2 8 2 2" xfId="21023"/>
    <cellStyle name="Normal 33 2 8 2 2 2" xfId="56239"/>
    <cellStyle name="Normal 33 2 8 2 3" xfId="43642"/>
    <cellStyle name="Normal 33 2 8 2 4" xfId="33628"/>
    <cellStyle name="Normal 33 2 8 3" xfId="10179"/>
    <cellStyle name="Normal 33 2 8 3 2" xfId="22799"/>
    <cellStyle name="Normal 33 2 8 3 2 2" xfId="58015"/>
    <cellStyle name="Normal 33 2 8 3 3" xfId="45418"/>
    <cellStyle name="Normal 33 2 8 3 4" xfId="35404"/>
    <cellStyle name="Normal 33 2 8 4" xfId="11974"/>
    <cellStyle name="Normal 33 2 8 4 2" xfId="24575"/>
    <cellStyle name="Normal 33 2 8 4 2 2" xfId="59791"/>
    <cellStyle name="Normal 33 2 8 4 3" xfId="47194"/>
    <cellStyle name="Normal 33 2 8 4 4" xfId="37180"/>
    <cellStyle name="Normal 33 2 8 5" xfId="16339"/>
    <cellStyle name="Normal 33 2 8 5 2" xfId="51555"/>
    <cellStyle name="Normal 33 2 8 5 3" xfId="28944"/>
    <cellStyle name="Normal 33 2 8 6" xfId="14561"/>
    <cellStyle name="Normal 33 2 8 6 2" xfId="49779"/>
    <cellStyle name="Normal 33 2 8 7" xfId="38958"/>
    <cellStyle name="Normal 33 2 8 8" xfId="27168"/>
    <cellStyle name="Normal 33 2 9" xfId="4006"/>
    <cellStyle name="Normal 33 2 9 2" xfId="16661"/>
    <cellStyle name="Normal 33 2 9 2 2" xfId="51877"/>
    <cellStyle name="Normal 33 2 9 2 3" xfId="29266"/>
    <cellStyle name="Normal 33 2 9 3" xfId="13107"/>
    <cellStyle name="Normal 33 2 9 3 2" xfId="48325"/>
    <cellStyle name="Normal 33 2 9 4" xfId="39280"/>
    <cellStyle name="Normal 33 2 9 5" xfId="25714"/>
    <cellStyle name="Normal 33 2_District Target Attainment" xfId="1341"/>
    <cellStyle name="Normal 33 3" xfId="1342"/>
    <cellStyle name="Normal 33 3 10" xfId="6970"/>
    <cellStyle name="Normal 33 3 10 2" xfId="19596"/>
    <cellStyle name="Normal 33 3 10 2 2" xfId="54812"/>
    <cellStyle name="Normal 33 3 10 3" xfId="42215"/>
    <cellStyle name="Normal 33 3 10 4" xfId="32201"/>
    <cellStyle name="Normal 33 3 11" xfId="8751"/>
    <cellStyle name="Normal 33 3 11 2" xfId="21372"/>
    <cellStyle name="Normal 33 3 11 2 2" xfId="56588"/>
    <cellStyle name="Normal 33 3 11 3" xfId="43991"/>
    <cellStyle name="Normal 33 3 11 4" xfId="33977"/>
    <cellStyle name="Normal 33 3 12" xfId="10687"/>
    <cellStyle name="Normal 33 3 12 2" xfId="23298"/>
    <cellStyle name="Normal 33 3 12 2 2" xfId="58514"/>
    <cellStyle name="Normal 33 3 12 3" xfId="45917"/>
    <cellStyle name="Normal 33 3 12 4" xfId="35903"/>
    <cellStyle name="Normal 33 3 13" xfId="14911"/>
    <cellStyle name="Normal 33 3 13 2" xfId="50128"/>
    <cellStyle name="Normal 33 3 13 3" xfId="27517"/>
    <cellStyle name="Normal 33 3 14" xfId="12325"/>
    <cellStyle name="Normal 33 3 14 2" xfId="47543"/>
    <cellStyle name="Normal 33 3 15" xfId="37530"/>
    <cellStyle name="Normal 33 3 16" xfId="24932"/>
    <cellStyle name="Normal 33 3 17" xfId="60145"/>
    <cellStyle name="Normal 33 3 2" xfId="1343"/>
    <cellStyle name="Normal 33 3 2 10" xfId="10688"/>
    <cellStyle name="Normal 33 3 2 10 2" xfId="23299"/>
    <cellStyle name="Normal 33 3 2 10 2 2" xfId="58515"/>
    <cellStyle name="Normal 33 3 2 10 3" xfId="45918"/>
    <cellStyle name="Normal 33 3 2 10 4" xfId="35904"/>
    <cellStyle name="Normal 33 3 2 11" xfId="15066"/>
    <cellStyle name="Normal 33 3 2 11 2" xfId="50282"/>
    <cellStyle name="Normal 33 3 2 11 3" xfId="27671"/>
    <cellStyle name="Normal 33 3 2 12" xfId="12479"/>
    <cellStyle name="Normal 33 3 2 12 2" xfId="47697"/>
    <cellStyle name="Normal 33 3 2 13" xfId="37685"/>
    <cellStyle name="Normal 33 3 2 14" xfId="25086"/>
    <cellStyle name="Normal 33 3 2 15" xfId="60299"/>
    <cellStyle name="Normal 33 3 2 2" xfId="3202"/>
    <cellStyle name="Normal 33 3 2 2 10" xfId="25570"/>
    <cellStyle name="Normal 33 3 2 2 11" xfId="61105"/>
    <cellStyle name="Normal 33 3 2 2 2" xfId="5002"/>
    <cellStyle name="Normal 33 3 2 2 2 2" xfId="17648"/>
    <cellStyle name="Normal 33 3 2 2 2 2 2" xfId="52864"/>
    <cellStyle name="Normal 33 3 2 2 2 2 3" xfId="30253"/>
    <cellStyle name="Normal 33 3 2 2 2 3" xfId="14094"/>
    <cellStyle name="Normal 33 3 2 2 2 3 2" xfId="49312"/>
    <cellStyle name="Normal 33 3 2 2 2 4" xfId="40267"/>
    <cellStyle name="Normal 33 3 2 2 2 5" xfId="26701"/>
    <cellStyle name="Normal 33 3 2 2 3" xfId="6472"/>
    <cellStyle name="Normal 33 3 2 2 3 2" xfId="19102"/>
    <cellStyle name="Normal 33 3 2 2 3 2 2" xfId="54318"/>
    <cellStyle name="Normal 33 3 2 2 3 3" xfId="41721"/>
    <cellStyle name="Normal 33 3 2 2 3 4" xfId="31707"/>
    <cellStyle name="Normal 33 3 2 2 4" xfId="7931"/>
    <cellStyle name="Normal 33 3 2 2 4 2" xfId="20556"/>
    <cellStyle name="Normal 33 3 2 2 4 2 2" xfId="55772"/>
    <cellStyle name="Normal 33 3 2 2 4 3" xfId="43175"/>
    <cellStyle name="Normal 33 3 2 2 4 4" xfId="33161"/>
    <cellStyle name="Normal 33 3 2 2 5" xfId="9712"/>
    <cellStyle name="Normal 33 3 2 2 5 2" xfId="22332"/>
    <cellStyle name="Normal 33 3 2 2 5 2 2" xfId="57548"/>
    <cellStyle name="Normal 33 3 2 2 5 3" xfId="44951"/>
    <cellStyle name="Normal 33 3 2 2 5 4" xfId="34937"/>
    <cellStyle name="Normal 33 3 2 2 6" xfId="11505"/>
    <cellStyle name="Normal 33 3 2 2 6 2" xfId="24108"/>
    <cellStyle name="Normal 33 3 2 2 6 2 2" xfId="59324"/>
    <cellStyle name="Normal 33 3 2 2 6 3" xfId="46727"/>
    <cellStyle name="Normal 33 3 2 2 6 4" xfId="36713"/>
    <cellStyle name="Normal 33 3 2 2 7" xfId="15872"/>
    <cellStyle name="Normal 33 3 2 2 7 2" xfId="51088"/>
    <cellStyle name="Normal 33 3 2 2 7 3" xfId="28477"/>
    <cellStyle name="Normal 33 3 2 2 8" xfId="12963"/>
    <cellStyle name="Normal 33 3 2 2 8 2" xfId="48181"/>
    <cellStyle name="Normal 33 3 2 2 9" xfId="38491"/>
    <cellStyle name="Normal 33 3 2 3" xfId="3531"/>
    <cellStyle name="Normal 33 3 2 3 10" xfId="27026"/>
    <cellStyle name="Normal 33 3 2 3 11" xfId="61430"/>
    <cellStyle name="Normal 33 3 2 3 2" xfId="5327"/>
    <cellStyle name="Normal 33 3 2 3 2 2" xfId="17973"/>
    <cellStyle name="Normal 33 3 2 3 2 2 2" xfId="53189"/>
    <cellStyle name="Normal 33 3 2 3 2 3" xfId="40592"/>
    <cellStyle name="Normal 33 3 2 3 2 4" xfId="30578"/>
    <cellStyle name="Normal 33 3 2 3 3" xfId="6797"/>
    <cellStyle name="Normal 33 3 2 3 3 2" xfId="19427"/>
    <cellStyle name="Normal 33 3 2 3 3 2 2" xfId="54643"/>
    <cellStyle name="Normal 33 3 2 3 3 3" xfId="42046"/>
    <cellStyle name="Normal 33 3 2 3 3 4" xfId="32032"/>
    <cellStyle name="Normal 33 3 2 3 4" xfId="8256"/>
    <cellStyle name="Normal 33 3 2 3 4 2" xfId="20881"/>
    <cellStyle name="Normal 33 3 2 3 4 2 2" xfId="56097"/>
    <cellStyle name="Normal 33 3 2 3 4 3" xfId="43500"/>
    <cellStyle name="Normal 33 3 2 3 4 4" xfId="33486"/>
    <cellStyle name="Normal 33 3 2 3 5" xfId="10037"/>
    <cellStyle name="Normal 33 3 2 3 5 2" xfId="22657"/>
    <cellStyle name="Normal 33 3 2 3 5 2 2" xfId="57873"/>
    <cellStyle name="Normal 33 3 2 3 5 3" xfId="45276"/>
    <cellStyle name="Normal 33 3 2 3 5 4" xfId="35262"/>
    <cellStyle name="Normal 33 3 2 3 6" xfId="11830"/>
    <cellStyle name="Normal 33 3 2 3 6 2" xfId="24433"/>
    <cellStyle name="Normal 33 3 2 3 6 2 2" xfId="59649"/>
    <cellStyle name="Normal 33 3 2 3 6 3" xfId="47052"/>
    <cellStyle name="Normal 33 3 2 3 6 4" xfId="37038"/>
    <cellStyle name="Normal 33 3 2 3 7" xfId="16197"/>
    <cellStyle name="Normal 33 3 2 3 7 2" xfId="51413"/>
    <cellStyle name="Normal 33 3 2 3 7 3" xfId="28802"/>
    <cellStyle name="Normal 33 3 2 3 8" xfId="14419"/>
    <cellStyle name="Normal 33 3 2 3 8 2" xfId="49637"/>
    <cellStyle name="Normal 33 3 2 3 9" xfId="38816"/>
    <cellStyle name="Normal 33 3 2 4" xfId="2693"/>
    <cellStyle name="Normal 33 3 2 4 10" xfId="26217"/>
    <cellStyle name="Normal 33 3 2 4 11" xfId="60621"/>
    <cellStyle name="Normal 33 3 2 4 2" xfId="4518"/>
    <cellStyle name="Normal 33 3 2 4 2 2" xfId="17164"/>
    <cellStyle name="Normal 33 3 2 4 2 2 2" xfId="52380"/>
    <cellStyle name="Normal 33 3 2 4 2 3" xfId="39783"/>
    <cellStyle name="Normal 33 3 2 4 2 4" xfId="29769"/>
    <cellStyle name="Normal 33 3 2 4 3" xfId="5988"/>
    <cellStyle name="Normal 33 3 2 4 3 2" xfId="18618"/>
    <cellStyle name="Normal 33 3 2 4 3 2 2" xfId="53834"/>
    <cellStyle name="Normal 33 3 2 4 3 3" xfId="41237"/>
    <cellStyle name="Normal 33 3 2 4 3 4" xfId="31223"/>
    <cellStyle name="Normal 33 3 2 4 4" xfId="7447"/>
    <cellStyle name="Normal 33 3 2 4 4 2" xfId="20072"/>
    <cellStyle name="Normal 33 3 2 4 4 2 2" xfId="55288"/>
    <cellStyle name="Normal 33 3 2 4 4 3" xfId="42691"/>
    <cellStyle name="Normal 33 3 2 4 4 4" xfId="32677"/>
    <cellStyle name="Normal 33 3 2 4 5" xfId="9228"/>
    <cellStyle name="Normal 33 3 2 4 5 2" xfId="21848"/>
    <cellStyle name="Normal 33 3 2 4 5 2 2" xfId="57064"/>
    <cellStyle name="Normal 33 3 2 4 5 3" xfId="44467"/>
    <cellStyle name="Normal 33 3 2 4 5 4" xfId="34453"/>
    <cellStyle name="Normal 33 3 2 4 6" xfId="11021"/>
    <cellStyle name="Normal 33 3 2 4 6 2" xfId="23624"/>
    <cellStyle name="Normal 33 3 2 4 6 2 2" xfId="58840"/>
    <cellStyle name="Normal 33 3 2 4 6 3" xfId="46243"/>
    <cellStyle name="Normal 33 3 2 4 6 4" xfId="36229"/>
    <cellStyle name="Normal 33 3 2 4 7" xfId="15388"/>
    <cellStyle name="Normal 33 3 2 4 7 2" xfId="50604"/>
    <cellStyle name="Normal 33 3 2 4 7 3" xfId="27993"/>
    <cellStyle name="Normal 33 3 2 4 8" xfId="13610"/>
    <cellStyle name="Normal 33 3 2 4 8 2" xfId="48828"/>
    <cellStyle name="Normal 33 3 2 4 9" xfId="38007"/>
    <cellStyle name="Normal 33 3 2 5" xfId="3856"/>
    <cellStyle name="Normal 33 3 2 5 2" xfId="8579"/>
    <cellStyle name="Normal 33 3 2 5 2 2" xfId="21204"/>
    <cellStyle name="Normal 33 3 2 5 2 2 2" xfId="56420"/>
    <cellStyle name="Normal 33 3 2 5 2 3" xfId="43823"/>
    <cellStyle name="Normal 33 3 2 5 2 4" xfId="33809"/>
    <cellStyle name="Normal 33 3 2 5 3" xfId="10360"/>
    <cellStyle name="Normal 33 3 2 5 3 2" xfId="22980"/>
    <cellStyle name="Normal 33 3 2 5 3 2 2" xfId="58196"/>
    <cellStyle name="Normal 33 3 2 5 3 3" xfId="45599"/>
    <cellStyle name="Normal 33 3 2 5 3 4" xfId="35585"/>
    <cellStyle name="Normal 33 3 2 5 4" xfId="12155"/>
    <cellStyle name="Normal 33 3 2 5 4 2" xfId="24756"/>
    <cellStyle name="Normal 33 3 2 5 4 2 2" xfId="59972"/>
    <cellStyle name="Normal 33 3 2 5 4 3" xfId="47375"/>
    <cellStyle name="Normal 33 3 2 5 4 4" xfId="37361"/>
    <cellStyle name="Normal 33 3 2 5 5" xfId="16520"/>
    <cellStyle name="Normal 33 3 2 5 5 2" xfId="51736"/>
    <cellStyle name="Normal 33 3 2 5 5 3" xfId="29125"/>
    <cellStyle name="Normal 33 3 2 5 6" xfId="14742"/>
    <cellStyle name="Normal 33 3 2 5 6 2" xfId="49960"/>
    <cellStyle name="Normal 33 3 2 5 7" xfId="39139"/>
    <cellStyle name="Normal 33 3 2 5 8" xfId="27349"/>
    <cellStyle name="Normal 33 3 2 6" xfId="4196"/>
    <cellStyle name="Normal 33 3 2 6 2" xfId="16842"/>
    <cellStyle name="Normal 33 3 2 6 2 2" xfId="52058"/>
    <cellStyle name="Normal 33 3 2 6 2 3" xfId="29447"/>
    <cellStyle name="Normal 33 3 2 6 3" xfId="13288"/>
    <cellStyle name="Normal 33 3 2 6 3 2" xfId="48506"/>
    <cellStyle name="Normal 33 3 2 6 4" xfId="39461"/>
    <cellStyle name="Normal 33 3 2 6 5" xfId="25895"/>
    <cellStyle name="Normal 33 3 2 7" xfId="5666"/>
    <cellStyle name="Normal 33 3 2 7 2" xfId="18296"/>
    <cellStyle name="Normal 33 3 2 7 2 2" xfId="53512"/>
    <cellStyle name="Normal 33 3 2 7 3" xfId="40915"/>
    <cellStyle name="Normal 33 3 2 7 4" xfId="30901"/>
    <cellStyle name="Normal 33 3 2 8" xfId="7125"/>
    <cellStyle name="Normal 33 3 2 8 2" xfId="19750"/>
    <cellStyle name="Normal 33 3 2 8 2 2" xfId="54966"/>
    <cellStyle name="Normal 33 3 2 8 3" xfId="42369"/>
    <cellStyle name="Normal 33 3 2 8 4" xfId="32355"/>
    <cellStyle name="Normal 33 3 2 9" xfId="8906"/>
    <cellStyle name="Normal 33 3 2 9 2" xfId="21526"/>
    <cellStyle name="Normal 33 3 2 9 2 2" xfId="56742"/>
    <cellStyle name="Normal 33 3 2 9 3" xfId="44145"/>
    <cellStyle name="Normal 33 3 2 9 4" xfId="34131"/>
    <cellStyle name="Normal 33 3 3" xfId="3041"/>
    <cellStyle name="Normal 33 3 3 10" xfId="25413"/>
    <cellStyle name="Normal 33 3 3 11" xfId="60948"/>
    <cellStyle name="Normal 33 3 3 2" xfId="4845"/>
    <cellStyle name="Normal 33 3 3 2 2" xfId="17491"/>
    <cellStyle name="Normal 33 3 3 2 2 2" xfId="52707"/>
    <cellStyle name="Normal 33 3 3 2 2 3" xfId="30096"/>
    <cellStyle name="Normal 33 3 3 2 3" xfId="13937"/>
    <cellStyle name="Normal 33 3 3 2 3 2" xfId="49155"/>
    <cellStyle name="Normal 33 3 3 2 4" xfId="40110"/>
    <cellStyle name="Normal 33 3 3 2 5" xfId="26544"/>
    <cellStyle name="Normal 33 3 3 3" xfId="6315"/>
    <cellStyle name="Normal 33 3 3 3 2" xfId="18945"/>
    <cellStyle name="Normal 33 3 3 3 2 2" xfId="54161"/>
    <cellStyle name="Normal 33 3 3 3 3" xfId="41564"/>
    <cellStyle name="Normal 33 3 3 3 4" xfId="31550"/>
    <cellStyle name="Normal 33 3 3 4" xfId="7774"/>
    <cellStyle name="Normal 33 3 3 4 2" xfId="20399"/>
    <cellStyle name="Normal 33 3 3 4 2 2" xfId="55615"/>
    <cellStyle name="Normal 33 3 3 4 3" xfId="43018"/>
    <cellStyle name="Normal 33 3 3 4 4" xfId="33004"/>
    <cellStyle name="Normal 33 3 3 5" xfId="9555"/>
    <cellStyle name="Normal 33 3 3 5 2" xfId="22175"/>
    <cellStyle name="Normal 33 3 3 5 2 2" xfId="57391"/>
    <cellStyle name="Normal 33 3 3 5 3" xfId="44794"/>
    <cellStyle name="Normal 33 3 3 5 4" xfId="34780"/>
    <cellStyle name="Normal 33 3 3 6" xfId="11348"/>
    <cellStyle name="Normal 33 3 3 6 2" xfId="23951"/>
    <cellStyle name="Normal 33 3 3 6 2 2" xfId="59167"/>
    <cellStyle name="Normal 33 3 3 6 3" xfId="46570"/>
    <cellStyle name="Normal 33 3 3 6 4" xfId="36556"/>
    <cellStyle name="Normal 33 3 3 7" xfId="15715"/>
    <cellStyle name="Normal 33 3 3 7 2" xfId="50931"/>
    <cellStyle name="Normal 33 3 3 7 3" xfId="28320"/>
    <cellStyle name="Normal 33 3 3 8" xfId="12806"/>
    <cellStyle name="Normal 33 3 3 8 2" xfId="48024"/>
    <cellStyle name="Normal 33 3 3 9" xfId="38334"/>
    <cellStyle name="Normal 33 3 4" xfId="2869"/>
    <cellStyle name="Normal 33 3 4 10" xfId="25254"/>
    <cellStyle name="Normal 33 3 4 11" xfId="60789"/>
    <cellStyle name="Normal 33 3 4 2" xfId="4686"/>
    <cellStyle name="Normal 33 3 4 2 2" xfId="17332"/>
    <cellStyle name="Normal 33 3 4 2 2 2" xfId="52548"/>
    <cellStyle name="Normal 33 3 4 2 2 3" xfId="29937"/>
    <cellStyle name="Normal 33 3 4 2 3" xfId="13778"/>
    <cellStyle name="Normal 33 3 4 2 3 2" xfId="48996"/>
    <cellStyle name="Normal 33 3 4 2 4" xfId="39951"/>
    <cellStyle name="Normal 33 3 4 2 5" xfId="26385"/>
    <cellStyle name="Normal 33 3 4 3" xfId="6156"/>
    <cellStyle name="Normal 33 3 4 3 2" xfId="18786"/>
    <cellStyle name="Normal 33 3 4 3 2 2" xfId="54002"/>
    <cellStyle name="Normal 33 3 4 3 3" xfId="41405"/>
    <cellStyle name="Normal 33 3 4 3 4" xfId="31391"/>
    <cellStyle name="Normal 33 3 4 4" xfId="7615"/>
    <cellStyle name="Normal 33 3 4 4 2" xfId="20240"/>
    <cellStyle name="Normal 33 3 4 4 2 2" xfId="55456"/>
    <cellStyle name="Normal 33 3 4 4 3" xfId="42859"/>
    <cellStyle name="Normal 33 3 4 4 4" xfId="32845"/>
    <cellStyle name="Normal 33 3 4 5" xfId="9396"/>
    <cellStyle name="Normal 33 3 4 5 2" xfId="22016"/>
    <cellStyle name="Normal 33 3 4 5 2 2" xfId="57232"/>
    <cellStyle name="Normal 33 3 4 5 3" xfId="44635"/>
    <cellStyle name="Normal 33 3 4 5 4" xfId="34621"/>
    <cellStyle name="Normal 33 3 4 6" xfId="11189"/>
    <cellStyle name="Normal 33 3 4 6 2" xfId="23792"/>
    <cellStyle name="Normal 33 3 4 6 2 2" xfId="59008"/>
    <cellStyle name="Normal 33 3 4 6 3" xfId="46411"/>
    <cellStyle name="Normal 33 3 4 6 4" xfId="36397"/>
    <cellStyle name="Normal 33 3 4 7" xfId="15556"/>
    <cellStyle name="Normal 33 3 4 7 2" xfId="50772"/>
    <cellStyle name="Normal 33 3 4 7 3" xfId="28161"/>
    <cellStyle name="Normal 33 3 4 8" xfId="12647"/>
    <cellStyle name="Normal 33 3 4 8 2" xfId="47865"/>
    <cellStyle name="Normal 33 3 4 9" xfId="38175"/>
    <cellStyle name="Normal 33 3 5" xfId="3377"/>
    <cellStyle name="Normal 33 3 5 10" xfId="26872"/>
    <cellStyle name="Normal 33 3 5 11" xfId="61276"/>
    <cellStyle name="Normal 33 3 5 2" xfId="5173"/>
    <cellStyle name="Normal 33 3 5 2 2" xfId="17819"/>
    <cellStyle name="Normal 33 3 5 2 2 2" xfId="53035"/>
    <cellStyle name="Normal 33 3 5 2 3" xfId="40438"/>
    <cellStyle name="Normal 33 3 5 2 4" xfId="30424"/>
    <cellStyle name="Normal 33 3 5 3" xfId="6643"/>
    <cellStyle name="Normal 33 3 5 3 2" xfId="19273"/>
    <cellStyle name="Normal 33 3 5 3 2 2" xfId="54489"/>
    <cellStyle name="Normal 33 3 5 3 3" xfId="41892"/>
    <cellStyle name="Normal 33 3 5 3 4" xfId="31878"/>
    <cellStyle name="Normal 33 3 5 4" xfId="8102"/>
    <cellStyle name="Normal 33 3 5 4 2" xfId="20727"/>
    <cellStyle name="Normal 33 3 5 4 2 2" xfId="55943"/>
    <cellStyle name="Normal 33 3 5 4 3" xfId="43346"/>
    <cellStyle name="Normal 33 3 5 4 4" xfId="33332"/>
    <cellStyle name="Normal 33 3 5 5" xfId="9883"/>
    <cellStyle name="Normal 33 3 5 5 2" xfId="22503"/>
    <cellStyle name="Normal 33 3 5 5 2 2" xfId="57719"/>
    <cellStyle name="Normal 33 3 5 5 3" xfId="45122"/>
    <cellStyle name="Normal 33 3 5 5 4" xfId="35108"/>
    <cellStyle name="Normal 33 3 5 6" xfId="11676"/>
    <cellStyle name="Normal 33 3 5 6 2" xfId="24279"/>
    <cellStyle name="Normal 33 3 5 6 2 2" xfId="59495"/>
    <cellStyle name="Normal 33 3 5 6 3" xfId="46898"/>
    <cellStyle name="Normal 33 3 5 6 4" xfId="36884"/>
    <cellStyle name="Normal 33 3 5 7" xfId="16043"/>
    <cellStyle name="Normal 33 3 5 7 2" xfId="51259"/>
    <cellStyle name="Normal 33 3 5 7 3" xfId="28648"/>
    <cellStyle name="Normal 33 3 5 8" xfId="14265"/>
    <cellStyle name="Normal 33 3 5 8 2" xfId="49483"/>
    <cellStyle name="Normal 33 3 5 9" xfId="38662"/>
    <cellStyle name="Normal 33 3 6" xfId="2538"/>
    <cellStyle name="Normal 33 3 6 10" xfId="26063"/>
    <cellStyle name="Normal 33 3 6 11" xfId="60467"/>
    <cellStyle name="Normal 33 3 6 2" xfId="4364"/>
    <cellStyle name="Normal 33 3 6 2 2" xfId="17010"/>
    <cellStyle name="Normal 33 3 6 2 2 2" xfId="52226"/>
    <cellStyle name="Normal 33 3 6 2 3" xfId="39629"/>
    <cellStyle name="Normal 33 3 6 2 4" xfId="29615"/>
    <cellStyle name="Normal 33 3 6 3" xfId="5834"/>
    <cellStyle name="Normal 33 3 6 3 2" xfId="18464"/>
    <cellStyle name="Normal 33 3 6 3 2 2" xfId="53680"/>
    <cellStyle name="Normal 33 3 6 3 3" xfId="41083"/>
    <cellStyle name="Normal 33 3 6 3 4" xfId="31069"/>
    <cellStyle name="Normal 33 3 6 4" xfId="7293"/>
    <cellStyle name="Normal 33 3 6 4 2" xfId="19918"/>
    <cellStyle name="Normal 33 3 6 4 2 2" xfId="55134"/>
    <cellStyle name="Normal 33 3 6 4 3" xfId="42537"/>
    <cellStyle name="Normal 33 3 6 4 4" xfId="32523"/>
    <cellStyle name="Normal 33 3 6 5" xfId="9074"/>
    <cellStyle name="Normal 33 3 6 5 2" xfId="21694"/>
    <cellStyle name="Normal 33 3 6 5 2 2" xfId="56910"/>
    <cellStyle name="Normal 33 3 6 5 3" xfId="44313"/>
    <cellStyle name="Normal 33 3 6 5 4" xfId="34299"/>
    <cellStyle name="Normal 33 3 6 6" xfId="10867"/>
    <cellStyle name="Normal 33 3 6 6 2" xfId="23470"/>
    <cellStyle name="Normal 33 3 6 6 2 2" xfId="58686"/>
    <cellStyle name="Normal 33 3 6 6 3" xfId="46089"/>
    <cellStyle name="Normal 33 3 6 6 4" xfId="36075"/>
    <cellStyle name="Normal 33 3 6 7" xfId="15234"/>
    <cellStyle name="Normal 33 3 6 7 2" xfId="50450"/>
    <cellStyle name="Normal 33 3 6 7 3" xfId="27839"/>
    <cellStyle name="Normal 33 3 6 8" xfId="13456"/>
    <cellStyle name="Normal 33 3 6 8 2" xfId="48674"/>
    <cellStyle name="Normal 33 3 6 9" xfId="37853"/>
    <cellStyle name="Normal 33 3 7" xfId="3701"/>
    <cellStyle name="Normal 33 3 7 2" xfId="8425"/>
    <cellStyle name="Normal 33 3 7 2 2" xfId="21050"/>
    <cellStyle name="Normal 33 3 7 2 2 2" xfId="56266"/>
    <cellStyle name="Normal 33 3 7 2 3" xfId="43669"/>
    <cellStyle name="Normal 33 3 7 2 4" xfId="33655"/>
    <cellStyle name="Normal 33 3 7 3" xfId="10206"/>
    <cellStyle name="Normal 33 3 7 3 2" xfId="22826"/>
    <cellStyle name="Normal 33 3 7 3 2 2" xfId="58042"/>
    <cellStyle name="Normal 33 3 7 3 3" xfId="45445"/>
    <cellStyle name="Normal 33 3 7 3 4" xfId="35431"/>
    <cellStyle name="Normal 33 3 7 4" xfId="12001"/>
    <cellStyle name="Normal 33 3 7 4 2" xfId="24602"/>
    <cellStyle name="Normal 33 3 7 4 2 2" xfId="59818"/>
    <cellStyle name="Normal 33 3 7 4 3" xfId="47221"/>
    <cellStyle name="Normal 33 3 7 4 4" xfId="37207"/>
    <cellStyle name="Normal 33 3 7 5" xfId="16366"/>
    <cellStyle name="Normal 33 3 7 5 2" xfId="51582"/>
    <cellStyle name="Normal 33 3 7 5 3" xfId="28971"/>
    <cellStyle name="Normal 33 3 7 6" xfId="14588"/>
    <cellStyle name="Normal 33 3 7 6 2" xfId="49806"/>
    <cellStyle name="Normal 33 3 7 7" xfId="38985"/>
    <cellStyle name="Normal 33 3 7 8" xfId="27195"/>
    <cellStyle name="Normal 33 3 8" xfId="4037"/>
    <cellStyle name="Normal 33 3 8 2" xfId="16688"/>
    <cellStyle name="Normal 33 3 8 2 2" xfId="51904"/>
    <cellStyle name="Normal 33 3 8 2 3" xfId="29293"/>
    <cellStyle name="Normal 33 3 8 3" xfId="13134"/>
    <cellStyle name="Normal 33 3 8 3 2" xfId="48352"/>
    <cellStyle name="Normal 33 3 8 4" xfId="39307"/>
    <cellStyle name="Normal 33 3 8 5" xfId="25741"/>
    <cellStyle name="Normal 33 3 9" xfId="5512"/>
    <cellStyle name="Normal 33 3 9 2" xfId="18142"/>
    <cellStyle name="Normal 33 3 9 2 2" xfId="53358"/>
    <cellStyle name="Normal 33 3 9 3" xfId="40761"/>
    <cellStyle name="Normal 33 3 9 4" xfId="30747"/>
    <cellStyle name="Normal 33 4" xfId="1344"/>
    <cellStyle name="Normal 33 4 10" xfId="10689"/>
    <cellStyle name="Normal 33 4 10 2" xfId="23300"/>
    <cellStyle name="Normal 33 4 10 2 2" xfId="58516"/>
    <cellStyle name="Normal 33 4 10 3" xfId="45919"/>
    <cellStyle name="Normal 33 4 10 4" xfId="35905"/>
    <cellStyle name="Normal 33 4 11" xfId="14992"/>
    <cellStyle name="Normal 33 4 11 2" xfId="50208"/>
    <cellStyle name="Normal 33 4 11 3" xfId="27597"/>
    <cellStyle name="Normal 33 4 12" xfId="12405"/>
    <cellStyle name="Normal 33 4 12 2" xfId="47623"/>
    <cellStyle name="Normal 33 4 13" xfId="37611"/>
    <cellStyle name="Normal 33 4 14" xfId="25012"/>
    <cellStyle name="Normal 33 4 15" xfId="60225"/>
    <cellStyle name="Normal 33 4 2" xfId="3128"/>
    <cellStyle name="Normal 33 4 2 10" xfId="25496"/>
    <cellStyle name="Normal 33 4 2 11" xfId="61031"/>
    <cellStyle name="Normal 33 4 2 2" xfId="4928"/>
    <cellStyle name="Normal 33 4 2 2 2" xfId="17574"/>
    <cellStyle name="Normal 33 4 2 2 2 2" xfId="52790"/>
    <cellStyle name="Normal 33 4 2 2 2 3" xfId="30179"/>
    <cellStyle name="Normal 33 4 2 2 3" xfId="14020"/>
    <cellStyle name="Normal 33 4 2 2 3 2" xfId="49238"/>
    <cellStyle name="Normal 33 4 2 2 4" xfId="40193"/>
    <cellStyle name="Normal 33 4 2 2 5" xfId="26627"/>
    <cellStyle name="Normal 33 4 2 3" xfId="6398"/>
    <cellStyle name="Normal 33 4 2 3 2" xfId="19028"/>
    <cellStyle name="Normal 33 4 2 3 2 2" xfId="54244"/>
    <cellStyle name="Normal 33 4 2 3 3" xfId="41647"/>
    <cellStyle name="Normal 33 4 2 3 4" xfId="31633"/>
    <cellStyle name="Normal 33 4 2 4" xfId="7857"/>
    <cellStyle name="Normal 33 4 2 4 2" xfId="20482"/>
    <cellStyle name="Normal 33 4 2 4 2 2" xfId="55698"/>
    <cellStyle name="Normal 33 4 2 4 3" xfId="43101"/>
    <cellStyle name="Normal 33 4 2 4 4" xfId="33087"/>
    <cellStyle name="Normal 33 4 2 5" xfId="9638"/>
    <cellStyle name="Normal 33 4 2 5 2" xfId="22258"/>
    <cellStyle name="Normal 33 4 2 5 2 2" xfId="57474"/>
    <cellStyle name="Normal 33 4 2 5 3" xfId="44877"/>
    <cellStyle name="Normal 33 4 2 5 4" xfId="34863"/>
    <cellStyle name="Normal 33 4 2 6" xfId="11431"/>
    <cellStyle name="Normal 33 4 2 6 2" xfId="24034"/>
    <cellStyle name="Normal 33 4 2 6 2 2" xfId="59250"/>
    <cellStyle name="Normal 33 4 2 6 3" xfId="46653"/>
    <cellStyle name="Normal 33 4 2 6 4" xfId="36639"/>
    <cellStyle name="Normal 33 4 2 7" xfId="15798"/>
    <cellStyle name="Normal 33 4 2 7 2" xfId="51014"/>
    <cellStyle name="Normal 33 4 2 7 3" xfId="28403"/>
    <cellStyle name="Normal 33 4 2 8" xfId="12889"/>
    <cellStyle name="Normal 33 4 2 8 2" xfId="48107"/>
    <cellStyle name="Normal 33 4 2 9" xfId="38417"/>
    <cellStyle name="Normal 33 4 3" xfId="3457"/>
    <cellStyle name="Normal 33 4 3 10" xfId="26952"/>
    <cellStyle name="Normal 33 4 3 11" xfId="61356"/>
    <cellStyle name="Normal 33 4 3 2" xfId="5253"/>
    <cellStyle name="Normal 33 4 3 2 2" xfId="17899"/>
    <cellStyle name="Normal 33 4 3 2 2 2" xfId="53115"/>
    <cellStyle name="Normal 33 4 3 2 3" xfId="40518"/>
    <cellStyle name="Normal 33 4 3 2 4" xfId="30504"/>
    <cellStyle name="Normal 33 4 3 3" xfId="6723"/>
    <cellStyle name="Normal 33 4 3 3 2" xfId="19353"/>
    <cellStyle name="Normal 33 4 3 3 2 2" xfId="54569"/>
    <cellStyle name="Normal 33 4 3 3 3" xfId="41972"/>
    <cellStyle name="Normal 33 4 3 3 4" xfId="31958"/>
    <cellStyle name="Normal 33 4 3 4" xfId="8182"/>
    <cellStyle name="Normal 33 4 3 4 2" xfId="20807"/>
    <cellStyle name="Normal 33 4 3 4 2 2" xfId="56023"/>
    <cellStyle name="Normal 33 4 3 4 3" xfId="43426"/>
    <cellStyle name="Normal 33 4 3 4 4" xfId="33412"/>
    <cellStyle name="Normal 33 4 3 5" xfId="9963"/>
    <cellStyle name="Normal 33 4 3 5 2" xfId="22583"/>
    <cellStyle name="Normal 33 4 3 5 2 2" xfId="57799"/>
    <cellStyle name="Normal 33 4 3 5 3" xfId="45202"/>
    <cellStyle name="Normal 33 4 3 5 4" xfId="35188"/>
    <cellStyle name="Normal 33 4 3 6" xfId="11756"/>
    <cellStyle name="Normal 33 4 3 6 2" xfId="24359"/>
    <cellStyle name="Normal 33 4 3 6 2 2" xfId="59575"/>
    <cellStyle name="Normal 33 4 3 6 3" xfId="46978"/>
    <cellStyle name="Normal 33 4 3 6 4" xfId="36964"/>
    <cellStyle name="Normal 33 4 3 7" xfId="16123"/>
    <cellStyle name="Normal 33 4 3 7 2" xfId="51339"/>
    <cellStyle name="Normal 33 4 3 7 3" xfId="28728"/>
    <cellStyle name="Normal 33 4 3 8" xfId="14345"/>
    <cellStyle name="Normal 33 4 3 8 2" xfId="49563"/>
    <cellStyle name="Normal 33 4 3 9" xfId="38742"/>
    <cellStyle name="Normal 33 4 4" xfId="2619"/>
    <cellStyle name="Normal 33 4 4 10" xfId="26143"/>
    <cellStyle name="Normal 33 4 4 11" xfId="60547"/>
    <cellStyle name="Normal 33 4 4 2" xfId="4444"/>
    <cellStyle name="Normal 33 4 4 2 2" xfId="17090"/>
    <cellStyle name="Normal 33 4 4 2 2 2" xfId="52306"/>
    <cellStyle name="Normal 33 4 4 2 3" xfId="39709"/>
    <cellStyle name="Normal 33 4 4 2 4" xfId="29695"/>
    <cellStyle name="Normal 33 4 4 3" xfId="5914"/>
    <cellStyle name="Normal 33 4 4 3 2" xfId="18544"/>
    <cellStyle name="Normal 33 4 4 3 2 2" xfId="53760"/>
    <cellStyle name="Normal 33 4 4 3 3" xfId="41163"/>
    <cellStyle name="Normal 33 4 4 3 4" xfId="31149"/>
    <cellStyle name="Normal 33 4 4 4" xfId="7373"/>
    <cellStyle name="Normal 33 4 4 4 2" xfId="19998"/>
    <cellStyle name="Normal 33 4 4 4 2 2" xfId="55214"/>
    <cellStyle name="Normal 33 4 4 4 3" xfId="42617"/>
    <cellStyle name="Normal 33 4 4 4 4" xfId="32603"/>
    <cellStyle name="Normal 33 4 4 5" xfId="9154"/>
    <cellStyle name="Normal 33 4 4 5 2" xfId="21774"/>
    <cellStyle name="Normal 33 4 4 5 2 2" xfId="56990"/>
    <cellStyle name="Normal 33 4 4 5 3" xfId="44393"/>
    <cellStyle name="Normal 33 4 4 5 4" xfId="34379"/>
    <cellStyle name="Normal 33 4 4 6" xfId="10947"/>
    <cellStyle name="Normal 33 4 4 6 2" xfId="23550"/>
    <cellStyle name="Normal 33 4 4 6 2 2" xfId="58766"/>
    <cellStyle name="Normal 33 4 4 6 3" xfId="46169"/>
    <cellStyle name="Normal 33 4 4 6 4" xfId="36155"/>
    <cellStyle name="Normal 33 4 4 7" xfId="15314"/>
    <cellStyle name="Normal 33 4 4 7 2" xfId="50530"/>
    <cellStyle name="Normal 33 4 4 7 3" xfId="27919"/>
    <cellStyle name="Normal 33 4 4 8" xfId="13536"/>
    <cellStyle name="Normal 33 4 4 8 2" xfId="48754"/>
    <cellStyle name="Normal 33 4 4 9" xfId="37933"/>
    <cellStyle name="Normal 33 4 5" xfId="3782"/>
    <cellStyle name="Normal 33 4 5 2" xfId="8505"/>
    <cellStyle name="Normal 33 4 5 2 2" xfId="21130"/>
    <cellStyle name="Normal 33 4 5 2 2 2" xfId="56346"/>
    <cellStyle name="Normal 33 4 5 2 3" xfId="43749"/>
    <cellStyle name="Normal 33 4 5 2 4" xfId="33735"/>
    <cellStyle name="Normal 33 4 5 3" xfId="10286"/>
    <cellStyle name="Normal 33 4 5 3 2" xfId="22906"/>
    <cellStyle name="Normal 33 4 5 3 2 2" xfId="58122"/>
    <cellStyle name="Normal 33 4 5 3 3" xfId="45525"/>
    <cellStyle name="Normal 33 4 5 3 4" xfId="35511"/>
    <cellStyle name="Normal 33 4 5 4" xfId="12081"/>
    <cellStyle name="Normal 33 4 5 4 2" xfId="24682"/>
    <cellStyle name="Normal 33 4 5 4 2 2" xfId="59898"/>
    <cellStyle name="Normal 33 4 5 4 3" xfId="47301"/>
    <cellStyle name="Normal 33 4 5 4 4" xfId="37287"/>
    <cellStyle name="Normal 33 4 5 5" xfId="16446"/>
    <cellStyle name="Normal 33 4 5 5 2" xfId="51662"/>
    <cellStyle name="Normal 33 4 5 5 3" xfId="29051"/>
    <cellStyle name="Normal 33 4 5 6" xfId="14668"/>
    <cellStyle name="Normal 33 4 5 6 2" xfId="49886"/>
    <cellStyle name="Normal 33 4 5 7" xfId="39065"/>
    <cellStyle name="Normal 33 4 5 8" xfId="27275"/>
    <cellStyle name="Normal 33 4 6" xfId="4122"/>
    <cellStyle name="Normal 33 4 6 2" xfId="16768"/>
    <cellStyle name="Normal 33 4 6 2 2" xfId="51984"/>
    <cellStyle name="Normal 33 4 6 2 3" xfId="29373"/>
    <cellStyle name="Normal 33 4 6 3" xfId="13214"/>
    <cellStyle name="Normal 33 4 6 3 2" xfId="48432"/>
    <cellStyle name="Normal 33 4 6 4" xfId="39387"/>
    <cellStyle name="Normal 33 4 6 5" xfId="25821"/>
    <cellStyle name="Normal 33 4 7" xfId="5592"/>
    <cellStyle name="Normal 33 4 7 2" xfId="18222"/>
    <cellStyle name="Normal 33 4 7 2 2" xfId="53438"/>
    <cellStyle name="Normal 33 4 7 3" xfId="40841"/>
    <cellStyle name="Normal 33 4 7 4" xfId="30827"/>
    <cellStyle name="Normal 33 4 8" xfId="7051"/>
    <cellStyle name="Normal 33 4 8 2" xfId="19676"/>
    <cellStyle name="Normal 33 4 8 2 2" xfId="54892"/>
    <cellStyle name="Normal 33 4 8 3" xfId="42295"/>
    <cellStyle name="Normal 33 4 8 4" xfId="32281"/>
    <cellStyle name="Normal 33 4 9" xfId="8832"/>
    <cellStyle name="Normal 33 4 9 2" xfId="21452"/>
    <cellStyle name="Normal 33 4 9 2 2" xfId="56668"/>
    <cellStyle name="Normal 33 4 9 3" xfId="44071"/>
    <cellStyle name="Normal 33 4 9 4" xfId="34057"/>
    <cellStyle name="Normal 33 5" xfId="2953"/>
    <cellStyle name="Normal 33 5 10" xfId="25334"/>
    <cellStyle name="Normal 33 5 11" xfId="60869"/>
    <cellStyle name="Normal 33 5 2" xfId="4766"/>
    <cellStyle name="Normal 33 5 2 2" xfId="17412"/>
    <cellStyle name="Normal 33 5 2 2 2" xfId="52628"/>
    <cellStyle name="Normal 33 5 2 2 3" xfId="30017"/>
    <cellStyle name="Normal 33 5 2 3" xfId="13858"/>
    <cellStyle name="Normal 33 5 2 3 2" xfId="49076"/>
    <cellStyle name="Normal 33 5 2 4" xfId="40031"/>
    <cellStyle name="Normal 33 5 2 5" xfId="26465"/>
    <cellStyle name="Normal 33 5 3" xfId="6236"/>
    <cellStyle name="Normal 33 5 3 2" xfId="18866"/>
    <cellStyle name="Normal 33 5 3 2 2" xfId="54082"/>
    <cellStyle name="Normal 33 5 3 3" xfId="41485"/>
    <cellStyle name="Normal 33 5 3 4" xfId="31471"/>
    <cellStyle name="Normal 33 5 4" xfId="7695"/>
    <cellStyle name="Normal 33 5 4 2" xfId="20320"/>
    <cellStyle name="Normal 33 5 4 2 2" xfId="55536"/>
    <cellStyle name="Normal 33 5 4 3" xfId="42939"/>
    <cellStyle name="Normal 33 5 4 4" xfId="32925"/>
    <cellStyle name="Normal 33 5 5" xfId="9476"/>
    <cellStyle name="Normal 33 5 5 2" xfId="22096"/>
    <cellStyle name="Normal 33 5 5 2 2" xfId="57312"/>
    <cellStyle name="Normal 33 5 5 3" xfId="44715"/>
    <cellStyle name="Normal 33 5 5 4" xfId="34701"/>
    <cellStyle name="Normal 33 5 6" xfId="11269"/>
    <cellStyle name="Normal 33 5 6 2" xfId="23872"/>
    <cellStyle name="Normal 33 5 6 2 2" xfId="59088"/>
    <cellStyle name="Normal 33 5 6 3" xfId="46491"/>
    <cellStyle name="Normal 33 5 6 4" xfId="36477"/>
    <cellStyle name="Normal 33 5 7" xfId="15636"/>
    <cellStyle name="Normal 33 5 7 2" xfId="50852"/>
    <cellStyle name="Normal 33 5 7 3" xfId="28241"/>
    <cellStyle name="Normal 33 5 8" xfId="12727"/>
    <cellStyle name="Normal 33 5 8 2" xfId="47945"/>
    <cellStyle name="Normal 33 5 9" xfId="38255"/>
    <cellStyle name="Normal 33 6" xfId="2791"/>
    <cellStyle name="Normal 33 6 10" xfId="25182"/>
    <cellStyle name="Normal 33 6 11" xfId="60717"/>
    <cellStyle name="Normal 33 6 2" xfId="4614"/>
    <cellStyle name="Normal 33 6 2 2" xfId="17260"/>
    <cellStyle name="Normal 33 6 2 2 2" xfId="52476"/>
    <cellStyle name="Normal 33 6 2 2 3" xfId="29865"/>
    <cellStyle name="Normal 33 6 2 3" xfId="13706"/>
    <cellStyle name="Normal 33 6 2 3 2" xfId="48924"/>
    <cellStyle name="Normal 33 6 2 4" xfId="39879"/>
    <cellStyle name="Normal 33 6 2 5" xfId="26313"/>
    <cellStyle name="Normal 33 6 3" xfId="6084"/>
    <cellStyle name="Normal 33 6 3 2" xfId="18714"/>
    <cellStyle name="Normal 33 6 3 2 2" xfId="53930"/>
    <cellStyle name="Normal 33 6 3 3" xfId="41333"/>
    <cellStyle name="Normal 33 6 3 4" xfId="31319"/>
    <cellStyle name="Normal 33 6 4" xfId="7543"/>
    <cellStyle name="Normal 33 6 4 2" xfId="20168"/>
    <cellStyle name="Normal 33 6 4 2 2" xfId="55384"/>
    <cellStyle name="Normal 33 6 4 3" xfId="42787"/>
    <cellStyle name="Normal 33 6 4 4" xfId="32773"/>
    <cellStyle name="Normal 33 6 5" xfId="9324"/>
    <cellStyle name="Normal 33 6 5 2" xfId="21944"/>
    <cellStyle name="Normal 33 6 5 2 2" xfId="57160"/>
    <cellStyle name="Normal 33 6 5 3" xfId="44563"/>
    <cellStyle name="Normal 33 6 5 4" xfId="34549"/>
    <cellStyle name="Normal 33 6 6" xfId="11117"/>
    <cellStyle name="Normal 33 6 6 2" xfId="23720"/>
    <cellStyle name="Normal 33 6 6 2 2" xfId="58936"/>
    <cellStyle name="Normal 33 6 6 3" xfId="46339"/>
    <cellStyle name="Normal 33 6 6 4" xfId="36325"/>
    <cellStyle name="Normal 33 6 7" xfId="15484"/>
    <cellStyle name="Normal 33 6 7 2" xfId="50700"/>
    <cellStyle name="Normal 33 6 7 3" xfId="28089"/>
    <cellStyle name="Normal 33 6 8" xfId="12575"/>
    <cellStyle name="Normal 33 6 8 2" xfId="47793"/>
    <cellStyle name="Normal 33 6 9" xfId="38103"/>
    <cellStyle name="Normal 33 7" xfId="3305"/>
    <cellStyle name="Normal 33 7 10" xfId="26800"/>
    <cellStyle name="Normal 33 7 11" xfId="61204"/>
    <cellStyle name="Normal 33 7 2" xfId="5101"/>
    <cellStyle name="Normal 33 7 2 2" xfId="17747"/>
    <cellStyle name="Normal 33 7 2 2 2" xfId="52963"/>
    <cellStyle name="Normal 33 7 2 3" xfId="40366"/>
    <cellStyle name="Normal 33 7 2 4" xfId="30352"/>
    <cellStyle name="Normal 33 7 3" xfId="6571"/>
    <cellStyle name="Normal 33 7 3 2" xfId="19201"/>
    <cellStyle name="Normal 33 7 3 2 2" xfId="54417"/>
    <cellStyle name="Normal 33 7 3 3" xfId="41820"/>
    <cellStyle name="Normal 33 7 3 4" xfId="31806"/>
    <cellStyle name="Normal 33 7 4" xfId="8030"/>
    <cellStyle name="Normal 33 7 4 2" xfId="20655"/>
    <cellStyle name="Normal 33 7 4 2 2" xfId="55871"/>
    <cellStyle name="Normal 33 7 4 3" xfId="43274"/>
    <cellStyle name="Normal 33 7 4 4" xfId="33260"/>
    <cellStyle name="Normal 33 7 5" xfId="9811"/>
    <cellStyle name="Normal 33 7 5 2" xfId="22431"/>
    <cellStyle name="Normal 33 7 5 2 2" xfId="57647"/>
    <cellStyle name="Normal 33 7 5 3" xfId="45050"/>
    <cellStyle name="Normal 33 7 5 4" xfId="35036"/>
    <cellStyle name="Normal 33 7 6" xfId="11604"/>
    <cellStyle name="Normal 33 7 6 2" xfId="24207"/>
    <cellStyle name="Normal 33 7 6 2 2" xfId="59423"/>
    <cellStyle name="Normal 33 7 6 3" xfId="46826"/>
    <cellStyle name="Normal 33 7 6 4" xfId="36812"/>
    <cellStyle name="Normal 33 7 7" xfId="15971"/>
    <cellStyle name="Normal 33 7 7 2" xfId="51187"/>
    <cellStyle name="Normal 33 7 7 3" xfId="28576"/>
    <cellStyle name="Normal 33 7 8" xfId="14193"/>
    <cellStyle name="Normal 33 7 8 2" xfId="49411"/>
    <cellStyle name="Normal 33 7 9" xfId="38590"/>
    <cellStyle name="Normal 33 8" xfId="2461"/>
    <cellStyle name="Normal 33 8 10" xfId="25991"/>
    <cellStyle name="Normal 33 8 11" xfId="60395"/>
    <cellStyle name="Normal 33 8 2" xfId="4292"/>
    <cellStyle name="Normal 33 8 2 2" xfId="16938"/>
    <cellStyle name="Normal 33 8 2 2 2" xfId="52154"/>
    <cellStyle name="Normal 33 8 2 3" xfId="39557"/>
    <cellStyle name="Normal 33 8 2 4" xfId="29543"/>
    <cellStyle name="Normal 33 8 3" xfId="5762"/>
    <cellStyle name="Normal 33 8 3 2" xfId="18392"/>
    <cellStyle name="Normal 33 8 3 2 2" xfId="53608"/>
    <cellStyle name="Normal 33 8 3 3" xfId="41011"/>
    <cellStyle name="Normal 33 8 3 4" xfId="30997"/>
    <cellStyle name="Normal 33 8 4" xfId="7221"/>
    <cellStyle name="Normal 33 8 4 2" xfId="19846"/>
    <cellStyle name="Normal 33 8 4 2 2" xfId="55062"/>
    <cellStyle name="Normal 33 8 4 3" xfId="42465"/>
    <cellStyle name="Normal 33 8 4 4" xfId="32451"/>
    <cellStyle name="Normal 33 8 5" xfId="9002"/>
    <cellStyle name="Normal 33 8 5 2" xfId="21622"/>
    <cellStyle name="Normal 33 8 5 2 2" xfId="56838"/>
    <cellStyle name="Normal 33 8 5 3" xfId="44241"/>
    <cellStyle name="Normal 33 8 5 4" xfId="34227"/>
    <cellStyle name="Normal 33 8 6" xfId="10795"/>
    <cellStyle name="Normal 33 8 6 2" xfId="23398"/>
    <cellStyle name="Normal 33 8 6 2 2" xfId="58614"/>
    <cellStyle name="Normal 33 8 6 3" xfId="46017"/>
    <cellStyle name="Normal 33 8 6 4" xfId="36003"/>
    <cellStyle name="Normal 33 8 7" xfId="15162"/>
    <cellStyle name="Normal 33 8 7 2" xfId="50378"/>
    <cellStyle name="Normal 33 8 7 3" xfId="27767"/>
    <cellStyle name="Normal 33 8 8" xfId="13384"/>
    <cellStyle name="Normal 33 8 8 2" xfId="48602"/>
    <cellStyle name="Normal 33 8 9" xfId="37781"/>
    <cellStyle name="Normal 33 9" xfId="3629"/>
    <cellStyle name="Normal 33 9 2" xfId="8353"/>
    <cellStyle name="Normal 33 9 2 2" xfId="20978"/>
    <cellStyle name="Normal 33 9 2 2 2" xfId="56194"/>
    <cellStyle name="Normal 33 9 2 3" xfId="43597"/>
    <cellStyle name="Normal 33 9 2 4" xfId="33583"/>
    <cellStyle name="Normal 33 9 3" xfId="10134"/>
    <cellStyle name="Normal 33 9 3 2" xfId="22754"/>
    <cellStyle name="Normal 33 9 3 2 2" xfId="57970"/>
    <cellStyle name="Normal 33 9 3 3" xfId="45373"/>
    <cellStyle name="Normal 33 9 3 4" xfId="35359"/>
    <cellStyle name="Normal 33 9 4" xfId="11929"/>
    <cellStyle name="Normal 33 9 4 2" xfId="24530"/>
    <cellStyle name="Normal 33 9 4 2 2" xfId="59746"/>
    <cellStyle name="Normal 33 9 4 3" xfId="47149"/>
    <cellStyle name="Normal 33 9 4 4" xfId="37135"/>
    <cellStyle name="Normal 33 9 5" xfId="16294"/>
    <cellStyle name="Normal 33 9 5 2" xfId="51510"/>
    <cellStyle name="Normal 33 9 5 3" xfId="28899"/>
    <cellStyle name="Normal 33 9 6" xfId="14516"/>
    <cellStyle name="Normal 33 9 6 2" xfId="49734"/>
    <cellStyle name="Normal 33 9 7" xfId="38913"/>
    <cellStyle name="Normal 33 9 8" xfId="27123"/>
    <cellStyle name="Normal 33_District Target Attainment" xfId="1345"/>
    <cellStyle name="Normal 34" xfId="1346"/>
    <cellStyle name="Normal 34 10" xfId="3955"/>
    <cellStyle name="Normal 34 10 2" xfId="16617"/>
    <cellStyle name="Normal 34 10 2 2" xfId="51833"/>
    <cellStyle name="Normal 34 10 2 3" xfId="29222"/>
    <cellStyle name="Normal 34 10 3" xfId="13063"/>
    <cellStyle name="Normal 34 10 3 2" xfId="48281"/>
    <cellStyle name="Normal 34 10 4" xfId="39236"/>
    <cellStyle name="Normal 34 10 5" xfId="25670"/>
    <cellStyle name="Normal 34 11" xfId="5441"/>
    <cellStyle name="Normal 34 11 2" xfId="18071"/>
    <cellStyle name="Normal 34 11 2 2" xfId="53287"/>
    <cellStyle name="Normal 34 11 3" xfId="40690"/>
    <cellStyle name="Normal 34 11 4" xfId="30676"/>
    <cellStyle name="Normal 34 12" xfId="6897"/>
    <cellStyle name="Normal 34 12 2" xfId="19525"/>
    <cellStyle name="Normal 34 12 2 2" xfId="54741"/>
    <cellStyle name="Normal 34 12 3" xfId="42144"/>
    <cellStyle name="Normal 34 12 4" xfId="32130"/>
    <cellStyle name="Normal 34 13" xfId="8679"/>
    <cellStyle name="Normal 34 13 2" xfId="21301"/>
    <cellStyle name="Normal 34 13 2 2" xfId="56517"/>
    <cellStyle name="Normal 34 13 3" xfId="43920"/>
    <cellStyle name="Normal 34 13 4" xfId="33906"/>
    <cellStyle name="Normal 34 14" xfId="10690"/>
    <cellStyle name="Normal 34 14 2" xfId="23301"/>
    <cellStyle name="Normal 34 14 2 2" xfId="58517"/>
    <cellStyle name="Normal 34 14 3" xfId="45920"/>
    <cellStyle name="Normal 34 14 4" xfId="35906"/>
    <cellStyle name="Normal 34 15" xfId="14840"/>
    <cellStyle name="Normal 34 15 2" xfId="50057"/>
    <cellStyle name="Normal 34 15 3" xfId="27446"/>
    <cellStyle name="Normal 34 16" xfId="12254"/>
    <cellStyle name="Normal 34 16 2" xfId="47472"/>
    <cellStyle name="Normal 34 17" xfId="37459"/>
    <cellStyle name="Normal 34 18" xfId="24861"/>
    <cellStyle name="Normal 34 19" xfId="60074"/>
    <cellStyle name="Normal 34 2" xfId="1347"/>
    <cellStyle name="Normal 34 2 10" xfId="5486"/>
    <cellStyle name="Normal 34 2 10 2" xfId="18116"/>
    <cellStyle name="Normal 34 2 10 2 2" xfId="53332"/>
    <cellStyle name="Normal 34 2 10 3" xfId="40735"/>
    <cellStyle name="Normal 34 2 10 4" xfId="30721"/>
    <cellStyle name="Normal 34 2 11" xfId="6942"/>
    <cellStyle name="Normal 34 2 11 2" xfId="19570"/>
    <cellStyle name="Normal 34 2 11 2 2" xfId="54786"/>
    <cellStyle name="Normal 34 2 11 3" xfId="42189"/>
    <cellStyle name="Normal 34 2 11 4" xfId="32175"/>
    <cellStyle name="Normal 34 2 12" xfId="8724"/>
    <cellStyle name="Normal 34 2 12 2" xfId="21346"/>
    <cellStyle name="Normal 34 2 12 2 2" xfId="56562"/>
    <cellStyle name="Normal 34 2 12 3" xfId="43965"/>
    <cellStyle name="Normal 34 2 12 4" xfId="33951"/>
    <cellStyle name="Normal 34 2 13" xfId="10691"/>
    <cellStyle name="Normal 34 2 13 2" xfId="23302"/>
    <cellStyle name="Normal 34 2 13 2 2" xfId="58518"/>
    <cellStyle name="Normal 34 2 13 3" xfId="45921"/>
    <cellStyle name="Normal 34 2 13 4" xfId="35907"/>
    <cellStyle name="Normal 34 2 14" xfId="14885"/>
    <cellStyle name="Normal 34 2 14 2" xfId="50102"/>
    <cellStyle name="Normal 34 2 14 3" xfId="27491"/>
    <cellStyle name="Normal 34 2 15" xfId="12299"/>
    <cellStyle name="Normal 34 2 15 2" xfId="47517"/>
    <cellStyle name="Normal 34 2 16" xfId="37504"/>
    <cellStyle name="Normal 34 2 17" xfId="24906"/>
    <cellStyle name="Normal 34 2 18" xfId="60119"/>
    <cellStyle name="Normal 34 2 2" xfId="1348"/>
    <cellStyle name="Normal 34 2 2 10" xfId="7016"/>
    <cellStyle name="Normal 34 2 2 10 2" xfId="19642"/>
    <cellStyle name="Normal 34 2 2 10 2 2" xfId="54858"/>
    <cellStyle name="Normal 34 2 2 10 3" xfId="42261"/>
    <cellStyle name="Normal 34 2 2 10 4" xfId="32247"/>
    <cellStyle name="Normal 34 2 2 11" xfId="8797"/>
    <cellStyle name="Normal 34 2 2 11 2" xfId="21418"/>
    <cellStyle name="Normal 34 2 2 11 2 2" xfId="56634"/>
    <cellStyle name="Normal 34 2 2 11 3" xfId="44037"/>
    <cellStyle name="Normal 34 2 2 11 4" xfId="34023"/>
    <cellStyle name="Normal 34 2 2 12" xfId="10692"/>
    <cellStyle name="Normal 34 2 2 12 2" xfId="23303"/>
    <cellStyle name="Normal 34 2 2 12 2 2" xfId="58519"/>
    <cellStyle name="Normal 34 2 2 12 3" xfId="45922"/>
    <cellStyle name="Normal 34 2 2 12 4" xfId="35908"/>
    <cellStyle name="Normal 34 2 2 13" xfId="14957"/>
    <cellStyle name="Normal 34 2 2 13 2" xfId="50174"/>
    <cellStyle name="Normal 34 2 2 13 3" xfId="27563"/>
    <cellStyle name="Normal 34 2 2 14" xfId="12371"/>
    <cellStyle name="Normal 34 2 2 14 2" xfId="47589"/>
    <cellStyle name="Normal 34 2 2 15" xfId="37576"/>
    <cellStyle name="Normal 34 2 2 16" xfId="24978"/>
    <cellStyle name="Normal 34 2 2 17" xfId="60191"/>
    <cellStyle name="Normal 34 2 2 2" xfId="1349"/>
    <cellStyle name="Normal 34 2 2 2 10" xfId="10693"/>
    <cellStyle name="Normal 34 2 2 2 10 2" xfId="23304"/>
    <cellStyle name="Normal 34 2 2 2 10 2 2" xfId="58520"/>
    <cellStyle name="Normal 34 2 2 2 10 3" xfId="45923"/>
    <cellStyle name="Normal 34 2 2 2 10 4" xfId="35909"/>
    <cellStyle name="Normal 34 2 2 2 11" xfId="15112"/>
    <cellStyle name="Normal 34 2 2 2 11 2" xfId="50328"/>
    <cellStyle name="Normal 34 2 2 2 11 3" xfId="27717"/>
    <cellStyle name="Normal 34 2 2 2 12" xfId="12525"/>
    <cellStyle name="Normal 34 2 2 2 12 2" xfId="47743"/>
    <cellStyle name="Normal 34 2 2 2 13" xfId="37731"/>
    <cellStyle name="Normal 34 2 2 2 14" xfId="25132"/>
    <cellStyle name="Normal 34 2 2 2 15" xfId="60345"/>
    <cellStyle name="Normal 34 2 2 2 2" xfId="3248"/>
    <cellStyle name="Normal 34 2 2 2 2 10" xfId="25616"/>
    <cellStyle name="Normal 34 2 2 2 2 11" xfId="61151"/>
    <cellStyle name="Normal 34 2 2 2 2 2" xfId="5048"/>
    <cellStyle name="Normal 34 2 2 2 2 2 2" xfId="17694"/>
    <cellStyle name="Normal 34 2 2 2 2 2 2 2" xfId="52910"/>
    <cellStyle name="Normal 34 2 2 2 2 2 2 3" xfId="30299"/>
    <cellStyle name="Normal 34 2 2 2 2 2 3" xfId="14140"/>
    <cellStyle name="Normal 34 2 2 2 2 2 3 2" xfId="49358"/>
    <cellStyle name="Normal 34 2 2 2 2 2 4" xfId="40313"/>
    <cellStyle name="Normal 34 2 2 2 2 2 5" xfId="26747"/>
    <cellStyle name="Normal 34 2 2 2 2 3" xfId="6518"/>
    <cellStyle name="Normal 34 2 2 2 2 3 2" xfId="19148"/>
    <cellStyle name="Normal 34 2 2 2 2 3 2 2" xfId="54364"/>
    <cellStyle name="Normal 34 2 2 2 2 3 3" xfId="41767"/>
    <cellStyle name="Normal 34 2 2 2 2 3 4" xfId="31753"/>
    <cellStyle name="Normal 34 2 2 2 2 4" xfId="7977"/>
    <cellStyle name="Normal 34 2 2 2 2 4 2" xfId="20602"/>
    <cellStyle name="Normal 34 2 2 2 2 4 2 2" xfId="55818"/>
    <cellStyle name="Normal 34 2 2 2 2 4 3" xfId="43221"/>
    <cellStyle name="Normal 34 2 2 2 2 4 4" xfId="33207"/>
    <cellStyle name="Normal 34 2 2 2 2 5" xfId="9758"/>
    <cellStyle name="Normal 34 2 2 2 2 5 2" xfId="22378"/>
    <cellStyle name="Normal 34 2 2 2 2 5 2 2" xfId="57594"/>
    <cellStyle name="Normal 34 2 2 2 2 5 3" xfId="44997"/>
    <cellStyle name="Normal 34 2 2 2 2 5 4" xfId="34983"/>
    <cellStyle name="Normal 34 2 2 2 2 6" xfId="11551"/>
    <cellStyle name="Normal 34 2 2 2 2 6 2" xfId="24154"/>
    <cellStyle name="Normal 34 2 2 2 2 6 2 2" xfId="59370"/>
    <cellStyle name="Normal 34 2 2 2 2 6 3" xfId="46773"/>
    <cellStyle name="Normal 34 2 2 2 2 6 4" xfId="36759"/>
    <cellStyle name="Normal 34 2 2 2 2 7" xfId="15918"/>
    <cellStyle name="Normal 34 2 2 2 2 7 2" xfId="51134"/>
    <cellStyle name="Normal 34 2 2 2 2 7 3" xfId="28523"/>
    <cellStyle name="Normal 34 2 2 2 2 8" xfId="13009"/>
    <cellStyle name="Normal 34 2 2 2 2 8 2" xfId="48227"/>
    <cellStyle name="Normal 34 2 2 2 2 9" xfId="38537"/>
    <cellStyle name="Normal 34 2 2 2 3" xfId="3577"/>
    <cellStyle name="Normal 34 2 2 2 3 10" xfId="27072"/>
    <cellStyle name="Normal 34 2 2 2 3 11" xfId="61476"/>
    <cellStyle name="Normal 34 2 2 2 3 2" xfId="5373"/>
    <cellStyle name="Normal 34 2 2 2 3 2 2" xfId="18019"/>
    <cellStyle name="Normal 34 2 2 2 3 2 2 2" xfId="53235"/>
    <cellStyle name="Normal 34 2 2 2 3 2 3" xfId="40638"/>
    <cellStyle name="Normal 34 2 2 2 3 2 4" xfId="30624"/>
    <cellStyle name="Normal 34 2 2 2 3 3" xfId="6843"/>
    <cellStyle name="Normal 34 2 2 2 3 3 2" xfId="19473"/>
    <cellStyle name="Normal 34 2 2 2 3 3 2 2" xfId="54689"/>
    <cellStyle name="Normal 34 2 2 2 3 3 3" xfId="42092"/>
    <cellStyle name="Normal 34 2 2 2 3 3 4" xfId="32078"/>
    <cellStyle name="Normal 34 2 2 2 3 4" xfId="8302"/>
    <cellStyle name="Normal 34 2 2 2 3 4 2" xfId="20927"/>
    <cellStyle name="Normal 34 2 2 2 3 4 2 2" xfId="56143"/>
    <cellStyle name="Normal 34 2 2 2 3 4 3" xfId="43546"/>
    <cellStyle name="Normal 34 2 2 2 3 4 4" xfId="33532"/>
    <cellStyle name="Normal 34 2 2 2 3 5" xfId="10083"/>
    <cellStyle name="Normal 34 2 2 2 3 5 2" xfId="22703"/>
    <cellStyle name="Normal 34 2 2 2 3 5 2 2" xfId="57919"/>
    <cellStyle name="Normal 34 2 2 2 3 5 3" xfId="45322"/>
    <cellStyle name="Normal 34 2 2 2 3 5 4" xfId="35308"/>
    <cellStyle name="Normal 34 2 2 2 3 6" xfId="11876"/>
    <cellStyle name="Normal 34 2 2 2 3 6 2" xfId="24479"/>
    <cellStyle name="Normal 34 2 2 2 3 6 2 2" xfId="59695"/>
    <cellStyle name="Normal 34 2 2 2 3 6 3" xfId="47098"/>
    <cellStyle name="Normal 34 2 2 2 3 6 4" xfId="37084"/>
    <cellStyle name="Normal 34 2 2 2 3 7" xfId="16243"/>
    <cellStyle name="Normal 34 2 2 2 3 7 2" xfId="51459"/>
    <cellStyle name="Normal 34 2 2 2 3 7 3" xfId="28848"/>
    <cellStyle name="Normal 34 2 2 2 3 8" xfId="14465"/>
    <cellStyle name="Normal 34 2 2 2 3 8 2" xfId="49683"/>
    <cellStyle name="Normal 34 2 2 2 3 9" xfId="38862"/>
    <cellStyle name="Normal 34 2 2 2 4" xfId="2739"/>
    <cellStyle name="Normal 34 2 2 2 4 10" xfId="26263"/>
    <cellStyle name="Normal 34 2 2 2 4 11" xfId="60667"/>
    <cellStyle name="Normal 34 2 2 2 4 2" xfId="4564"/>
    <cellStyle name="Normal 34 2 2 2 4 2 2" xfId="17210"/>
    <cellStyle name="Normal 34 2 2 2 4 2 2 2" xfId="52426"/>
    <cellStyle name="Normal 34 2 2 2 4 2 3" xfId="39829"/>
    <cellStyle name="Normal 34 2 2 2 4 2 4" xfId="29815"/>
    <cellStyle name="Normal 34 2 2 2 4 3" xfId="6034"/>
    <cellStyle name="Normal 34 2 2 2 4 3 2" xfId="18664"/>
    <cellStyle name="Normal 34 2 2 2 4 3 2 2" xfId="53880"/>
    <cellStyle name="Normal 34 2 2 2 4 3 3" xfId="41283"/>
    <cellStyle name="Normal 34 2 2 2 4 3 4" xfId="31269"/>
    <cellStyle name="Normal 34 2 2 2 4 4" xfId="7493"/>
    <cellStyle name="Normal 34 2 2 2 4 4 2" xfId="20118"/>
    <cellStyle name="Normal 34 2 2 2 4 4 2 2" xfId="55334"/>
    <cellStyle name="Normal 34 2 2 2 4 4 3" xfId="42737"/>
    <cellStyle name="Normal 34 2 2 2 4 4 4" xfId="32723"/>
    <cellStyle name="Normal 34 2 2 2 4 5" xfId="9274"/>
    <cellStyle name="Normal 34 2 2 2 4 5 2" xfId="21894"/>
    <cellStyle name="Normal 34 2 2 2 4 5 2 2" xfId="57110"/>
    <cellStyle name="Normal 34 2 2 2 4 5 3" xfId="44513"/>
    <cellStyle name="Normal 34 2 2 2 4 5 4" xfId="34499"/>
    <cellStyle name="Normal 34 2 2 2 4 6" xfId="11067"/>
    <cellStyle name="Normal 34 2 2 2 4 6 2" xfId="23670"/>
    <cellStyle name="Normal 34 2 2 2 4 6 2 2" xfId="58886"/>
    <cellStyle name="Normal 34 2 2 2 4 6 3" xfId="46289"/>
    <cellStyle name="Normal 34 2 2 2 4 6 4" xfId="36275"/>
    <cellStyle name="Normal 34 2 2 2 4 7" xfId="15434"/>
    <cellStyle name="Normal 34 2 2 2 4 7 2" xfId="50650"/>
    <cellStyle name="Normal 34 2 2 2 4 7 3" xfId="28039"/>
    <cellStyle name="Normal 34 2 2 2 4 8" xfId="13656"/>
    <cellStyle name="Normal 34 2 2 2 4 8 2" xfId="48874"/>
    <cellStyle name="Normal 34 2 2 2 4 9" xfId="38053"/>
    <cellStyle name="Normal 34 2 2 2 5" xfId="3902"/>
    <cellStyle name="Normal 34 2 2 2 5 2" xfId="8625"/>
    <cellStyle name="Normal 34 2 2 2 5 2 2" xfId="21250"/>
    <cellStyle name="Normal 34 2 2 2 5 2 2 2" xfId="56466"/>
    <cellStyle name="Normal 34 2 2 2 5 2 3" xfId="43869"/>
    <cellStyle name="Normal 34 2 2 2 5 2 4" xfId="33855"/>
    <cellStyle name="Normal 34 2 2 2 5 3" xfId="10406"/>
    <cellStyle name="Normal 34 2 2 2 5 3 2" xfId="23026"/>
    <cellStyle name="Normal 34 2 2 2 5 3 2 2" xfId="58242"/>
    <cellStyle name="Normal 34 2 2 2 5 3 3" xfId="45645"/>
    <cellStyle name="Normal 34 2 2 2 5 3 4" xfId="35631"/>
    <cellStyle name="Normal 34 2 2 2 5 4" xfId="12201"/>
    <cellStyle name="Normal 34 2 2 2 5 4 2" xfId="24802"/>
    <cellStyle name="Normal 34 2 2 2 5 4 2 2" xfId="60018"/>
    <cellStyle name="Normal 34 2 2 2 5 4 3" xfId="47421"/>
    <cellStyle name="Normal 34 2 2 2 5 4 4" xfId="37407"/>
    <cellStyle name="Normal 34 2 2 2 5 5" xfId="16566"/>
    <cellStyle name="Normal 34 2 2 2 5 5 2" xfId="51782"/>
    <cellStyle name="Normal 34 2 2 2 5 5 3" xfId="29171"/>
    <cellStyle name="Normal 34 2 2 2 5 6" xfId="14788"/>
    <cellStyle name="Normal 34 2 2 2 5 6 2" xfId="50006"/>
    <cellStyle name="Normal 34 2 2 2 5 7" xfId="39185"/>
    <cellStyle name="Normal 34 2 2 2 5 8" xfId="27395"/>
    <cellStyle name="Normal 34 2 2 2 6" xfId="4242"/>
    <cellStyle name="Normal 34 2 2 2 6 2" xfId="16888"/>
    <cellStyle name="Normal 34 2 2 2 6 2 2" xfId="52104"/>
    <cellStyle name="Normal 34 2 2 2 6 2 3" xfId="29493"/>
    <cellStyle name="Normal 34 2 2 2 6 3" xfId="13334"/>
    <cellStyle name="Normal 34 2 2 2 6 3 2" xfId="48552"/>
    <cellStyle name="Normal 34 2 2 2 6 4" xfId="39507"/>
    <cellStyle name="Normal 34 2 2 2 6 5" xfId="25941"/>
    <cellStyle name="Normal 34 2 2 2 7" xfId="5712"/>
    <cellStyle name="Normal 34 2 2 2 7 2" xfId="18342"/>
    <cellStyle name="Normal 34 2 2 2 7 2 2" xfId="53558"/>
    <cellStyle name="Normal 34 2 2 2 7 3" xfId="40961"/>
    <cellStyle name="Normal 34 2 2 2 7 4" xfId="30947"/>
    <cellStyle name="Normal 34 2 2 2 8" xfId="7171"/>
    <cellStyle name="Normal 34 2 2 2 8 2" xfId="19796"/>
    <cellStyle name="Normal 34 2 2 2 8 2 2" xfId="55012"/>
    <cellStyle name="Normal 34 2 2 2 8 3" xfId="42415"/>
    <cellStyle name="Normal 34 2 2 2 8 4" xfId="32401"/>
    <cellStyle name="Normal 34 2 2 2 9" xfId="8952"/>
    <cellStyle name="Normal 34 2 2 2 9 2" xfId="21572"/>
    <cellStyle name="Normal 34 2 2 2 9 2 2" xfId="56788"/>
    <cellStyle name="Normal 34 2 2 2 9 3" xfId="44191"/>
    <cellStyle name="Normal 34 2 2 2 9 4" xfId="34177"/>
    <cellStyle name="Normal 34 2 2 3" xfId="3088"/>
    <cellStyle name="Normal 34 2 2 3 10" xfId="25459"/>
    <cellStyle name="Normal 34 2 2 3 11" xfId="60994"/>
    <cellStyle name="Normal 34 2 2 3 2" xfId="4891"/>
    <cellStyle name="Normal 34 2 2 3 2 2" xfId="17537"/>
    <cellStyle name="Normal 34 2 2 3 2 2 2" xfId="52753"/>
    <cellStyle name="Normal 34 2 2 3 2 2 3" xfId="30142"/>
    <cellStyle name="Normal 34 2 2 3 2 3" xfId="13983"/>
    <cellStyle name="Normal 34 2 2 3 2 3 2" xfId="49201"/>
    <cellStyle name="Normal 34 2 2 3 2 4" xfId="40156"/>
    <cellStyle name="Normal 34 2 2 3 2 5" xfId="26590"/>
    <cellStyle name="Normal 34 2 2 3 3" xfId="6361"/>
    <cellStyle name="Normal 34 2 2 3 3 2" xfId="18991"/>
    <cellStyle name="Normal 34 2 2 3 3 2 2" xfId="54207"/>
    <cellStyle name="Normal 34 2 2 3 3 3" xfId="41610"/>
    <cellStyle name="Normal 34 2 2 3 3 4" xfId="31596"/>
    <cellStyle name="Normal 34 2 2 3 4" xfId="7820"/>
    <cellStyle name="Normal 34 2 2 3 4 2" xfId="20445"/>
    <cellStyle name="Normal 34 2 2 3 4 2 2" xfId="55661"/>
    <cellStyle name="Normal 34 2 2 3 4 3" xfId="43064"/>
    <cellStyle name="Normal 34 2 2 3 4 4" xfId="33050"/>
    <cellStyle name="Normal 34 2 2 3 5" xfId="9601"/>
    <cellStyle name="Normal 34 2 2 3 5 2" xfId="22221"/>
    <cellStyle name="Normal 34 2 2 3 5 2 2" xfId="57437"/>
    <cellStyle name="Normal 34 2 2 3 5 3" xfId="44840"/>
    <cellStyle name="Normal 34 2 2 3 5 4" xfId="34826"/>
    <cellStyle name="Normal 34 2 2 3 6" xfId="11394"/>
    <cellStyle name="Normal 34 2 2 3 6 2" xfId="23997"/>
    <cellStyle name="Normal 34 2 2 3 6 2 2" xfId="59213"/>
    <cellStyle name="Normal 34 2 2 3 6 3" xfId="46616"/>
    <cellStyle name="Normal 34 2 2 3 6 4" xfId="36602"/>
    <cellStyle name="Normal 34 2 2 3 7" xfId="15761"/>
    <cellStyle name="Normal 34 2 2 3 7 2" xfId="50977"/>
    <cellStyle name="Normal 34 2 2 3 7 3" xfId="28366"/>
    <cellStyle name="Normal 34 2 2 3 8" xfId="12852"/>
    <cellStyle name="Normal 34 2 2 3 8 2" xfId="48070"/>
    <cellStyle name="Normal 34 2 2 3 9" xfId="38380"/>
    <cellStyle name="Normal 34 2 2 4" xfId="2915"/>
    <cellStyle name="Normal 34 2 2 4 10" xfId="25300"/>
    <cellStyle name="Normal 34 2 2 4 11" xfId="60835"/>
    <cellStyle name="Normal 34 2 2 4 2" xfId="4732"/>
    <cellStyle name="Normal 34 2 2 4 2 2" xfId="17378"/>
    <cellStyle name="Normal 34 2 2 4 2 2 2" xfId="52594"/>
    <cellStyle name="Normal 34 2 2 4 2 2 3" xfId="29983"/>
    <cellStyle name="Normal 34 2 2 4 2 3" xfId="13824"/>
    <cellStyle name="Normal 34 2 2 4 2 3 2" xfId="49042"/>
    <cellStyle name="Normal 34 2 2 4 2 4" xfId="39997"/>
    <cellStyle name="Normal 34 2 2 4 2 5" xfId="26431"/>
    <cellStyle name="Normal 34 2 2 4 3" xfId="6202"/>
    <cellStyle name="Normal 34 2 2 4 3 2" xfId="18832"/>
    <cellStyle name="Normal 34 2 2 4 3 2 2" xfId="54048"/>
    <cellStyle name="Normal 34 2 2 4 3 3" xfId="41451"/>
    <cellStyle name="Normal 34 2 2 4 3 4" xfId="31437"/>
    <cellStyle name="Normal 34 2 2 4 4" xfId="7661"/>
    <cellStyle name="Normal 34 2 2 4 4 2" xfId="20286"/>
    <cellStyle name="Normal 34 2 2 4 4 2 2" xfId="55502"/>
    <cellStyle name="Normal 34 2 2 4 4 3" xfId="42905"/>
    <cellStyle name="Normal 34 2 2 4 4 4" xfId="32891"/>
    <cellStyle name="Normal 34 2 2 4 5" xfId="9442"/>
    <cellStyle name="Normal 34 2 2 4 5 2" xfId="22062"/>
    <cellStyle name="Normal 34 2 2 4 5 2 2" xfId="57278"/>
    <cellStyle name="Normal 34 2 2 4 5 3" xfId="44681"/>
    <cellStyle name="Normal 34 2 2 4 5 4" xfId="34667"/>
    <cellStyle name="Normal 34 2 2 4 6" xfId="11235"/>
    <cellStyle name="Normal 34 2 2 4 6 2" xfId="23838"/>
    <cellStyle name="Normal 34 2 2 4 6 2 2" xfId="59054"/>
    <cellStyle name="Normal 34 2 2 4 6 3" xfId="46457"/>
    <cellStyle name="Normal 34 2 2 4 6 4" xfId="36443"/>
    <cellStyle name="Normal 34 2 2 4 7" xfId="15602"/>
    <cellStyle name="Normal 34 2 2 4 7 2" xfId="50818"/>
    <cellStyle name="Normal 34 2 2 4 7 3" xfId="28207"/>
    <cellStyle name="Normal 34 2 2 4 8" xfId="12693"/>
    <cellStyle name="Normal 34 2 2 4 8 2" xfId="47911"/>
    <cellStyle name="Normal 34 2 2 4 9" xfId="38221"/>
    <cellStyle name="Normal 34 2 2 5" xfId="3423"/>
    <cellStyle name="Normal 34 2 2 5 10" xfId="26918"/>
    <cellStyle name="Normal 34 2 2 5 11" xfId="61322"/>
    <cellStyle name="Normal 34 2 2 5 2" xfId="5219"/>
    <cellStyle name="Normal 34 2 2 5 2 2" xfId="17865"/>
    <cellStyle name="Normal 34 2 2 5 2 2 2" xfId="53081"/>
    <cellStyle name="Normal 34 2 2 5 2 3" xfId="40484"/>
    <cellStyle name="Normal 34 2 2 5 2 4" xfId="30470"/>
    <cellStyle name="Normal 34 2 2 5 3" xfId="6689"/>
    <cellStyle name="Normal 34 2 2 5 3 2" xfId="19319"/>
    <cellStyle name="Normal 34 2 2 5 3 2 2" xfId="54535"/>
    <cellStyle name="Normal 34 2 2 5 3 3" xfId="41938"/>
    <cellStyle name="Normal 34 2 2 5 3 4" xfId="31924"/>
    <cellStyle name="Normal 34 2 2 5 4" xfId="8148"/>
    <cellStyle name="Normal 34 2 2 5 4 2" xfId="20773"/>
    <cellStyle name="Normal 34 2 2 5 4 2 2" xfId="55989"/>
    <cellStyle name="Normal 34 2 2 5 4 3" xfId="43392"/>
    <cellStyle name="Normal 34 2 2 5 4 4" xfId="33378"/>
    <cellStyle name="Normal 34 2 2 5 5" xfId="9929"/>
    <cellStyle name="Normal 34 2 2 5 5 2" xfId="22549"/>
    <cellStyle name="Normal 34 2 2 5 5 2 2" xfId="57765"/>
    <cellStyle name="Normal 34 2 2 5 5 3" xfId="45168"/>
    <cellStyle name="Normal 34 2 2 5 5 4" xfId="35154"/>
    <cellStyle name="Normal 34 2 2 5 6" xfId="11722"/>
    <cellStyle name="Normal 34 2 2 5 6 2" xfId="24325"/>
    <cellStyle name="Normal 34 2 2 5 6 2 2" xfId="59541"/>
    <cellStyle name="Normal 34 2 2 5 6 3" xfId="46944"/>
    <cellStyle name="Normal 34 2 2 5 6 4" xfId="36930"/>
    <cellStyle name="Normal 34 2 2 5 7" xfId="16089"/>
    <cellStyle name="Normal 34 2 2 5 7 2" xfId="51305"/>
    <cellStyle name="Normal 34 2 2 5 7 3" xfId="28694"/>
    <cellStyle name="Normal 34 2 2 5 8" xfId="14311"/>
    <cellStyle name="Normal 34 2 2 5 8 2" xfId="49529"/>
    <cellStyle name="Normal 34 2 2 5 9" xfId="38708"/>
    <cellStyle name="Normal 34 2 2 6" xfId="2584"/>
    <cellStyle name="Normal 34 2 2 6 10" xfId="26109"/>
    <cellStyle name="Normal 34 2 2 6 11" xfId="60513"/>
    <cellStyle name="Normal 34 2 2 6 2" xfId="4410"/>
    <cellStyle name="Normal 34 2 2 6 2 2" xfId="17056"/>
    <cellStyle name="Normal 34 2 2 6 2 2 2" xfId="52272"/>
    <cellStyle name="Normal 34 2 2 6 2 3" xfId="39675"/>
    <cellStyle name="Normal 34 2 2 6 2 4" xfId="29661"/>
    <cellStyle name="Normal 34 2 2 6 3" xfId="5880"/>
    <cellStyle name="Normal 34 2 2 6 3 2" xfId="18510"/>
    <cellStyle name="Normal 34 2 2 6 3 2 2" xfId="53726"/>
    <cellStyle name="Normal 34 2 2 6 3 3" xfId="41129"/>
    <cellStyle name="Normal 34 2 2 6 3 4" xfId="31115"/>
    <cellStyle name="Normal 34 2 2 6 4" xfId="7339"/>
    <cellStyle name="Normal 34 2 2 6 4 2" xfId="19964"/>
    <cellStyle name="Normal 34 2 2 6 4 2 2" xfId="55180"/>
    <cellStyle name="Normal 34 2 2 6 4 3" xfId="42583"/>
    <cellStyle name="Normal 34 2 2 6 4 4" xfId="32569"/>
    <cellStyle name="Normal 34 2 2 6 5" xfId="9120"/>
    <cellStyle name="Normal 34 2 2 6 5 2" xfId="21740"/>
    <cellStyle name="Normal 34 2 2 6 5 2 2" xfId="56956"/>
    <cellStyle name="Normal 34 2 2 6 5 3" xfId="44359"/>
    <cellStyle name="Normal 34 2 2 6 5 4" xfId="34345"/>
    <cellStyle name="Normal 34 2 2 6 6" xfId="10913"/>
    <cellStyle name="Normal 34 2 2 6 6 2" xfId="23516"/>
    <cellStyle name="Normal 34 2 2 6 6 2 2" xfId="58732"/>
    <cellStyle name="Normal 34 2 2 6 6 3" xfId="46135"/>
    <cellStyle name="Normal 34 2 2 6 6 4" xfId="36121"/>
    <cellStyle name="Normal 34 2 2 6 7" xfId="15280"/>
    <cellStyle name="Normal 34 2 2 6 7 2" xfId="50496"/>
    <cellStyle name="Normal 34 2 2 6 7 3" xfId="27885"/>
    <cellStyle name="Normal 34 2 2 6 8" xfId="13502"/>
    <cellStyle name="Normal 34 2 2 6 8 2" xfId="48720"/>
    <cellStyle name="Normal 34 2 2 6 9" xfId="37899"/>
    <cellStyle name="Normal 34 2 2 7" xfId="3747"/>
    <cellStyle name="Normal 34 2 2 7 2" xfId="8471"/>
    <cellStyle name="Normal 34 2 2 7 2 2" xfId="21096"/>
    <cellStyle name="Normal 34 2 2 7 2 2 2" xfId="56312"/>
    <cellStyle name="Normal 34 2 2 7 2 3" xfId="43715"/>
    <cellStyle name="Normal 34 2 2 7 2 4" xfId="33701"/>
    <cellStyle name="Normal 34 2 2 7 3" xfId="10252"/>
    <cellStyle name="Normal 34 2 2 7 3 2" xfId="22872"/>
    <cellStyle name="Normal 34 2 2 7 3 2 2" xfId="58088"/>
    <cellStyle name="Normal 34 2 2 7 3 3" xfId="45491"/>
    <cellStyle name="Normal 34 2 2 7 3 4" xfId="35477"/>
    <cellStyle name="Normal 34 2 2 7 4" xfId="12047"/>
    <cellStyle name="Normal 34 2 2 7 4 2" xfId="24648"/>
    <cellStyle name="Normal 34 2 2 7 4 2 2" xfId="59864"/>
    <cellStyle name="Normal 34 2 2 7 4 3" xfId="47267"/>
    <cellStyle name="Normal 34 2 2 7 4 4" xfId="37253"/>
    <cellStyle name="Normal 34 2 2 7 5" xfId="16412"/>
    <cellStyle name="Normal 34 2 2 7 5 2" xfId="51628"/>
    <cellStyle name="Normal 34 2 2 7 5 3" xfId="29017"/>
    <cellStyle name="Normal 34 2 2 7 6" xfId="14634"/>
    <cellStyle name="Normal 34 2 2 7 6 2" xfId="49852"/>
    <cellStyle name="Normal 34 2 2 7 7" xfId="39031"/>
    <cellStyle name="Normal 34 2 2 7 8" xfId="27241"/>
    <cellStyle name="Normal 34 2 2 8" xfId="4085"/>
    <cellStyle name="Normal 34 2 2 8 2" xfId="16734"/>
    <cellStyle name="Normal 34 2 2 8 2 2" xfId="51950"/>
    <cellStyle name="Normal 34 2 2 8 2 3" xfId="29339"/>
    <cellStyle name="Normal 34 2 2 8 3" xfId="13180"/>
    <cellStyle name="Normal 34 2 2 8 3 2" xfId="48398"/>
    <cellStyle name="Normal 34 2 2 8 4" xfId="39353"/>
    <cellStyle name="Normal 34 2 2 8 5" xfId="25787"/>
    <cellStyle name="Normal 34 2 2 9" xfId="5558"/>
    <cellStyle name="Normal 34 2 2 9 2" xfId="18188"/>
    <cellStyle name="Normal 34 2 2 9 2 2" xfId="53404"/>
    <cellStyle name="Normal 34 2 2 9 3" xfId="40807"/>
    <cellStyle name="Normal 34 2 2 9 4" xfId="30793"/>
    <cellStyle name="Normal 34 2 3" xfId="1350"/>
    <cellStyle name="Normal 34 2 3 10" xfId="10694"/>
    <cellStyle name="Normal 34 2 3 10 2" xfId="23305"/>
    <cellStyle name="Normal 34 2 3 10 2 2" xfId="58521"/>
    <cellStyle name="Normal 34 2 3 10 3" xfId="45924"/>
    <cellStyle name="Normal 34 2 3 10 4" xfId="35910"/>
    <cellStyle name="Normal 34 2 3 11" xfId="15038"/>
    <cellStyle name="Normal 34 2 3 11 2" xfId="50254"/>
    <cellStyle name="Normal 34 2 3 11 3" xfId="27643"/>
    <cellStyle name="Normal 34 2 3 12" xfId="12451"/>
    <cellStyle name="Normal 34 2 3 12 2" xfId="47669"/>
    <cellStyle name="Normal 34 2 3 13" xfId="37657"/>
    <cellStyle name="Normal 34 2 3 14" xfId="25058"/>
    <cellStyle name="Normal 34 2 3 15" xfId="60271"/>
    <cellStyle name="Normal 34 2 3 2" xfId="3174"/>
    <cellStyle name="Normal 34 2 3 2 10" xfId="25542"/>
    <cellStyle name="Normal 34 2 3 2 11" xfId="61077"/>
    <cellStyle name="Normal 34 2 3 2 2" xfId="4974"/>
    <cellStyle name="Normal 34 2 3 2 2 2" xfId="17620"/>
    <cellStyle name="Normal 34 2 3 2 2 2 2" xfId="52836"/>
    <cellStyle name="Normal 34 2 3 2 2 2 3" xfId="30225"/>
    <cellStyle name="Normal 34 2 3 2 2 3" xfId="14066"/>
    <cellStyle name="Normal 34 2 3 2 2 3 2" xfId="49284"/>
    <cellStyle name="Normal 34 2 3 2 2 4" xfId="40239"/>
    <cellStyle name="Normal 34 2 3 2 2 5" xfId="26673"/>
    <cellStyle name="Normal 34 2 3 2 3" xfId="6444"/>
    <cellStyle name="Normal 34 2 3 2 3 2" xfId="19074"/>
    <cellStyle name="Normal 34 2 3 2 3 2 2" xfId="54290"/>
    <cellStyle name="Normal 34 2 3 2 3 3" xfId="41693"/>
    <cellStyle name="Normal 34 2 3 2 3 4" xfId="31679"/>
    <cellStyle name="Normal 34 2 3 2 4" xfId="7903"/>
    <cellStyle name="Normal 34 2 3 2 4 2" xfId="20528"/>
    <cellStyle name="Normal 34 2 3 2 4 2 2" xfId="55744"/>
    <cellStyle name="Normal 34 2 3 2 4 3" xfId="43147"/>
    <cellStyle name="Normal 34 2 3 2 4 4" xfId="33133"/>
    <cellStyle name="Normal 34 2 3 2 5" xfId="9684"/>
    <cellStyle name="Normal 34 2 3 2 5 2" xfId="22304"/>
    <cellStyle name="Normal 34 2 3 2 5 2 2" xfId="57520"/>
    <cellStyle name="Normal 34 2 3 2 5 3" xfId="44923"/>
    <cellStyle name="Normal 34 2 3 2 5 4" xfId="34909"/>
    <cellStyle name="Normal 34 2 3 2 6" xfId="11477"/>
    <cellStyle name="Normal 34 2 3 2 6 2" xfId="24080"/>
    <cellStyle name="Normal 34 2 3 2 6 2 2" xfId="59296"/>
    <cellStyle name="Normal 34 2 3 2 6 3" xfId="46699"/>
    <cellStyle name="Normal 34 2 3 2 6 4" xfId="36685"/>
    <cellStyle name="Normal 34 2 3 2 7" xfId="15844"/>
    <cellStyle name="Normal 34 2 3 2 7 2" xfId="51060"/>
    <cellStyle name="Normal 34 2 3 2 7 3" xfId="28449"/>
    <cellStyle name="Normal 34 2 3 2 8" xfId="12935"/>
    <cellStyle name="Normal 34 2 3 2 8 2" xfId="48153"/>
    <cellStyle name="Normal 34 2 3 2 9" xfId="38463"/>
    <cellStyle name="Normal 34 2 3 3" xfId="3503"/>
    <cellStyle name="Normal 34 2 3 3 10" xfId="26998"/>
    <cellStyle name="Normal 34 2 3 3 11" xfId="61402"/>
    <cellStyle name="Normal 34 2 3 3 2" xfId="5299"/>
    <cellStyle name="Normal 34 2 3 3 2 2" xfId="17945"/>
    <cellStyle name="Normal 34 2 3 3 2 2 2" xfId="53161"/>
    <cellStyle name="Normal 34 2 3 3 2 3" xfId="40564"/>
    <cellStyle name="Normal 34 2 3 3 2 4" xfId="30550"/>
    <cellStyle name="Normal 34 2 3 3 3" xfId="6769"/>
    <cellStyle name="Normal 34 2 3 3 3 2" xfId="19399"/>
    <cellStyle name="Normal 34 2 3 3 3 2 2" xfId="54615"/>
    <cellStyle name="Normal 34 2 3 3 3 3" xfId="42018"/>
    <cellStyle name="Normal 34 2 3 3 3 4" xfId="32004"/>
    <cellStyle name="Normal 34 2 3 3 4" xfId="8228"/>
    <cellStyle name="Normal 34 2 3 3 4 2" xfId="20853"/>
    <cellStyle name="Normal 34 2 3 3 4 2 2" xfId="56069"/>
    <cellStyle name="Normal 34 2 3 3 4 3" xfId="43472"/>
    <cellStyle name="Normal 34 2 3 3 4 4" xfId="33458"/>
    <cellStyle name="Normal 34 2 3 3 5" xfId="10009"/>
    <cellStyle name="Normal 34 2 3 3 5 2" xfId="22629"/>
    <cellStyle name="Normal 34 2 3 3 5 2 2" xfId="57845"/>
    <cellStyle name="Normal 34 2 3 3 5 3" xfId="45248"/>
    <cellStyle name="Normal 34 2 3 3 5 4" xfId="35234"/>
    <cellStyle name="Normal 34 2 3 3 6" xfId="11802"/>
    <cellStyle name="Normal 34 2 3 3 6 2" xfId="24405"/>
    <cellStyle name="Normal 34 2 3 3 6 2 2" xfId="59621"/>
    <cellStyle name="Normal 34 2 3 3 6 3" xfId="47024"/>
    <cellStyle name="Normal 34 2 3 3 6 4" xfId="37010"/>
    <cellStyle name="Normal 34 2 3 3 7" xfId="16169"/>
    <cellStyle name="Normal 34 2 3 3 7 2" xfId="51385"/>
    <cellStyle name="Normal 34 2 3 3 7 3" xfId="28774"/>
    <cellStyle name="Normal 34 2 3 3 8" xfId="14391"/>
    <cellStyle name="Normal 34 2 3 3 8 2" xfId="49609"/>
    <cellStyle name="Normal 34 2 3 3 9" xfId="38788"/>
    <cellStyle name="Normal 34 2 3 4" xfId="2665"/>
    <cellStyle name="Normal 34 2 3 4 10" xfId="26189"/>
    <cellStyle name="Normal 34 2 3 4 11" xfId="60593"/>
    <cellStyle name="Normal 34 2 3 4 2" xfId="4490"/>
    <cellStyle name="Normal 34 2 3 4 2 2" xfId="17136"/>
    <cellStyle name="Normal 34 2 3 4 2 2 2" xfId="52352"/>
    <cellStyle name="Normal 34 2 3 4 2 3" xfId="39755"/>
    <cellStyle name="Normal 34 2 3 4 2 4" xfId="29741"/>
    <cellStyle name="Normal 34 2 3 4 3" xfId="5960"/>
    <cellStyle name="Normal 34 2 3 4 3 2" xfId="18590"/>
    <cellStyle name="Normal 34 2 3 4 3 2 2" xfId="53806"/>
    <cellStyle name="Normal 34 2 3 4 3 3" xfId="41209"/>
    <cellStyle name="Normal 34 2 3 4 3 4" xfId="31195"/>
    <cellStyle name="Normal 34 2 3 4 4" xfId="7419"/>
    <cellStyle name="Normal 34 2 3 4 4 2" xfId="20044"/>
    <cellStyle name="Normal 34 2 3 4 4 2 2" xfId="55260"/>
    <cellStyle name="Normal 34 2 3 4 4 3" xfId="42663"/>
    <cellStyle name="Normal 34 2 3 4 4 4" xfId="32649"/>
    <cellStyle name="Normal 34 2 3 4 5" xfId="9200"/>
    <cellStyle name="Normal 34 2 3 4 5 2" xfId="21820"/>
    <cellStyle name="Normal 34 2 3 4 5 2 2" xfId="57036"/>
    <cellStyle name="Normal 34 2 3 4 5 3" xfId="44439"/>
    <cellStyle name="Normal 34 2 3 4 5 4" xfId="34425"/>
    <cellStyle name="Normal 34 2 3 4 6" xfId="10993"/>
    <cellStyle name="Normal 34 2 3 4 6 2" xfId="23596"/>
    <cellStyle name="Normal 34 2 3 4 6 2 2" xfId="58812"/>
    <cellStyle name="Normal 34 2 3 4 6 3" xfId="46215"/>
    <cellStyle name="Normal 34 2 3 4 6 4" xfId="36201"/>
    <cellStyle name="Normal 34 2 3 4 7" xfId="15360"/>
    <cellStyle name="Normal 34 2 3 4 7 2" xfId="50576"/>
    <cellStyle name="Normal 34 2 3 4 7 3" xfId="27965"/>
    <cellStyle name="Normal 34 2 3 4 8" xfId="13582"/>
    <cellStyle name="Normal 34 2 3 4 8 2" xfId="48800"/>
    <cellStyle name="Normal 34 2 3 4 9" xfId="37979"/>
    <cellStyle name="Normal 34 2 3 5" xfId="3828"/>
    <cellStyle name="Normal 34 2 3 5 2" xfId="8551"/>
    <cellStyle name="Normal 34 2 3 5 2 2" xfId="21176"/>
    <cellStyle name="Normal 34 2 3 5 2 2 2" xfId="56392"/>
    <cellStyle name="Normal 34 2 3 5 2 3" xfId="43795"/>
    <cellStyle name="Normal 34 2 3 5 2 4" xfId="33781"/>
    <cellStyle name="Normal 34 2 3 5 3" xfId="10332"/>
    <cellStyle name="Normal 34 2 3 5 3 2" xfId="22952"/>
    <cellStyle name="Normal 34 2 3 5 3 2 2" xfId="58168"/>
    <cellStyle name="Normal 34 2 3 5 3 3" xfId="45571"/>
    <cellStyle name="Normal 34 2 3 5 3 4" xfId="35557"/>
    <cellStyle name="Normal 34 2 3 5 4" xfId="12127"/>
    <cellStyle name="Normal 34 2 3 5 4 2" xfId="24728"/>
    <cellStyle name="Normal 34 2 3 5 4 2 2" xfId="59944"/>
    <cellStyle name="Normal 34 2 3 5 4 3" xfId="47347"/>
    <cellStyle name="Normal 34 2 3 5 4 4" xfId="37333"/>
    <cellStyle name="Normal 34 2 3 5 5" xfId="16492"/>
    <cellStyle name="Normal 34 2 3 5 5 2" xfId="51708"/>
    <cellStyle name="Normal 34 2 3 5 5 3" xfId="29097"/>
    <cellStyle name="Normal 34 2 3 5 6" xfId="14714"/>
    <cellStyle name="Normal 34 2 3 5 6 2" xfId="49932"/>
    <cellStyle name="Normal 34 2 3 5 7" xfId="39111"/>
    <cellStyle name="Normal 34 2 3 5 8" xfId="27321"/>
    <cellStyle name="Normal 34 2 3 6" xfId="4168"/>
    <cellStyle name="Normal 34 2 3 6 2" xfId="16814"/>
    <cellStyle name="Normal 34 2 3 6 2 2" xfId="52030"/>
    <cellStyle name="Normal 34 2 3 6 2 3" xfId="29419"/>
    <cellStyle name="Normal 34 2 3 6 3" xfId="13260"/>
    <cellStyle name="Normal 34 2 3 6 3 2" xfId="48478"/>
    <cellStyle name="Normal 34 2 3 6 4" xfId="39433"/>
    <cellStyle name="Normal 34 2 3 6 5" xfId="25867"/>
    <cellStyle name="Normal 34 2 3 7" xfId="5638"/>
    <cellStyle name="Normal 34 2 3 7 2" xfId="18268"/>
    <cellStyle name="Normal 34 2 3 7 2 2" xfId="53484"/>
    <cellStyle name="Normal 34 2 3 7 3" xfId="40887"/>
    <cellStyle name="Normal 34 2 3 7 4" xfId="30873"/>
    <cellStyle name="Normal 34 2 3 8" xfId="7097"/>
    <cellStyle name="Normal 34 2 3 8 2" xfId="19722"/>
    <cellStyle name="Normal 34 2 3 8 2 2" xfId="54938"/>
    <cellStyle name="Normal 34 2 3 8 3" xfId="42341"/>
    <cellStyle name="Normal 34 2 3 8 4" xfId="32327"/>
    <cellStyle name="Normal 34 2 3 9" xfId="8878"/>
    <cellStyle name="Normal 34 2 3 9 2" xfId="21498"/>
    <cellStyle name="Normal 34 2 3 9 2 2" xfId="56714"/>
    <cellStyle name="Normal 34 2 3 9 3" xfId="44117"/>
    <cellStyle name="Normal 34 2 3 9 4" xfId="34103"/>
    <cellStyle name="Normal 34 2 4" xfId="3009"/>
    <cellStyle name="Normal 34 2 4 10" xfId="25383"/>
    <cellStyle name="Normal 34 2 4 11" xfId="60918"/>
    <cellStyle name="Normal 34 2 4 2" xfId="4815"/>
    <cellStyle name="Normal 34 2 4 2 2" xfId="17461"/>
    <cellStyle name="Normal 34 2 4 2 2 2" xfId="52677"/>
    <cellStyle name="Normal 34 2 4 2 2 3" xfId="30066"/>
    <cellStyle name="Normal 34 2 4 2 3" xfId="13907"/>
    <cellStyle name="Normal 34 2 4 2 3 2" xfId="49125"/>
    <cellStyle name="Normal 34 2 4 2 4" xfId="40080"/>
    <cellStyle name="Normal 34 2 4 2 5" xfId="26514"/>
    <cellStyle name="Normal 34 2 4 3" xfId="6285"/>
    <cellStyle name="Normal 34 2 4 3 2" xfId="18915"/>
    <cellStyle name="Normal 34 2 4 3 2 2" xfId="54131"/>
    <cellStyle name="Normal 34 2 4 3 3" xfId="41534"/>
    <cellStyle name="Normal 34 2 4 3 4" xfId="31520"/>
    <cellStyle name="Normal 34 2 4 4" xfId="7744"/>
    <cellStyle name="Normal 34 2 4 4 2" xfId="20369"/>
    <cellStyle name="Normal 34 2 4 4 2 2" xfId="55585"/>
    <cellStyle name="Normal 34 2 4 4 3" xfId="42988"/>
    <cellStyle name="Normal 34 2 4 4 4" xfId="32974"/>
    <cellStyle name="Normal 34 2 4 5" xfId="9525"/>
    <cellStyle name="Normal 34 2 4 5 2" xfId="22145"/>
    <cellStyle name="Normal 34 2 4 5 2 2" xfId="57361"/>
    <cellStyle name="Normal 34 2 4 5 3" xfId="44764"/>
    <cellStyle name="Normal 34 2 4 5 4" xfId="34750"/>
    <cellStyle name="Normal 34 2 4 6" xfId="11318"/>
    <cellStyle name="Normal 34 2 4 6 2" xfId="23921"/>
    <cellStyle name="Normal 34 2 4 6 2 2" xfId="59137"/>
    <cellStyle name="Normal 34 2 4 6 3" xfId="46540"/>
    <cellStyle name="Normal 34 2 4 6 4" xfId="36526"/>
    <cellStyle name="Normal 34 2 4 7" xfId="15685"/>
    <cellStyle name="Normal 34 2 4 7 2" xfId="50901"/>
    <cellStyle name="Normal 34 2 4 7 3" xfId="28290"/>
    <cellStyle name="Normal 34 2 4 8" xfId="12776"/>
    <cellStyle name="Normal 34 2 4 8 2" xfId="47994"/>
    <cellStyle name="Normal 34 2 4 9" xfId="38304"/>
    <cellStyle name="Normal 34 2 5" xfId="2842"/>
    <cellStyle name="Normal 34 2 5 10" xfId="25228"/>
    <cellStyle name="Normal 34 2 5 11" xfId="60763"/>
    <cellStyle name="Normal 34 2 5 2" xfId="4660"/>
    <cellStyle name="Normal 34 2 5 2 2" xfId="17306"/>
    <cellStyle name="Normal 34 2 5 2 2 2" xfId="52522"/>
    <cellStyle name="Normal 34 2 5 2 2 3" xfId="29911"/>
    <cellStyle name="Normal 34 2 5 2 3" xfId="13752"/>
    <cellStyle name="Normal 34 2 5 2 3 2" xfId="48970"/>
    <cellStyle name="Normal 34 2 5 2 4" xfId="39925"/>
    <cellStyle name="Normal 34 2 5 2 5" xfId="26359"/>
    <cellStyle name="Normal 34 2 5 3" xfId="6130"/>
    <cellStyle name="Normal 34 2 5 3 2" xfId="18760"/>
    <cellStyle name="Normal 34 2 5 3 2 2" xfId="53976"/>
    <cellStyle name="Normal 34 2 5 3 3" xfId="41379"/>
    <cellStyle name="Normal 34 2 5 3 4" xfId="31365"/>
    <cellStyle name="Normal 34 2 5 4" xfId="7589"/>
    <cellStyle name="Normal 34 2 5 4 2" xfId="20214"/>
    <cellStyle name="Normal 34 2 5 4 2 2" xfId="55430"/>
    <cellStyle name="Normal 34 2 5 4 3" xfId="42833"/>
    <cellStyle name="Normal 34 2 5 4 4" xfId="32819"/>
    <cellStyle name="Normal 34 2 5 5" xfId="9370"/>
    <cellStyle name="Normal 34 2 5 5 2" xfId="21990"/>
    <cellStyle name="Normal 34 2 5 5 2 2" xfId="57206"/>
    <cellStyle name="Normal 34 2 5 5 3" xfId="44609"/>
    <cellStyle name="Normal 34 2 5 5 4" xfId="34595"/>
    <cellStyle name="Normal 34 2 5 6" xfId="11163"/>
    <cellStyle name="Normal 34 2 5 6 2" xfId="23766"/>
    <cellStyle name="Normal 34 2 5 6 2 2" xfId="58982"/>
    <cellStyle name="Normal 34 2 5 6 3" xfId="46385"/>
    <cellStyle name="Normal 34 2 5 6 4" xfId="36371"/>
    <cellStyle name="Normal 34 2 5 7" xfId="15530"/>
    <cellStyle name="Normal 34 2 5 7 2" xfId="50746"/>
    <cellStyle name="Normal 34 2 5 7 3" xfId="28135"/>
    <cellStyle name="Normal 34 2 5 8" xfId="12621"/>
    <cellStyle name="Normal 34 2 5 8 2" xfId="47839"/>
    <cellStyle name="Normal 34 2 5 9" xfId="38149"/>
    <cellStyle name="Normal 34 2 6" xfId="3351"/>
    <cellStyle name="Normal 34 2 6 10" xfId="26846"/>
    <cellStyle name="Normal 34 2 6 11" xfId="61250"/>
    <cellStyle name="Normal 34 2 6 2" xfId="5147"/>
    <cellStyle name="Normal 34 2 6 2 2" xfId="17793"/>
    <cellStyle name="Normal 34 2 6 2 2 2" xfId="53009"/>
    <cellStyle name="Normal 34 2 6 2 3" xfId="40412"/>
    <cellStyle name="Normal 34 2 6 2 4" xfId="30398"/>
    <cellStyle name="Normal 34 2 6 3" xfId="6617"/>
    <cellStyle name="Normal 34 2 6 3 2" xfId="19247"/>
    <cellStyle name="Normal 34 2 6 3 2 2" xfId="54463"/>
    <cellStyle name="Normal 34 2 6 3 3" xfId="41866"/>
    <cellStyle name="Normal 34 2 6 3 4" xfId="31852"/>
    <cellStyle name="Normal 34 2 6 4" xfId="8076"/>
    <cellStyle name="Normal 34 2 6 4 2" xfId="20701"/>
    <cellStyle name="Normal 34 2 6 4 2 2" xfId="55917"/>
    <cellStyle name="Normal 34 2 6 4 3" xfId="43320"/>
    <cellStyle name="Normal 34 2 6 4 4" xfId="33306"/>
    <cellStyle name="Normal 34 2 6 5" xfId="9857"/>
    <cellStyle name="Normal 34 2 6 5 2" xfId="22477"/>
    <cellStyle name="Normal 34 2 6 5 2 2" xfId="57693"/>
    <cellStyle name="Normal 34 2 6 5 3" xfId="45096"/>
    <cellStyle name="Normal 34 2 6 5 4" xfId="35082"/>
    <cellStyle name="Normal 34 2 6 6" xfId="11650"/>
    <cellStyle name="Normal 34 2 6 6 2" xfId="24253"/>
    <cellStyle name="Normal 34 2 6 6 2 2" xfId="59469"/>
    <cellStyle name="Normal 34 2 6 6 3" xfId="46872"/>
    <cellStyle name="Normal 34 2 6 6 4" xfId="36858"/>
    <cellStyle name="Normal 34 2 6 7" xfId="16017"/>
    <cellStyle name="Normal 34 2 6 7 2" xfId="51233"/>
    <cellStyle name="Normal 34 2 6 7 3" xfId="28622"/>
    <cellStyle name="Normal 34 2 6 8" xfId="14239"/>
    <cellStyle name="Normal 34 2 6 8 2" xfId="49457"/>
    <cellStyle name="Normal 34 2 6 9" xfId="38636"/>
    <cellStyle name="Normal 34 2 7" xfId="2512"/>
    <cellStyle name="Normal 34 2 7 10" xfId="26037"/>
    <cellStyle name="Normal 34 2 7 11" xfId="60441"/>
    <cellStyle name="Normal 34 2 7 2" xfId="4338"/>
    <cellStyle name="Normal 34 2 7 2 2" xfId="16984"/>
    <cellStyle name="Normal 34 2 7 2 2 2" xfId="52200"/>
    <cellStyle name="Normal 34 2 7 2 3" xfId="39603"/>
    <cellStyle name="Normal 34 2 7 2 4" xfId="29589"/>
    <cellStyle name="Normal 34 2 7 3" xfId="5808"/>
    <cellStyle name="Normal 34 2 7 3 2" xfId="18438"/>
    <cellStyle name="Normal 34 2 7 3 2 2" xfId="53654"/>
    <cellStyle name="Normal 34 2 7 3 3" xfId="41057"/>
    <cellStyle name="Normal 34 2 7 3 4" xfId="31043"/>
    <cellStyle name="Normal 34 2 7 4" xfId="7267"/>
    <cellStyle name="Normal 34 2 7 4 2" xfId="19892"/>
    <cellStyle name="Normal 34 2 7 4 2 2" xfId="55108"/>
    <cellStyle name="Normal 34 2 7 4 3" xfId="42511"/>
    <cellStyle name="Normal 34 2 7 4 4" xfId="32497"/>
    <cellStyle name="Normal 34 2 7 5" xfId="9048"/>
    <cellStyle name="Normal 34 2 7 5 2" xfId="21668"/>
    <cellStyle name="Normal 34 2 7 5 2 2" xfId="56884"/>
    <cellStyle name="Normal 34 2 7 5 3" xfId="44287"/>
    <cellStyle name="Normal 34 2 7 5 4" xfId="34273"/>
    <cellStyle name="Normal 34 2 7 6" xfId="10841"/>
    <cellStyle name="Normal 34 2 7 6 2" xfId="23444"/>
    <cellStyle name="Normal 34 2 7 6 2 2" xfId="58660"/>
    <cellStyle name="Normal 34 2 7 6 3" xfId="46063"/>
    <cellStyle name="Normal 34 2 7 6 4" xfId="36049"/>
    <cellStyle name="Normal 34 2 7 7" xfId="15208"/>
    <cellStyle name="Normal 34 2 7 7 2" xfId="50424"/>
    <cellStyle name="Normal 34 2 7 7 3" xfId="27813"/>
    <cellStyle name="Normal 34 2 7 8" xfId="13430"/>
    <cellStyle name="Normal 34 2 7 8 2" xfId="48648"/>
    <cellStyle name="Normal 34 2 7 9" xfId="37827"/>
    <cellStyle name="Normal 34 2 8" xfId="3675"/>
    <cellStyle name="Normal 34 2 8 2" xfId="8399"/>
    <cellStyle name="Normal 34 2 8 2 2" xfId="21024"/>
    <cellStyle name="Normal 34 2 8 2 2 2" xfId="56240"/>
    <cellStyle name="Normal 34 2 8 2 3" xfId="43643"/>
    <cellStyle name="Normal 34 2 8 2 4" xfId="33629"/>
    <cellStyle name="Normal 34 2 8 3" xfId="10180"/>
    <cellStyle name="Normal 34 2 8 3 2" xfId="22800"/>
    <cellStyle name="Normal 34 2 8 3 2 2" xfId="58016"/>
    <cellStyle name="Normal 34 2 8 3 3" xfId="45419"/>
    <cellStyle name="Normal 34 2 8 3 4" xfId="35405"/>
    <cellStyle name="Normal 34 2 8 4" xfId="11975"/>
    <cellStyle name="Normal 34 2 8 4 2" xfId="24576"/>
    <cellStyle name="Normal 34 2 8 4 2 2" xfId="59792"/>
    <cellStyle name="Normal 34 2 8 4 3" xfId="47195"/>
    <cellStyle name="Normal 34 2 8 4 4" xfId="37181"/>
    <cellStyle name="Normal 34 2 8 5" xfId="16340"/>
    <cellStyle name="Normal 34 2 8 5 2" xfId="51556"/>
    <cellStyle name="Normal 34 2 8 5 3" xfId="28945"/>
    <cellStyle name="Normal 34 2 8 6" xfId="14562"/>
    <cellStyle name="Normal 34 2 8 6 2" xfId="49780"/>
    <cellStyle name="Normal 34 2 8 7" xfId="38959"/>
    <cellStyle name="Normal 34 2 8 8" xfId="27169"/>
    <cellStyle name="Normal 34 2 9" xfId="4007"/>
    <cellStyle name="Normal 34 2 9 2" xfId="16662"/>
    <cellStyle name="Normal 34 2 9 2 2" xfId="51878"/>
    <cellStyle name="Normal 34 2 9 2 3" xfId="29267"/>
    <cellStyle name="Normal 34 2 9 3" xfId="13108"/>
    <cellStyle name="Normal 34 2 9 3 2" xfId="48326"/>
    <cellStyle name="Normal 34 2 9 4" xfId="39281"/>
    <cellStyle name="Normal 34 2 9 5" xfId="25715"/>
    <cellStyle name="Normal 34 2_District Target Attainment" xfId="1351"/>
    <cellStyle name="Normal 34 3" xfId="1352"/>
    <cellStyle name="Normal 34 3 10" xfId="6971"/>
    <cellStyle name="Normal 34 3 10 2" xfId="19597"/>
    <cellStyle name="Normal 34 3 10 2 2" xfId="54813"/>
    <cellStyle name="Normal 34 3 10 3" xfId="42216"/>
    <cellStyle name="Normal 34 3 10 4" xfId="32202"/>
    <cellStyle name="Normal 34 3 11" xfId="8752"/>
    <cellStyle name="Normal 34 3 11 2" xfId="21373"/>
    <cellStyle name="Normal 34 3 11 2 2" xfId="56589"/>
    <cellStyle name="Normal 34 3 11 3" xfId="43992"/>
    <cellStyle name="Normal 34 3 11 4" xfId="33978"/>
    <cellStyle name="Normal 34 3 12" xfId="10695"/>
    <cellStyle name="Normal 34 3 12 2" xfId="23306"/>
    <cellStyle name="Normal 34 3 12 2 2" xfId="58522"/>
    <cellStyle name="Normal 34 3 12 3" xfId="45925"/>
    <cellStyle name="Normal 34 3 12 4" xfId="35911"/>
    <cellStyle name="Normal 34 3 13" xfId="14912"/>
    <cellStyle name="Normal 34 3 13 2" xfId="50129"/>
    <cellStyle name="Normal 34 3 13 3" xfId="27518"/>
    <cellStyle name="Normal 34 3 14" xfId="12326"/>
    <cellStyle name="Normal 34 3 14 2" xfId="47544"/>
    <cellStyle name="Normal 34 3 15" xfId="37531"/>
    <cellStyle name="Normal 34 3 16" xfId="24933"/>
    <cellStyle name="Normal 34 3 17" xfId="60146"/>
    <cellStyle name="Normal 34 3 2" xfId="1353"/>
    <cellStyle name="Normal 34 3 2 10" xfId="10696"/>
    <cellStyle name="Normal 34 3 2 10 2" xfId="23307"/>
    <cellStyle name="Normal 34 3 2 10 2 2" xfId="58523"/>
    <cellStyle name="Normal 34 3 2 10 3" xfId="45926"/>
    <cellStyle name="Normal 34 3 2 10 4" xfId="35912"/>
    <cellStyle name="Normal 34 3 2 11" xfId="15067"/>
    <cellStyle name="Normal 34 3 2 11 2" xfId="50283"/>
    <cellStyle name="Normal 34 3 2 11 3" xfId="27672"/>
    <cellStyle name="Normal 34 3 2 12" xfId="12480"/>
    <cellStyle name="Normal 34 3 2 12 2" xfId="47698"/>
    <cellStyle name="Normal 34 3 2 13" xfId="37686"/>
    <cellStyle name="Normal 34 3 2 14" xfId="25087"/>
    <cellStyle name="Normal 34 3 2 15" xfId="60300"/>
    <cellStyle name="Normal 34 3 2 2" xfId="3203"/>
    <cellStyle name="Normal 34 3 2 2 10" xfId="25571"/>
    <cellStyle name="Normal 34 3 2 2 11" xfId="61106"/>
    <cellStyle name="Normal 34 3 2 2 2" xfId="5003"/>
    <cellStyle name="Normal 34 3 2 2 2 2" xfId="17649"/>
    <cellStyle name="Normal 34 3 2 2 2 2 2" xfId="52865"/>
    <cellStyle name="Normal 34 3 2 2 2 2 3" xfId="30254"/>
    <cellStyle name="Normal 34 3 2 2 2 3" xfId="14095"/>
    <cellStyle name="Normal 34 3 2 2 2 3 2" xfId="49313"/>
    <cellStyle name="Normal 34 3 2 2 2 4" xfId="40268"/>
    <cellStyle name="Normal 34 3 2 2 2 5" xfId="26702"/>
    <cellStyle name="Normal 34 3 2 2 3" xfId="6473"/>
    <cellStyle name="Normal 34 3 2 2 3 2" xfId="19103"/>
    <cellStyle name="Normal 34 3 2 2 3 2 2" xfId="54319"/>
    <cellStyle name="Normal 34 3 2 2 3 3" xfId="41722"/>
    <cellStyle name="Normal 34 3 2 2 3 4" xfId="31708"/>
    <cellStyle name="Normal 34 3 2 2 4" xfId="7932"/>
    <cellStyle name="Normal 34 3 2 2 4 2" xfId="20557"/>
    <cellStyle name="Normal 34 3 2 2 4 2 2" xfId="55773"/>
    <cellStyle name="Normal 34 3 2 2 4 3" xfId="43176"/>
    <cellStyle name="Normal 34 3 2 2 4 4" xfId="33162"/>
    <cellStyle name="Normal 34 3 2 2 5" xfId="9713"/>
    <cellStyle name="Normal 34 3 2 2 5 2" xfId="22333"/>
    <cellStyle name="Normal 34 3 2 2 5 2 2" xfId="57549"/>
    <cellStyle name="Normal 34 3 2 2 5 3" xfId="44952"/>
    <cellStyle name="Normal 34 3 2 2 5 4" xfId="34938"/>
    <cellStyle name="Normal 34 3 2 2 6" xfId="11506"/>
    <cellStyle name="Normal 34 3 2 2 6 2" xfId="24109"/>
    <cellStyle name="Normal 34 3 2 2 6 2 2" xfId="59325"/>
    <cellStyle name="Normal 34 3 2 2 6 3" xfId="46728"/>
    <cellStyle name="Normal 34 3 2 2 6 4" xfId="36714"/>
    <cellStyle name="Normal 34 3 2 2 7" xfId="15873"/>
    <cellStyle name="Normal 34 3 2 2 7 2" xfId="51089"/>
    <cellStyle name="Normal 34 3 2 2 7 3" xfId="28478"/>
    <cellStyle name="Normal 34 3 2 2 8" xfId="12964"/>
    <cellStyle name="Normal 34 3 2 2 8 2" xfId="48182"/>
    <cellStyle name="Normal 34 3 2 2 9" xfId="38492"/>
    <cellStyle name="Normal 34 3 2 3" xfId="3532"/>
    <cellStyle name="Normal 34 3 2 3 10" xfId="27027"/>
    <cellStyle name="Normal 34 3 2 3 11" xfId="61431"/>
    <cellStyle name="Normal 34 3 2 3 2" xfId="5328"/>
    <cellStyle name="Normal 34 3 2 3 2 2" xfId="17974"/>
    <cellStyle name="Normal 34 3 2 3 2 2 2" xfId="53190"/>
    <cellStyle name="Normal 34 3 2 3 2 3" xfId="40593"/>
    <cellStyle name="Normal 34 3 2 3 2 4" xfId="30579"/>
    <cellStyle name="Normal 34 3 2 3 3" xfId="6798"/>
    <cellStyle name="Normal 34 3 2 3 3 2" xfId="19428"/>
    <cellStyle name="Normal 34 3 2 3 3 2 2" xfId="54644"/>
    <cellStyle name="Normal 34 3 2 3 3 3" xfId="42047"/>
    <cellStyle name="Normal 34 3 2 3 3 4" xfId="32033"/>
    <cellStyle name="Normal 34 3 2 3 4" xfId="8257"/>
    <cellStyle name="Normal 34 3 2 3 4 2" xfId="20882"/>
    <cellStyle name="Normal 34 3 2 3 4 2 2" xfId="56098"/>
    <cellStyle name="Normal 34 3 2 3 4 3" xfId="43501"/>
    <cellStyle name="Normal 34 3 2 3 4 4" xfId="33487"/>
    <cellStyle name="Normal 34 3 2 3 5" xfId="10038"/>
    <cellStyle name="Normal 34 3 2 3 5 2" xfId="22658"/>
    <cellStyle name="Normal 34 3 2 3 5 2 2" xfId="57874"/>
    <cellStyle name="Normal 34 3 2 3 5 3" xfId="45277"/>
    <cellStyle name="Normal 34 3 2 3 5 4" xfId="35263"/>
    <cellStyle name="Normal 34 3 2 3 6" xfId="11831"/>
    <cellStyle name="Normal 34 3 2 3 6 2" xfId="24434"/>
    <cellStyle name="Normal 34 3 2 3 6 2 2" xfId="59650"/>
    <cellStyle name="Normal 34 3 2 3 6 3" xfId="47053"/>
    <cellStyle name="Normal 34 3 2 3 6 4" xfId="37039"/>
    <cellStyle name="Normal 34 3 2 3 7" xfId="16198"/>
    <cellStyle name="Normal 34 3 2 3 7 2" xfId="51414"/>
    <cellStyle name="Normal 34 3 2 3 7 3" xfId="28803"/>
    <cellStyle name="Normal 34 3 2 3 8" xfId="14420"/>
    <cellStyle name="Normal 34 3 2 3 8 2" xfId="49638"/>
    <cellStyle name="Normal 34 3 2 3 9" xfId="38817"/>
    <cellStyle name="Normal 34 3 2 4" xfId="2694"/>
    <cellStyle name="Normal 34 3 2 4 10" xfId="26218"/>
    <cellStyle name="Normal 34 3 2 4 11" xfId="60622"/>
    <cellStyle name="Normal 34 3 2 4 2" xfId="4519"/>
    <cellStyle name="Normal 34 3 2 4 2 2" xfId="17165"/>
    <cellStyle name="Normal 34 3 2 4 2 2 2" xfId="52381"/>
    <cellStyle name="Normal 34 3 2 4 2 3" xfId="39784"/>
    <cellStyle name="Normal 34 3 2 4 2 4" xfId="29770"/>
    <cellStyle name="Normal 34 3 2 4 3" xfId="5989"/>
    <cellStyle name="Normal 34 3 2 4 3 2" xfId="18619"/>
    <cellStyle name="Normal 34 3 2 4 3 2 2" xfId="53835"/>
    <cellStyle name="Normal 34 3 2 4 3 3" xfId="41238"/>
    <cellStyle name="Normal 34 3 2 4 3 4" xfId="31224"/>
    <cellStyle name="Normal 34 3 2 4 4" xfId="7448"/>
    <cellStyle name="Normal 34 3 2 4 4 2" xfId="20073"/>
    <cellStyle name="Normal 34 3 2 4 4 2 2" xfId="55289"/>
    <cellStyle name="Normal 34 3 2 4 4 3" xfId="42692"/>
    <cellStyle name="Normal 34 3 2 4 4 4" xfId="32678"/>
    <cellStyle name="Normal 34 3 2 4 5" xfId="9229"/>
    <cellStyle name="Normal 34 3 2 4 5 2" xfId="21849"/>
    <cellStyle name="Normal 34 3 2 4 5 2 2" xfId="57065"/>
    <cellStyle name="Normal 34 3 2 4 5 3" xfId="44468"/>
    <cellStyle name="Normal 34 3 2 4 5 4" xfId="34454"/>
    <cellStyle name="Normal 34 3 2 4 6" xfId="11022"/>
    <cellStyle name="Normal 34 3 2 4 6 2" xfId="23625"/>
    <cellStyle name="Normal 34 3 2 4 6 2 2" xfId="58841"/>
    <cellStyle name="Normal 34 3 2 4 6 3" xfId="46244"/>
    <cellStyle name="Normal 34 3 2 4 6 4" xfId="36230"/>
    <cellStyle name="Normal 34 3 2 4 7" xfId="15389"/>
    <cellStyle name="Normal 34 3 2 4 7 2" xfId="50605"/>
    <cellStyle name="Normal 34 3 2 4 7 3" xfId="27994"/>
    <cellStyle name="Normal 34 3 2 4 8" xfId="13611"/>
    <cellStyle name="Normal 34 3 2 4 8 2" xfId="48829"/>
    <cellStyle name="Normal 34 3 2 4 9" xfId="38008"/>
    <cellStyle name="Normal 34 3 2 5" xfId="3857"/>
    <cellStyle name="Normal 34 3 2 5 2" xfId="8580"/>
    <cellStyle name="Normal 34 3 2 5 2 2" xfId="21205"/>
    <cellStyle name="Normal 34 3 2 5 2 2 2" xfId="56421"/>
    <cellStyle name="Normal 34 3 2 5 2 3" xfId="43824"/>
    <cellStyle name="Normal 34 3 2 5 2 4" xfId="33810"/>
    <cellStyle name="Normal 34 3 2 5 3" xfId="10361"/>
    <cellStyle name="Normal 34 3 2 5 3 2" xfId="22981"/>
    <cellStyle name="Normal 34 3 2 5 3 2 2" xfId="58197"/>
    <cellStyle name="Normal 34 3 2 5 3 3" xfId="45600"/>
    <cellStyle name="Normal 34 3 2 5 3 4" xfId="35586"/>
    <cellStyle name="Normal 34 3 2 5 4" xfId="12156"/>
    <cellStyle name="Normal 34 3 2 5 4 2" xfId="24757"/>
    <cellStyle name="Normal 34 3 2 5 4 2 2" xfId="59973"/>
    <cellStyle name="Normal 34 3 2 5 4 3" xfId="47376"/>
    <cellStyle name="Normal 34 3 2 5 4 4" xfId="37362"/>
    <cellStyle name="Normal 34 3 2 5 5" xfId="16521"/>
    <cellStyle name="Normal 34 3 2 5 5 2" xfId="51737"/>
    <cellStyle name="Normal 34 3 2 5 5 3" xfId="29126"/>
    <cellStyle name="Normal 34 3 2 5 6" xfId="14743"/>
    <cellStyle name="Normal 34 3 2 5 6 2" xfId="49961"/>
    <cellStyle name="Normal 34 3 2 5 7" xfId="39140"/>
    <cellStyle name="Normal 34 3 2 5 8" xfId="27350"/>
    <cellStyle name="Normal 34 3 2 6" xfId="4197"/>
    <cellStyle name="Normal 34 3 2 6 2" xfId="16843"/>
    <cellStyle name="Normal 34 3 2 6 2 2" xfId="52059"/>
    <cellStyle name="Normal 34 3 2 6 2 3" xfId="29448"/>
    <cellStyle name="Normal 34 3 2 6 3" xfId="13289"/>
    <cellStyle name="Normal 34 3 2 6 3 2" xfId="48507"/>
    <cellStyle name="Normal 34 3 2 6 4" xfId="39462"/>
    <cellStyle name="Normal 34 3 2 6 5" xfId="25896"/>
    <cellStyle name="Normal 34 3 2 7" xfId="5667"/>
    <cellStyle name="Normal 34 3 2 7 2" xfId="18297"/>
    <cellStyle name="Normal 34 3 2 7 2 2" xfId="53513"/>
    <cellStyle name="Normal 34 3 2 7 3" xfId="40916"/>
    <cellStyle name="Normal 34 3 2 7 4" xfId="30902"/>
    <cellStyle name="Normal 34 3 2 8" xfId="7126"/>
    <cellStyle name="Normal 34 3 2 8 2" xfId="19751"/>
    <cellStyle name="Normal 34 3 2 8 2 2" xfId="54967"/>
    <cellStyle name="Normal 34 3 2 8 3" xfId="42370"/>
    <cellStyle name="Normal 34 3 2 8 4" xfId="32356"/>
    <cellStyle name="Normal 34 3 2 9" xfId="8907"/>
    <cellStyle name="Normal 34 3 2 9 2" xfId="21527"/>
    <cellStyle name="Normal 34 3 2 9 2 2" xfId="56743"/>
    <cellStyle name="Normal 34 3 2 9 3" xfId="44146"/>
    <cellStyle name="Normal 34 3 2 9 4" xfId="34132"/>
    <cellStyle name="Normal 34 3 3" xfId="3042"/>
    <cellStyle name="Normal 34 3 3 10" xfId="25414"/>
    <cellStyle name="Normal 34 3 3 11" xfId="60949"/>
    <cellStyle name="Normal 34 3 3 2" xfId="4846"/>
    <cellStyle name="Normal 34 3 3 2 2" xfId="17492"/>
    <cellStyle name="Normal 34 3 3 2 2 2" xfId="52708"/>
    <cellStyle name="Normal 34 3 3 2 2 3" xfId="30097"/>
    <cellStyle name="Normal 34 3 3 2 3" xfId="13938"/>
    <cellStyle name="Normal 34 3 3 2 3 2" xfId="49156"/>
    <cellStyle name="Normal 34 3 3 2 4" xfId="40111"/>
    <cellStyle name="Normal 34 3 3 2 5" xfId="26545"/>
    <cellStyle name="Normal 34 3 3 3" xfId="6316"/>
    <cellStyle name="Normal 34 3 3 3 2" xfId="18946"/>
    <cellStyle name="Normal 34 3 3 3 2 2" xfId="54162"/>
    <cellStyle name="Normal 34 3 3 3 3" xfId="41565"/>
    <cellStyle name="Normal 34 3 3 3 4" xfId="31551"/>
    <cellStyle name="Normal 34 3 3 4" xfId="7775"/>
    <cellStyle name="Normal 34 3 3 4 2" xfId="20400"/>
    <cellStyle name="Normal 34 3 3 4 2 2" xfId="55616"/>
    <cellStyle name="Normal 34 3 3 4 3" xfId="43019"/>
    <cellStyle name="Normal 34 3 3 4 4" xfId="33005"/>
    <cellStyle name="Normal 34 3 3 5" xfId="9556"/>
    <cellStyle name="Normal 34 3 3 5 2" xfId="22176"/>
    <cellStyle name="Normal 34 3 3 5 2 2" xfId="57392"/>
    <cellStyle name="Normal 34 3 3 5 3" xfId="44795"/>
    <cellStyle name="Normal 34 3 3 5 4" xfId="34781"/>
    <cellStyle name="Normal 34 3 3 6" xfId="11349"/>
    <cellStyle name="Normal 34 3 3 6 2" xfId="23952"/>
    <cellStyle name="Normal 34 3 3 6 2 2" xfId="59168"/>
    <cellStyle name="Normal 34 3 3 6 3" xfId="46571"/>
    <cellStyle name="Normal 34 3 3 6 4" xfId="36557"/>
    <cellStyle name="Normal 34 3 3 7" xfId="15716"/>
    <cellStyle name="Normal 34 3 3 7 2" xfId="50932"/>
    <cellStyle name="Normal 34 3 3 7 3" xfId="28321"/>
    <cellStyle name="Normal 34 3 3 8" xfId="12807"/>
    <cellStyle name="Normal 34 3 3 8 2" xfId="48025"/>
    <cellStyle name="Normal 34 3 3 9" xfId="38335"/>
    <cellStyle name="Normal 34 3 4" xfId="2870"/>
    <cellStyle name="Normal 34 3 4 10" xfId="25255"/>
    <cellStyle name="Normal 34 3 4 11" xfId="60790"/>
    <cellStyle name="Normal 34 3 4 2" xfId="4687"/>
    <cellStyle name="Normal 34 3 4 2 2" xfId="17333"/>
    <cellStyle name="Normal 34 3 4 2 2 2" xfId="52549"/>
    <cellStyle name="Normal 34 3 4 2 2 3" xfId="29938"/>
    <cellStyle name="Normal 34 3 4 2 3" xfId="13779"/>
    <cellStyle name="Normal 34 3 4 2 3 2" xfId="48997"/>
    <cellStyle name="Normal 34 3 4 2 4" xfId="39952"/>
    <cellStyle name="Normal 34 3 4 2 5" xfId="26386"/>
    <cellStyle name="Normal 34 3 4 3" xfId="6157"/>
    <cellStyle name="Normal 34 3 4 3 2" xfId="18787"/>
    <cellStyle name="Normal 34 3 4 3 2 2" xfId="54003"/>
    <cellStyle name="Normal 34 3 4 3 3" xfId="41406"/>
    <cellStyle name="Normal 34 3 4 3 4" xfId="31392"/>
    <cellStyle name="Normal 34 3 4 4" xfId="7616"/>
    <cellStyle name="Normal 34 3 4 4 2" xfId="20241"/>
    <cellStyle name="Normal 34 3 4 4 2 2" xfId="55457"/>
    <cellStyle name="Normal 34 3 4 4 3" xfId="42860"/>
    <cellStyle name="Normal 34 3 4 4 4" xfId="32846"/>
    <cellStyle name="Normal 34 3 4 5" xfId="9397"/>
    <cellStyle name="Normal 34 3 4 5 2" xfId="22017"/>
    <cellStyle name="Normal 34 3 4 5 2 2" xfId="57233"/>
    <cellStyle name="Normal 34 3 4 5 3" xfId="44636"/>
    <cellStyle name="Normal 34 3 4 5 4" xfId="34622"/>
    <cellStyle name="Normal 34 3 4 6" xfId="11190"/>
    <cellStyle name="Normal 34 3 4 6 2" xfId="23793"/>
    <cellStyle name="Normal 34 3 4 6 2 2" xfId="59009"/>
    <cellStyle name="Normal 34 3 4 6 3" xfId="46412"/>
    <cellStyle name="Normal 34 3 4 6 4" xfId="36398"/>
    <cellStyle name="Normal 34 3 4 7" xfId="15557"/>
    <cellStyle name="Normal 34 3 4 7 2" xfId="50773"/>
    <cellStyle name="Normal 34 3 4 7 3" xfId="28162"/>
    <cellStyle name="Normal 34 3 4 8" xfId="12648"/>
    <cellStyle name="Normal 34 3 4 8 2" xfId="47866"/>
    <cellStyle name="Normal 34 3 4 9" xfId="38176"/>
    <cellStyle name="Normal 34 3 5" xfId="3378"/>
    <cellStyle name="Normal 34 3 5 10" xfId="26873"/>
    <cellStyle name="Normal 34 3 5 11" xfId="61277"/>
    <cellStyle name="Normal 34 3 5 2" xfId="5174"/>
    <cellStyle name="Normal 34 3 5 2 2" xfId="17820"/>
    <cellStyle name="Normal 34 3 5 2 2 2" xfId="53036"/>
    <cellStyle name="Normal 34 3 5 2 3" xfId="40439"/>
    <cellStyle name="Normal 34 3 5 2 4" xfId="30425"/>
    <cellStyle name="Normal 34 3 5 3" xfId="6644"/>
    <cellStyle name="Normal 34 3 5 3 2" xfId="19274"/>
    <cellStyle name="Normal 34 3 5 3 2 2" xfId="54490"/>
    <cellStyle name="Normal 34 3 5 3 3" xfId="41893"/>
    <cellStyle name="Normal 34 3 5 3 4" xfId="31879"/>
    <cellStyle name="Normal 34 3 5 4" xfId="8103"/>
    <cellStyle name="Normal 34 3 5 4 2" xfId="20728"/>
    <cellStyle name="Normal 34 3 5 4 2 2" xfId="55944"/>
    <cellStyle name="Normal 34 3 5 4 3" xfId="43347"/>
    <cellStyle name="Normal 34 3 5 4 4" xfId="33333"/>
    <cellStyle name="Normal 34 3 5 5" xfId="9884"/>
    <cellStyle name="Normal 34 3 5 5 2" xfId="22504"/>
    <cellStyle name="Normal 34 3 5 5 2 2" xfId="57720"/>
    <cellStyle name="Normal 34 3 5 5 3" xfId="45123"/>
    <cellStyle name="Normal 34 3 5 5 4" xfId="35109"/>
    <cellStyle name="Normal 34 3 5 6" xfId="11677"/>
    <cellStyle name="Normal 34 3 5 6 2" xfId="24280"/>
    <cellStyle name="Normal 34 3 5 6 2 2" xfId="59496"/>
    <cellStyle name="Normal 34 3 5 6 3" xfId="46899"/>
    <cellStyle name="Normal 34 3 5 6 4" xfId="36885"/>
    <cellStyle name="Normal 34 3 5 7" xfId="16044"/>
    <cellStyle name="Normal 34 3 5 7 2" xfId="51260"/>
    <cellStyle name="Normal 34 3 5 7 3" xfId="28649"/>
    <cellStyle name="Normal 34 3 5 8" xfId="14266"/>
    <cellStyle name="Normal 34 3 5 8 2" xfId="49484"/>
    <cellStyle name="Normal 34 3 5 9" xfId="38663"/>
    <cellStyle name="Normal 34 3 6" xfId="2539"/>
    <cellStyle name="Normal 34 3 6 10" xfId="26064"/>
    <cellStyle name="Normal 34 3 6 11" xfId="60468"/>
    <cellStyle name="Normal 34 3 6 2" xfId="4365"/>
    <cellStyle name="Normal 34 3 6 2 2" xfId="17011"/>
    <cellStyle name="Normal 34 3 6 2 2 2" xfId="52227"/>
    <cellStyle name="Normal 34 3 6 2 3" xfId="39630"/>
    <cellStyle name="Normal 34 3 6 2 4" xfId="29616"/>
    <cellStyle name="Normal 34 3 6 3" xfId="5835"/>
    <cellStyle name="Normal 34 3 6 3 2" xfId="18465"/>
    <cellStyle name="Normal 34 3 6 3 2 2" xfId="53681"/>
    <cellStyle name="Normal 34 3 6 3 3" xfId="41084"/>
    <cellStyle name="Normal 34 3 6 3 4" xfId="31070"/>
    <cellStyle name="Normal 34 3 6 4" xfId="7294"/>
    <cellStyle name="Normal 34 3 6 4 2" xfId="19919"/>
    <cellStyle name="Normal 34 3 6 4 2 2" xfId="55135"/>
    <cellStyle name="Normal 34 3 6 4 3" xfId="42538"/>
    <cellStyle name="Normal 34 3 6 4 4" xfId="32524"/>
    <cellStyle name="Normal 34 3 6 5" xfId="9075"/>
    <cellStyle name="Normal 34 3 6 5 2" xfId="21695"/>
    <cellStyle name="Normal 34 3 6 5 2 2" xfId="56911"/>
    <cellStyle name="Normal 34 3 6 5 3" xfId="44314"/>
    <cellStyle name="Normal 34 3 6 5 4" xfId="34300"/>
    <cellStyle name="Normal 34 3 6 6" xfId="10868"/>
    <cellStyle name="Normal 34 3 6 6 2" xfId="23471"/>
    <cellStyle name="Normal 34 3 6 6 2 2" xfId="58687"/>
    <cellStyle name="Normal 34 3 6 6 3" xfId="46090"/>
    <cellStyle name="Normal 34 3 6 6 4" xfId="36076"/>
    <cellStyle name="Normal 34 3 6 7" xfId="15235"/>
    <cellStyle name="Normal 34 3 6 7 2" xfId="50451"/>
    <cellStyle name="Normal 34 3 6 7 3" xfId="27840"/>
    <cellStyle name="Normal 34 3 6 8" xfId="13457"/>
    <cellStyle name="Normal 34 3 6 8 2" xfId="48675"/>
    <cellStyle name="Normal 34 3 6 9" xfId="37854"/>
    <cellStyle name="Normal 34 3 7" xfId="3702"/>
    <cellStyle name="Normal 34 3 7 2" xfId="8426"/>
    <cellStyle name="Normal 34 3 7 2 2" xfId="21051"/>
    <cellStyle name="Normal 34 3 7 2 2 2" xfId="56267"/>
    <cellStyle name="Normal 34 3 7 2 3" xfId="43670"/>
    <cellStyle name="Normal 34 3 7 2 4" xfId="33656"/>
    <cellStyle name="Normal 34 3 7 3" xfId="10207"/>
    <cellStyle name="Normal 34 3 7 3 2" xfId="22827"/>
    <cellStyle name="Normal 34 3 7 3 2 2" xfId="58043"/>
    <cellStyle name="Normal 34 3 7 3 3" xfId="45446"/>
    <cellStyle name="Normal 34 3 7 3 4" xfId="35432"/>
    <cellStyle name="Normal 34 3 7 4" xfId="12002"/>
    <cellStyle name="Normal 34 3 7 4 2" xfId="24603"/>
    <cellStyle name="Normal 34 3 7 4 2 2" xfId="59819"/>
    <cellStyle name="Normal 34 3 7 4 3" xfId="47222"/>
    <cellStyle name="Normal 34 3 7 4 4" xfId="37208"/>
    <cellStyle name="Normal 34 3 7 5" xfId="16367"/>
    <cellStyle name="Normal 34 3 7 5 2" xfId="51583"/>
    <cellStyle name="Normal 34 3 7 5 3" xfId="28972"/>
    <cellStyle name="Normal 34 3 7 6" xfId="14589"/>
    <cellStyle name="Normal 34 3 7 6 2" xfId="49807"/>
    <cellStyle name="Normal 34 3 7 7" xfId="38986"/>
    <cellStyle name="Normal 34 3 7 8" xfId="27196"/>
    <cellStyle name="Normal 34 3 8" xfId="4038"/>
    <cellStyle name="Normal 34 3 8 2" xfId="16689"/>
    <cellStyle name="Normal 34 3 8 2 2" xfId="51905"/>
    <cellStyle name="Normal 34 3 8 2 3" xfId="29294"/>
    <cellStyle name="Normal 34 3 8 3" xfId="13135"/>
    <cellStyle name="Normal 34 3 8 3 2" xfId="48353"/>
    <cellStyle name="Normal 34 3 8 4" xfId="39308"/>
    <cellStyle name="Normal 34 3 8 5" xfId="25742"/>
    <cellStyle name="Normal 34 3 9" xfId="5513"/>
    <cellStyle name="Normal 34 3 9 2" xfId="18143"/>
    <cellStyle name="Normal 34 3 9 2 2" xfId="53359"/>
    <cellStyle name="Normal 34 3 9 3" xfId="40762"/>
    <cellStyle name="Normal 34 3 9 4" xfId="30748"/>
    <cellStyle name="Normal 34 4" xfId="1354"/>
    <cellStyle name="Normal 34 4 10" xfId="10697"/>
    <cellStyle name="Normal 34 4 10 2" xfId="23308"/>
    <cellStyle name="Normal 34 4 10 2 2" xfId="58524"/>
    <cellStyle name="Normal 34 4 10 3" xfId="45927"/>
    <cellStyle name="Normal 34 4 10 4" xfId="35913"/>
    <cellStyle name="Normal 34 4 11" xfId="14993"/>
    <cellStyle name="Normal 34 4 11 2" xfId="50209"/>
    <cellStyle name="Normal 34 4 11 3" xfId="27598"/>
    <cellStyle name="Normal 34 4 12" xfId="12406"/>
    <cellStyle name="Normal 34 4 12 2" xfId="47624"/>
    <cellStyle name="Normal 34 4 13" xfId="37612"/>
    <cellStyle name="Normal 34 4 14" xfId="25013"/>
    <cellStyle name="Normal 34 4 15" xfId="60226"/>
    <cellStyle name="Normal 34 4 2" xfId="3129"/>
    <cellStyle name="Normal 34 4 2 10" xfId="25497"/>
    <cellStyle name="Normal 34 4 2 11" xfId="61032"/>
    <cellStyle name="Normal 34 4 2 2" xfId="4929"/>
    <cellStyle name="Normal 34 4 2 2 2" xfId="17575"/>
    <cellStyle name="Normal 34 4 2 2 2 2" xfId="52791"/>
    <cellStyle name="Normal 34 4 2 2 2 3" xfId="30180"/>
    <cellStyle name="Normal 34 4 2 2 3" xfId="14021"/>
    <cellStyle name="Normal 34 4 2 2 3 2" xfId="49239"/>
    <cellStyle name="Normal 34 4 2 2 4" xfId="40194"/>
    <cellStyle name="Normal 34 4 2 2 5" xfId="26628"/>
    <cellStyle name="Normal 34 4 2 3" xfId="6399"/>
    <cellStyle name="Normal 34 4 2 3 2" xfId="19029"/>
    <cellStyle name="Normal 34 4 2 3 2 2" xfId="54245"/>
    <cellStyle name="Normal 34 4 2 3 3" xfId="41648"/>
    <cellStyle name="Normal 34 4 2 3 4" xfId="31634"/>
    <cellStyle name="Normal 34 4 2 4" xfId="7858"/>
    <cellStyle name="Normal 34 4 2 4 2" xfId="20483"/>
    <cellStyle name="Normal 34 4 2 4 2 2" xfId="55699"/>
    <cellStyle name="Normal 34 4 2 4 3" xfId="43102"/>
    <cellStyle name="Normal 34 4 2 4 4" xfId="33088"/>
    <cellStyle name="Normal 34 4 2 5" xfId="9639"/>
    <cellStyle name="Normal 34 4 2 5 2" xfId="22259"/>
    <cellStyle name="Normal 34 4 2 5 2 2" xfId="57475"/>
    <cellStyle name="Normal 34 4 2 5 3" xfId="44878"/>
    <cellStyle name="Normal 34 4 2 5 4" xfId="34864"/>
    <cellStyle name="Normal 34 4 2 6" xfId="11432"/>
    <cellStyle name="Normal 34 4 2 6 2" xfId="24035"/>
    <cellStyle name="Normal 34 4 2 6 2 2" xfId="59251"/>
    <cellStyle name="Normal 34 4 2 6 3" xfId="46654"/>
    <cellStyle name="Normal 34 4 2 6 4" xfId="36640"/>
    <cellStyle name="Normal 34 4 2 7" xfId="15799"/>
    <cellStyle name="Normal 34 4 2 7 2" xfId="51015"/>
    <cellStyle name="Normal 34 4 2 7 3" xfId="28404"/>
    <cellStyle name="Normal 34 4 2 8" xfId="12890"/>
    <cellStyle name="Normal 34 4 2 8 2" xfId="48108"/>
    <cellStyle name="Normal 34 4 2 9" xfId="38418"/>
    <cellStyle name="Normal 34 4 3" xfId="3458"/>
    <cellStyle name="Normal 34 4 3 10" xfId="26953"/>
    <cellStyle name="Normal 34 4 3 11" xfId="61357"/>
    <cellStyle name="Normal 34 4 3 2" xfId="5254"/>
    <cellStyle name="Normal 34 4 3 2 2" xfId="17900"/>
    <cellStyle name="Normal 34 4 3 2 2 2" xfId="53116"/>
    <cellStyle name="Normal 34 4 3 2 3" xfId="40519"/>
    <cellStyle name="Normal 34 4 3 2 4" xfId="30505"/>
    <cellStyle name="Normal 34 4 3 3" xfId="6724"/>
    <cellStyle name="Normal 34 4 3 3 2" xfId="19354"/>
    <cellStyle name="Normal 34 4 3 3 2 2" xfId="54570"/>
    <cellStyle name="Normal 34 4 3 3 3" xfId="41973"/>
    <cellStyle name="Normal 34 4 3 3 4" xfId="31959"/>
    <cellStyle name="Normal 34 4 3 4" xfId="8183"/>
    <cellStyle name="Normal 34 4 3 4 2" xfId="20808"/>
    <cellStyle name="Normal 34 4 3 4 2 2" xfId="56024"/>
    <cellStyle name="Normal 34 4 3 4 3" xfId="43427"/>
    <cellStyle name="Normal 34 4 3 4 4" xfId="33413"/>
    <cellStyle name="Normal 34 4 3 5" xfId="9964"/>
    <cellStyle name="Normal 34 4 3 5 2" xfId="22584"/>
    <cellStyle name="Normal 34 4 3 5 2 2" xfId="57800"/>
    <cellStyle name="Normal 34 4 3 5 3" xfId="45203"/>
    <cellStyle name="Normal 34 4 3 5 4" xfId="35189"/>
    <cellStyle name="Normal 34 4 3 6" xfId="11757"/>
    <cellStyle name="Normal 34 4 3 6 2" xfId="24360"/>
    <cellStyle name="Normal 34 4 3 6 2 2" xfId="59576"/>
    <cellStyle name="Normal 34 4 3 6 3" xfId="46979"/>
    <cellStyle name="Normal 34 4 3 6 4" xfId="36965"/>
    <cellStyle name="Normal 34 4 3 7" xfId="16124"/>
    <cellStyle name="Normal 34 4 3 7 2" xfId="51340"/>
    <cellStyle name="Normal 34 4 3 7 3" xfId="28729"/>
    <cellStyle name="Normal 34 4 3 8" xfId="14346"/>
    <cellStyle name="Normal 34 4 3 8 2" xfId="49564"/>
    <cellStyle name="Normal 34 4 3 9" xfId="38743"/>
    <cellStyle name="Normal 34 4 4" xfId="2620"/>
    <cellStyle name="Normal 34 4 4 10" xfId="26144"/>
    <cellStyle name="Normal 34 4 4 11" xfId="60548"/>
    <cellStyle name="Normal 34 4 4 2" xfId="4445"/>
    <cellStyle name="Normal 34 4 4 2 2" xfId="17091"/>
    <cellStyle name="Normal 34 4 4 2 2 2" xfId="52307"/>
    <cellStyle name="Normal 34 4 4 2 3" xfId="39710"/>
    <cellStyle name="Normal 34 4 4 2 4" xfId="29696"/>
    <cellStyle name="Normal 34 4 4 3" xfId="5915"/>
    <cellStyle name="Normal 34 4 4 3 2" xfId="18545"/>
    <cellStyle name="Normal 34 4 4 3 2 2" xfId="53761"/>
    <cellStyle name="Normal 34 4 4 3 3" xfId="41164"/>
    <cellStyle name="Normal 34 4 4 3 4" xfId="31150"/>
    <cellStyle name="Normal 34 4 4 4" xfId="7374"/>
    <cellStyle name="Normal 34 4 4 4 2" xfId="19999"/>
    <cellStyle name="Normal 34 4 4 4 2 2" xfId="55215"/>
    <cellStyle name="Normal 34 4 4 4 3" xfId="42618"/>
    <cellStyle name="Normal 34 4 4 4 4" xfId="32604"/>
    <cellStyle name="Normal 34 4 4 5" xfId="9155"/>
    <cellStyle name="Normal 34 4 4 5 2" xfId="21775"/>
    <cellStyle name="Normal 34 4 4 5 2 2" xfId="56991"/>
    <cellStyle name="Normal 34 4 4 5 3" xfId="44394"/>
    <cellStyle name="Normal 34 4 4 5 4" xfId="34380"/>
    <cellStyle name="Normal 34 4 4 6" xfId="10948"/>
    <cellStyle name="Normal 34 4 4 6 2" xfId="23551"/>
    <cellStyle name="Normal 34 4 4 6 2 2" xfId="58767"/>
    <cellStyle name="Normal 34 4 4 6 3" xfId="46170"/>
    <cellStyle name="Normal 34 4 4 6 4" xfId="36156"/>
    <cellStyle name="Normal 34 4 4 7" xfId="15315"/>
    <cellStyle name="Normal 34 4 4 7 2" xfId="50531"/>
    <cellStyle name="Normal 34 4 4 7 3" xfId="27920"/>
    <cellStyle name="Normal 34 4 4 8" xfId="13537"/>
    <cellStyle name="Normal 34 4 4 8 2" xfId="48755"/>
    <cellStyle name="Normal 34 4 4 9" xfId="37934"/>
    <cellStyle name="Normal 34 4 5" xfId="3783"/>
    <cellStyle name="Normal 34 4 5 2" xfId="8506"/>
    <cellStyle name="Normal 34 4 5 2 2" xfId="21131"/>
    <cellStyle name="Normal 34 4 5 2 2 2" xfId="56347"/>
    <cellStyle name="Normal 34 4 5 2 3" xfId="43750"/>
    <cellStyle name="Normal 34 4 5 2 4" xfId="33736"/>
    <cellStyle name="Normal 34 4 5 3" xfId="10287"/>
    <cellStyle name="Normal 34 4 5 3 2" xfId="22907"/>
    <cellStyle name="Normal 34 4 5 3 2 2" xfId="58123"/>
    <cellStyle name="Normal 34 4 5 3 3" xfId="45526"/>
    <cellStyle name="Normal 34 4 5 3 4" xfId="35512"/>
    <cellStyle name="Normal 34 4 5 4" xfId="12082"/>
    <cellStyle name="Normal 34 4 5 4 2" xfId="24683"/>
    <cellStyle name="Normal 34 4 5 4 2 2" xfId="59899"/>
    <cellStyle name="Normal 34 4 5 4 3" xfId="47302"/>
    <cellStyle name="Normal 34 4 5 4 4" xfId="37288"/>
    <cellStyle name="Normal 34 4 5 5" xfId="16447"/>
    <cellStyle name="Normal 34 4 5 5 2" xfId="51663"/>
    <cellStyle name="Normal 34 4 5 5 3" xfId="29052"/>
    <cellStyle name="Normal 34 4 5 6" xfId="14669"/>
    <cellStyle name="Normal 34 4 5 6 2" xfId="49887"/>
    <cellStyle name="Normal 34 4 5 7" xfId="39066"/>
    <cellStyle name="Normal 34 4 5 8" xfId="27276"/>
    <cellStyle name="Normal 34 4 6" xfId="4123"/>
    <cellStyle name="Normal 34 4 6 2" xfId="16769"/>
    <cellStyle name="Normal 34 4 6 2 2" xfId="51985"/>
    <cellStyle name="Normal 34 4 6 2 3" xfId="29374"/>
    <cellStyle name="Normal 34 4 6 3" xfId="13215"/>
    <cellStyle name="Normal 34 4 6 3 2" xfId="48433"/>
    <cellStyle name="Normal 34 4 6 4" xfId="39388"/>
    <cellStyle name="Normal 34 4 6 5" xfId="25822"/>
    <cellStyle name="Normal 34 4 7" xfId="5593"/>
    <cellStyle name="Normal 34 4 7 2" xfId="18223"/>
    <cellStyle name="Normal 34 4 7 2 2" xfId="53439"/>
    <cellStyle name="Normal 34 4 7 3" xfId="40842"/>
    <cellStyle name="Normal 34 4 7 4" xfId="30828"/>
    <cellStyle name="Normal 34 4 8" xfId="7052"/>
    <cellStyle name="Normal 34 4 8 2" xfId="19677"/>
    <cellStyle name="Normal 34 4 8 2 2" xfId="54893"/>
    <cellStyle name="Normal 34 4 8 3" xfId="42296"/>
    <cellStyle name="Normal 34 4 8 4" xfId="32282"/>
    <cellStyle name="Normal 34 4 9" xfId="8833"/>
    <cellStyle name="Normal 34 4 9 2" xfId="21453"/>
    <cellStyle name="Normal 34 4 9 2 2" xfId="56669"/>
    <cellStyle name="Normal 34 4 9 3" xfId="44072"/>
    <cellStyle name="Normal 34 4 9 4" xfId="34058"/>
    <cellStyle name="Normal 34 5" xfId="2954"/>
    <cellStyle name="Normal 34 5 10" xfId="25335"/>
    <cellStyle name="Normal 34 5 11" xfId="60870"/>
    <cellStyle name="Normal 34 5 2" xfId="4767"/>
    <cellStyle name="Normal 34 5 2 2" xfId="17413"/>
    <cellStyle name="Normal 34 5 2 2 2" xfId="52629"/>
    <cellStyle name="Normal 34 5 2 2 3" xfId="30018"/>
    <cellStyle name="Normal 34 5 2 3" xfId="13859"/>
    <cellStyle name="Normal 34 5 2 3 2" xfId="49077"/>
    <cellStyle name="Normal 34 5 2 4" xfId="40032"/>
    <cellStyle name="Normal 34 5 2 5" xfId="26466"/>
    <cellStyle name="Normal 34 5 3" xfId="6237"/>
    <cellStyle name="Normal 34 5 3 2" xfId="18867"/>
    <cellStyle name="Normal 34 5 3 2 2" xfId="54083"/>
    <cellStyle name="Normal 34 5 3 3" xfId="41486"/>
    <cellStyle name="Normal 34 5 3 4" xfId="31472"/>
    <cellStyle name="Normal 34 5 4" xfId="7696"/>
    <cellStyle name="Normal 34 5 4 2" xfId="20321"/>
    <cellStyle name="Normal 34 5 4 2 2" xfId="55537"/>
    <cellStyle name="Normal 34 5 4 3" xfId="42940"/>
    <cellStyle name="Normal 34 5 4 4" xfId="32926"/>
    <cellStyle name="Normal 34 5 5" xfId="9477"/>
    <cellStyle name="Normal 34 5 5 2" xfId="22097"/>
    <cellStyle name="Normal 34 5 5 2 2" xfId="57313"/>
    <cellStyle name="Normal 34 5 5 3" xfId="44716"/>
    <cellStyle name="Normal 34 5 5 4" xfId="34702"/>
    <cellStyle name="Normal 34 5 6" xfId="11270"/>
    <cellStyle name="Normal 34 5 6 2" xfId="23873"/>
    <cellStyle name="Normal 34 5 6 2 2" xfId="59089"/>
    <cellStyle name="Normal 34 5 6 3" xfId="46492"/>
    <cellStyle name="Normal 34 5 6 4" xfId="36478"/>
    <cellStyle name="Normal 34 5 7" xfId="15637"/>
    <cellStyle name="Normal 34 5 7 2" xfId="50853"/>
    <cellStyle name="Normal 34 5 7 3" xfId="28242"/>
    <cellStyle name="Normal 34 5 8" xfId="12728"/>
    <cellStyle name="Normal 34 5 8 2" xfId="47946"/>
    <cellStyle name="Normal 34 5 9" xfId="38256"/>
    <cellStyle name="Normal 34 6" xfId="2792"/>
    <cellStyle name="Normal 34 6 10" xfId="25183"/>
    <cellStyle name="Normal 34 6 11" xfId="60718"/>
    <cellStyle name="Normal 34 6 2" xfId="4615"/>
    <cellStyle name="Normal 34 6 2 2" xfId="17261"/>
    <cellStyle name="Normal 34 6 2 2 2" xfId="52477"/>
    <cellStyle name="Normal 34 6 2 2 3" xfId="29866"/>
    <cellStyle name="Normal 34 6 2 3" xfId="13707"/>
    <cellStyle name="Normal 34 6 2 3 2" xfId="48925"/>
    <cellStyle name="Normal 34 6 2 4" xfId="39880"/>
    <cellStyle name="Normal 34 6 2 5" xfId="26314"/>
    <cellStyle name="Normal 34 6 3" xfId="6085"/>
    <cellStyle name="Normal 34 6 3 2" xfId="18715"/>
    <cellStyle name="Normal 34 6 3 2 2" xfId="53931"/>
    <cellStyle name="Normal 34 6 3 3" xfId="41334"/>
    <cellStyle name="Normal 34 6 3 4" xfId="31320"/>
    <cellStyle name="Normal 34 6 4" xfId="7544"/>
    <cellStyle name="Normal 34 6 4 2" xfId="20169"/>
    <cellStyle name="Normal 34 6 4 2 2" xfId="55385"/>
    <cellStyle name="Normal 34 6 4 3" xfId="42788"/>
    <cellStyle name="Normal 34 6 4 4" xfId="32774"/>
    <cellStyle name="Normal 34 6 5" xfId="9325"/>
    <cellStyle name="Normal 34 6 5 2" xfId="21945"/>
    <cellStyle name="Normal 34 6 5 2 2" xfId="57161"/>
    <cellStyle name="Normal 34 6 5 3" xfId="44564"/>
    <cellStyle name="Normal 34 6 5 4" xfId="34550"/>
    <cellStyle name="Normal 34 6 6" xfId="11118"/>
    <cellStyle name="Normal 34 6 6 2" xfId="23721"/>
    <cellStyle name="Normal 34 6 6 2 2" xfId="58937"/>
    <cellStyle name="Normal 34 6 6 3" xfId="46340"/>
    <cellStyle name="Normal 34 6 6 4" xfId="36326"/>
    <cellStyle name="Normal 34 6 7" xfId="15485"/>
    <cellStyle name="Normal 34 6 7 2" xfId="50701"/>
    <cellStyle name="Normal 34 6 7 3" xfId="28090"/>
    <cellStyle name="Normal 34 6 8" xfId="12576"/>
    <cellStyle name="Normal 34 6 8 2" xfId="47794"/>
    <cellStyle name="Normal 34 6 9" xfId="38104"/>
    <cellStyle name="Normal 34 7" xfId="3306"/>
    <cellStyle name="Normal 34 7 10" xfId="26801"/>
    <cellStyle name="Normal 34 7 11" xfId="61205"/>
    <cellStyle name="Normal 34 7 2" xfId="5102"/>
    <cellStyle name="Normal 34 7 2 2" xfId="17748"/>
    <cellStyle name="Normal 34 7 2 2 2" xfId="52964"/>
    <cellStyle name="Normal 34 7 2 3" xfId="40367"/>
    <cellStyle name="Normal 34 7 2 4" xfId="30353"/>
    <cellStyle name="Normal 34 7 3" xfId="6572"/>
    <cellStyle name="Normal 34 7 3 2" xfId="19202"/>
    <cellStyle name="Normal 34 7 3 2 2" xfId="54418"/>
    <cellStyle name="Normal 34 7 3 3" xfId="41821"/>
    <cellStyle name="Normal 34 7 3 4" xfId="31807"/>
    <cellStyle name="Normal 34 7 4" xfId="8031"/>
    <cellStyle name="Normal 34 7 4 2" xfId="20656"/>
    <cellStyle name="Normal 34 7 4 2 2" xfId="55872"/>
    <cellStyle name="Normal 34 7 4 3" xfId="43275"/>
    <cellStyle name="Normal 34 7 4 4" xfId="33261"/>
    <cellStyle name="Normal 34 7 5" xfId="9812"/>
    <cellStyle name="Normal 34 7 5 2" xfId="22432"/>
    <cellStyle name="Normal 34 7 5 2 2" xfId="57648"/>
    <cellStyle name="Normal 34 7 5 3" xfId="45051"/>
    <cellStyle name="Normal 34 7 5 4" xfId="35037"/>
    <cellStyle name="Normal 34 7 6" xfId="11605"/>
    <cellStyle name="Normal 34 7 6 2" xfId="24208"/>
    <cellStyle name="Normal 34 7 6 2 2" xfId="59424"/>
    <cellStyle name="Normal 34 7 6 3" xfId="46827"/>
    <cellStyle name="Normal 34 7 6 4" xfId="36813"/>
    <cellStyle name="Normal 34 7 7" xfId="15972"/>
    <cellStyle name="Normal 34 7 7 2" xfId="51188"/>
    <cellStyle name="Normal 34 7 7 3" xfId="28577"/>
    <cellStyle name="Normal 34 7 8" xfId="14194"/>
    <cellStyle name="Normal 34 7 8 2" xfId="49412"/>
    <cellStyle name="Normal 34 7 9" xfId="38591"/>
    <cellStyle name="Normal 34 8" xfId="2462"/>
    <cellStyle name="Normal 34 8 10" xfId="25992"/>
    <cellStyle name="Normal 34 8 11" xfId="60396"/>
    <cellStyle name="Normal 34 8 2" xfId="4293"/>
    <cellStyle name="Normal 34 8 2 2" xfId="16939"/>
    <cellStyle name="Normal 34 8 2 2 2" xfId="52155"/>
    <cellStyle name="Normal 34 8 2 3" xfId="39558"/>
    <cellStyle name="Normal 34 8 2 4" xfId="29544"/>
    <cellStyle name="Normal 34 8 3" xfId="5763"/>
    <cellStyle name="Normal 34 8 3 2" xfId="18393"/>
    <cellStyle name="Normal 34 8 3 2 2" xfId="53609"/>
    <cellStyle name="Normal 34 8 3 3" xfId="41012"/>
    <cellStyle name="Normal 34 8 3 4" xfId="30998"/>
    <cellStyle name="Normal 34 8 4" xfId="7222"/>
    <cellStyle name="Normal 34 8 4 2" xfId="19847"/>
    <cellStyle name="Normal 34 8 4 2 2" xfId="55063"/>
    <cellStyle name="Normal 34 8 4 3" xfId="42466"/>
    <cellStyle name="Normal 34 8 4 4" xfId="32452"/>
    <cellStyle name="Normal 34 8 5" xfId="9003"/>
    <cellStyle name="Normal 34 8 5 2" xfId="21623"/>
    <cellStyle name="Normal 34 8 5 2 2" xfId="56839"/>
    <cellStyle name="Normal 34 8 5 3" xfId="44242"/>
    <cellStyle name="Normal 34 8 5 4" xfId="34228"/>
    <cellStyle name="Normal 34 8 6" xfId="10796"/>
    <cellStyle name="Normal 34 8 6 2" xfId="23399"/>
    <cellStyle name="Normal 34 8 6 2 2" xfId="58615"/>
    <cellStyle name="Normal 34 8 6 3" xfId="46018"/>
    <cellStyle name="Normal 34 8 6 4" xfId="36004"/>
    <cellStyle name="Normal 34 8 7" xfId="15163"/>
    <cellStyle name="Normal 34 8 7 2" xfId="50379"/>
    <cellStyle name="Normal 34 8 7 3" xfId="27768"/>
    <cellStyle name="Normal 34 8 8" xfId="13385"/>
    <cellStyle name="Normal 34 8 8 2" xfId="48603"/>
    <cellStyle name="Normal 34 8 9" xfId="37782"/>
    <cellStyle name="Normal 34 9" xfId="3630"/>
    <cellStyle name="Normal 34 9 2" xfId="8354"/>
    <cellStyle name="Normal 34 9 2 2" xfId="20979"/>
    <cellStyle name="Normal 34 9 2 2 2" xfId="56195"/>
    <cellStyle name="Normal 34 9 2 3" xfId="43598"/>
    <cellStyle name="Normal 34 9 2 4" xfId="33584"/>
    <cellStyle name="Normal 34 9 3" xfId="10135"/>
    <cellStyle name="Normal 34 9 3 2" xfId="22755"/>
    <cellStyle name="Normal 34 9 3 2 2" xfId="57971"/>
    <cellStyle name="Normal 34 9 3 3" xfId="45374"/>
    <cellStyle name="Normal 34 9 3 4" xfId="35360"/>
    <cellStyle name="Normal 34 9 4" xfId="11930"/>
    <cellStyle name="Normal 34 9 4 2" xfId="24531"/>
    <cellStyle name="Normal 34 9 4 2 2" xfId="59747"/>
    <cellStyle name="Normal 34 9 4 3" xfId="47150"/>
    <cellStyle name="Normal 34 9 4 4" xfId="37136"/>
    <cellStyle name="Normal 34 9 5" xfId="16295"/>
    <cellStyle name="Normal 34 9 5 2" xfId="51511"/>
    <cellStyle name="Normal 34 9 5 3" xfId="28900"/>
    <cellStyle name="Normal 34 9 6" xfId="14517"/>
    <cellStyle name="Normal 34 9 6 2" xfId="49735"/>
    <cellStyle name="Normal 34 9 7" xfId="38914"/>
    <cellStyle name="Normal 34 9 8" xfId="27124"/>
    <cellStyle name="Normal 34_District Target Attainment" xfId="1355"/>
    <cellStyle name="Normal 35" xfId="1356"/>
    <cellStyle name="Normal 35 10" xfId="10698"/>
    <cellStyle name="Normal 35 10 2" xfId="23309"/>
    <cellStyle name="Normal 35 10 2 2" xfId="58525"/>
    <cellStyle name="Normal 35 10 3" xfId="45928"/>
    <cellStyle name="Normal 35 10 4" xfId="35914"/>
    <cellStyle name="Normal 35 11" xfId="15142"/>
    <cellStyle name="Normal 35 11 2" xfId="50358"/>
    <cellStyle name="Normal 35 11 3" xfId="27747"/>
    <cellStyle name="Normal 35 12" xfId="12555"/>
    <cellStyle name="Normal 35 12 2" xfId="47773"/>
    <cellStyle name="Normal 35 13" xfId="37761"/>
    <cellStyle name="Normal 35 14" xfId="25162"/>
    <cellStyle name="Normal 35 15" xfId="60375"/>
    <cellStyle name="Normal 35 2" xfId="3278"/>
    <cellStyle name="Normal 35 2 10" xfId="25646"/>
    <cellStyle name="Normal 35 2 11" xfId="61181"/>
    <cellStyle name="Normal 35 2 2" xfId="5078"/>
    <cellStyle name="Normal 35 2 2 2" xfId="17724"/>
    <cellStyle name="Normal 35 2 2 2 2" xfId="52940"/>
    <cellStyle name="Normal 35 2 2 2 3" xfId="30329"/>
    <cellStyle name="Normal 35 2 2 3" xfId="14170"/>
    <cellStyle name="Normal 35 2 2 3 2" xfId="49388"/>
    <cellStyle name="Normal 35 2 2 4" xfId="40343"/>
    <cellStyle name="Normal 35 2 2 5" xfId="26777"/>
    <cellStyle name="Normal 35 2 3" xfId="6548"/>
    <cellStyle name="Normal 35 2 3 2" xfId="19178"/>
    <cellStyle name="Normal 35 2 3 2 2" xfId="54394"/>
    <cellStyle name="Normal 35 2 3 3" xfId="41797"/>
    <cellStyle name="Normal 35 2 3 4" xfId="31783"/>
    <cellStyle name="Normal 35 2 4" xfId="8007"/>
    <cellStyle name="Normal 35 2 4 2" xfId="20632"/>
    <cellStyle name="Normal 35 2 4 2 2" xfId="55848"/>
    <cellStyle name="Normal 35 2 4 3" xfId="43251"/>
    <cellStyle name="Normal 35 2 4 4" xfId="33237"/>
    <cellStyle name="Normal 35 2 5" xfId="9788"/>
    <cellStyle name="Normal 35 2 5 2" xfId="22408"/>
    <cellStyle name="Normal 35 2 5 2 2" xfId="57624"/>
    <cellStyle name="Normal 35 2 5 3" xfId="45027"/>
    <cellStyle name="Normal 35 2 5 4" xfId="35013"/>
    <cellStyle name="Normal 35 2 6" xfId="11581"/>
    <cellStyle name="Normal 35 2 6 2" xfId="24184"/>
    <cellStyle name="Normal 35 2 6 2 2" xfId="59400"/>
    <cellStyle name="Normal 35 2 6 3" xfId="46803"/>
    <cellStyle name="Normal 35 2 6 4" xfId="36789"/>
    <cellStyle name="Normal 35 2 7" xfId="15948"/>
    <cellStyle name="Normal 35 2 7 2" xfId="51164"/>
    <cellStyle name="Normal 35 2 7 3" xfId="28553"/>
    <cellStyle name="Normal 35 2 8" xfId="13039"/>
    <cellStyle name="Normal 35 2 8 2" xfId="48257"/>
    <cellStyle name="Normal 35 2 9" xfId="38567"/>
    <cellStyle name="Normal 35 3" xfId="3607"/>
    <cellStyle name="Normal 35 3 10" xfId="27102"/>
    <cellStyle name="Normal 35 3 11" xfId="61506"/>
    <cellStyle name="Normal 35 3 2" xfId="5403"/>
    <cellStyle name="Normal 35 3 2 2" xfId="18049"/>
    <cellStyle name="Normal 35 3 2 2 2" xfId="53265"/>
    <cellStyle name="Normal 35 3 2 3" xfId="40668"/>
    <cellStyle name="Normal 35 3 2 4" xfId="30654"/>
    <cellStyle name="Normal 35 3 3" xfId="6873"/>
    <cellStyle name="Normal 35 3 3 2" xfId="19503"/>
    <cellStyle name="Normal 35 3 3 2 2" xfId="54719"/>
    <cellStyle name="Normal 35 3 3 3" xfId="42122"/>
    <cellStyle name="Normal 35 3 3 4" xfId="32108"/>
    <cellStyle name="Normal 35 3 4" xfId="8332"/>
    <cellStyle name="Normal 35 3 4 2" xfId="20957"/>
    <cellStyle name="Normal 35 3 4 2 2" xfId="56173"/>
    <cellStyle name="Normal 35 3 4 3" xfId="43576"/>
    <cellStyle name="Normal 35 3 4 4" xfId="33562"/>
    <cellStyle name="Normal 35 3 5" xfId="10113"/>
    <cellStyle name="Normal 35 3 5 2" xfId="22733"/>
    <cellStyle name="Normal 35 3 5 2 2" xfId="57949"/>
    <cellStyle name="Normal 35 3 5 3" xfId="45352"/>
    <cellStyle name="Normal 35 3 5 4" xfId="35338"/>
    <cellStyle name="Normal 35 3 6" xfId="11906"/>
    <cellStyle name="Normal 35 3 6 2" xfId="24509"/>
    <cellStyle name="Normal 35 3 6 2 2" xfId="59725"/>
    <cellStyle name="Normal 35 3 6 3" xfId="47128"/>
    <cellStyle name="Normal 35 3 6 4" xfId="37114"/>
    <cellStyle name="Normal 35 3 7" xfId="16273"/>
    <cellStyle name="Normal 35 3 7 2" xfId="51489"/>
    <cellStyle name="Normal 35 3 7 3" xfId="28878"/>
    <cellStyle name="Normal 35 3 8" xfId="14495"/>
    <cellStyle name="Normal 35 3 8 2" xfId="49713"/>
    <cellStyle name="Normal 35 3 9" xfId="38892"/>
    <cellStyle name="Normal 35 4" xfId="2769"/>
    <cellStyle name="Normal 35 4 10" xfId="26293"/>
    <cellStyle name="Normal 35 4 11" xfId="60697"/>
    <cellStyle name="Normal 35 4 2" xfId="4594"/>
    <cellStyle name="Normal 35 4 2 2" xfId="17240"/>
    <cellStyle name="Normal 35 4 2 2 2" xfId="52456"/>
    <cellStyle name="Normal 35 4 2 3" xfId="39859"/>
    <cellStyle name="Normal 35 4 2 4" xfId="29845"/>
    <cellStyle name="Normal 35 4 3" xfId="6064"/>
    <cellStyle name="Normal 35 4 3 2" xfId="18694"/>
    <cellStyle name="Normal 35 4 3 2 2" xfId="53910"/>
    <cellStyle name="Normal 35 4 3 3" xfId="41313"/>
    <cellStyle name="Normal 35 4 3 4" xfId="31299"/>
    <cellStyle name="Normal 35 4 4" xfId="7523"/>
    <cellStyle name="Normal 35 4 4 2" xfId="20148"/>
    <cellStyle name="Normal 35 4 4 2 2" xfId="55364"/>
    <cellStyle name="Normal 35 4 4 3" xfId="42767"/>
    <cellStyle name="Normal 35 4 4 4" xfId="32753"/>
    <cellStyle name="Normal 35 4 5" xfId="9304"/>
    <cellStyle name="Normal 35 4 5 2" xfId="21924"/>
    <cellStyle name="Normal 35 4 5 2 2" xfId="57140"/>
    <cellStyle name="Normal 35 4 5 3" xfId="44543"/>
    <cellStyle name="Normal 35 4 5 4" xfId="34529"/>
    <cellStyle name="Normal 35 4 6" xfId="11097"/>
    <cellStyle name="Normal 35 4 6 2" xfId="23700"/>
    <cellStyle name="Normal 35 4 6 2 2" xfId="58916"/>
    <cellStyle name="Normal 35 4 6 3" xfId="46319"/>
    <cellStyle name="Normal 35 4 6 4" xfId="36305"/>
    <cellStyle name="Normal 35 4 7" xfId="15464"/>
    <cellStyle name="Normal 35 4 7 2" xfId="50680"/>
    <cellStyle name="Normal 35 4 7 3" xfId="28069"/>
    <cellStyle name="Normal 35 4 8" xfId="13686"/>
    <cellStyle name="Normal 35 4 8 2" xfId="48904"/>
    <cellStyle name="Normal 35 4 9" xfId="38083"/>
    <cellStyle name="Normal 35 5" xfId="3932"/>
    <cellStyle name="Normal 35 5 2" xfId="8655"/>
    <cellStyle name="Normal 35 5 2 2" xfId="21280"/>
    <cellStyle name="Normal 35 5 2 2 2" xfId="56496"/>
    <cellStyle name="Normal 35 5 2 3" xfId="43899"/>
    <cellStyle name="Normal 35 5 2 4" xfId="33885"/>
    <cellStyle name="Normal 35 5 3" xfId="10436"/>
    <cellStyle name="Normal 35 5 3 2" xfId="23056"/>
    <cellStyle name="Normal 35 5 3 2 2" xfId="58272"/>
    <cellStyle name="Normal 35 5 3 3" xfId="45675"/>
    <cellStyle name="Normal 35 5 3 4" xfId="35661"/>
    <cellStyle name="Normal 35 5 4" xfId="12231"/>
    <cellStyle name="Normal 35 5 4 2" xfId="24832"/>
    <cellStyle name="Normal 35 5 4 2 2" xfId="60048"/>
    <cellStyle name="Normal 35 5 4 3" xfId="47451"/>
    <cellStyle name="Normal 35 5 4 4" xfId="37437"/>
    <cellStyle name="Normal 35 5 5" xfId="16596"/>
    <cellStyle name="Normal 35 5 5 2" xfId="51812"/>
    <cellStyle name="Normal 35 5 5 3" xfId="29201"/>
    <cellStyle name="Normal 35 5 6" xfId="14818"/>
    <cellStyle name="Normal 35 5 6 2" xfId="50036"/>
    <cellStyle name="Normal 35 5 7" xfId="39215"/>
    <cellStyle name="Normal 35 5 8" xfId="27425"/>
    <cellStyle name="Normal 35 6" xfId="4272"/>
    <cellStyle name="Normal 35 6 2" xfId="16918"/>
    <cellStyle name="Normal 35 6 2 2" xfId="52134"/>
    <cellStyle name="Normal 35 6 2 3" xfId="29523"/>
    <cellStyle name="Normal 35 6 3" xfId="13364"/>
    <cellStyle name="Normal 35 6 3 2" xfId="48582"/>
    <cellStyle name="Normal 35 6 4" xfId="39537"/>
    <cellStyle name="Normal 35 6 5" xfId="25971"/>
    <cellStyle name="Normal 35 7" xfId="5742"/>
    <cellStyle name="Normal 35 7 2" xfId="18372"/>
    <cellStyle name="Normal 35 7 2 2" xfId="53588"/>
    <cellStyle name="Normal 35 7 3" xfId="40991"/>
    <cellStyle name="Normal 35 7 4" xfId="30977"/>
    <cellStyle name="Normal 35 8" xfId="7201"/>
    <cellStyle name="Normal 35 8 2" xfId="19826"/>
    <cellStyle name="Normal 35 8 2 2" xfId="55042"/>
    <cellStyle name="Normal 35 8 3" xfId="42445"/>
    <cellStyle name="Normal 35 8 4" xfId="32431"/>
    <cellStyle name="Normal 35 9" xfId="8982"/>
    <cellStyle name="Normal 35 9 2" xfId="21602"/>
    <cellStyle name="Normal 35 9 2 2" xfId="56818"/>
    <cellStyle name="Normal 35 9 3" xfId="44221"/>
    <cellStyle name="Normal 35 9 4" xfId="34207"/>
    <cellStyle name="Normal 36" xfId="1357"/>
    <cellStyle name="Normal 36 10" xfId="10699"/>
    <cellStyle name="Normal 36 10 2" xfId="23310"/>
    <cellStyle name="Normal 36 10 2 2" xfId="58526"/>
    <cellStyle name="Normal 36 10 3" xfId="45929"/>
    <cellStyle name="Normal 36 10 4" xfId="35915"/>
    <cellStyle name="Normal 36 11" xfId="15143"/>
    <cellStyle name="Normal 36 11 2" xfId="50359"/>
    <cellStyle name="Normal 36 11 3" xfId="27748"/>
    <cellStyle name="Normal 36 12" xfId="12556"/>
    <cellStyle name="Normal 36 12 2" xfId="47774"/>
    <cellStyle name="Normal 36 13" xfId="37762"/>
    <cellStyle name="Normal 36 14" xfId="25163"/>
    <cellStyle name="Normal 36 15" xfId="60376"/>
    <cellStyle name="Normal 36 2" xfId="3279"/>
    <cellStyle name="Normal 36 2 10" xfId="25647"/>
    <cellStyle name="Normal 36 2 11" xfId="61182"/>
    <cellStyle name="Normal 36 2 2" xfId="5079"/>
    <cellStyle name="Normal 36 2 2 2" xfId="17725"/>
    <cellStyle name="Normal 36 2 2 2 2" xfId="52941"/>
    <cellStyle name="Normal 36 2 2 2 3" xfId="30330"/>
    <cellStyle name="Normal 36 2 2 3" xfId="14171"/>
    <cellStyle name="Normal 36 2 2 3 2" xfId="49389"/>
    <cellStyle name="Normal 36 2 2 4" xfId="40344"/>
    <cellStyle name="Normal 36 2 2 5" xfId="26778"/>
    <cellStyle name="Normal 36 2 3" xfId="6549"/>
    <cellStyle name="Normal 36 2 3 2" xfId="19179"/>
    <cellStyle name="Normal 36 2 3 2 2" xfId="54395"/>
    <cellStyle name="Normal 36 2 3 3" xfId="41798"/>
    <cellStyle name="Normal 36 2 3 4" xfId="31784"/>
    <cellStyle name="Normal 36 2 4" xfId="8008"/>
    <cellStyle name="Normal 36 2 4 2" xfId="20633"/>
    <cellStyle name="Normal 36 2 4 2 2" xfId="55849"/>
    <cellStyle name="Normal 36 2 4 3" xfId="43252"/>
    <cellStyle name="Normal 36 2 4 4" xfId="33238"/>
    <cellStyle name="Normal 36 2 5" xfId="9789"/>
    <cellStyle name="Normal 36 2 5 2" xfId="22409"/>
    <cellStyle name="Normal 36 2 5 2 2" xfId="57625"/>
    <cellStyle name="Normal 36 2 5 3" xfId="45028"/>
    <cellStyle name="Normal 36 2 5 4" xfId="35014"/>
    <cellStyle name="Normal 36 2 6" xfId="11582"/>
    <cellStyle name="Normal 36 2 6 2" xfId="24185"/>
    <cellStyle name="Normal 36 2 6 2 2" xfId="59401"/>
    <cellStyle name="Normal 36 2 6 3" xfId="46804"/>
    <cellStyle name="Normal 36 2 6 4" xfId="36790"/>
    <cellStyle name="Normal 36 2 7" xfId="15949"/>
    <cellStyle name="Normal 36 2 7 2" xfId="51165"/>
    <cellStyle name="Normal 36 2 7 3" xfId="28554"/>
    <cellStyle name="Normal 36 2 8" xfId="13040"/>
    <cellStyle name="Normal 36 2 8 2" xfId="48258"/>
    <cellStyle name="Normal 36 2 9" xfId="38568"/>
    <cellStyle name="Normal 36 3" xfId="3608"/>
    <cellStyle name="Normal 36 3 10" xfId="27103"/>
    <cellStyle name="Normal 36 3 11" xfId="61507"/>
    <cellStyle name="Normal 36 3 2" xfId="5404"/>
    <cellStyle name="Normal 36 3 2 2" xfId="18050"/>
    <cellStyle name="Normal 36 3 2 2 2" xfId="53266"/>
    <cellStyle name="Normal 36 3 2 3" xfId="40669"/>
    <cellStyle name="Normal 36 3 2 4" xfId="30655"/>
    <cellStyle name="Normal 36 3 3" xfId="6874"/>
    <cellStyle name="Normal 36 3 3 2" xfId="19504"/>
    <cellStyle name="Normal 36 3 3 2 2" xfId="54720"/>
    <cellStyle name="Normal 36 3 3 3" xfId="42123"/>
    <cellStyle name="Normal 36 3 3 4" xfId="32109"/>
    <cellStyle name="Normal 36 3 4" xfId="8333"/>
    <cellStyle name="Normal 36 3 4 2" xfId="20958"/>
    <cellStyle name="Normal 36 3 4 2 2" xfId="56174"/>
    <cellStyle name="Normal 36 3 4 3" xfId="43577"/>
    <cellStyle name="Normal 36 3 4 4" xfId="33563"/>
    <cellStyle name="Normal 36 3 5" xfId="10114"/>
    <cellStyle name="Normal 36 3 5 2" xfId="22734"/>
    <cellStyle name="Normal 36 3 5 2 2" xfId="57950"/>
    <cellStyle name="Normal 36 3 5 3" xfId="45353"/>
    <cellStyle name="Normal 36 3 5 4" xfId="35339"/>
    <cellStyle name="Normal 36 3 6" xfId="11907"/>
    <cellStyle name="Normal 36 3 6 2" xfId="24510"/>
    <cellStyle name="Normal 36 3 6 2 2" xfId="59726"/>
    <cellStyle name="Normal 36 3 6 3" xfId="47129"/>
    <cellStyle name="Normal 36 3 6 4" xfId="37115"/>
    <cellStyle name="Normal 36 3 7" xfId="16274"/>
    <cellStyle name="Normal 36 3 7 2" xfId="51490"/>
    <cellStyle name="Normal 36 3 7 3" xfId="28879"/>
    <cellStyle name="Normal 36 3 8" xfId="14496"/>
    <cellStyle name="Normal 36 3 8 2" xfId="49714"/>
    <cellStyle name="Normal 36 3 9" xfId="38893"/>
    <cellStyle name="Normal 36 4" xfId="2770"/>
    <cellStyle name="Normal 36 4 10" xfId="26294"/>
    <cellStyle name="Normal 36 4 11" xfId="60698"/>
    <cellStyle name="Normal 36 4 2" xfId="4595"/>
    <cellStyle name="Normal 36 4 2 2" xfId="17241"/>
    <cellStyle name="Normal 36 4 2 2 2" xfId="52457"/>
    <cellStyle name="Normal 36 4 2 3" xfId="39860"/>
    <cellStyle name="Normal 36 4 2 4" xfId="29846"/>
    <cellStyle name="Normal 36 4 3" xfId="6065"/>
    <cellStyle name="Normal 36 4 3 2" xfId="18695"/>
    <cellStyle name="Normal 36 4 3 2 2" xfId="53911"/>
    <cellStyle name="Normal 36 4 3 3" xfId="41314"/>
    <cellStyle name="Normal 36 4 3 4" xfId="31300"/>
    <cellStyle name="Normal 36 4 4" xfId="7524"/>
    <cellStyle name="Normal 36 4 4 2" xfId="20149"/>
    <cellStyle name="Normal 36 4 4 2 2" xfId="55365"/>
    <cellStyle name="Normal 36 4 4 3" xfId="42768"/>
    <cellStyle name="Normal 36 4 4 4" xfId="32754"/>
    <cellStyle name="Normal 36 4 5" xfId="9305"/>
    <cellStyle name="Normal 36 4 5 2" xfId="21925"/>
    <cellStyle name="Normal 36 4 5 2 2" xfId="57141"/>
    <cellStyle name="Normal 36 4 5 3" xfId="44544"/>
    <cellStyle name="Normal 36 4 5 4" xfId="34530"/>
    <cellStyle name="Normal 36 4 6" xfId="11098"/>
    <cellStyle name="Normal 36 4 6 2" xfId="23701"/>
    <cellStyle name="Normal 36 4 6 2 2" xfId="58917"/>
    <cellStyle name="Normal 36 4 6 3" xfId="46320"/>
    <cellStyle name="Normal 36 4 6 4" xfId="36306"/>
    <cellStyle name="Normal 36 4 7" xfId="15465"/>
    <cellStyle name="Normal 36 4 7 2" xfId="50681"/>
    <cellStyle name="Normal 36 4 7 3" xfId="28070"/>
    <cellStyle name="Normal 36 4 8" xfId="13687"/>
    <cellStyle name="Normal 36 4 8 2" xfId="48905"/>
    <cellStyle name="Normal 36 4 9" xfId="38084"/>
    <cellStyle name="Normal 36 5" xfId="3933"/>
    <cellStyle name="Normal 36 5 2" xfId="8656"/>
    <cellStyle name="Normal 36 5 2 2" xfId="21281"/>
    <cellStyle name="Normal 36 5 2 2 2" xfId="56497"/>
    <cellStyle name="Normal 36 5 2 3" xfId="43900"/>
    <cellStyle name="Normal 36 5 2 4" xfId="33886"/>
    <cellStyle name="Normal 36 5 3" xfId="10437"/>
    <cellStyle name="Normal 36 5 3 2" xfId="23057"/>
    <cellStyle name="Normal 36 5 3 2 2" xfId="58273"/>
    <cellStyle name="Normal 36 5 3 3" xfId="45676"/>
    <cellStyle name="Normal 36 5 3 4" xfId="35662"/>
    <cellStyle name="Normal 36 5 4" xfId="12232"/>
    <cellStyle name="Normal 36 5 4 2" xfId="24833"/>
    <cellStyle name="Normal 36 5 4 2 2" xfId="60049"/>
    <cellStyle name="Normal 36 5 4 3" xfId="47452"/>
    <cellStyle name="Normal 36 5 4 4" xfId="37438"/>
    <cellStyle name="Normal 36 5 5" xfId="16597"/>
    <cellStyle name="Normal 36 5 5 2" xfId="51813"/>
    <cellStyle name="Normal 36 5 5 3" xfId="29202"/>
    <cellStyle name="Normal 36 5 6" xfId="14819"/>
    <cellStyle name="Normal 36 5 6 2" xfId="50037"/>
    <cellStyle name="Normal 36 5 7" xfId="39216"/>
    <cellStyle name="Normal 36 5 8" xfId="27426"/>
    <cellStyle name="Normal 36 6" xfId="4273"/>
    <cellStyle name="Normal 36 6 2" xfId="16919"/>
    <cellStyle name="Normal 36 6 2 2" xfId="52135"/>
    <cellStyle name="Normal 36 6 2 3" xfId="29524"/>
    <cellStyle name="Normal 36 6 3" xfId="13365"/>
    <cellStyle name="Normal 36 6 3 2" xfId="48583"/>
    <cellStyle name="Normal 36 6 4" xfId="39538"/>
    <cellStyle name="Normal 36 6 5" xfId="25972"/>
    <cellStyle name="Normal 36 7" xfId="5743"/>
    <cellStyle name="Normal 36 7 2" xfId="18373"/>
    <cellStyle name="Normal 36 7 2 2" xfId="53589"/>
    <cellStyle name="Normal 36 7 3" xfId="40992"/>
    <cellStyle name="Normal 36 7 4" xfId="30978"/>
    <cellStyle name="Normal 36 8" xfId="7202"/>
    <cellStyle name="Normal 36 8 2" xfId="19827"/>
    <cellStyle name="Normal 36 8 2 2" xfId="55043"/>
    <cellStyle name="Normal 36 8 3" xfId="42446"/>
    <cellStyle name="Normal 36 8 4" xfId="32432"/>
    <cellStyle name="Normal 36 9" xfId="8983"/>
    <cellStyle name="Normal 36 9 2" xfId="21603"/>
    <cellStyle name="Normal 36 9 2 2" xfId="56819"/>
    <cellStyle name="Normal 36 9 3" xfId="44222"/>
    <cellStyle name="Normal 36 9 4" xfId="34208"/>
    <cellStyle name="Normal 37" xfId="1358"/>
    <cellStyle name="Normal 37 10" xfId="10700"/>
    <cellStyle name="Normal 37 10 2" xfId="23311"/>
    <cellStyle name="Normal 37 10 2 2" xfId="58527"/>
    <cellStyle name="Normal 37 10 3" xfId="45930"/>
    <cellStyle name="Normal 37 10 4" xfId="35916"/>
    <cellStyle name="Normal 37 11" xfId="15144"/>
    <cellStyle name="Normal 37 11 2" xfId="50360"/>
    <cellStyle name="Normal 37 11 3" xfId="27749"/>
    <cellStyle name="Normal 37 12" xfId="12557"/>
    <cellStyle name="Normal 37 12 2" xfId="47775"/>
    <cellStyle name="Normal 37 13" xfId="37763"/>
    <cellStyle name="Normal 37 14" xfId="25164"/>
    <cellStyle name="Normal 37 15" xfId="60377"/>
    <cellStyle name="Normal 37 2" xfId="3280"/>
    <cellStyle name="Normal 37 2 10" xfId="25648"/>
    <cellStyle name="Normal 37 2 11" xfId="61183"/>
    <cellStyle name="Normal 37 2 2" xfId="5080"/>
    <cellStyle name="Normal 37 2 2 2" xfId="17726"/>
    <cellStyle name="Normal 37 2 2 2 2" xfId="52942"/>
    <cellStyle name="Normal 37 2 2 2 3" xfId="30331"/>
    <cellStyle name="Normal 37 2 2 3" xfId="14172"/>
    <cellStyle name="Normal 37 2 2 3 2" xfId="49390"/>
    <cellStyle name="Normal 37 2 2 4" xfId="40345"/>
    <cellStyle name="Normal 37 2 2 5" xfId="26779"/>
    <cellStyle name="Normal 37 2 3" xfId="6550"/>
    <cellStyle name="Normal 37 2 3 2" xfId="19180"/>
    <cellStyle name="Normal 37 2 3 2 2" xfId="54396"/>
    <cellStyle name="Normal 37 2 3 3" xfId="41799"/>
    <cellStyle name="Normal 37 2 3 4" xfId="31785"/>
    <cellStyle name="Normal 37 2 4" xfId="8009"/>
    <cellStyle name="Normal 37 2 4 2" xfId="20634"/>
    <cellStyle name="Normal 37 2 4 2 2" xfId="55850"/>
    <cellStyle name="Normal 37 2 4 3" xfId="43253"/>
    <cellStyle name="Normal 37 2 4 4" xfId="33239"/>
    <cellStyle name="Normal 37 2 5" xfId="9790"/>
    <cellStyle name="Normal 37 2 5 2" xfId="22410"/>
    <cellStyle name="Normal 37 2 5 2 2" xfId="57626"/>
    <cellStyle name="Normal 37 2 5 3" xfId="45029"/>
    <cellStyle name="Normal 37 2 5 4" xfId="35015"/>
    <cellStyle name="Normal 37 2 6" xfId="11583"/>
    <cellStyle name="Normal 37 2 6 2" xfId="24186"/>
    <cellStyle name="Normal 37 2 6 2 2" xfId="59402"/>
    <cellStyle name="Normal 37 2 6 3" xfId="46805"/>
    <cellStyle name="Normal 37 2 6 4" xfId="36791"/>
    <cellStyle name="Normal 37 2 7" xfId="15950"/>
    <cellStyle name="Normal 37 2 7 2" xfId="51166"/>
    <cellStyle name="Normal 37 2 7 3" xfId="28555"/>
    <cellStyle name="Normal 37 2 8" xfId="13041"/>
    <cellStyle name="Normal 37 2 8 2" xfId="48259"/>
    <cellStyle name="Normal 37 2 9" xfId="38569"/>
    <cellStyle name="Normal 37 3" xfId="3609"/>
    <cellStyle name="Normal 37 3 10" xfId="27104"/>
    <cellStyle name="Normal 37 3 11" xfId="61508"/>
    <cellStyle name="Normal 37 3 2" xfId="5405"/>
    <cellStyle name="Normal 37 3 2 2" xfId="18051"/>
    <cellStyle name="Normal 37 3 2 2 2" xfId="53267"/>
    <cellStyle name="Normal 37 3 2 3" xfId="40670"/>
    <cellStyle name="Normal 37 3 2 4" xfId="30656"/>
    <cellStyle name="Normal 37 3 3" xfId="6875"/>
    <cellStyle name="Normal 37 3 3 2" xfId="19505"/>
    <cellStyle name="Normal 37 3 3 2 2" xfId="54721"/>
    <cellStyle name="Normal 37 3 3 3" xfId="42124"/>
    <cellStyle name="Normal 37 3 3 4" xfId="32110"/>
    <cellStyle name="Normal 37 3 4" xfId="8334"/>
    <cellStyle name="Normal 37 3 4 2" xfId="20959"/>
    <cellStyle name="Normal 37 3 4 2 2" xfId="56175"/>
    <cellStyle name="Normal 37 3 4 3" xfId="43578"/>
    <cellStyle name="Normal 37 3 4 4" xfId="33564"/>
    <cellStyle name="Normal 37 3 5" xfId="10115"/>
    <cellStyle name="Normal 37 3 5 2" xfId="22735"/>
    <cellStyle name="Normal 37 3 5 2 2" xfId="57951"/>
    <cellStyle name="Normal 37 3 5 3" xfId="45354"/>
    <cellStyle name="Normal 37 3 5 4" xfId="35340"/>
    <cellStyle name="Normal 37 3 6" xfId="11908"/>
    <cellStyle name="Normal 37 3 6 2" xfId="24511"/>
    <cellStyle name="Normal 37 3 6 2 2" xfId="59727"/>
    <cellStyle name="Normal 37 3 6 3" xfId="47130"/>
    <cellStyle name="Normal 37 3 6 4" xfId="37116"/>
    <cellStyle name="Normal 37 3 7" xfId="16275"/>
    <cellStyle name="Normal 37 3 7 2" xfId="51491"/>
    <cellStyle name="Normal 37 3 7 3" xfId="28880"/>
    <cellStyle name="Normal 37 3 8" xfId="14497"/>
    <cellStyle name="Normal 37 3 8 2" xfId="49715"/>
    <cellStyle name="Normal 37 3 9" xfId="38894"/>
    <cellStyle name="Normal 37 4" xfId="2771"/>
    <cellStyle name="Normal 37 4 10" xfId="26295"/>
    <cellStyle name="Normal 37 4 11" xfId="60699"/>
    <cellStyle name="Normal 37 4 2" xfId="4596"/>
    <cellStyle name="Normal 37 4 2 2" xfId="17242"/>
    <cellStyle name="Normal 37 4 2 2 2" xfId="52458"/>
    <cellStyle name="Normal 37 4 2 3" xfId="39861"/>
    <cellStyle name="Normal 37 4 2 4" xfId="29847"/>
    <cellStyle name="Normal 37 4 3" xfId="6066"/>
    <cellStyle name="Normal 37 4 3 2" xfId="18696"/>
    <cellStyle name="Normal 37 4 3 2 2" xfId="53912"/>
    <cellStyle name="Normal 37 4 3 3" xfId="41315"/>
    <cellStyle name="Normal 37 4 3 4" xfId="31301"/>
    <cellStyle name="Normal 37 4 4" xfId="7525"/>
    <cellStyle name="Normal 37 4 4 2" xfId="20150"/>
    <cellStyle name="Normal 37 4 4 2 2" xfId="55366"/>
    <cellStyle name="Normal 37 4 4 3" xfId="42769"/>
    <cellStyle name="Normal 37 4 4 4" xfId="32755"/>
    <cellStyle name="Normal 37 4 5" xfId="9306"/>
    <cellStyle name="Normal 37 4 5 2" xfId="21926"/>
    <cellStyle name="Normal 37 4 5 2 2" xfId="57142"/>
    <cellStyle name="Normal 37 4 5 3" xfId="44545"/>
    <cellStyle name="Normal 37 4 5 4" xfId="34531"/>
    <cellStyle name="Normal 37 4 6" xfId="11099"/>
    <cellStyle name="Normal 37 4 6 2" xfId="23702"/>
    <cellStyle name="Normal 37 4 6 2 2" xfId="58918"/>
    <cellStyle name="Normal 37 4 6 3" xfId="46321"/>
    <cellStyle name="Normal 37 4 6 4" xfId="36307"/>
    <cellStyle name="Normal 37 4 7" xfId="15466"/>
    <cellStyle name="Normal 37 4 7 2" xfId="50682"/>
    <cellStyle name="Normal 37 4 7 3" xfId="28071"/>
    <cellStyle name="Normal 37 4 8" xfId="13688"/>
    <cellStyle name="Normal 37 4 8 2" xfId="48906"/>
    <cellStyle name="Normal 37 4 9" xfId="38085"/>
    <cellStyle name="Normal 37 5" xfId="3934"/>
    <cellStyle name="Normal 37 5 2" xfId="8657"/>
    <cellStyle name="Normal 37 5 2 2" xfId="21282"/>
    <cellStyle name="Normal 37 5 2 2 2" xfId="56498"/>
    <cellStyle name="Normal 37 5 2 3" xfId="43901"/>
    <cellStyle name="Normal 37 5 2 4" xfId="33887"/>
    <cellStyle name="Normal 37 5 3" xfId="10438"/>
    <cellStyle name="Normal 37 5 3 2" xfId="23058"/>
    <cellStyle name="Normal 37 5 3 2 2" xfId="58274"/>
    <cellStyle name="Normal 37 5 3 3" xfId="45677"/>
    <cellStyle name="Normal 37 5 3 4" xfId="35663"/>
    <cellStyle name="Normal 37 5 4" xfId="12233"/>
    <cellStyle name="Normal 37 5 4 2" xfId="24834"/>
    <cellStyle name="Normal 37 5 4 2 2" xfId="60050"/>
    <cellStyle name="Normal 37 5 4 3" xfId="47453"/>
    <cellStyle name="Normal 37 5 4 4" xfId="37439"/>
    <cellStyle name="Normal 37 5 5" xfId="16598"/>
    <cellStyle name="Normal 37 5 5 2" xfId="51814"/>
    <cellStyle name="Normal 37 5 5 3" xfId="29203"/>
    <cellStyle name="Normal 37 5 6" xfId="14820"/>
    <cellStyle name="Normal 37 5 6 2" xfId="50038"/>
    <cellStyle name="Normal 37 5 7" xfId="39217"/>
    <cellStyle name="Normal 37 5 8" xfId="27427"/>
    <cellStyle name="Normal 37 6" xfId="4274"/>
    <cellStyle name="Normal 37 6 2" xfId="16920"/>
    <cellStyle name="Normal 37 6 2 2" xfId="52136"/>
    <cellStyle name="Normal 37 6 2 3" xfId="29525"/>
    <cellStyle name="Normal 37 6 3" xfId="13366"/>
    <cellStyle name="Normal 37 6 3 2" xfId="48584"/>
    <cellStyle name="Normal 37 6 4" xfId="39539"/>
    <cellStyle name="Normal 37 6 5" xfId="25973"/>
    <cellStyle name="Normal 37 7" xfId="5744"/>
    <cellStyle name="Normal 37 7 2" xfId="18374"/>
    <cellStyle name="Normal 37 7 2 2" xfId="53590"/>
    <cellStyle name="Normal 37 7 3" xfId="40993"/>
    <cellStyle name="Normal 37 7 4" xfId="30979"/>
    <cellStyle name="Normal 37 8" xfId="7203"/>
    <cellStyle name="Normal 37 8 2" xfId="19828"/>
    <cellStyle name="Normal 37 8 2 2" xfId="55044"/>
    <cellStyle name="Normal 37 8 3" xfId="42447"/>
    <cellStyle name="Normal 37 8 4" xfId="32433"/>
    <cellStyle name="Normal 37 9" xfId="8984"/>
    <cellStyle name="Normal 37 9 2" xfId="21604"/>
    <cellStyle name="Normal 37 9 2 2" xfId="56820"/>
    <cellStyle name="Normal 37 9 3" xfId="44223"/>
    <cellStyle name="Normal 37 9 4" xfId="34209"/>
    <cellStyle name="Normal 38" xfId="1359"/>
    <cellStyle name="Normal 38 10" xfId="10701"/>
    <cellStyle name="Normal 38 10 2" xfId="23312"/>
    <cellStyle name="Normal 38 10 2 2" xfId="58528"/>
    <cellStyle name="Normal 38 10 3" xfId="45931"/>
    <cellStyle name="Normal 38 10 4" xfId="35917"/>
    <cellStyle name="Normal 38 11" xfId="15145"/>
    <cellStyle name="Normal 38 11 2" xfId="50361"/>
    <cellStyle name="Normal 38 11 3" xfId="27750"/>
    <cellStyle name="Normal 38 12" xfId="12558"/>
    <cellStyle name="Normal 38 12 2" xfId="47776"/>
    <cellStyle name="Normal 38 13" xfId="37764"/>
    <cellStyle name="Normal 38 14" xfId="25165"/>
    <cellStyle name="Normal 38 15" xfId="60378"/>
    <cellStyle name="Normal 38 2" xfId="3281"/>
    <cellStyle name="Normal 38 2 10" xfId="25649"/>
    <cellStyle name="Normal 38 2 11" xfId="61184"/>
    <cellStyle name="Normal 38 2 2" xfId="5081"/>
    <cellStyle name="Normal 38 2 2 2" xfId="17727"/>
    <cellStyle name="Normal 38 2 2 2 2" xfId="52943"/>
    <cellStyle name="Normal 38 2 2 2 3" xfId="30332"/>
    <cellStyle name="Normal 38 2 2 3" xfId="14173"/>
    <cellStyle name="Normal 38 2 2 3 2" xfId="49391"/>
    <cellStyle name="Normal 38 2 2 4" xfId="40346"/>
    <cellStyle name="Normal 38 2 2 5" xfId="26780"/>
    <cellStyle name="Normal 38 2 3" xfId="6551"/>
    <cellStyle name="Normal 38 2 3 2" xfId="19181"/>
    <cellStyle name="Normal 38 2 3 2 2" xfId="54397"/>
    <cellStyle name="Normal 38 2 3 3" xfId="41800"/>
    <cellStyle name="Normal 38 2 3 4" xfId="31786"/>
    <cellStyle name="Normal 38 2 4" xfId="8010"/>
    <cellStyle name="Normal 38 2 4 2" xfId="20635"/>
    <cellStyle name="Normal 38 2 4 2 2" xfId="55851"/>
    <cellStyle name="Normal 38 2 4 3" xfId="43254"/>
    <cellStyle name="Normal 38 2 4 4" xfId="33240"/>
    <cellStyle name="Normal 38 2 5" xfId="9791"/>
    <cellStyle name="Normal 38 2 5 2" xfId="22411"/>
    <cellStyle name="Normal 38 2 5 2 2" xfId="57627"/>
    <cellStyle name="Normal 38 2 5 3" xfId="45030"/>
    <cellStyle name="Normal 38 2 5 4" xfId="35016"/>
    <cellStyle name="Normal 38 2 6" xfId="11584"/>
    <cellStyle name="Normal 38 2 6 2" xfId="24187"/>
    <cellStyle name="Normal 38 2 6 2 2" xfId="59403"/>
    <cellStyle name="Normal 38 2 6 3" xfId="46806"/>
    <cellStyle name="Normal 38 2 6 4" xfId="36792"/>
    <cellStyle name="Normal 38 2 7" xfId="15951"/>
    <cellStyle name="Normal 38 2 7 2" xfId="51167"/>
    <cellStyle name="Normal 38 2 7 3" xfId="28556"/>
    <cellStyle name="Normal 38 2 8" xfId="13042"/>
    <cellStyle name="Normal 38 2 8 2" xfId="48260"/>
    <cellStyle name="Normal 38 2 9" xfId="38570"/>
    <cellStyle name="Normal 38 3" xfId="3610"/>
    <cellStyle name="Normal 38 3 10" xfId="27105"/>
    <cellStyle name="Normal 38 3 11" xfId="61509"/>
    <cellStyle name="Normal 38 3 2" xfId="5406"/>
    <cellStyle name="Normal 38 3 2 2" xfId="18052"/>
    <cellStyle name="Normal 38 3 2 2 2" xfId="53268"/>
    <cellStyle name="Normal 38 3 2 3" xfId="40671"/>
    <cellStyle name="Normal 38 3 2 4" xfId="30657"/>
    <cellStyle name="Normal 38 3 3" xfId="6876"/>
    <cellStyle name="Normal 38 3 3 2" xfId="19506"/>
    <cellStyle name="Normal 38 3 3 2 2" xfId="54722"/>
    <cellStyle name="Normal 38 3 3 3" xfId="42125"/>
    <cellStyle name="Normal 38 3 3 4" xfId="32111"/>
    <cellStyle name="Normal 38 3 4" xfId="8335"/>
    <cellStyle name="Normal 38 3 4 2" xfId="20960"/>
    <cellStyle name="Normal 38 3 4 2 2" xfId="56176"/>
    <cellStyle name="Normal 38 3 4 3" xfId="43579"/>
    <cellStyle name="Normal 38 3 4 4" xfId="33565"/>
    <cellStyle name="Normal 38 3 5" xfId="10116"/>
    <cellStyle name="Normal 38 3 5 2" xfId="22736"/>
    <cellStyle name="Normal 38 3 5 2 2" xfId="57952"/>
    <cellStyle name="Normal 38 3 5 3" xfId="45355"/>
    <cellStyle name="Normal 38 3 5 4" xfId="35341"/>
    <cellStyle name="Normal 38 3 6" xfId="11909"/>
    <cellStyle name="Normal 38 3 6 2" xfId="24512"/>
    <cellStyle name="Normal 38 3 6 2 2" xfId="59728"/>
    <cellStyle name="Normal 38 3 6 3" xfId="47131"/>
    <cellStyle name="Normal 38 3 6 4" xfId="37117"/>
    <cellStyle name="Normal 38 3 7" xfId="16276"/>
    <cellStyle name="Normal 38 3 7 2" xfId="51492"/>
    <cellStyle name="Normal 38 3 7 3" xfId="28881"/>
    <cellStyle name="Normal 38 3 8" xfId="14498"/>
    <cellStyle name="Normal 38 3 8 2" xfId="49716"/>
    <cellStyle name="Normal 38 3 9" xfId="38895"/>
    <cellStyle name="Normal 38 4" xfId="2772"/>
    <cellStyle name="Normal 38 4 10" xfId="26296"/>
    <cellStyle name="Normal 38 4 11" xfId="60700"/>
    <cellStyle name="Normal 38 4 2" xfId="4597"/>
    <cellStyle name="Normal 38 4 2 2" xfId="17243"/>
    <cellStyle name="Normal 38 4 2 2 2" xfId="52459"/>
    <cellStyle name="Normal 38 4 2 3" xfId="39862"/>
    <cellStyle name="Normal 38 4 2 4" xfId="29848"/>
    <cellStyle name="Normal 38 4 3" xfId="6067"/>
    <cellStyle name="Normal 38 4 3 2" xfId="18697"/>
    <cellStyle name="Normal 38 4 3 2 2" xfId="53913"/>
    <cellStyle name="Normal 38 4 3 3" xfId="41316"/>
    <cellStyle name="Normal 38 4 3 4" xfId="31302"/>
    <cellStyle name="Normal 38 4 4" xfId="7526"/>
    <cellStyle name="Normal 38 4 4 2" xfId="20151"/>
    <cellStyle name="Normal 38 4 4 2 2" xfId="55367"/>
    <cellStyle name="Normal 38 4 4 3" xfId="42770"/>
    <cellStyle name="Normal 38 4 4 4" xfId="32756"/>
    <cellStyle name="Normal 38 4 5" xfId="9307"/>
    <cellStyle name="Normal 38 4 5 2" xfId="21927"/>
    <cellStyle name="Normal 38 4 5 2 2" xfId="57143"/>
    <cellStyle name="Normal 38 4 5 3" xfId="44546"/>
    <cellStyle name="Normal 38 4 5 4" xfId="34532"/>
    <cellStyle name="Normal 38 4 6" xfId="11100"/>
    <cellStyle name="Normal 38 4 6 2" xfId="23703"/>
    <cellStyle name="Normal 38 4 6 2 2" xfId="58919"/>
    <cellStyle name="Normal 38 4 6 3" xfId="46322"/>
    <cellStyle name="Normal 38 4 6 4" xfId="36308"/>
    <cellStyle name="Normal 38 4 7" xfId="15467"/>
    <cellStyle name="Normal 38 4 7 2" xfId="50683"/>
    <cellStyle name="Normal 38 4 7 3" xfId="28072"/>
    <cellStyle name="Normal 38 4 8" xfId="13689"/>
    <cellStyle name="Normal 38 4 8 2" xfId="48907"/>
    <cellStyle name="Normal 38 4 9" xfId="38086"/>
    <cellStyle name="Normal 38 5" xfId="3935"/>
    <cellStyle name="Normal 38 5 2" xfId="8658"/>
    <cellStyle name="Normal 38 5 2 2" xfId="21283"/>
    <cellStyle name="Normal 38 5 2 2 2" xfId="56499"/>
    <cellStyle name="Normal 38 5 2 3" xfId="43902"/>
    <cellStyle name="Normal 38 5 2 4" xfId="33888"/>
    <cellStyle name="Normal 38 5 3" xfId="10439"/>
    <cellStyle name="Normal 38 5 3 2" xfId="23059"/>
    <cellStyle name="Normal 38 5 3 2 2" xfId="58275"/>
    <cellStyle name="Normal 38 5 3 3" xfId="45678"/>
    <cellStyle name="Normal 38 5 3 4" xfId="35664"/>
    <cellStyle name="Normal 38 5 4" xfId="12234"/>
    <cellStyle name="Normal 38 5 4 2" xfId="24835"/>
    <cellStyle name="Normal 38 5 4 2 2" xfId="60051"/>
    <cellStyle name="Normal 38 5 4 3" xfId="47454"/>
    <cellStyle name="Normal 38 5 4 4" xfId="37440"/>
    <cellStyle name="Normal 38 5 5" xfId="16599"/>
    <cellStyle name="Normal 38 5 5 2" xfId="51815"/>
    <cellStyle name="Normal 38 5 5 3" xfId="29204"/>
    <cellStyle name="Normal 38 5 6" xfId="14821"/>
    <cellStyle name="Normal 38 5 6 2" xfId="50039"/>
    <cellStyle name="Normal 38 5 7" xfId="39218"/>
    <cellStyle name="Normal 38 5 8" xfId="27428"/>
    <cellStyle name="Normal 38 6" xfId="4275"/>
    <cellStyle name="Normal 38 6 2" xfId="16921"/>
    <cellStyle name="Normal 38 6 2 2" xfId="52137"/>
    <cellStyle name="Normal 38 6 2 3" xfId="29526"/>
    <cellStyle name="Normal 38 6 3" xfId="13367"/>
    <cellStyle name="Normal 38 6 3 2" xfId="48585"/>
    <cellStyle name="Normal 38 6 4" xfId="39540"/>
    <cellStyle name="Normal 38 6 5" xfId="25974"/>
    <cellStyle name="Normal 38 7" xfId="5745"/>
    <cellStyle name="Normal 38 7 2" xfId="18375"/>
    <cellStyle name="Normal 38 7 2 2" xfId="53591"/>
    <cellStyle name="Normal 38 7 3" xfId="40994"/>
    <cellStyle name="Normal 38 7 4" xfId="30980"/>
    <cellStyle name="Normal 38 8" xfId="7204"/>
    <cellStyle name="Normal 38 8 2" xfId="19829"/>
    <cellStyle name="Normal 38 8 2 2" xfId="55045"/>
    <cellStyle name="Normal 38 8 3" xfId="42448"/>
    <cellStyle name="Normal 38 8 4" xfId="32434"/>
    <cellStyle name="Normal 38 9" xfId="8985"/>
    <cellStyle name="Normal 38 9 2" xfId="21605"/>
    <cellStyle name="Normal 38 9 2 2" xfId="56821"/>
    <cellStyle name="Normal 38 9 3" xfId="44224"/>
    <cellStyle name="Normal 38 9 4" xfId="34210"/>
    <cellStyle name="Normal 39" xfId="1360"/>
    <cellStyle name="Normal 39 10" xfId="10702"/>
    <cellStyle name="Normal 39 10 2" xfId="23313"/>
    <cellStyle name="Normal 39 10 2 2" xfId="58529"/>
    <cellStyle name="Normal 39 10 3" xfId="45932"/>
    <cellStyle name="Normal 39 10 4" xfId="35918"/>
    <cellStyle name="Normal 39 11" xfId="15146"/>
    <cellStyle name="Normal 39 11 2" xfId="50362"/>
    <cellStyle name="Normal 39 11 3" xfId="27751"/>
    <cellStyle name="Normal 39 12" xfId="12559"/>
    <cellStyle name="Normal 39 12 2" xfId="47777"/>
    <cellStyle name="Normal 39 13" xfId="37765"/>
    <cellStyle name="Normal 39 14" xfId="25166"/>
    <cellStyle name="Normal 39 15" xfId="60379"/>
    <cellStyle name="Normal 39 2" xfId="3282"/>
    <cellStyle name="Normal 39 2 10" xfId="25650"/>
    <cellStyle name="Normal 39 2 11" xfId="61185"/>
    <cellStyle name="Normal 39 2 2" xfId="5082"/>
    <cellStyle name="Normal 39 2 2 2" xfId="17728"/>
    <cellStyle name="Normal 39 2 2 2 2" xfId="52944"/>
    <cellStyle name="Normal 39 2 2 2 3" xfId="30333"/>
    <cellStyle name="Normal 39 2 2 3" xfId="14174"/>
    <cellStyle name="Normal 39 2 2 3 2" xfId="49392"/>
    <cellStyle name="Normal 39 2 2 4" xfId="40347"/>
    <cellStyle name="Normal 39 2 2 5" xfId="26781"/>
    <cellStyle name="Normal 39 2 3" xfId="6552"/>
    <cellStyle name="Normal 39 2 3 2" xfId="19182"/>
    <cellStyle name="Normal 39 2 3 2 2" xfId="54398"/>
    <cellStyle name="Normal 39 2 3 3" xfId="41801"/>
    <cellStyle name="Normal 39 2 3 4" xfId="31787"/>
    <cellStyle name="Normal 39 2 4" xfId="8011"/>
    <cellStyle name="Normal 39 2 4 2" xfId="20636"/>
    <cellStyle name="Normal 39 2 4 2 2" xfId="55852"/>
    <cellStyle name="Normal 39 2 4 3" xfId="43255"/>
    <cellStyle name="Normal 39 2 4 4" xfId="33241"/>
    <cellStyle name="Normal 39 2 5" xfId="9792"/>
    <cellStyle name="Normal 39 2 5 2" xfId="22412"/>
    <cellStyle name="Normal 39 2 5 2 2" xfId="57628"/>
    <cellStyle name="Normal 39 2 5 3" xfId="45031"/>
    <cellStyle name="Normal 39 2 5 4" xfId="35017"/>
    <cellStyle name="Normal 39 2 6" xfId="11585"/>
    <cellStyle name="Normal 39 2 6 2" xfId="24188"/>
    <cellStyle name="Normal 39 2 6 2 2" xfId="59404"/>
    <cellStyle name="Normal 39 2 6 3" xfId="46807"/>
    <cellStyle name="Normal 39 2 6 4" xfId="36793"/>
    <cellStyle name="Normal 39 2 7" xfId="15952"/>
    <cellStyle name="Normal 39 2 7 2" xfId="51168"/>
    <cellStyle name="Normal 39 2 7 3" xfId="28557"/>
    <cellStyle name="Normal 39 2 8" xfId="13043"/>
    <cellStyle name="Normal 39 2 8 2" xfId="48261"/>
    <cellStyle name="Normal 39 2 9" xfId="38571"/>
    <cellStyle name="Normal 39 3" xfId="3611"/>
    <cellStyle name="Normal 39 3 10" xfId="27106"/>
    <cellStyle name="Normal 39 3 11" xfId="61510"/>
    <cellStyle name="Normal 39 3 2" xfId="5407"/>
    <cellStyle name="Normal 39 3 2 2" xfId="18053"/>
    <cellStyle name="Normal 39 3 2 2 2" xfId="53269"/>
    <cellStyle name="Normal 39 3 2 3" xfId="40672"/>
    <cellStyle name="Normal 39 3 2 4" xfId="30658"/>
    <cellStyle name="Normal 39 3 3" xfId="6877"/>
    <cellStyle name="Normal 39 3 3 2" xfId="19507"/>
    <cellStyle name="Normal 39 3 3 2 2" xfId="54723"/>
    <cellStyle name="Normal 39 3 3 3" xfId="42126"/>
    <cellStyle name="Normal 39 3 3 4" xfId="32112"/>
    <cellStyle name="Normal 39 3 4" xfId="8336"/>
    <cellStyle name="Normal 39 3 4 2" xfId="20961"/>
    <cellStyle name="Normal 39 3 4 2 2" xfId="56177"/>
    <cellStyle name="Normal 39 3 4 3" xfId="43580"/>
    <cellStyle name="Normal 39 3 4 4" xfId="33566"/>
    <cellStyle name="Normal 39 3 5" xfId="10117"/>
    <cellStyle name="Normal 39 3 5 2" xfId="22737"/>
    <cellStyle name="Normal 39 3 5 2 2" xfId="57953"/>
    <cellStyle name="Normal 39 3 5 3" xfId="45356"/>
    <cellStyle name="Normal 39 3 5 4" xfId="35342"/>
    <cellStyle name="Normal 39 3 6" xfId="11910"/>
    <cellStyle name="Normal 39 3 6 2" xfId="24513"/>
    <cellStyle name="Normal 39 3 6 2 2" xfId="59729"/>
    <cellStyle name="Normal 39 3 6 3" xfId="47132"/>
    <cellStyle name="Normal 39 3 6 4" xfId="37118"/>
    <cellStyle name="Normal 39 3 7" xfId="16277"/>
    <cellStyle name="Normal 39 3 7 2" xfId="51493"/>
    <cellStyle name="Normal 39 3 7 3" xfId="28882"/>
    <cellStyle name="Normal 39 3 8" xfId="14499"/>
    <cellStyle name="Normal 39 3 8 2" xfId="49717"/>
    <cellStyle name="Normal 39 3 9" xfId="38896"/>
    <cellStyle name="Normal 39 4" xfId="2773"/>
    <cellStyle name="Normal 39 4 10" xfId="26297"/>
    <cellStyle name="Normal 39 4 11" xfId="60701"/>
    <cellStyle name="Normal 39 4 2" xfId="4598"/>
    <cellStyle name="Normal 39 4 2 2" xfId="17244"/>
    <cellStyle name="Normal 39 4 2 2 2" xfId="52460"/>
    <cellStyle name="Normal 39 4 2 3" xfId="39863"/>
    <cellStyle name="Normal 39 4 2 4" xfId="29849"/>
    <cellStyle name="Normal 39 4 3" xfId="6068"/>
    <cellStyle name="Normal 39 4 3 2" xfId="18698"/>
    <cellStyle name="Normal 39 4 3 2 2" xfId="53914"/>
    <cellStyle name="Normal 39 4 3 3" xfId="41317"/>
    <cellStyle name="Normal 39 4 3 4" xfId="31303"/>
    <cellStyle name="Normal 39 4 4" xfId="7527"/>
    <cellStyle name="Normal 39 4 4 2" xfId="20152"/>
    <cellStyle name="Normal 39 4 4 2 2" xfId="55368"/>
    <cellStyle name="Normal 39 4 4 3" xfId="42771"/>
    <cellStyle name="Normal 39 4 4 4" xfId="32757"/>
    <cellStyle name="Normal 39 4 5" xfId="9308"/>
    <cellStyle name="Normal 39 4 5 2" xfId="21928"/>
    <cellStyle name="Normal 39 4 5 2 2" xfId="57144"/>
    <cellStyle name="Normal 39 4 5 3" xfId="44547"/>
    <cellStyle name="Normal 39 4 5 4" xfId="34533"/>
    <cellStyle name="Normal 39 4 6" xfId="11101"/>
    <cellStyle name="Normal 39 4 6 2" xfId="23704"/>
    <cellStyle name="Normal 39 4 6 2 2" xfId="58920"/>
    <cellStyle name="Normal 39 4 6 3" xfId="46323"/>
    <cellStyle name="Normal 39 4 6 4" xfId="36309"/>
    <cellStyle name="Normal 39 4 7" xfId="15468"/>
    <cellStyle name="Normal 39 4 7 2" xfId="50684"/>
    <cellStyle name="Normal 39 4 7 3" xfId="28073"/>
    <cellStyle name="Normal 39 4 8" xfId="13690"/>
    <cellStyle name="Normal 39 4 8 2" xfId="48908"/>
    <cellStyle name="Normal 39 4 9" xfId="38087"/>
    <cellStyle name="Normal 39 5" xfId="3936"/>
    <cellStyle name="Normal 39 5 2" xfId="8659"/>
    <cellStyle name="Normal 39 5 2 2" xfId="21284"/>
    <cellStyle name="Normal 39 5 2 2 2" xfId="56500"/>
    <cellStyle name="Normal 39 5 2 3" xfId="43903"/>
    <cellStyle name="Normal 39 5 2 4" xfId="33889"/>
    <cellStyle name="Normal 39 5 3" xfId="10440"/>
    <cellStyle name="Normal 39 5 3 2" xfId="23060"/>
    <cellStyle name="Normal 39 5 3 2 2" xfId="58276"/>
    <cellStyle name="Normal 39 5 3 3" xfId="45679"/>
    <cellStyle name="Normal 39 5 3 4" xfId="35665"/>
    <cellStyle name="Normal 39 5 4" xfId="12235"/>
    <cellStyle name="Normal 39 5 4 2" xfId="24836"/>
    <cellStyle name="Normal 39 5 4 2 2" xfId="60052"/>
    <cellStyle name="Normal 39 5 4 3" xfId="47455"/>
    <cellStyle name="Normal 39 5 4 4" xfId="37441"/>
    <cellStyle name="Normal 39 5 5" xfId="16600"/>
    <cellStyle name="Normal 39 5 5 2" xfId="51816"/>
    <cellStyle name="Normal 39 5 5 3" xfId="29205"/>
    <cellStyle name="Normal 39 5 6" xfId="14822"/>
    <cellStyle name="Normal 39 5 6 2" xfId="50040"/>
    <cellStyle name="Normal 39 5 7" xfId="39219"/>
    <cellStyle name="Normal 39 5 8" xfId="27429"/>
    <cellStyle name="Normal 39 6" xfId="4276"/>
    <cellStyle name="Normal 39 6 2" xfId="16922"/>
    <cellStyle name="Normal 39 6 2 2" xfId="52138"/>
    <cellStyle name="Normal 39 6 2 3" xfId="29527"/>
    <cellStyle name="Normal 39 6 3" xfId="13368"/>
    <cellStyle name="Normal 39 6 3 2" xfId="48586"/>
    <cellStyle name="Normal 39 6 4" xfId="39541"/>
    <cellStyle name="Normal 39 6 5" xfId="25975"/>
    <cellStyle name="Normal 39 7" xfId="5746"/>
    <cellStyle name="Normal 39 7 2" xfId="18376"/>
    <cellStyle name="Normal 39 7 2 2" xfId="53592"/>
    <cellStyle name="Normal 39 7 3" xfId="40995"/>
    <cellStyle name="Normal 39 7 4" xfId="30981"/>
    <cellStyle name="Normal 39 8" xfId="7205"/>
    <cellStyle name="Normal 39 8 2" xfId="19830"/>
    <cellStyle name="Normal 39 8 2 2" xfId="55046"/>
    <cellStyle name="Normal 39 8 3" xfId="42449"/>
    <cellStyle name="Normal 39 8 4" xfId="32435"/>
    <cellStyle name="Normal 39 9" xfId="8986"/>
    <cellStyle name="Normal 39 9 2" xfId="21606"/>
    <cellStyle name="Normal 39 9 2 2" xfId="56822"/>
    <cellStyle name="Normal 39 9 3" xfId="44225"/>
    <cellStyle name="Normal 39 9 4" xfId="34211"/>
    <cellStyle name="Normal 4" xfId="16"/>
    <cellStyle name="Normal 4 10" xfId="3307"/>
    <cellStyle name="Normal 4 10 10" xfId="26802"/>
    <cellStyle name="Normal 4 10 11" xfId="61206"/>
    <cellStyle name="Normal 4 10 2" xfId="5103"/>
    <cellStyle name="Normal 4 10 2 2" xfId="17749"/>
    <cellStyle name="Normal 4 10 2 2 2" xfId="52965"/>
    <cellStyle name="Normal 4 10 2 3" xfId="40368"/>
    <cellStyle name="Normal 4 10 2 4" xfId="30354"/>
    <cellStyle name="Normal 4 10 3" xfId="6573"/>
    <cellStyle name="Normal 4 10 3 2" xfId="19203"/>
    <cellStyle name="Normal 4 10 3 2 2" xfId="54419"/>
    <cellStyle name="Normal 4 10 3 3" xfId="41822"/>
    <cellStyle name="Normal 4 10 3 4" xfId="31808"/>
    <cellStyle name="Normal 4 10 4" xfId="8032"/>
    <cellStyle name="Normal 4 10 4 2" xfId="20657"/>
    <cellStyle name="Normal 4 10 4 2 2" xfId="55873"/>
    <cellStyle name="Normal 4 10 4 3" xfId="43276"/>
    <cellStyle name="Normal 4 10 4 4" xfId="33262"/>
    <cellStyle name="Normal 4 10 5" xfId="9813"/>
    <cellStyle name="Normal 4 10 5 2" xfId="22433"/>
    <cellStyle name="Normal 4 10 5 2 2" xfId="57649"/>
    <cellStyle name="Normal 4 10 5 3" xfId="45052"/>
    <cellStyle name="Normal 4 10 5 4" xfId="35038"/>
    <cellStyle name="Normal 4 10 6" xfId="11606"/>
    <cellStyle name="Normal 4 10 6 2" xfId="24209"/>
    <cellStyle name="Normal 4 10 6 2 2" xfId="59425"/>
    <cellStyle name="Normal 4 10 6 3" xfId="46828"/>
    <cellStyle name="Normal 4 10 6 4" xfId="36814"/>
    <cellStyle name="Normal 4 10 7" xfId="15973"/>
    <cellStyle name="Normal 4 10 7 2" xfId="51189"/>
    <cellStyle name="Normal 4 10 7 3" xfId="28578"/>
    <cellStyle name="Normal 4 10 8" xfId="14195"/>
    <cellStyle name="Normal 4 10 8 2" xfId="49413"/>
    <cellStyle name="Normal 4 10 9" xfId="38592"/>
    <cellStyle name="Normal 4 11" xfId="2463"/>
    <cellStyle name="Normal 4 11 10" xfId="25993"/>
    <cellStyle name="Normal 4 11 11" xfId="60397"/>
    <cellStyle name="Normal 4 11 2" xfId="4294"/>
    <cellStyle name="Normal 4 11 2 2" xfId="16940"/>
    <cellStyle name="Normal 4 11 2 2 2" xfId="52156"/>
    <cellStyle name="Normal 4 11 2 3" xfId="39559"/>
    <cellStyle name="Normal 4 11 2 4" xfId="29545"/>
    <cellStyle name="Normal 4 11 3" xfId="5764"/>
    <cellStyle name="Normal 4 11 3 2" xfId="18394"/>
    <cellStyle name="Normal 4 11 3 2 2" xfId="53610"/>
    <cellStyle name="Normal 4 11 3 3" xfId="41013"/>
    <cellStyle name="Normal 4 11 3 4" xfId="30999"/>
    <cellStyle name="Normal 4 11 4" xfId="7223"/>
    <cellStyle name="Normal 4 11 4 2" xfId="19848"/>
    <cellStyle name="Normal 4 11 4 2 2" xfId="55064"/>
    <cellStyle name="Normal 4 11 4 3" xfId="42467"/>
    <cellStyle name="Normal 4 11 4 4" xfId="32453"/>
    <cellStyle name="Normal 4 11 5" xfId="9004"/>
    <cellStyle name="Normal 4 11 5 2" xfId="21624"/>
    <cellStyle name="Normal 4 11 5 2 2" xfId="56840"/>
    <cellStyle name="Normal 4 11 5 3" xfId="44243"/>
    <cellStyle name="Normal 4 11 5 4" xfId="34229"/>
    <cellStyle name="Normal 4 11 6" xfId="10797"/>
    <cellStyle name="Normal 4 11 6 2" xfId="23400"/>
    <cellStyle name="Normal 4 11 6 2 2" xfId="58616"/>
    <cellStyle name="Normal 4 11 6 3" xfId="46019"/>
    <cellStyle name="Normal 4 11 6 4" xfId="36005"/>
    <cellStyle name="Normal 4 11 7" xfId="15164"/>
    <cellStyle name="Normal 4 11 7 2" xfId="50380"/>
    <cellStyle name="Normal 4 11 7 3" xfId="27769"/>
    <cellStyle name="Normal 4 11 8" xfId="13386"/>
    <cellStyle name="Normal 4 11 8 2" xfId="48604"/>
    <cellStyle name="Normal 4 11 9" xfId="37783"/>
    <cellStyle name="Normal 4 12" xfId="3615"/>
    <cellStyle name="Normal 4 12 10" xfId="27110"/>
    <cellStyle name="Normal 4 12 11" xfId="61514"/>
    <cellStyle name="Normal 4 12 2" xfId="5411"/>
    <cellStyle name="Normal 4 12 2 2" xfId="18057"/>
    <cellStyle name="Normal 4 12 2 2 2" xfId="53273"/>
    <cellStyle name="Normal 4 12 2 3" xfId="40676"/>
    <cellStyle name="Normal 4 12 2 4" xfId="30662"/>
    <cellStyle name="Normal 4 12 3" xfId="6881"/>
    <cellStyle name="Normal 4 12 3 2" xfId="19511"/>
    <cellStyle name="Normal 4 12 3 2 2" xfId="54727"/>
    <cellStyle name="Normal 4 12 3 3" xfId="42130"/>
    <cellStyle name="Normal 4 12 3 4" xfId="32116"/>
    <cellStyle name="Normal 4 12 4" xfId="8340"/>
    <cellStyle name="Normal 4 12 4 2" xfId="20965"/>
    <cellStyle name="Normal 4 12 4 2 2" xfId="56181"/>
    <cellStyle name="Normal 4 12 4 3" xfId="43584"/>
    <cellStyle name="Normal 4 12 4 4" xfId="33570"/>
    <cellStyle name="Normal 4 12 5" xfId="10121"/>
    <cellStyle name="Normal 4 12 5 2" xfId="22741"/>
    <cellStyle name="Normal 4 12 5 2 2" xfId="57957"/>
    <cellStyle name="Normal 4 12 5 3" xfId="45360"/>
    <cellStyle name="Normal 4 12 5 4" xfId="35346"/>
    <cellStyle name="Normal 4 12 6" xfId="11914"/>
    <cellStyle name="Normal 4 12 6 2" xfId="24517"/>
    <cellStyle name="Normal 4 12 6 2 2" xfId="59733"/>
    <cellStyle name="Normal 4 12 6 3" xfId="47136"/>
    <cellStyle name="Normal 4 12 6 4" xfId="37122"/>
    <cellStyle name="Normal 4 12 7" xfId="16281"/>
    <cellStyle name="Normal 4 12 7 2" xfId="51497"/>
    <cellStyle name="Normal 4 12 7 3" xfId="28886"/>
    <cellStyle name="Normal 4 12 8" xfId="14503"/>
    <cellStyle name="Normal 4 12 8 2" xfId="49721"/>
    <cellStyle name="Normal 4 12 9" xfId="38900"/>
    <cellStyle name="Normal 4 13" xfId="3631"/>
    <cellStyle name="Normal 4 13 2" xfId="8355"/>
    <cellStyle name="Normal 4 13 2 2" xfId="20980"/>
    <cellStyle name="Normal 4 13 2 2 2" xfId="56196"/>
    <cellStyle name="Normal 4 13 2 3" xfId="43599"/>
    <cellStyle name="Normal 4 13 2 4" xfId="33585"/>
    <cellStyle name="Normal 4 13 3" xfId="10136"/>
    <cellStyle name="Normal 4 13 3 2" xfId="22756"/>
    <cellStyle name="Normal 4 13 3 2 2" xfId="57972"/>
    <cellStyle name="Normal 4 13 3 3" xfId="45375"/>
    <cellStyle name="Normal 4 13 3 4" xfId="35361"/>
    <cellStyle name="Normal 4 13 4" xfId="11931"/>
    <cellStyle name="Normal 4 13 4 2" xfId="24532"/>
    <cellStyle name="Normal 4 13 4 2 2" xfId="59748"/>
    <cellStyle name="Normal 4 13 4 3" xfId="47151"/>
    <cellStyle name="Normal 4 13 4 4" xfId="37137"/>
    <cellStyle name="Normal 4 13 5" xfId="16296"/>
    <cellStyle name="Normal 4 13 5 2" xfId="51512"/>
    <cellStyle name="Normal 4 13 5 3" xfId="28901"/>
    <cellStyle name="Normal 4 13 6" xfId="14518"/>
    <cellStyle name="Normal 4 13 6 2" xfId="49736"/>
    <cellStyle name="Normal 4 13 7" xfId="38915"/>
    <cellStyle name="Normal 4 13 8" xfId="27125"/>
    <cellStyle name="Normal 4 14" xfId="3956"/>
    <cellStyle name="Normal 4 14 2" xfId="16618"/>
    <cellStyle name="Normal 4 14 2 2" xfId="51834"/>
    <cellStyle name="Normal 4 14 2 3" xfId="29223"/>
    <cellStyle name="Normal 4 14 3" xfId="13064"/>
    <cellStyle name="Normal 4 14 3 2" xfId="48282"/>
    <cellStyle name="Normal 4 14 4" xfId="39237"/>
    <cellStyle name="Normal 4 14 5" xfId="25671"/>
    <cellStyle name="Normal 4 15" xfId="5442"/>
    <cellStyle name="Normal 4 15 2" xfId="18072"/>
    <cellStyle name="Normal 4 15 2 2" xfId="53288"/>
    <cellStyle name="Normal 4 15 3" xfId="40691"/>
    <cellStyle name="Normal 4 15 4" xfId="30677"/>
    <cellStyle name="Normal 4 16" xfId="6898"/>
    <cellStyle name="Normal 4 16 2" xfId="19526"/>
    <cellStyle name="Normal 4 16 2 2" xfId="54742"/>
    <cellStyle name="Normal 4 16 3" xfId="42145"/>
    <cellStyle name="Normal 4 16 4" xfId="32131"/>
    <cellStyle name="Normal 4 17" xfId="8680"/>
    <cellStyle name="Normal 4 17 2" xfId="21302"/>
    <cellStyle name="Normal 4 17 2 2" xfId="56518"/>
    <cellStyle name="Normal 4 17 3" xfId="43921"/>
    <cellStyle name="Normal 4 17 4" xfId="33907"/>
    <cellStyle name="Normal 4 18" xfId="10446"/>
    <cellStyle name="Normal 4 18 2" xfId="23065"/>
    <cellStyle name="Normal 4 18 2 2" xfId="58281"/>
    <cellStyle name="Normal 4 18 3" xfId="45684"/>
    <cellStyle name="Normal 4 18 4" xfId="35670"/>
    <cellStyle name="Normal 4 19" xfId="14841"/>
    <cellStyle name="Normal 4 19 2" xfId="50058"/>
    <cellStyle name="Normal 4 19 3" xfId="27447"/>
    <cellStyle name="Normal 4 2" xfId="1361"/>
    <cellStyle name="Normal 4 2 10" xfId="3676"/>
    <cellStyle name="Normal 4 2 10 2" xfId="8400"/>
    <cellStyle name="Normal 4 2 10 2 2" xfId="21025"/>
    <cellStyle name="Normal 4 2 10 2 2 2" xfId="56241"/>
    <cellStyle name="Normal 4 2 10 2 3" xfId="43644"/>
    <cellStyle name="Normal 4 2 10 2 4" xfId="33630"/>
    <cellStyle name="Normal 4 2 10 3" xfId="10181"/>
    <cellStyle name="Normal 4 2 10 3 2" xfId="22801"/>
    <cellStyle name="Normal 4 2 10 3 2 2" xfId="58017"/>
    <cellStyle name="Normal 4 2 10 3 3" xfId="45420"/>
    <cellStyle name="Normal 4 2 10 3 4" xfId="35406"/>
    <cellStyle name="Normal 4 2 10 4" xfId="11976"/>
    <cellStyle name="Normal 4 2 10 4 2" xfId="24577"/>
    <cellStyle name="Normal 4 2 10 4 2 2" xfId="59793"/>
    <cellStyle name="Normal 4 2 10 4 3" xfId="47196"/>
    <cellStyle name="Normal 4 2 10 4 4" xfId="37182"/>
    <cellStyle name="Normal 4 2 10 5" xfId="16341"/>
    <cellStyle name="Normal 4 2 10 5 2" xfId="51557"/>
    <cellStyle name="Normal 4 2 10 5 3" xfId="28946"/>
    <cellStyle name="Normal 4 2 10 6" xfId="14563"/>
    <cellStyle name="Normal 4 2 10 6 2" xfId="49781"/>
    <cellStyle name="Normal 4 2 10 7" xfId="38960"/>
    <cellStyle name="Normal 4 2 10 8" xfId="27170"/>
    <cellStyle name="Normal 4 2 11" xfId="4008"/>
    <cellStyle name="Normal 4 2 11 2" xfId="16663"/>
    <cellStyle name="Normal 4 2 11 2 2" xfId="51879"/>
    <cellStyle name="Normal 4 2 11 2 3" xfId="29268"/>
    <cellStyle name="Normal 4 2 11 3" xfId="13109"/>
    <cellStyle name="Normal 4 2 11 3 2" xfId="48327"/>
    <cellStyle name="Normal 4 2 11 4" xfId="39282"/>
    <cellStyle name="Normal 4 2 11 5" xfId="25716"/>
    <cellStyle name="Normal 4 2 12" xfId="5487"/>
    <cellStyle name="Normal 4 2 12 2" xfId="18117"/>
    <cellStyle name="Normal 4 2 12 2 2" xfId="53333"/>
    <cellStyle name="Normal 4 2 12 3" xfId="40736"/>
    <cellStyle name="Normal 4 2 12 4" xfId="30722"/>
    <cellStyle name="Normal 4 2 13" xfId="6943"/>
    <cellStyle name="Normal 4 2 13 2" xfId="19571"/>
    <cellStyle name="Normal 4 2 13 2 2" xfId="54787"/>
    <cellStyle name="Normal 4 2 13 3" xfId="42190"/>
    <cellStyle name="Normal 4 2 13 4" xfId="32176"/>
    <cellStyle name="Normal 4 2 14" xfId="8725"/>
    <cellStyle name="Normal 4 2 14 2" xfId="21347"/>
    <cellStyle name="Normal 4 2 14 2 2" xfId="56563"/>
    <cellStyle name="Normal 4 2 14 3" xfId="43966"/>
    <cellStyle name="Normal 4 2 14 4" xfId="33952"/>
    <cellStyle name="Normal 4 2 15" xfId="10703"/>
    <cellStyle name="Normal 4 2 15 2" xfId="23314"/>
    <cellStyle name="Normal 4 2 15 2 2" xfId="58530"/>
    <cellStyle name="Normal 4 2 15 3" xfId="45933"/>
    <cellStyle name="Normal 4 2 15 4" xfId="35919"/>
    <cellStyle name="Normal 4 2 16" xfId="14886"/>
    <cellStyle name="Normal 4 2 16 2" xfId="50103"/>
    <cellStyle name="Normal 4 2 16 3" xfId="27492"/>
    <cellStyle name="Normal 4 2 17" xfId="12300"/>
    <cellStyle name="Normal 4 2 17 2" xfId="47518"/>
    <cellStyle name="Normal 4 2 18" xfId="37505"/>
    <cellStyle name="Normal 4 2 19" xfId="24907"/>
    <cellStyle name="Normal 4 2 2" xfId="1362"/>
    <cellStyle name="Normal 4 2 20" xfId="60120"/>
    <cellStyle name="Normal 4 2 3" xfId="1363"/>
    <cellStyle name="Normal 4 2 3 10" xfId="5488"/>
    <cellStyle name="Normal 4 2 3 10 2" xfId="18118"/>
    <cellStyle name="Normal 4 2 3 10 2 2" xfId="53334"/>
    <cellStyle name="Normal 4 2 3 10 3" xfId="40737"/>
    <cellStyle name="Normal 4 2 3 10 4" xfId="30723"/>
    <cellStyle name="Normal 4 2 3 11" xfId="6944"/>
    <cellStyle name="Normal 4 2 3 11 2" xfId="19572"/>
    <cellStyle name="Normal 4 2 3 11 2 2" xfId="54788"/>
    <cellStyle name="Normal 4 2 3 11 3" xfId="42191"/>
    <cellStyle name="Normal 4 2 3 11 4" xfId="32177"/>
    <cellStyle name="Normal 4 2 3 12" xfId="8726"/>
    <cellStyle name="Normal 4 2 3 12 2" xfId="21348"/>
    <cellStyle name="Normal 4 2 3 12 2 2" xfId="56564"/>
    <cellStyle name="Normal 4 2 3 12 3" xfId="43967"/>
    <cellStyle name="Normal 4 2 3 12 4" xfId="33953"/>
    <cellStyle name="Normal 4 2 3 13" xfId="10704"/>
    <cellStyle name="Normal 4 2 3 13 2" xfId="23315"/>
    <cellStyle name="Normal 4 2 3 13 2 2" xfId="58531"/>
    <cellStyle name="Normal 4 2 3 13 3" xfId="45934"/>
    <cellStyle name="Normal 4 2 3 13 4" xfId="35920"/>
    <cellStyle name="Normal 4 2 3 14" xfId="14887"/>
    <cellStyle name="Normal 4 2 3 14 2" xfId="50104"/>
    <cellStyle name="Normal 4 2 3 14 3" xfId="27493"/>
    <cellStyle name="Normal 4 2 3 15" xfId="12301"/>
    <cellStyle name="Normal 4 2 3 15 2" xfId="47519"/>
    <cellStyle name="Normal 4 2 3 16" xfId="37506"/>
    <cellStyle name="Normal 4 2 3 17" xfId="24908"/>
    <cellStyle name="Normal 4 2 3 18" xfId="60121"/>
    <cellStyle name="Normal 4 2 3 2" xfId="1364"/>
    <cellStyle name="Normal 4 2 3 2 10" xfId="7018"/>
    <cellStyle name="Normal 4 2 3 2 10 2" xfId="19644"/>
    <cellStyle name="Normal 4 2 3 2 10 2 2" xfId="54860"/>
    <cellStyle name="Normal 4 2 3 2 10 3" xfId="42263"/>
    <cellStyle name="Normal 4 2 3 2 10 4" xfId="32249"/>
    <cellStyle name="Normal 4 2 3 2 11" xfId="8799"/>
    <cellStyle name="Normal 4 2 3 2 11 2" xfId="21420"/>
    <cellStyle name="Normal 4 2 3 2 11 2 2" xfId="56636"/>
    <cellStyle name="Normal 4 2 3 2 11 3" xfId="44039"/>
    <cellStyle name="Normal 4 2 3 2 11 4" xfId="34025"/>
    <cellStyle name="Normal 4 2 3 2 12" xfId="10705"/>
    <cellStyle name="Normal 4 2 3 2 12 2" xfId="23316"/>
    <cellStyle name="Normal 4 2 3 2 12 2 2" xfId="58532"/>
    <cellStyle name="Normal 4 2 3 2 12 3" xfId="45935"/>
    <cellStyle name="Normal 4 2 3 2 12 4" xfId="35921"/>
    <cellStyle name="Normal 4 2 3 2 13" xfId="14959"/>
    <cellStyle name="Normal 4 2 3 2 13 2" xfId="50176"/>
    <cellStyle name="Normal 4 2 3 2 13 3" xfId="27565"/>
    <cellStyle name="Normal 4 2 3 2 14" xfId="12373"/>
    <cellStyle name="Normal 4 2 3 2 14 2" xfId="47591"/>
    <cellStyle name="Normal 4 2 3 2 15" xfId="37578"/>
    <cellStyle name="Normal 4 2 3 2 16" xfId="24980"/>
    <cellStyle name="Normal 4 2 3 2 17" xfId="60193"/>
    <cellStyle name="Normal 4 2 3 2 2" xfId="1365"/>
    <cellStyle name="Normal 4 2 3 2 2 10" xfId="10706"/>
    <cellStyle name="Normal 4 2 3 2 2 10 2" xfId="23317"/>
    <cellStyle name="Normal 4 2 3 2 2 10 2 2" xfId="58533"/>
    <cellStyle name="Normal 4 2 3 2 2 10 3" xfId="45936"/>
    <cellStyle name="Normal 4 2 3 2 2 10 4" xfId="35922"/>
    <cellStyle name="Normal 4 2 3 2 2 11" xfId="15114"/>
    <cellStyle name="Normal 4 2 3 2 2 11 2" xfId="50330"/>
    <cellStyle name="Normal 4 2 3 2 2 11 3" xfId="27719"/>
    <cellStyle name="Normal 4 2 3 2 2 12" xfId="12527"/>
    <cellStyle name="Normal 4 2 3 2 2 12 2" xfId="47745"/>
    <cellStyle name="Normal 4 2 3 2 2 13" xfId="37733"/>
    <cellStyle name="Normal 4 2 3 2 2 14" xfId="25134"/>
    <cellStyle name="Normal 4 2 3 2 2 15" xfId="60347"/>
    <cellStyle name="Normal 4 2 3 2 2 2" xfId="3250"/>
    <cellStyle name="Normal 4 2 3 2 2 2 10" xfId="25618"/>
    <cellStyle name="Normal 4 2 3 2 2 2 11" xfId="61153"/>
    <cellStyle name="Normal 4 2 3 2 2 2 2" xfId="5050"/>
    <cellStyle name="Normal 4 2 3 2 2 2 2 2" xfId="17696"/>
    <cellStyle name="Normal 4 2 3 2 2 2 2 2 2" xfId="52912"/>
    <cellStyle name="Normal 4 2 3 2 2 2 2 2 3" xfId="30301"/>
    <cellStyle name="Normal 4 2 3 2 2 2 2 3" xfId="14142"/>
    <cellStyle name="Normal 4 2 3 2 2 2 2 3 2" xfId="49360"/>
    <cellStyle name="Normal 4 2 3 2 2 2 2 4" xfId="40315"/>
    <cellStyle name="Normal 4 2 3 2 2 2 2 5" xfId="26749"/>
    <cellStyle name="Normal 4 2 3 2 2 2 3" xfId="6520"/>
    <cellStyle name="Normal 4 2 3 2 2 2 3 2" xfId="19150"/>
    <cellStyle name="Normal 4 2 3 2 2 2 3 2 2" xfId="54366"/>
    <cellStyle name="Normal 4 2 3 2 2 2 3 3" xfId="41769"/>
    <cellStyle name="Normal 4 2 3 2 2 2 3 4" xfId="31755"/>
    <cellStyle name="Normal 4 2 3 2 2 2 4" xfId="7979"/>
    <cellStyle name="Normal 4 2 3 2 2 2 4 2" xfId="20604"/>
    <cellStyle name="Normal 4 2 3 2 2 2 4 2 2" xfId="55820"/>
    <cellStyle name="Normal 4 2 3 2 2 2 4 3" xfId="43223"/>
    <cellStyle name="Normal 4 2 3 2 2 2 4 4" xfId="33209"/>
    <cellStyle name="Normal 4 2 3 2 2 2 5" xfId="9760"/>
    <cellStyle name="Normal 4 2 3 2 2 2 5 2" xfId="22380"/>
    <cellStyle name="Normal 4 2 3 2 2 2 5 2 2" xfId="57596"/>
    <cellStyle name="Normal 4 2 3 2 2 2 5 3" xfId="44999"/>
    <cellStyle name="Normal 4 2 3 2 2 2 5 4" xfId="34985"/>
    <cellStyle name="Normal 4 2 3 2 2 2 6" xfId="11553"/>
    <cellStyle name="Normal 4 2 3 2 2 2 6 2" xfId="24156"/>
    <cellStyle name="Normal 4 2 3 2 2 2 6 2 2" xfId="59372"/>
    <cellStyle name="Normal 4 2 3 2 2 2 6 3" xfId="46775"/>
    <cellStyle name="Normal 4 2 3 2 2 2 6 4" xfId="36761"/>
    <cellStyle name="Normal 4 2 3 2 2 2 7" xfId="15920"/>
    <cellStyle name="Normal 4 2 3 2 2 2 7 2" xfId="51136"/>
    <cellStyle name="Normal 4 2 3 2 2 2 7 3" xfId="28525"/>
    <cellStyle name="Normal 4 2 3 2 2 2 8" xfId="13011"/>
    <cellStyle name="Normal 4 2 3 2 2 2 8 2" xfId="48229"/>
    <cellStyle name="Normal 4 2 3 2 2 2 9" xfId="38539"/>
    <cellStyle name="Normal 4 2 3 2 2 3" xfId="3579"/>
    <cellStyle name="Normal 4 2 3 2 2 3 10" xfId="27074"/>
    <cellStyle name="Normal 4 2 3 2 2 3 11" xfId="61478"/>
    <cellStyle name="Normal 4 2 3 2 2 3 2" xfId="5375"/>
    <cellStyle name="Normal 4 2 3 2 2 3 2 2" xfId="18021"/>
    <cellStyle name="Normal 4 2 3 2 2 3 2 2 2" xfId="53237"/>
    <cellStyle name="Normal 4 2 3 2 2 3 2 3" xfId="40640"/>
    <cellStyle name="Normal 4 2 3 2 2 3 2 4" xfId="30626"/>
    <cellStyle name="Normal 4 2 3 2 2 3 3" xfId="6845"/>
    <cellStyle name="Normal 4 2 3 2 2 3 3 2" xfId="19475"/>
    <cellStyle name="Normal 4 2 3 2 2 3 3 2 2" xfId="54691"/>
    <cellStyle name="Normal 4 2 3 2 2 3 3 3" xfId="42094"/>
    <cellStyle name="Normal 4 2 3 2 2 3 3 4" xfId="32080"/>
    <cellStyle name="Normal 4 2 3 2 2 3 4" xfId="8304"/>
    <cellStyle name="Normal 4 2 3 2 2 3 4 2" xfId="20929"/>
    <cellStyle name="Normal 4 2 3 2 2 3 4 2 2" xfId="56145"/>
    <cellStyle name="Normal 4 2 3 2 2 3 4 3" xfId="43548"/>
    <cellStyle name="Normal 4 2 3 2 2 3 4 4" xfId="33534"/>
    <cellStyle name="Normal 4 2 3 2 2 3 5" xfId="10085"/>
    <cellStyle name="Normal 4 2 3 2 2 3 5 2" xfId="22705"/>
    <cellStyle name="Normal 4 2 3 2 2 3 5 2 2" xfId="57921"/>
    <cellStyle name="Normal 4 2 3 2 2 3 5 3" xfId="45324"/>
    <cellStyle name="Normal 4 2 3 2 2 3 5 4" xfId="35310"/>
    <cellStyle name="Normal 4 2 3 2 2 3 6" xfId="11878"/>
    <cellStyle name="Normal 4 2 3 2 2 3 6 2" xfId="24481"/>
    <cellStyle name="Normal 4 2 3 2 2 3 6 2 2" xfId="59697"/>
    <cellStyle name="Normal 4 2 3 2 2 3 6 3" xfId="47100"/>
    <cellStyle name="Normal 4 2 3 2 2 3 6 4" xfId="37086"/>
    <cellStyle name="Normal 4 2 3 2 2 3 7" xfId="16245"/>
    <cellStyle name="Normal 4 2 3 2 2 3 7 2" xfId="51461"/>
    <cellStyle name="Normal 4 2 3 2 2 3 7 3" xfId="28850"/>
    <cellStyle name="Normal 4 2 3 2 2 3 8" xfId="14467"/>
    <cellStyle name="Normal 4 2 3 2 2 3 8 2" xfId="49685"/>
    <cellStyle name="Normal 4 2 3 2 2 3 9" xfId="38864"/>
    <cellStyle name="Normal 4 2 3 2 2 4" xfId="2741"/>
    <cellStyle name="Normal 4 2 3 2 2 4 10" xfId="26265"/>
    <cellStyle name="Normal 4 2 3 2 2 4 11" xfId="60669"/>
    <cellStyle name="Normal 4 2 3 2 2 4 2" xfId="4566"/>
    <cellStyle name="Normal 4 2 3 2 2 4 2 2" xfId="17212"/>
    <cellStyle name="Normal 4 2 3 2 2 4 2 2 2" xfId="52428"/>
    <cellStyle name="Normal 4 2 3 2 2 4 2 3" xfId="39831"/>
    <cellStyle name="Normal 4 2 3 2 2 4 2 4" xfId="29817"/>
    <cellStyle name="Normal 4 2 3 2 2 4 3" xfId="6036"/>
    <cellStyle name="Normal 4 2 3 2 2 4 3 2" xfId="18666"/>
    <cellStyle name="Normal 4 2 3 2 2 4 3 2 2" xfId="53882"/>
    <cellStyle name="Normal 4 2 3 2 2 4 3 3" xfId="41285"/>
    <cellStyle name="Normal 4 2 3 2 2 4 3 4" xfId="31271"/>
    <cellStyle name="Normal 4 2 3 2 2 4 4" xfId="7495"/>
    <cellStyle name="Normal 4 2 3 2 2 4 4 2" xfId="20120"/>
    <cellStyle name="Normal 4 2 3 2 2 4 4 2 2" xfId="55336"/>
    <cellStyle name="Normal 4 2 3 2 2 4 4 3" xfId="42739"/>
    <cellStyle name="Normal 4 2 3 2 2 4 4 4" xfId="32725"/>
    <cellStyle name="Normal 4 2 3 2 2 4 5" xfId="9276"/>
    <cellStyle name="Normal 4 2 3 2 2 4 5 2" xfId="21896"/>
    <cellStyle name="Normal 4 2 3 2 2 4 5 2 2" xfId="57112"/>
    <cellStyle name="Normal 4 2 3 2 2 4 5 3" xfId="44515"/>
    <cellStyle name="Normal 4 2 3 2 2 4 5 4" xfId="34501"/>
    <cellStyle name="Normal 4 2 3 2 2 4 6" xfId="11069"/>
    <cellStyle name="Normal 4 2 3 2 2 4 6 2" xfId="23672"/>
    <cellStyle name="Normal 4 2 3 2 2 4 6 2 2" xfId="58888"/>
    <cellStyle name="Normal 4 2 3 2 2 4 6 3" xfId="46291"/>
    <cellStyle name="Normal 4 2 3 2 2 4 6 4" xfId="36277"/>
    <cellStyle name="Normal 4 2 3 2 2 4 7" xfId="15436"/>
    <cellStyle name="Normal 4 2 3 2 2 4 7 2" xfId="50652"/>
    <cellStyle name="Normal 4 2 3 2 2 4 7 3" xfId="28041"/>
    <cellStyle name="Normal 4 2 3 2 2 4 8" xfId="13658"/>
    <cellStyle name="Normal 4 2 3 2 2 4 8 2" xfId="48876"/>
    <cellStyle name="Normal 4 2 3 2 2 4 9" xfId="38055"/>
    <cellStyle name="Normal 4 2 3 2 2 5" xfId="3904"/>
    <cellStyle name="Normal 4 2 3 2 2 5 2" xfId="8627"/>
    <cellStyle name="Normal 4 2 3 2 2 5 2 2" xfId="21252"/>
    <cellStyle name="Normal 4 2 3 2 2 5 2 2 2" xfId="56468"/>
    <cellStyle name="Normal 4 2 3 2 2 5 2 3" xfId="43871"/>
    <cellStyle name="Normal 4 2 3 2 2 5 2 4" xfId="33857"/>
    <cellStyle name="Normal 4 2 3 2 2 5 3" xfId="10408"/>
    <cellStyle name="Normal 4 2 3 2 2 5 3 2" xfId="23028"/>
    <cellStyle name="Normal 4 2 3 2 2 5 3 2 2" xfId="58244"/>
    <cellStyle name="Normal 4 2 3 2 2 5 3 3" xfId="45647"/>
    <cellStyle name="Normal 4 2 3 2 2 5 3 4" xfId="35633"/>
    <cellStyle name="Normal 4 2 3 2 2 5 4" xfId="12203"/>
    <cellStyle name="Normal 4 2 3 2 2 5 4 2" xfId="24804"/>
    <cellStyle name="Normal 4 2 3 2 2 5 4 2 2" xfId="60020"/>
    <cellStyle name="Normal 4 2 3 2 2 5 4 3" xfId="47423"/>
    <cellStyle name="Normal 4 2 3 2 2 5 4 4" xfId="37409"/>
    <cellStyle name="Normal 4 2 3 2 2 5 5" xfId="16568"/>
    <cellStyle name="Normal 4 2 3 2 2 5 5 2" xfId="51784"/>
    <cellStyle name="Normal 4 2 3 2 2 5 5 3" xfId="29173"/>
    <cellStyle name="Normal 4 2 3 2 2 5 6" xfId="14790"/>
    <cellStyle name="Normal 4 2 3 2 2 5 6 2" xfId="50008"/>
    <cellStyle name="Normal 4 2 3 2 2 5 7" xfId="39187"/>
    <cellStyle name="Normal 4 2 3 2 2 5 8" xfId="27397"/>
    <cellStyle name="Normal 4 2 3 2 2 6" xfId="4244"/>
    <cellStyle name="Normal 4 2 3 2 2 6 2" xfId="16890"/>
    <cellStyle name="Normal 4 2 3 2 2 6 2 2" xfId="52106"/>
    <cellStyle name="Normal 4 2 3 2 2 6 2 3" xfId="29495"/>
    <cellStyle name="Normal 4 2 3 2 2 6 3" xfId="13336"/>
    <cellStyle name="Normal 4 2 3 2 2 6 3 2" xfId="48554"/>
    <cellStyle name="Normal 4 2 3 2 2 6 4" xfId="39509"/>
    <cellStyle name="Normal 4 2 3 2 2 6 5" xfId="25943"/>
    <cellStyle name="Normal 4 2 3 2 2 7" xfId="5714"/>
    <cellStyle name="Normal 4 2 3 2 2 7 2" xfId="18344"/>
    <cellStyle name="Normal 4 2 3 2 2 7 2 2" xfId="53560"/>
    <cellStyle name="Normal 4 2 3 2 2 7 3" xfId="40963"/>
    <cellStyle name="Normal 4 2 3 2 2 7 4" xfId="30949"/>
    <cellStyle name="Normal 4 2 3 2 2 8" xfId="7173"/>
    <cellStyle name="Normal 4 2 3 2 2 8 2" xfId="19798"/>
    <cellStyle name="Normal 4 2 3 2 2 8 2 2" xfId="55014"/>
    <cellStyle name="Normal 4 2 3 2 2 8 3" xfId="42417"/>
    <cellStyle name="Normal 4 2 3 2 2 8 4" xfId="32403"/>
    <cellStyle name="Normal 4 2 3 2 2 9" xfId="8954"/>
    <cellStyle name="Normal 4 2 3 2 2 9 2" xfId="21574"/>
    <cellStyle name="Normal 4 2 3 2 2 9 2 2" xfId="56790"/>
    <cellStyle name="Normal 4 2 3 2 2 9 3" xfId="44193"/>
    <cellStyle name="Normal 4 2 3 2 2 9 4" xfId="34179"/>
    <cellStyle name="Normal 4 2 3 2 3" xfId="3090"/>
    <cellStyle name="Normal 4 2 3 2 3 10" xfId="25461"/>
    <cellStyle name="Normal 4 2 3 2 3 11" xfId="60996"/>
    <cellStyle name="Normal 4 2 3 2 3 2" xfId="4893"/>
    <cellStyle name="Normal 4 2 3 2 3 2 2" xfId="17539"/>
    <cellStyle name="Normal 4 2 3 2 3 2 2 2" xfId="52755"/>
    <cellStyle name="Normal 4 2 3 2 3 2 2 3" xfId="30144"/>
    <cellStyle name="Normal 4 2 3 2 3 2 3" xfId="13985"/>
    <cellStyle name="Normal 4 2 3 2 3 2 3 2" xfId="49203"/>
    <cellStyle name="Normal 4 2 3 2 3 2 4" xfId="40158"/>
    <cellStyle name="Normal 4 2 3 2 3 2 5" xfId="26592"/>
    <cellStyle name="Normal 4 2 3 2 3 3" xfId="6363"/>
    <cellStyle name="Normal 4 2 3 2 3 3 2" xfId="18993"/>
    <cellStyle name="Normal 4 2 3 2 3 3 2 2" xfId="54209"/>
    <cellStyle name="Normal 4 2 3 2 3 3 3" xfId="41612"/>
    <cellStyle name="Normal 4 2 3 2 3 3 4" xfId="31598"/>
    <cellStyle name="Normal 4 2 3 2 3 4" xfId="7822"/>
    <cellStyle name="Normal 4 2 3 2 3 4 2" xfId="20447"/>
    <cellStyle name="Normal 4 2 3 2 3 4 2 2" xfId="55663"/>
    <cellStyle name="Normal 4 2 3 2 3 4 3" xfId="43066"/>
    <cellStyle name="Normal 4 2 3 2 3 4 4" xfId="33052"/>
    <cellStyle name="Normal 4 2 3 2 3 5" xfId="9603"/>
    <cellStyle name="Normal 4 2 3 2 3 5 2" xfId="22223"/>
    <cellStyle name="Normal 4 2 3 2 3 5 2 2" xfId="57439"/>
    <cellStyle name="Normal 4 2 3 2 3 5 3" xfId="44842"/>
    <cellStyle name="Normal 4 2 3 2 3 5 4" xfId="34828"/>
    <cellStyle name="Normal 4 2 3 2 3 6" xfId="11396"/>
    <cellStyle name="Normal 4 2 3 2 3 6 2" xfId="23999"/>
    <cellStyle name="Normal 4 2 3 2 3 6 2 2" xfId="59215"/>
    <cellStyle name="Normal 4 2 3 2 3 6 3" xfId="46618"/>
    <cellStyle name="Normal 4 2 3 2 3 6 4" xfId="36604"/>
    <cellStyle name="Normal 4 2 3 2 3 7" xfId="15763"/>
    <cellStyle name="Normal 4 2 3 2 3 7 2" xfId="50979"/>
    <cellStyle name="Normal 4 2 3 2 3 7 3" xfId="28368"/>
    <cellStyle name="Normal 4 2 3 2 3 8" xfId="12854"/>
    <cellStyle name="Normal 4 2 3 2 3 8 2" xfId="48072"/>
    <cellStyle name="Normal 4 2 3 2 3 9" xfId="38382"/>
    <cellStyle name="Normal 4 2 3 2 4" xfId="2917"/>
    <cellStyle name="Normal 4 2 3 2 4 10" xfId="25302"/>
    <cellStyle name="Normal 4 2 3 2 4 11" xfId="60837"/>
    <cellStyle name="Normal 4 2 3 2 4 2" xfId="4734"/>
    <cellStyle name="Normal 4 2 3 2 4 2 2" xfId="17380"/>
    <cellStyle name="Normal 4 2 3 2 4 2 2 2" xfId="52596"/>
    <cellStyle name="Normal 4 2 3 2 4 2 2 3" xfId="29985"/>
    <cellStyle name="Normal 4 2 3 2 4 2 3" xfId="13826"/>
    <cellStyle name="Normal 4 2 3 2 4 2 3 2" xfId="49044"/>
    <cellStyle name="Normal 4 2 3 2 4 2 4" xfId="39999"/>
    <cellStyle name="Normal 4 2 3 2 4 2 5" xfId="26433"/>
    <cellStyle name="Normal 4 2 3 2 4 3" xfId="6204"/>
    <cellStyle name="Normal 4 2 3 2 4 3 2" xfId="18834"/>
    <cellStyle name="Normal 4 2 3 2 4 3 2 2" xfId="54050"/>
    <cellStyle name="Normal 4 2 3 2 4 3 3" xfId="41453"/>
    <cellStyle name="Normal 4 2 3 2 4 3 4" xfId="31439"/>
    <cellStyle name="Normal 4 2 3 2 4 4" xfId="7663"/>
    <cellStyle name="Normal 4 2 3 2 4 4 2" xfId="20288"/>
    <cellStyle name="Normal 4 2 3 2 4 4 2 2" xfId="55504"/>
    <cellStyle name="Normal 4 2 3 2 4 4 3" xfId="42907"/>
    <cellStyle name="Normal 4 2 3 2 4 4 4" xfId="32893"/>
    <cellStyle name="Normal 4 2 3 2 4 5" xfId="9444"/>
    <cellStyle name="Normal 4 2 3 2 4 5 2" xfId="22064"/>
    <cellStyle name="Normal 4 2 3 2 4 5 2 2" xfId="57280"/>
    <cellStyle name="Normal 4 2 3 2 4 5 3" xfId="44683"/>
    <cellStyle name="Normal 4 2 3 2 4 5 4" xfId="34669"/>
    <cellStyle name="Normal 4 2 3 2 4 6" xfId="11237"/>
    <cellStyle name="Normal 4 2 3 2 4 6 2" xfId="23840"/>
    <cellStyle name="Normal 4 2 3 2 4 6 2 2" xfId="59056"/>
    <cellStyle name="Normal 4 2 3 2 4 6 3" xfId="46459"/>
    <cellStyle name="Normal 4 2 3 2 4 6 4" xfId="36445"/>
    <cellStyle name="Normal 4 2 3 2 4 7" xfId="15604"/>
    <cellStyle name="Normal 4 2 3 2 4 7 2" xfId="50820"/>
    <cellStyle name="Normal 4 2 3 2 4 7 3" xfId="28209"/>
    <cellStyle name="Normal 4 2 3 2 4 8" xfId="12695"/>
    <cellStyle name="Normal 4 2 3 2 4 8 2" xfId="47913"/>
    <cellStyle name="Normal 4 2 3 2 4 9" xfId="38223"/>
    <cellStyle name="Normal 4 2 3 2 5" xfId="3425"/>
    <cellStyle name="Normal 4 2 3 2 5 10" xfId="26920"/>
    <cellStyle name="Normal 4 2 3 2 5 11" xfId="61324"/>
    <cellStyle name="Normal 4 2 3 2 5 2" xfId="5221"/>
    <cellStyle name="Normal 4 2 3 2 5 2 2" xfId="17867"/>
    <cellStyle name="Normal 4 2 3 2 5 2 2 2" xfId="53083"/>
    <cellStyle name="Normal 4 2 3 2 5 2 3" xfId="40486"/>
    <cellStyle name="Normal 4 2 3 2 5 2 4" xfId="30472"/>
    <cellStyle name="Normal 4 2 3 2 5 3" xfId="6691"/>
    <cellStyle name="Normal 4 2 3 2 5 3 2" xfId="19321"/>
    <cellStyle name="Normal 4 2 3 2 5 3 2 2" xfId="54537"/>
    <cellStyle name="Normal 4 2 3 2 5 3 3" xfId="41940"/>
    <cellStyle name="Normal 4 2 3 2 5 3 4" xfId="31926"/>
    <cellStyle name="Normal 4 2 3 2 5 4" xfId="8150"/>
    <cellStyle name="Normal 4 2 3 2 5 4 2" xfId="20775"/>
    <cellStyle name="Normal 4 2 3 2 5 4 2 2" xfId="55991"/>
    <cellStyle name="Normal 4 2 3 2 5 4 3" xfId="43394"/>
    <cellStyle name="Normal 4 2 3 2 5 4 4" xfId="33380"/>
    <cellStyle name="Normal 4 2 3 2 5 5" xfId="9931"/>
    <cellStyle name="Normal 4 2 3 2 5 5 2" xfId="22551"/>
    <cellStyle name="Normal 4 2 3 2 5 5 2 2" xfId="57767"/>
    <cellStyle name="Normal 4 2 3 2 5 5 3" xfId="45170"/>
    <cellStyle name="Normal 4 2 3 2 5 5 4" xfId="35156"/>
    <cellStyle name="Normal 4 2 3 2 5 6" xfId="11724"/>
    <cellStyle name="Normal 4 2 3 2 5 6 2" xfId="24327"/>
    <cellStyle name="Normal 4 2 3 2 5 6 2 2" xfId="59543"/>
    <cellStyle name="Normal 4 2 3 2 5 6 3" xfId="46946"/>
    <cellStyle name="Normal 4 2 3 2 5 6 4" xfId="36932"/>
    <cellStyle name="Normal 4 2 3 2 5 7" xfId="16091"/>
    <cellStyle name="Normal 4 2 3 2 5 7 2" xfId="51307"/>
    <cellStyle name="Normal 4 2 3 2 5 7 3" xfId="28696"/>
    <cellStyle name="Normal 4 2 3 2 5 8" xfId="14313"/>
    <cellStyle name="Normal 4 2 3 2 5 8 2" xfId="49531"/>
    <cellStyle name="Normal 4 2 3 2 5 9" xfId="38710"/>
    <cellStyle name="Normal 4 2 3 2 6" xfId="2586"/>
    <cellStyle name="Normal 4 2 3 2 6 10" xfId="26111"/>
    <cellStyle name="Normal 4 2 3 2 6 11" xfId="60515"/>
    <cellStyle name="Normal 4 2 3 2 6 2" xfId="4412"/>
    <cellStyle name="Normal 4 2 3 2 6 2 2" xfId="17058"/>
    <cellStyle name="Normal 4 2 3 2 6 2 2 2" xfId="52274"/>
    <cellStyle name="Normal 4 2 3 2 6 2 3" xfId="39677"/>
    <cellStyle name="Normal 4 2 3 2 6 2 4" xfId="29663"/>
    <cellStyle name="Normal 4 2 3 2 6 3" xfId="5882"/>
    <cellStyle name="Normal 4 2 3 2 6 3 2" xfId="18512"/>
    <cellStyle name="Normal 4 2 3 2 6 3 2 2" xfId="53728"/>
    <cellStyle name="Normal 4 2 3 2 6 3 3" xfId="41131"/>
    <cellStyle name="Normal 4 2 3 2 6 3 4" xfId="31117"/>
    <cellStyle name="Normal 4 2 3 2 6 4" xfId="7341"/>
    <cellStyle name="Normal 4 2 3 2 6 4 2" xfId="19966"/>
    <cellStyle name="Normal 4 2 3 2 6 4 2 2" xfId="55182"/>
    <cellStyle name="Normal 4 2 3 2 6 4 3" xfId="42585"/>
    <cellStyle name="Normal 4 2 3 2 6 4 4" xfId="32571"/>
    <cellStyle name="Normal 4 2 3 2 6 5" xfId="9122"/>
    <cellStyle name="Normal 4 2 3 2 6 5 2" xfId="21742"/>
    <cellStyle name="Normal 4 2 3 2 6 5 2 2" xfId="56958"/>
    <cellStyle name="Normal 4 2 3 2 6 5 3" xfId="44361"/>
    <cellStyle name="Normal 4 2 3 2 6 5 4" xfId="34347"/>
    <cellStyle name="Normal 4 2 3 2 6 6" xfId="10915"/>
    <cellStyle name="Normal 4 2 3 2 6 6 2" xfId="23518"/>
    <cellStyle name="Normal 4 2 3 2 6 6 2 2" xfId="58734"/>
    <cellStyle name="Normal 4 2 3 2 6 6 3" xfId="46137"/>
    <cellStyle name="Normal 4 2 3 2 6 6 4" xfId="36123"/>
    <cellStyle name="Normal 4 2 3 2 6 7" xfId="15282"/>
    <cellStyle name="Normal 4 2 3 2 6 7 2" xfId="50498"/>
    <cellStyle name="Normal 4 2 3 2 6 7 3" xfId="27887"/>
    <cellStyle name="Normal 4 2 3 2 6 8" xfId="13504"/>
    <cellStyle name="Normal 4 2 3 2 6 8 2" xfId="48722"/>
    <cellStyle name="Normal 4 2 3 2 6 9" xfId="37901"/>
    <cellStyle name="Normal 4 2 3 2 7" xfId="3749"/>
    <cellStyle name="Normal 4 2 3 2 7 2" xfId="8473"/>
    <cellStyle name="Normal 4 2 3 2 7 2 2" xfId="21098"/>
    <cellStyle name="Normal 4 2 3 2 7 2 2 2" xfId="56314"/>
    <cellStyle name="Normal 4 2 3 2 7 2 3" xfId="43717"/>
    <cellStyle name="Normal 4 2 3 2 7 2 4" xfId="33703"/>
    <cellStyle name="Normal 4 2 3 2 7 3" xfId="10254"/>
    <cellStyle name="Normal 4 2 3 2 7 3 2" xfId="22874"/>
    <cellStyle name="Normal 4 2 3 2 7 3 2 2" xfId="58090"/>
    <cellStyle name="Normal 4 2 3 2 7 3 3" xfId="45493"/>
    <cellStyle name="Normal 4 2 3 2 7 3 4" xfId="35479"/>
    <cellStyle name="Normal 4 2 3 2 7 4" xfId="12049"/>
    <cellStyle name="Normal 4 2 3 2 7 4 2" xfId="24650"/>
    <cellStyle name="Normal 4 2 3 2 7 4 2 2" xfId="59866"/>
    <cellStyle name="Normal 4 2 3 2 7 4 3" xfId="47269"/>
    <cellStyle name="Normal 4 2 3 2 7 4 4" xfId="37255"/>
    <cellStyle name="Normal 4 2 3 2 7 5" xfId="16414"/>
    <cellStyle name="Normal 4 2 3 2 7 5 2" xfId="51630"/>
    <cellStyle name="Normal 4 2 3 2 7 5 3" xfId="29019"/>
    <cellStyle name="Normal 4 2 3 2 7 6" xfId="14636"/>
    <cellStyle name="Normal 4 2 3 2 7 6 2" xfId="49854"/>
    <cellStyle name="Normal 4 2 3 2 7 7" xfId="39033"/>
    <cellStyle name="Normal 4 2 3 2 7 8" xfId="27243"/>
    <cellStyle name="Normal 4 2 3 2 8" xfId="4087"/>
    <cellStyle name="Normal 4 2 3 2 8 2" xfId="16736"/>
    <cellStyle name="Normal 4 2 3 2 8 2 2" xfId="51952"/>
    <cellStyle name="Normal 4 2 3 2 8 2 3" xfId="29341"/>
    <cellStyle name="Normal 4 2 3 2 8 3" xfId="13182"/>
    <cellStyle name="Normal 4 2 3 2 8 3 2" xfId="48400"/>
    <cellStyle name="Normal 4 2 3 2 8 4" xfId="39355"/>
    <cellStyle name="Normal 4 2 3 2 8 5" xfId="25789"/>
    <cellStyle name="Normal 4 2 3 2 9" xfId="5560"/>
    <cellStyle name="Normal 4 2 3 2 9 2" xfId="18190"/>
    <cellStyle name="Normal 4 2 3 2 9 2 2" xfId="53406"/>
    <cellStyle name="Normal 4 2 3 2 9 3" xfId="40809"/>
    <cellStyle name="Normal 4 2 3 2 9 4" xfId="30795"/>
    <cellStyle name="Normal 4 2 3 3" xfId="1366"/>
    <cellStyle name="Normal 4 2 3 3 10" xfId="10707"/>
    <cellStyle name="Normal 4 2 3 3 10 2" xfId="23318"/>
    <cellStyle name="Normal 4 2 3 3 10 2 2" xfId="58534"/>
    <cellStyle name="Normal 4 2 3 3 10 3" xfId="45937"/>
    <cellStyle name="Normal 4 2 3 3 10 4" xfId="35923"/>
    <cellStyle name="Normal 4 2 3 3 11" xfId="15040"/>
    <cellStyle name="Normal 4 2 3 3 11 2" xfId="50256"/>
    <cellStyle name="Normal 4 2 3 3 11 3" xfId="27645"/>
    <cellStyle name="Normal 4 2 3 3 12" xfId="12453"/>
    <cellStyle name="Normal 4 2 3 3 12 2" xfId="47671"/>
    <cellStyle name="Normal 4 2 3 3 13" xfId="37659"/>
    <cellStyle name="Normal 4 2 3 3 14" xfId="25060"/>
    <cellStyle name="Normal 4 2 3 3 15" xfId="60273"/>
    <cellStyle name="Normal 4 2 3 3 2" xfId="3176"/>
    <cellStyle name="Normal 4 2 3 3 2 10" xfId="25544"/>
    <cellStyle name="Normal 4 2 3 3 2 11" xfId="61079"/>
    <cellStyle name="Normal 4 2 3 3 2 2" xfId="4976"/>
    <cellStyle name="Normal 4 2 3 3 2 2 2" xfId="17622"/>
    <cellStyle name="Normal 4 2 3 3 2 2 2 2" xfId="52838"/>
    <cellStyle name="Normal 4 2 3 3 2 2 2 3" xfId="30227"/>
    <cellStyle name="Normal 4 2 3 3 2 2 3" xfId="14068"/>
    <cellStyle name="Normal 4 2 3 3 2 2 3 2" xfId="49286"/>
    <cellStyle name="Normal 4 2 3 3 2 2 4" xfId="40241"/>
    <cellStyle name="Normal 4 2 3 3 2 2 5" xfId="26675"/>
    <cellStyle name="Normal 4 2 3 3 2 3" xfId="6446"/>
    <cellStyle name="Normal 4 2 3 3 2 3 2" xfId="19076"/>
    <cellStyle name="Normal 4 2 3 3 2 3 2 2" xfId="54292"/>
    <cellStyle name="Normal 4 2 3 3 2 3 3" xfId="41695"/>
    <cellStyle name="Normal 4 2 3 3 2 3 4" xfId="31681"/>
    <cellStyle name="Normal 4 2 3 3 2 4" xfId="7905"/>
    <cellStyle name="Normal 4 2 3 3 2 4 2" xfId="20530"/>
    <cellStyle name="Normal 4 2 3 3 2 4 2 2" xfId="55746"/>
    <cellStyle name="Normal 4 2 3 3 2 4 3" xfId="43149"/>
    <cellStyle name="Normal 4 2 3 3 2 4 4" xfId="33135"/>
    <cellStyle name="Normal 4 2 3 3 2 5" xfId="9686"/>
    <cellStyle name="Normal 4 2 3 3 2 5 2" xfId="22306"/>
    <cellStyle name="Normal 4 2 3 3 2 5 2 2" xfId="57522"/>
    <cellStyle name="Normal 4 2 3 3 2 5 3" xfId="44925"/>
    <cellStyle name="Normal 4 2 3 3 2 5 4" xfId="34911"/>
    <cellStyle name="Normal 4 2 3 3 2 6" xfId="11479"/>
    <cellStyle name="Normal 4 2 3 3 2 6 2" xfId="24082"/>
    <cellStyle name="Normal 4 2 3 3 2 6 2 2" xfId="59298"/>
    <cellStyle name="Normal 4 2 3 3 2 6 3" xfId="46701"/>
    <cellStyle name="Normal 4 2 3 3 2 6 4" xfId="36687"/>
    <cellStyle name="Normal 4 2 3 3 2 7" xfId="15846"/>
    <cellStyle name="Normal 4 2 3 3 2 7 2" xfId="51062"/>
    <cellStyle name="Normal 4 2 3 3 2 7 3" xfId="28451"/>
    <cellStyle name="Normal 4 2 3 3 2 8" xfId="12937"/>
    <cellStyle name="Normal 4 2 3 3 2 8 2" xfId="48155"/>
    <cellStyle name="Normal 4 2 3 3 2 9" xfId="38465"/>
    <cellStyle name="Normal 4 2 3 3 3" xfId="3505"/>
    <cellStyle name="Normal 4 2 3 3 3 10" xfId="27000"/>
    <cellStyle name="Normal 4 2 3 3 3 11" xfId="61404"/>
    <cellStyle name="Normal 4 2 3 3 3 2" xfId="5301"/>
    <cellStyle name="Normal 4 2 3 3 3 2 2" xfId="17947"/>
    <cellStyle name="Normal 4 2 3 3 3 2 2 2" xfId="53163"/>
    <cellStyle name="Normal 4 2 3 3 3 2 3" xfId="40566"/>
    <cellStyle name="Normal 4 2 3 3 3 2 4" xfId="30552"/>
    <cellStyle name="Normal 4 2 3 3 3 3" xfId="6771"/>
    <cellStyle name="Normal 4 2 3 3 3 3 2" xfId="19401"/>
    <cellStyle name="Normal 4 2 3 3 3 3 2 2" xfId="54617"/>
    <cellStyle name="Normal 4 2 3 3 3 3 3" xfId="42020"/>
    <cellStyle name="Normal 4 2 3 3 3 3 4" xfId="32006"/>
    <cellStyle name="Normal 4 2 3 3 3 4" xfId="8230"/>
    <cellStyle name="Normal 4 2 3 3 3 4 2" xfId="20855"/>
    <cellStyle name="Normal 4 2 3 3 3 4 2 2" xfId="56071"/>
    <cellStyle name="Normal 4 2 3 3 3 4 3" xfId="43474"/>
    <cellStyle name="Normal 4 2 3 3 3 4 4" xfId="33460"/>
    <cellStyle name="Normal 4 2 3 3 3 5" xfId="10011"/>
    <cellStyle name="Normal 4 2 3 3 3 5 2" xfId="22631"/>
    <cellStyle name="Normal 4 2 3 3 3 5 2 2" xfId="57847"/>
    <cellStyle name="Normal 4 2 3 3 3 5 3" xfId="45250"/>
    <cellStyle name="Normal 4 2 3 3 3 5 4" xfId="35236"/>
    <cellStyle name="Normal 4 2 3 3 3 6" xfId="11804"/>
    <cellStyle name="Normal 4 2 3 3 3 6 2" xfId="24407"/>
    <cellStyle name="Normal 4 2 3 3 3 6 2 2" xfId="59623"/>
    <cellStyle name="Normal 4 2 3 3 3 6 3" xfId="47026"/>
    <cellStyle name="Normal 4 2 3 3 3 6 4" xfId="37012"/>
    <cellStyle name="Normal 4 2 3 3 3 7" xfId="16171"/>
    <cellStyle name="Normal 4 2 3 3 3 7 2" xfId="51387"/>
    <cellStyle name="Normal 4 2 3 3 3 7 3" xfId="28776"/>
    <cellStyle name="Normal 4 2 3 3 3 8" xfId="14393"/>
    <cellStyle name="Normal 4 2 3 3 3 8 2" xfId="49611"/>
    <cellStyle name="Normal 4 2 3 3 3 9" xfId="38790"/>
    <cellStyle name="Normal 4 2 3 3 4" xfId="2667"/>
    <cellStyle name="Normal 4 2 3 3 4 10" xfId="26191"/>
    <cellStyle name="Normal 4 2 3 3 4 11" xfId="60595"/>
    <cellStyle name="Normal 4 2 3 3 4 2" xfId="4492"/>
    <cellStyle name="Normal 4 2 3 3 4 2 2" xfId="17138"/>
    <cellStyle name="Normal 4 2 3 3 4 2 2 2" xfId="52354"/>
    <cellStyle name="Normal 4 2 3 3 4 2 3" xfId="39757"/>
    <cellStyle name="Normal 4 2 3 3 4 2 4" xfId="29743"/>
    <cellStyle name="Normal 4 2 3 3 4 3" xfId="5962"/>
    <cellStyle name="Normal 4 2 3 3 4 3 2" xfId="18592"/>
    <cellStyle name="Normal 4 2 3 3 4 3 2 2" xfId="53808"/>
    <cellStyle name="Normal 4 2 3 3 4 3 3" xfId="41211"/>
    <cellStyle name="Normal 4 2 3 3 4 3 4" xfId="31197"/>
    <cellStyle name="Normal 4 2 3 3 4 4" xfId="7421"/>
    <cellStyle name="Normal 4 2 3 3 4 4 2" xfId="20046"/>
    <cellStyle name="Normal 4 2 3 3 4 4 2 2" xfId="55262"/>
    <cellStyle name="Normal 4 2 3 3 4 4 3" xfId="42665"/>
    <cellStyle name="Normal 4 2 3 3 4 4 4" xfId="32651"/>
    <cellStyle name="Normal 4 2 3 3 4 5" xfId="9202"/>
    <cellStyle name="Normal 4 2 3 3 4 5 2" xfId="21822"/>
    <cellStyle name="Normal 4 2 3 3 4 5 2 2" xfId="57038"/>
    <cellStyle name="Normal 4 2 3 3 4 5 3" xfId="44441"/>
    <cellStyle name="Normal 4 2 3 3 4 5 4" xfId="34427"/>
    <cellStyle name="Normal 4 2 3 3 4 6" xfId="10995"/>
    <cellStyle name="Normal 4 2 3 3 4 6 2" xfId="23598"/>
    <cellStyle name="Normal 4 2 3 3 4 6 2 2" xfId="58814"/>
    <cellStyle name="Normal 4 2 3 3 4 6 3" xfId="46217"/>
    <cellStyle name="Normal 4 2 3 3 4 6 4" xfId="36203"/>
    <cellStyle name="Normal 4 2 3 3 4 7" xfId="15362"/>
    <cellStyle name="Normal 4 2 3 3 4 7 2" xfId="50578"/>
    <cellStyle name="Normal 4 2 3 3 4 7 3" xfId="27967"/>
    <cellStyle name="Normal 4 2 3 3 4 8" xfId="13584"/>
    <cellStyle name="Normal 4 2 3 3 4 8 2" xfId="48802"/>
    <cellStyle name="Normal 4 2 3 3 4 9" xfId="37981"/>
    <cellStyle name="Normal 4 2 3 3 5" xfId="3830"/>
    <cellStyle name="Normal 4 2 3 3 5 2" xfId="8553"/>
    <cellStyle name="Normal 4 2 3 3 5 2 2" xfId="21178"/>
    <cellStyle name="Normal 4 2 3 3 5 2 2 2" xfId="56394"/>
    <cellStyle name="Normal 4 2 3 3 5 2 3" xfId="43797"/>
    <cellStyle name="Normal 4 2 3 3 5 2 4" xfId="33783"/>
    <cellStyle name="Normal 4 2 3 3 5 3" xfId="10334"/>
    <cellStyle name="Normal 4 2 3 3 5 3 2" xfId="22954"/>
    <cellStyle name="Normal 4 2 3 3 5 3 2 2" xfId="58170"/>
    <cellStyle name="Normal 4 2 3 3 5 3 3" xfId="45573"/>
    <cellStyle name="Normal 4 2 3 3 5 3 4" xfId="35559"/>
    <cellStyle name="Normal 4 2 3 3 5 4" xfId="12129"/>
    <cellStyle name="Normal 4 2 3 3 5 4 2" xfId="24730"/>
    <cellStyle name="Normal 4 2 3 3 5 4 2 2" xfId="59946"/>
    <cellStyle name="Normal 4 2 3 3 5 4 3" xfId="47349"/>
    <cellStyle name="Normal 4 2 3 3 5 4 4" xfId="37335"/>
    <cellStyle name="Normal 4 2 3 3 5 5" xfId="16494"/>
    <cellStyle name="Normal 4 2 3 3 5 5 2" xfId="51710"/>
    <cellStyle name="Normal 4 2 3 3 5 5 3" xfId="29099"/>
    <cellStyle name="Normal 4 2 3 3 5 6" xfId="14716"/>
    <cellStyle name="Normal 4 2 3 3 5 6 2" xfId="49934"/>
    <cellStyle name="Normal 4 2 3 3 5 7" xfId="39113"/>
    <cellStyle name="Normal 4 2 3 3 5 8" xfId="27323"/>
    <cellStyle name="Normal 4 2 3 3 6" xfId="4170"/>
    <cellStyle name="Normal 4 2 3 3 6 2" xfId="16816"/>
    <cellStyle name="Normal 4 2 3 3 6 2 2" xfId="52032"/>
    <cellStyle name="Normal 4 2 3 3 6 2 3" xfId="29421"/>
    <cellStyle name="Normal 4 2 3 3 6 3" xfId="13262"/>
    <cellStyle name="Normal 4 2 3 3 6 3 2" xfId="48480"/>
    <cellStyle name="Normal 4 2 3 3 6 4" xfId="39435"/>
    <cellStyle name="Normal 4 2 3 3 6 5" xfId="25869"/>
    <cellStyle name="Normal 4 2 3 3 7" xfId="5640"/>
    <cellStyle name="Normal 4 2 3 3 7 2" xfId="18270"/>
    <cellStyle name="Normal 4 2 3 3 7 2 2" xfId="53486"/>
    <cellStyle name="Normal 4 2 3 3 7 3" xfId="40889"/>
    <cellStyle name="Normal 4 2 3 3 7 4" xfId="30875"/>
    <cellStyle name="Normal 4 2 3 3 8" xfId="7099"/>
    <cellStyle name="Normal 4 2 3 3 8 2" xfId="19724"/>
    <cellStyle name="Normal 4 2 3 3 8 2 2" xfId="54940"/>
    <cellStyle name="Normal 4 2 3 3 8 3" xfId="42343"/>
    <cellStyle name="Normal 4 2 3 3 8 4" xfId="32329"/>
    <cellStyle name="Normal 4 2 3 3 9" xfId="8880"/>
    <cellStyle name="Normal 4 2 3 3 9 2" xfId="21500"/>
    <cellStyle name="Normal 4 2 3 3 9 2 2" xfId="56716"/>
    <cellStyle name="Normal 4 2 3 3 9 3" xfId="44119"/>
    <cellStyle name="Normal 4 2 3 3 9 4" xfId="34105"/>
    <cellStyle name="Normal 4 2 3 4" xfId="3011"/>
    <cellStyle name="Normal 4 2 3 4 10" xfId="25385"/>
    <cellStyle name="Normal 4 2 3 4 11" xfId="60920"/>
    <cellStyle name="Normal 4 2 3 4 2" xfId="4817"/>
    <cellStyle name="Normal 4 2 3 4 2 2" xfId="17463"/>
    <cellStyle name="Normal 4 2 3 4 2 2 2" xfId="52679"/>
    <cellStyle name="Normal 4 2 3 4 2 2 3" xfId="30068"/>
    <cellStyle name="Normal 4 2 3 4 2 3" xfId="13909"/>
    <cellStyle name="Normal 4 2 3 4 2 3 2" xfId="49127"/>
    <cellStyle name="Normal 4 2 3 4 2 4" xfId="40082"/>
    <cellStyle name="Normal 4 2 3 4 2 5" xfId="26516"/>
    <cellStyle name="Normal 4 2 3 4 3" xfId="6287"/>
    <cellStyle name="Normal 4 2 3 4 3 2" xfId="18917"/>
    <cellStyle name="Normal 4 2 3 4 3 2 2" xfId="54133"/>
    <cellStyle name="Normal 4 2 3 4 3 3" xfId="41536"/>
    <cellStyle name="Normal 4 2 3 4 3 4" xfId="31522"/>
    <cellStyle name="Normal 4 2 3 4 4" xfId="7746"/>
    <cellStyle name="Normal 4 2 3 4 4 2" xfId="20371"/>
    <cellStyle name="Normal 4 2 3 4 4 2 2" xfId="55587"/>
    <cellStyle name="Normal 4 2 3 4 4 3" xfId="42990"/>
    <cellStyle name="Normal 4 2 3 4 4 4" xfId="32976"/>
    <cellStyle name="Normal 4 2 3 4 5" xfId="9527"/>
    <cellStyle name="Normal 4 2 3 4 5 2" xfId="22147"/>
    <cellStyle name="Normal 4 2 3 4 5 2 2" xfId="57363"/>
    <cellStyle name="Normal 4 2 3 4 5 3" xfId="44766"/>
    <cellStyle name="Normal 4 2 3 4 5 4" xfId="34752"/>
    <cellStyle name="Normal 4 2 3 4 6" xfId="11320"/>
    <cellStyle name="Normal 4 2 3 4 6 2" xfId="23923"/>
    <cellStyle name="Normal 4 2 3 4 6 2 2" xfId="59139"/>
    <cellStyle name="Normal 4 2 3 4 6 3" xfId="46542"/>
    <cellStyle name="Normal 4 2 3 4 6 4" xfId="36528"/>
    <cellStyle name="Normal 4 2 3 4 7" xfId="15687"/>
    <cellStyle name="Normal 4 2 3 4 7 2" xfId="50903"/>
    <cellStyle name="Normal 4 2 3 4 7 3" xfId="28292"/>
    <cellStyle name="Normal 4 2 3 4 8" xfId="12778"/>
    <cellStyle name="Normal 4 2 3 4 8 2" xfId="47996"/>
    <cellStyle name="Normal 4 2 3 4 9" xfId="38306"/>
    <cellStyle name="Normal 4 2 3 5" xfId="2844"/>
    <cellStyle name="Normal 4 2 3 5 10" xfId="25230"/>
    <cellStyle name="Normal 4 2 3 5 11" xfId="60765"/>
    <cellStyle name="Normal 4 2 3 5 2" xfId="4662"/>
    <cellStyle name="Normal 4 2 3 5 2 2" xfId="17308"/>
    <cellStyle name="Normal 4 2 3 5 2 2 2" xfId="52524"/>
    <cellStyle name="Normal 4 2 3 5 2 2 3" xfId="29913"/>
    <cellStyle name="Normal 4 2 3 5 2 3" xfId="13754"/>
    <cellStyle name="Normal 4 2 3 5 2 3 2" xfId="48972"/>
    <cellStyle name="Normal 4 2 3 5 2 4" xfId="39927"/>
    <cellStyle name="Normal 4 2 3 5 2 5" xfId="26361"/>
    <cellStyle name="Normal 4 2 3 5 3" xfId="6132"/>
    <cellStyle name="Normal 4 2 3 5 3 2" xfId="18762"/>
    <cellStyle name="Normal 4 2 3 5 3 2 2" xfId="53978"/>
    <cellStyle name="Normal 4 2 3 5 3 3" xfId="41381"/>
    <cellStyle name="Normal 4 2 3 5 3 4" xfId="31367"/>
    <cellStyle name="Normal 4 2 3 5 4" xfId="7591"/>
    <cellStyle name="Normal 4 2 3 5 4 2" xfId="20216"/>
    <cellStyle name="Normal 4 2 3 5 4 2 2" xfId="55432"/>
    <cellStyle name="Normal 4 2 3 5 4 3" xfId="42835"/>
    <cellStyle name="Normal 4 2 3 5 4 4" xfId="32821"/>
    <cellStyle name="Normal 4 2 3 5 5" xfId="9372"/>
    <cellStyle name="Normal 4 2 3 5 5 2" xfId="21992"/>
    <cellStyle name="Normal 4 2 3 5 5 2 2" xfId="57208"/>
    <cellStyle name="Normal 4 2 3 5 5 3" xfId="44611"/>
    <cellStyle name="Normal 4 2 3 5 5 4" xfId="34597"/>
    <cellStyle name="Normal 4 2 3 5 6" xfId="11165"/>
    <cellStyle name="Normal 4 2 3 5 6 2" xfId="23768"/>
    <cellStyle name="Normal 4 2 3 5 6 2 2" xfId="58984"/>
    <cellStyle name="Normal 4 2 3 5 6 3" xfId="46387"/>
    <cellStyle name="Normal 4 2 3 5 6 4" xfId="36373"/>
    <cellStyle name="Normal 4 2 3 5 7" xfId="15532"/>
    <cellStyle name="Normal 4 2 3 5 7 2" xfId="50748"/>
    <cellStyle name="Normal 4 2 3 5 7 3" xfId="28137"/>
    <cellStyle name="Normal 4 2 3 5 8" xfId="12623"/>
    <cellStyle name="Normal 4 2 3 5 8 2" xfId="47841"/>
    <cellStyle name="Normal 4 2 3 5 9" xfId="38151"/>
    <cellStyle name="Normal 4 2 3 6" xfId="3353"/>
    <cellStyle name="Normal 4 2 3 6 10" xfId="26848"/>
    <cellStyle name="Normal 4 2 3 6 11" xfId="61252"/>
    <cellStyle name="Normal 4 2 3 6 2" xfId="5149"/>
    <cellStyle name="Normal 4 2 3 6 2 2" xfId="17795"/>
    <cellStyle name="Normal 4 2 3 6 2 2 2" xfId="53011"/>
    <cellStyle name="Normal 4 2 3 6 2 3" xfId="40414"/>
    <cellStyle name="Normal 4 2 3 6 2 4" xfId="30400"/>
    <cellStyle name="Normal 4 2 3 6 3" xfId="6619"/>
    <cellStyle name="Normal 4 2 3 6 3 2" xfId="19249"/>
    <cellStyle name="Normal 4 2 3 6 3 2 2" xfId="54465"/>
    <cellStyle name="Normal 4 2 3 6 3 3" xfId="41868"/>
    <cellStyle name="Normal 4 2 3 6 3 4" xfId="31854"/>
    <cellStyle name="Normal 4 2 3 6 4" xfId="8078"/>
    <cellStyle name="Normal 4 2 3 6 4 2" xfId="20703"/>
    <cellStyle name="Normal 4 2 3 6 4 2 2" xfId="55919"/>
    <cellStyle name="Normal 4 2 3 6 4 3" xfId="43322"/>
    <cellStyle name="Normal 4 2 3 6 4 4" xfId="33308"/>
    <cellStyle name="Normal 4 2 3 6 5" xfId="9859"/>
    <cellStyle name="Normal 4 2 3 6 5 2" xfId="22479"/>
    <cellStyle name="Normal 4 2 3 6 5 2 2" xfId="57695"/>
    <cellStyle name="Normal 4 2 3 6 5 3" xfId="45098"/>
    <cellStyle name="Normal 4 2 3 6 5 4" xfId="35084"/>
    <cellStyle name="Normal 4 2 3 6 6" xfId="11652"/>
    <cellStyle name="Normal 4 2 3 6 6 2" xfId="24255"/>
    <cellStyle name="Normal 4 2 3 6 6 2 2" xfId="59471"/>
    <cellStyle name="Normal 4 2 3 6 6 3" xfId="46874"/>
    <cellStyle name="Normal 4 2 3 6 6 4" xfId="36860"/>
    <cellStyle name="Normal 4 2 3 6 7" xfId="16019"/>
    <cellStyle name="Normal 4 2 3 6 7 2" xfId="51235"/>
    <cellStyle name="Normal 4 2 3 6 7 3" xfId="28624"/>
    <cellStyle name="Normal 4 2 3 6 8" xfId="14241"/>
    <cellStyle name="Normal 4 2 3 6 8 2" xfId="49459"/>
    <cellStyle name="Normal 4 2 3 6 9" xfId="38638"/>
    <cellStyle name="Normal 4 2 3 7" xfId="2514"/>
    <cellStyle name="Normal 4 2 3 7 10" xfId="26039"/>
    <cellStyle name="Normal 4 2 3 7 11" xfId="60443"/>
    <cellStyle name="Normal 4 2 3 7 2" xfId="4340"/>
    <cellStyle name="Normal 4 2 3 7 2 2" xfId="16986"/>
    <cellStyle name="Normal 4 2 3 7 2 2 2" xfId="52202"/>
    <cellStyle name="Normal 4 2 3 7 2 3" xfId="39605"/>
    <cellStyle name="Normal 4 2 3 7 2 4" xfId="29591"/>
    <cellStyle name="Normal 4 2 3 7 3" xfId="5810"/>
    <cellStyle name="Normal 4 2 3 7 3 2" xfId="18440"/>
    <cellStyle name="Normal 4 2 3 7 3 2 2" xfId="53656"/>
    <cellStyle name="Normal 4 2 3 7 3 3" xfId="41059"/>
    <cellStyle name="Normal 4 2 3 7 3 4" xfId="31045"/>
    <cellStyle name="Normal 4 2 3 7 4" xfId="7269"/>
    <cellStyle name="Normal 4 2 3 7 4 2" xfId="19894"/>
    <cellStyle name="Normal 4 2 3 7 4 2 2" xfId="55110"/>
    <cellStyle name="Normal 4 2 3 7 4 3" xfId="42513"/>
    <cellStyle name="Normal 4 2 3 7 4 4" xfId="32499"/>
    <cellStyle name="Normal 4 2 3 7 5" xfId="9050"/>
    <cellStyle name="Normal 4 2 3 7 5 2" xfId="21670"/>
    <cellStyle name="Normal 4 2 3 7 5 2 2" xfId="56886"/>
    <cellStyle name="Normal 4 2 3 7 5 3" xfId="44289"/>
    <cellStyle name="Normal 4 2 3 7 5 4" xfId="34275"/>
    <cellStyle name="Normal 4 2 3 7 6" xfId="10843"/>
    <cellStyle name="Normal 4 2 3 7 6 2" xfId="23446"/>
    <cellStyle name="Normal 4 2 3 7 6 2 2" xfId="58662"/>
    <cellStyle name="Normal 4 2 3 7 6 3" xfId="46065"/>
    <cellStyle name="Normal 4 2 3 7 6 4" xfId="36051"/>
    <cellStyle name="Normal 4 2 3 7 7" xfId="15210"/>
    <cellStyle name="Normal 4 2 3 7 7 2" xfId="50426"/>
    <cellStyle name="Normal 4 2 3 7 7 3" xfId="27815"/>
    <cellStyle name="Normal 4 2 3 7 8" xfId="13432"/>
    <cellStyle name="Normal 4 2 3 7 8 2" xfId="48650"/>
    <cellStyle name="Normal 4 2 3 7 9" xfId="37829"/>
    <cellStyle name="Normal 4 2 3 8" xfId="3677"/>
    <cellStyle name="Normal 4 2 3 8 2" xfId="8401"/>
    <cellStyle name="Normal 4 2 3 8 2 2" xfId="21026"/>
    <cellStyle name="Normal 4 2 3 8 2 2 2" xfId="56242"/>
    <cellStyle name="Normal 4 2 3 8 2 3" xfId="43645"/>
    <cellStyle name="Normal 4 2 3 8 2 4" xfId="33631"/>
    <cellStyle name="Normal 4 2 3 8 3" xfId="10182"/>
    <cellStyle name="Normal 4 2 3 8 3 2" xfId="22802"/>
    <cellStyle name="Normal 4 2 3 8 3 2 2" xfId="58018"/>
    <cellStyle name="Normal 4 2 3 8 3 3" xfId="45421"/>
    <cellStyle name="Normal 4 2 3 8 3 4" xfId="35407"/>
    <cellStyle name="Normal 4 2 3 8 4" xfId="11977"/>
    <cellStyle name="Normal 4 2 3 8 4 2" xfId="24578"/>
    <cellStyle name="Normal 4 2 3 8 4 2 2" xfId="59794"/>
    <cellStyle name="Normal 4 2 3 8 4 3" xfId="47197"/>
    <cellStyle name="Normal 4 2 3 8 4 4" xfId="37183"/>
    <cellStyle name="Normal 4 2 3 8 5" xfId="16342"/>
    <cellStyle name="Normal 4 2 3 8 5 2" xfId="51558"/>
    <cellStyle name="Normal 4 2 3 8 5 3" xfId="28947"/>
    <cellStyle name="Normal 4 2 3 8 6" xfId="14564"/>
    <cellStyle name="Normal 4 2 3 8 6 2" xfId="49782"/>
    <cellStyle name="Normal 4 2 3 8 7" xfId="38961"/>
    <cellStyle name="Normal 4 2 3 8 8" xfId="27171"/>
    <cellStyle name="Normal 4 2 3 9" xfId="4009"/>
    <cellStyle name="Normal 4 2 3 9 2" xfId="16664"/>
    <cellStyle name="Normal 4 2 3 9 2 2" xfId="51880"/>
    <cellStyle name="Normal 4 2 3 9 2 3" xfId="29269"/>
    <cellStyle name="Normal 4 2 3 9 3" xfId="13110"/>
    <cellStyle name="Normal 4 2 3 9 3 2" xfId="48328"/>
    <cellStyle name="Normal 4 2 3 9 4" xfId="39283"/>
    <cellStyle name="Normal 4 2 3 9 5" xfId="25717"/>
    <cellStyle name="Normal 4 2 3_District Target Attainment" xfId="1367"/>
    <cellStyle name="Normal 4 2 4" xfId="1368"/>
    <cellStyle name="Normal 4 2 4 10" xfId="7017"/>
    <cellStyle name="Normal 4 2 4 10 2" xfId="19643"/>
    <cellStyle name="Normal 4 2 4 10 2 2" xfId="54859"/>
    <cellStyle name="Normal 4 2 4 10 3" xfId="42262"/>
    <cellStyle name="Normal 4 2 4 10 4" xfId="32248"/>
    <cellStyle name="Normal 4 2 4 11" xfId="8798"/>
    <cellStyle name="Normal 4 2 4 11 2" xfId="21419"/>
    <cellStyle name="Normal 4 2 4 11 2 2" xfId="56635"/>
    <cellStyle name="Normal 4 2 4 11 3" xfId="44038"/>
    <cellStyle name="Normal 4 2 4 11 4" xfId="34024"/>
    <cellStyle name="Normal 4 2 4 12" xfId="10708"/>
    <cellStyle name="Normal 4 2 4 12 2" xfId="23319"/>
    <cellStyle name="Normal 4 2 4 12 2 2" xfId="58535"/>
    <cellStyle name="Normal 4 2 4 12 3" xfId="45938"/>
    <cellStyle name="Normal 4 2 4 12 4" xfId="35924"/>
    <cellStyle name="Normal 4 2 4 13" xfId="14958"/>
    <cellStyle name="Normal 4 2 4 13 2" xfId="50175"/>
    <cellStyle name="Normal 4 2 4 13 3" xfId="27564"/>
    <cellStyle name="Normal 4 2 4 14" xfId="12372"/>
    <cellStyle name="Normal 4 2 4 14 2" xfId="47590"/>
    <cellStyle name="Normal 4 2 4 15" xfId="37577"/>
    <cellStyle name="Normal 4 2 4 16" xfId="24979"/>
    <cellStyle name="Normal 4 2 4 17" xfId="60192"/>
    <cellStyle name="Normal 4 2 4 2" xfId="1369"/>
    <cellStyle name="Normal 4 2 4 2 10" xfId="10709"/>
    <cellStyle name="Normal 4 2 4 2 10 2" xfId="23320"/>
    <cellStyle name="Normal 4 2 4 2 10 2 2" xfId="58536"/>
    <cellStyle name="Normal 4 2 4 2 10 3" xfId="45939"/>
    <cellStyle name="Normal 4 2 4 2 10 4" xfId="35925"/>
    <cellStyle name="Normal 4 2 4 2 11" xfId="15113"/>
    <cellStyle name="Normal 4 2 4 2 11 2" xfId="50329"/>
    <cellStyle name="Normal 4 2 4 2 11 3" xfId="27718"/>
    <cellStyle name="Normal 4 2 4 2 12" xfId="12526"/>
    <cellStyle name="Normal 4 2 4 2 12 2" xfId="47744"/>
    <cellStyle name="Normal 4 2 4 2 13" xfId="37732"/>
    <cellStyle name="Normal 4 2 4 2 14" xfId="25133"/>
    <cellStyle name="Normal 4 2 4 2 15" xfId="60346"/>
    <cellStyle name="Normal 4 2 4 2 2" xfId="3249"/>
    <cellStyle name="Normal 4 2 4 2 2 10" xfId="25617"/>
    <cellStyle name="Normal 4 2 4 2 2 11" xfId="61152"/>
    <cellStyle name="Normal 4 2 4 2 2 2" xfId="5049"/>
    <cellStyle name="Normal 4 2 4 2 2 2 2" xfId="17695"/>
    <cellStyle name="Normal 4 2 4 2 2 2 2 2" xfId="52911"/>
    <cellStyle name="Normal 4 2 4 2 2 2 2 3" xfId="30300"/>
    <cellStyle name="Normal 4 2 4 2 2 2 3" xfId="14141"/>
    <cellStyle name="Normal 4 2 4 2 2 2 3 2" xfId="49359"/>
    <cellStyle name="Normal 4 2 4 2 2 2 4" xfId="40314"/>
    <cellStyle name="Normal 4 2 4 2 2 2 5" xfId="26748"/>
    <cellStyle name="Normal 4 2 4 2 2 3" xfId="6519"/>
    <cellStyle name="Normal 4 2 4 2 2 3 2" xfId="19149"/>
    <cellStyle name="Normal 4 2 4 2 2 3 2 2" xfId="54365"/>
    <cellStyle name="Normal 4 2 4 2 2 3 3" xfId="41768"/>
    <cellStyle name="Normal 4 2 4 2 2 3 4" xfId="31754"/>
    <cellStyle name="Normal 4 2 4 2 2 4" xfId="7978"/>
    <cellStyle name="Normal 4 2 4 2 2 4 2" xfId="20603"/>
    <cellStyle name="Normal 4 2 4 2 2 4 2 2" xfId="55819"/>
    <cellStyle name="Normal 4 2 4 2 2 4 3" xfId="43222"/>
    <cellStyle name="Normal 4 2 4 2 2 4 4" xfId="33208"/>
    <cellStyle name="Normal 4 2 4 2 2 5" xfId="9759"/>
    <cellStyle name="Normal 4 2 4 2 2 5 2" xfId="22379"/>
    <cellStyle name="Normal 4 2 4 2 2 5 2 2" xfId="57595"/>
    <cellStyle name="Normal 4 2 4 2 2 5 3" xfId="44998"/>
    <cellStyle name="Normal 4 2 4 2 2 5 4" xfId="34984"/>
    <cellStyle name="Normal 4 2 4 2 2 6" xfId="11552"/>
    <cellStyle name="Normal 4 2 4 2 2 6 2" xfId="24155"/>
    <cellStyle name="Normal 4 2 4 2 2 6 2 2" xfId="59371"/>
    <cellStyle name="Normal 4 2 4 2 2 6 3" xfId="46774"/>
    <cellStyle name="Normal 4 2 4 2 2 6 4" xfId="36760"/>
    <cellStyle name="Normal 4 2 4 2 2 7" xfId="15919"/>
    <cellStyle name="Normal 4 2 4 2 2 7 2" xfId="51135"/>
    <cellStyle name="Normal 4 2 4 2 2 7 3" xfId="28524"/>
    <cellStyle name="Normal 4 2 4 2 2 8" xfId="13010"/>
    <cellStyle name="Normal 4 2 4 2 2 8 2" xfId="48228"/>
    <cellStyle name="Normal 4 2 4 2 2 9" xfId="38538"/>
    <cellStyle name="Normal 4 2 4 2 3" xfId="3578"/>
    <cellStyle name="Normal 4 2 4 2 3 10" xfId="27073"/>
    <cellStyle name="Normal 4 2 4 2 3 11" xfId="61477"/>
    <cellStyle name="Normal 4 2 4 2 3 2" xfId="5374"/>
    <cellStyle name="Normal 4 2 4 2 3 2 2" xfId="18020"/>
    <cellStyle name="Normal 4 2 4 2 3 2 2 2" xfId="53236"/>
    <cellStyle name="Normal 4 2 4 2 3 2 3" xfId="40639"/>
    <cellStyle name="Normal 4 2 4 2 3 2 4" xfId="30625"/>
    <cellStyle name="Normal 4 2 4 2 3 3" xfId="6844"/>
    <cellStyle name="Normal 4 2 4 2 3 3 2" xfId="19474"/>
    <cellStyle name="Normal 4 2 4 2 3 3 2 2" xfId="54690"/>
    <cellStyle name="Normal 4 2 4 2 3 3 3" xfId="42093"/>
    <cellStyle name="Normal 4 2 4 2 3 3 4" xfId="32079"/>
    <cellStyle name="Normal 4 2 4 2 3 4" xfId="8303"/>
    <cellStyle name="Normal 4 2 4 2 3 4 2" xfId="20928"/>
    <cellStyle name="Normal 4 2 4 2 3 4 2 2" xfId="56144"/>
    <cellStyle name="Normal 4 2 4 2 3 4 3" xfId="43547"/>
    <cellStyle name="Normal 4 2 4 2 3 4 4" xfId="33533"/>
    <cellStyle name="Normal 4 2 4 2 3 5" xfId="10084"/>
    <cellStyle name="Normal 4 2 4 2 3 5 2" xfId="22704"/>
    <cellStyle name="Normal 4 2 4 2 3 5 2 2" xfId="57920"/>
    <cellStyle name="Normal 4 2 4 2 3 5 3" xfId="45323"/>
    <cellStyle name="Normal 4 2 4 2 3 5 4" xfId="35309"/>
    <cellStyle name="Normal 4 2 4 2 3 6" xfId="11877"/>
    <cellStyle name="Normal 4 2 4 2 3 6 2" xfId="24480"/>
    <cellStyle name="Normal 4 2 4 2 3 6 2 2" xfId="59696"/>
    <cellStyle name="Normal 4 2 4 2 3 6 3" xfId="47099"/>
    <cellStyle name="Normal 4 2 4 2 3 6 4" xfId="37085"/>
    <cellStyle name="Normal 4 2 4 2 3 7" xfId="16244"/>
    <cellStyle name="Normal 4 2 4 2 3 7 2" xfId="51460"/>
    <cellStyle name="Normal 4 2 4 2 3 7 3" xfId="28849"/>
    <cellStyle name="Normal 4 2 4 2 3 8" xfId="14466"/>
    <cellStyle name="Normal 4 2 4 2 3 8 2" xfId="49684"/>
    <cellStyle name="Normal 4 2 4 2 3 9" xfId="38863"/>
    <cellStyle name="Normal 4 2 4 2 4" xfId="2740"/>
    <cellStyle name="Normal 4 2 4 2 4 10" xfId="26264"/>
    <cellStyle name="Normal 4 2 4 2 4 11" xfId="60668"/>
    <cellStyle name="Normal 4 2 4 2 4 2" xfId="4565"/>
    <cellStyle name="Normal 4 2 4 2 4 2 2" xfId="17211"/>
    <cellStyle name="Normal 4 2 4 2 4 2 2 2" xfId="52427"/>
    <cellStyle name="Normal 4 2 4 2 4 2 3" xfId="39830"/>
    <cellStyle name="Normal 4 2 4 2 4 2 4" xfId="29816"/>
    <cellStyle name="Normal 4 2 4 2 4 3" xfId="6035"/>
    <cellStyle name="Normal 4 2 4 2 4 3 2" xfId="18665"/>
    <cellStyle name="Normal 4 2 4 2 4 3 2 2" xfId="53881"/>
    <cellStyle name="Normal 4 2 4 2 4 3 3" xfId="41284"/>
    <cellStyle name="Normal 4 2 4 2 4 3 4" xfId="31270"/>
    <cellStyle name="Normal 4 2 4 2 4 4" xfId="7494"/>
    <cellStyle name="Normal 4 2 4 2 4 4 2" xfId="20119"/>
    <cellStyle name="Normal 4 2 4 2 4 4 2 2" xfId="55335"/>
    <cellStyle name="Normal 4 2 4 2 4 4 3" xfId="42738"/>
    <cellStyle name="Normal 4 2 4 2 4 4 4" xfId="32724"/>
    <cellStyle name="Normal 4 2 4 2 4 5" xfId="9275"/>
    <cellStyle name="Normal 4 2 4 2 4 5 2" xfId="21895"/>
    <cellStyle name="Normal 4 2 4 2 4 5 2 2" xfId="57111"/>
    <cellStyle name="Normal 4 2 4 2 4 5 3" xfId="44514"/>
    <cellStyle name="Normal 4 2 4 2 4 5 4" xfId="34500"/>
    <cellStyle name="Normal 4 2 4 2 4 6" xfId="11068"/>
    <cellStyle name="Normal 4 2 4 2 4 6 2" xfId="23671"/>
    <cellStyle name="Normal 4 2 4 2 4 6 2 2" xfId="58887"/>
    <cellStyle name="Normal 4 2 4 2 4 6 3" xfId="46290"/>
    <cellStyle name="Normal 4 2 4 2 4 6 4" xfId="36276"/>
    <cellStyle name="Normal 4 2 4 2 4 7" xfId="15435"/>
    <cellStyle name="Normal 4 2 4 2 4 7 2" xfId="50651"/>
    <cellStyle name="Normal 4 2 4 2 4 7 3" xfId="28040"/>
    <cellStyle name="Normal 4 2 4 2 4 8" xfId="13657"/>
    <cellStyle name="Normal 4 2 4 2 4 8 2" xfId="48875"/>
    <cellStyle name="Normal 4 2 4 2 4 9" xfId="38054"/>
    <cellStyle name="Normal 4 2 4 2 5" xfId="3903"/>
    <cellStyle name="Normal 4 2 4 2 5 2" xfId="8626"/>
    <cellStyle name="Normal 4 2 4 2 5 2 2" xfId="21251"/>
    <cellStyle name="Normal 4 2 4 2 5 2 2 2" xfId="56467"/>
    <cellStyle name="Normal 4 2 4 2 5 2 3" xfId="43870"/>
    <cellStyle name="Normal 4 2 4 2 5 2 4" xfId="33856"/>
    <cellStyle name="Normal 4 2 4 2 5 3" xfId="10407"/>
    <cellStyle name="Normal 4 2 4 2 5 3 2" xfId="23027"/>
    <cellStyle name="Normal 4 2 4 2 5 3 2 2" xfId="58243"/>
    <cellStyle name="Normal 4 2 4 2 5 3 3" xfId="45646"/>
    <cellStyle name="Normal 4 2 4 2 5 3 4" xfId="35632"/>
    <cellStyle name="Normal 4 2 4 2 5 4" xfId="12202"/>
    <cellStyle name="Normal 4 2 4 2 5 4 2" xfId="24803"/>
    <cellStyle name="Normal 4 2 4 2 5 4 2 2" xfId="60019"/>
    <cellStyle name="Normal 4 2 4 2 5 4 3" xfId="47422"/>
    <cellStyle name="Normal 4 2 4 2 5 4 4" xfId="37408"/>
    <cellStyle name="Normal 4 2 4 2 5 5" xfId="16567"/>
    <cellStyle name="Normal 4 2 4 2 5 5 2" xfId="51783"/>
    <cellStyle name="Normal 4 2 4 2 5 5 3" xfId="29172"/>
    <cellStyle name="Normal 4 2 4 2 5 6" xfId="14789"/>
    <cellStyle name="Normal 4 2 4 2 5 6 2" xfId="50007"/>
    <cellStyle name="Normal 4 2 4 2 5 7" xfId="39186"/>
    <cellStyle name="Normal 4 2 4 2 5 8" xfId="27396"/>
    <cellStyle name="Normal 4 2 4 2 6" xfId="4243"/>
    <cellStyle name="Normal 4 2 4 2 6 2" xfId="16889"/>
    <cellStyle name="Normal 4 2 4 2 6 2 2" xfId="52105"/>
    <cellStyle name="Normal 4 2 4 2 6 2 3" xfId="29494"/>
    <cellStyle name="Normal 4 2 4 2 6 3" xfId="13335"/>
    <cellStyle name="Normal 4 2 4 2 6 3 2" xfId="48553"/>
    <cellStyle name="Normal 4 2 4 2 6 4" xfId="39508"/>
    <cellStyle name="Normal 4 2 4 2 6 5" xfId="25942"/>
    <cellStyle name="Normal 4 2 4 2 7" xfId="5713"/>
    <cellStyle name="Normal 4 2 4 2 7 2" xfId="18343"/>
    <cellStyle name="Normal 4 2 4 2 7 2 2" xfId="53559"/>
    <cellStyle name="Normal 4 2 4 2 7 3" xfId="40962"/>
    <cellStyle name="Normal 4 2 4 2 7 4" xfId="30948"/>
    <cellStyle name="Normal 4 2 4 2 8" xfId="7172"/>
    <cellStyle name="Normal 4 2 4 2 8 2" xfId="19797"/>
    <cellStyle name="Normal 4 2 4 2 8 2 2" xfId="55013"/>
    <cellStyle name="Normal 4 2 4 2 8 3" xfId="42416"/>
    <cellStyle name="Normal 4 2 4 2 8 4" xfId="32402"/>
    <cellStyle name="Normal 4 2 4 2 9" xfId="8953"/>
    <cellStyle name="Normal 4 2 4 2 9 2" xfId="21573"/>
    <cellStyle name="Normal 4 2 4 2 9 2 2" xfId="56789"/>
    <cellStyle name="Normal 4 2 4 2 9 3" xfId="44192"/>
    <cellStyle name="Normal 4 2 4 2 9 4" xfId="34178"/>
    <cellStyle name="Normal 4 2 4 3" xfId="3089"/>
    <cellStyle name="Normal 4 2 4 3 10" xfId="25460"/>
    <cellStyle name="Normal 4 2 4 3 11" xfId="60995"/>
    <cellStyle name="Normal 4 2 4 3 2" xfId="4892"/>
    <cellStyle name="Normal 4 2 4 3 2 2" xfId="17538"/>
    <cellStyle name="Normal 4 2 4 3 2 2 2" xfId="52754"/>
    <cellStyle name="Normal 4 2 4 3 2 2 3" xfId="30143"/>
    <cellStyle name="Normal 4 2 4 3 2 3" xfId="13984"/>
    <cellStyle name="Normal 4 2 4 3 2 3 2" xfId="49202"/>
    <cellStyle name="Normal 4 2 4 3 2 4" xfId="40157"/>
    <cellStyle name="Normal 4 2 4 3 2 5" xfId="26591"/>
    <cellStyle name="Normal 4 2 4 3 3" xfId="6362"/>
    <cellStyle name="Normal 4 2 4 3 3 2" xfId="18992"/>
    <cellStyle name="Normal 4 2 4 3 3 2 2" xfId="54208"/>
    <cellStyle name="Normal 4 2 4 3 3 3" xfId="41611"/>
    <cellStyle name="Normal 4 2 4 3 3 4" xfId="31597"/>
    <cellStyle name="Normal 4 2 4 3 4" xfId="7821"/>
    <cellStyle name="Normal 4 2 4 3 4 2" xfId="20446"/>
    <cellStyle name="Normal 4 2 4 3 4 2 2" xfId="55662"/>
    <cellStyle name="Normal 4 2 4 3 4 3" xfId="43065"/>
    <cellStyle name="Normal 4 2 4 3 4 4" xfId="33051"/>
    <cellStyle name="Normal 4 2 4 3 5" xfId="9602"/>
    <cellStyle name="Normal 4 2 4 3 5 2" xfId="22222"/>
    <cellStyle name="Normal 4 2 4 3 5 2 2" xfId="57438"/>
    <cellStyle name="Normal 4 2 4 3 5 3" xfId="44841"/>
    <cellStyle name="Normal 4 2 4 3 5 4" xfId="34827"/>
    <cellStyle name="Normal 4 2 4 3 6" xfId="11395"/>
    <cellStyle name="Normal 4 2 4 3 6 2" xfId="23998"/>
    <cellStyle name="Normal 4 2 4 3 6 2 2" xfId="59214"/>
    <cellStyle name="Normal 4 2 4 3 6 3" xfId="46617"/>
    <cellStyle name="Normal 4 2 4 3 6 4" xfId="36603"/>
    <cellStyle name="Normal 4 2 4 3 7" xfId="15762"/>
    <cellStyle name="Normal 4 2 4 3 7 2" xfId="50978"/>
    <cellStyle name="Normal 4 2 4 3 7 3" xfId="28367"/>
    <cellStyle name="Normal 4 2 4 3 8" xfId="12853"/>
    <cellStyle name="Normal 4 2 4 3 8 2" xfId="48071"/>
    <cellStyle name="Normal 4 2 4 3 9" xfId="38381"/>
    <cellStyle name="Normal 4 2 4 4" xfId="2916"/>
    <cellStyle name="Normal 4 2 4 4 10" xfId="25301"/>
    <cellStyle name="Normal 4 2 4 4 11" xfId="60836"/>
    <cellStyle name="Normal 4 2 4 4 2" xfId="4733"/>
    <cellStyle name="Normal 4 2 4 4 2 2" xfId="17379"/>
    <cellStyle name="Normal 4 2 4 4 2 2 2" xfId="52595"/>
    <cellStyle name="Normal 4 2 4 4 2 2 3" xfId="29984"/>
    <cellStyle name="Normal 4 2 4 4 2 3" xfId="13825"/>
    <cellStyle name="Normal 4 2 4 4 2 3 2" xfId="49043"/>
    <cellStyle name="Normal 4 2 4 4 2 4" xfId="39998"/>
    <cellStyle name="Normal 4 2 4 4 2 5" xfId="26432"/>
    <cellStyle name="Normal 4 2 4 4 3" xfId="6203"/>
    <cellStyle name="Normal 4 2 4 4 3 2" xfId="18833"/>
    <cellStyle name="Normal 4 2 4 4 3 2 2" xfId="54049"/>
    <cellStyle name="Normal 4 2 4 4 3 3" xfId="41452"/>
    <cellStyle name="Normal 4 2 4 4 3 4" xfId="31438"/>
    <cellStyle name="Normal 4 2 4 4 4" xfId="7662"/>
    <cellStyle name="Normal 4 2 4 4 4 2" xfId="20287"/>
    <cellStyle name="Normal 4 2 4 4 4 2 2" xfId="55503"/>
    <cellStyle name="Normal 4 2 4 4 4 3" xfId="42906"/>
    <cellStyle name="Normal 4 2 4 4 4 4" xfId="32892"/>
    <cellStyle name="Normal 4 2 4 4 5" xfId="9443"/>
    <cellStyle name="Normal 4 2 4 4 5 2" xfId="22063"/>
    <cellStyle name="Normal 4 2 4 4 5 2 2" xfId="57279"/>
    <cellStyle name="Normal 4 2 4 4 5 3" xfId="44682"/>
    <cellStyle name="Normal 4 2 4 4 5 4" xfId="34668"/>
    <cellStyle name="Normal 4 2 4 4 6" xfId="11236"/>
    <cellStyle name="Normal 4 2 4 4 6 2" xfId="23839"/>
    <cellStyle name="Normal 4 2 4 4 6 2 2" xfId="59055"/>
    <cellStyle name="Normal 4 2 4 4 6 3" xfId="46458"/>
    <cellStyle name="Normal 4 2 4 4 6 4" xfId="36444"/>
    <cellStyle name="Normal 4 2 4 4 7" xfId="15603"/>
    <cellStyle name="Normal 4 2 4 4 7 2" xfId="50819"/>
    <cellStyle name="Normal 4 2 4 4 7 3" xfId="28208"/>
    <cellStyle name="Normal 4 2 4 4 8" xfId="12694"/>
    <cellStyle name="Normal 4 2 4 4 8 2" xfId="47912"/>
    <cellStyle name="Normal 4 2 4 4 9" xfId="38222"/>
    <cellStyle name="Normal 4 2 4 5" xfId="3424"/>
    <cellStyle name="Normal 4 2 4 5 10" xfId="26919"/>
    <cellStyle name="Normal 4 2 4 5 11" xfId="61323"/>
    <cellStyle name="Normal 4 2 4 5 2" xfId="5220"/>
    <cellStyle name="Normal 4 2 4 5 2 2" xfId="17866"/>
    <cellStyle name="Normal 4 2 4 5 2 2 2" xfId="53082"/>
    <cellStyle name="Normal 4 2 4 5 2 3" xfId="40485"/>
    <cellStyle name="Normal 4 2 4 5 2 4" xfId="30471"/>
    <cellStyle name="Normal 4 2 4 5 3" xfId="6690"/>
    <cellStyle name="Normal 4 2 4 5 3 2" xfId="19320"/>
    <cellStyle name="Normal 4 2 4 5 3 2 2" xfId="54536"/>
    <cellStyle name="Normal 4 2 4 5 3 3" xfId="41939"/>
    <cellStyle name="Normal 4 2 4 5 3 4" xfId="31925"/>
    <cellStyle name="Normal 4 2 4 5 4" xfId="8149"/>
    <cellStyle name="Normal 4 2 4 5 4 2" xfId="20774"/>
    <cellStyle name="Normal 4 2 4 5 4 2 2" xfId="55990"/>
    <cellStyle name="Normal 4 2 4 5 4 3" xfId="43393"/>
    <cellStyle name="Normal 4 2 4 5 4 4" xfId="33379"/>
    <cellStyle name="Normal 4 2 4 5 5" xfId="9930"/>
    <cellStyle name="Normal 4 2 4 5 5 2" xfId="22550"/>
    <cellStyle name="Normal 4 2 4 5 5 2 2" xfId="57766"/>
    <cellStyle name="Normal 4 2 4 5 5 3" xfId="45169"/>
    <cellStyle name="Normal 4 2 4 5 5 4" xfId="35155"/>
    <cellStyle name="Normal 4 2 4 5 6" xfId="11723"/>
    <cellStyle name="Normal 4 2 4 5 6 2" xfId="24326"/>
    <cellStyle name="Normal 4 2 4 5 6 2 2" xfId="59542"/>
    <cellStyle name="Normal 4 2 4 5 6 3" xfId="46945"/>
    <cellStyle name="Normal 4 2 4 5 6 4" xfId="36931"/>
    <cellStyle name="Normal 4 2 4 5 7" xfId="16090"/>
    <cellStyle name="Normal 4 2 4 5 7 2" xfId="51306"/>
    <cellStyle name="Normal 4 2 4 5 7 3" xfId="28695"/>
    <cellStyle name="Normal 4 2 4 5 8" xfId="14312"/>
    <cellStyle name="Normal 4 2 4 5 8 2" xfId="49530"/>
    <cellStyle name="Normal 4 2 4 5 9" xfId="38709"/>
    <cellStyle name="Normal 4 2 4 6" xfId="2585"/>
    <cellStyle name="Normal 4 2 4 6 10" xfId="26110"/>
    <cellStyle name="Normal 4 2 4 6 11" xfId="60514"/>
    <cellStyle name="Normal 4 2 4 6 2" xfId="4411"/>
    <cellStyle name="Normal 4 2 4 6 2 2" xfId="17057"/>
    <cellStyle name="Normal 4 2 4 6 2 2 2" xfId="52273"/>
    <cellStyle name="Normal 4 2 4 6 2 3" xfId="39676"/>
    <cellStyle name="Normal 4 2 4 6 2 4" xfId="29662"/>
    <cellStyle name="Normal 4 2 4 6 3" xfId="5881"/>
    <cellStyle name="Normal 4 2 4 6 3 2" xfId="18511"/>
    <cellStyle name="Normal 4 2 4 6 3 2 2" xfId="53727"/>
    <cellStyle name="Normal 4 2 4 6 3 3" xfId="41130"/>
    <cellStyle name="Normal 4 2 4 6 3 4" xfId="31116"/>
    <cellStyle name="Normal 4 2 4 6 4" xfId="7340"/>
    <cellStyle name="Normal 4 2 4 6 4 2" xfId="19965"/>
    <cellStyle name="Normal 4 2 4 6 4 2 2" xfId="55181"/>
    <cellStyle name="Normal 4 2 4 6 4 3" xfId="42584"/>
    <cellStyle name="Normal 4 2 4 6 4 4" xfId="32570"/>
    <cellStyle name="Normal 4 2 4 6 5" xfId="9121"/>
    <cellStyle name="Normal 4 2 4 6 5 2" xfId="21741"/>
    <cellStyle name="Normal 4 2 4 6 5 2 2" xfId="56957"/>
    <cellStyle name="Normal 4 2 4 6 5 3" xfId="44360"/>
    <cellStyle name="Normal 4 2 4 6 5 4" xfId="34346"/>
    <cellStyle name="Normal 4 2 4 6 6" xfId="10914"/>
    <cellStyle name="Normal 4 2 4 6 6 2" xfId="23517"/>
    <cellStyle name="Normal 4 2 4 6 6 2 2" xfId="58733"/>
    <cellStyle name="Normal 4 2 4 6 6 3" xfId="46136"/>
    <cellStyle name="Normal 4 2 4 6 6 4" xfId="36122"/>
    <cellStyle name="Normal 4 2 4 6 7" xfId="15281"/>
    <cellStyle name="Normal 4 2 4 6 7 2" xfId="50497"/>
    <cellStyle name="Normal 4 2 4 6 7 3" xfId="27886"/>
    <cellStyle name="Normal 4 2 4 6 8" xfId="13503"/>
    <cellStyle name="Normal 4 2 4 6 8 2" xfId="48721"/>
    <cellStyle name="Normal 4 2 4 6 9" xfId="37900"/>
    <cellStyle name="Normal 4 2 4 7" xfId="3748"/>
    <cellStyle name="Normal 4 2 4 7 2" xfId="8472"/>
    <cellStyle name="Normal 4 2 4 7 2 2" xfId="21097"/>
    <cellStyle name="Normal 4 2 4 7 2 2 2" xfId="56313"/>
    <cellStyle name="Normal 4 2 4 7 2 3" xfId="43716"/>
    <cellStyle name="Normal 4 2 4 7 2 4" xfId="33702"/>
    <cellStyle name="Normal 4 2 4 7 3" xfId="10253"/>
    <cellStyle name="Normal 4 2 4 7 3 2" xfId="22873"/>
    <cellStyle name="Normal 4 2 4 7 3 2 2" xfId="58089"/>
    <cellStyle name="Normal 4 2 4 7 3 3" xfId="45492"/>
    <cellStyle name="Normal 4 2 4 7 3 4" xfId="35478"/>
    <cellStyle name="Normal 4 2 4 7 4" xfId="12048"/>
    <cellStyle name="Normal 4 2 4 7 4 2" xfId="24649"/>
    <cellStyle name="Normal 4 2 4 7 4 2 2" xfId="59865"/>
    <cellStyle name="Normal 4 2 4 7 4 3" xfId="47268"/>
    <cellStyle name="Normal 4 2 4 7 4 4" xfId="37254"/>
    <cellStyle name="Normal 4 2 4 7 5" xfId="16413"/>
    <cellStyle name="Normal 4 2 4 7 5 2" xfId="51629"/>
    <cellStyle name="Normal 4 2 4 7 5 3" xfId="29018"/>
    <cellStyle name="Normal 4 2 4 7 6" xfId="14635"/>
    <cellStyle name="Normal 4 2 4 7 6 2" xfId="49853"/>
    <cellStyle name="Normal 4 2 4 7 7" xfId="39032"/>
    <cellStyle name="Normal 4 2 4 7 8" xfId="27242"/>
    <cellStyle name="Normal 4 2 4 8" xfId="4086"/>
    <cellStyle name="Normal 4 2 4 8 2" xfId="16735"/>
    <cellStyle name="Normal 4 2 4 8 2 2" xfId="51951"/>
    <cellStyle name="Normal 4 2 4 8 2 3" xfId="29340"/>
    <cellStyle name="Normal 4 2 4 8 3" xfId="13181"/>
    <cellStyle name="Normal 4 2 4 8 3 2" xfId="48399"/>
    <cellStyle name="Normal 4 2 4 8 4" xfId="39354"/>
    <cellStyle name="Normal 4 2 4 8 5" xfId="25788"/>
    <cellStyle name="Normal 4 2 4 9" xfId="5559"/>
    <cellStyle name="Normal 4 2 4 9 2" xfId="18189"/>
    <cellStyle name="Normal 4 2 4 9 2 2" xfId="53405"/>
    <cellStyle name="Normal 4 2 4 9 3" xfId="40808"/>
    <cellStyle name="Normal 4 2 4 9 4" xfId="30794"/>
    <cellStyle name="Normal 4 2 5" xfId="1370"/>
    <cellStyle name="Normal 4 2 5 10" xfId="10710"/>
    <cellStyle name="Normal 4 2 5 10 2" xfId="23321"/>
    <cellStyle name="Normal 4 2 5 10 2 2" xfId="58537"/>
    <cellStyle name="Normal 4 2 5 10 3" xfId="45940"/>
    <cellStyle name="Normal 4 2 5 10 4" xfId="35926"/>
    <cellStyle name="Normal 4 2 5 11" xfId="15039"/>
    <cellStyle name="Normal 4 2 5 11 2" xfId="50255"/>
    <cellStyle name="Normal 4 2 5 11 3" xfId="27644"/>
    <cellStyle name="Normal 4 2 5 12" xfId="12452"/>
    <cellStyle name="Normal 4 2 5 12 2" xfId="47670"/>
    <cellStyle name="Normal 4 2 5 13" xfId="37658"/>
    <cellStyle name="Normal 4 2 5 14" xfId="25059"/>
    <cellStyle name="Normal 4 2 5 15" xfId="60272"/>
    <cellStyle name="Normal 4 2 5 2" xfId="3175"/>
    <cellStyle name="Normal 4 2 5 2 10" xfId="25543"/>
    <cellStyle name="Normal 4 2 5 2 11" xfId="61078"/>
    <cellStyle name="Normal 4 2 5 2 2" xfId="4975"/>
    <cellStyle name="Normal 4 2 5 2 2 2" xfId="17621"/>
    <cellStyle name="Normal 4 2 5 2 2 2 2" xfId="52837"/>
    <cellStyle name="Normal 4 2 5 2 2 2 3" xfId="30226"/>
    <cellStyle name="Normal 4 2 5 2 2 3" xfId="14067"/>
    <cellStyle name="Normal 4 2 5 2 2 3 2" xfId="49285"/>
    <cellStyle name="Normal 4 2 5 2 2 4" xfId="40240"/>
    <cellStyle name="Normal 4 2 5 2 2 5" xfId="26674"/>
    <cellStyle name="Normal 4 2 5 2 3" xfId="6445"/>
    <cellStyle name="Normal 4 2 5 2 3 2" xfId="19075"/>
    <cellStyle name="Normal 4 2 5 2 3 2 2" xfId="54291"/>
    <cellStyle name="Normal 4 2 5 2 3 3" xfId="41694"/>
    <cellStyle name="Normal 4 2 5 2 3 4" xfId="31680"/>
    <cellStyle name="Normal 4 2 5 2 4" xfId="7904"/>
    <cellStyle name="Normal 4 2 5 2 4 2" xfId="20529"/>
    <cellStyle name="Normal 4 2 5 2 4 2 2" xfId="55745"/>
    <cellStyle name="Normal 4 2 5 2 4 3" xfId="43148"/>
    <cellStyle name="Normal 4 2 5 2 4 4" xfId="33134"/>
    <cellStyle name="Normal 4 2 5 2 5" xfId="9685"/>
    <cellStyle name="Normal 4 2 5 2 5 2" xfId="22305"/>
    <cellStyle name="Normal 4 2 5 2 5 2 2" xfId="57521"/>
    <cellStyle name="Normal 4 2 5 2 5 3" xfId="44924"/>
    <cellStyle name="Normal 4 2 5 2 5 4" xfId="34910"/>
    <cellStyle name="Normal 4 2 5 2 6" xfId="11478"/>
    <cellStyle name="Normal 4 2 5 2 6 2" xfId="24081"/>
    <cellStyle name="Normal 4 2 5 2 6 2 2" xfId="59297"/>
    <cellStyle name="Normal 4 2 5 2 6 3" xfId="46700"/>
    <cellStyle name="Normal 4 2 5 2 6 4" xfId="36686"/>
    <cellStyle name="Normal 4 2 5 2 7" xfId="15845"/>
    <cellStyle name="Normal 4 2 5 2 7 2" xfId="51061"/>
    <cellStyle name="Normal 4 2 5 2 7 3" xfId="28450"/>
    <cellStyle name="Normal 4 2 5 2 8" xfId="12936"/>
    <cellStyle name="Normal 4 2 5 2 8 2" xfId="48154"/>
    <cellStyle name="Normal 4 2 5 2 9" xfId="38464"/>
    <cellStyle name="Normal 4 2 5 3" xfId="3504"/>
    <cellStyle name="Normal 4 2 5 3 10" xfId="26999"/>
    <cellStyle name="Normal 4 2 5 3 11" xfId="61403"/>
    <cellStyle name="Normal 4 2 5 3 2" xfId="5300"/>
    <cellStyle name="Normal 4 2 5 3 2 2" xfId="17946"/>
    <cellStyle name="Normal 4 2 5 3 2 2 2" xfId="53162"/>
    <cellStyle name="Normal 4 2 5 3 2 3" xfId="40565"/>
    <cellStyle name="Normal 4 2 5 3 2 4" xfId="30551"/>
    <cellStyle name="Normal 4 2 5 3 3" xfId="6770"/>
    <cellStyle name="Normal 4 2 5 3 3 2" xfId="19400"/>
    <cellStyle name="Normal 4 2 5 3 3 2 2" xfId="54616"/>
    <cellStyle name="Normal 4 2 5 3 3 3" xfId="42019"/>
    <cellStyle name="Normal 4 2 5 3 3 4" xfId="32005"/>
    <cellStyle name="Normal 4 2 5 3 4" xfId="8229"/>
    <cellStyle name="Normal 4 2 5 3 4 2" xfId="20854"/>
    <cellStyle name="Normal 4 2 5 3 4 2 2" xfId="56070"/>
    <cellStyle name="Normal 4 2 5 3 4 3" xfId="43473"/>
    <cellStyle name="Normal 4 2 5 3 4 4" xfId="33459"/>
    <cellStyle name="Normal 4 2 5 3 5" xfId="10010"/>
    <cellStyle name="Normal 4 2 5 3 5 2" xfId="22630"/>
    <cellStyle name="Normal 4 2 5 3 5 2 2" xfId="57846"/>
    <cellStyle name="Normal 4 2 5 3 5 3" xfId="45249"/>
    <cellStyle name="Normal 4 2 5 3 5 4" xfId="35235"/>
    <cellStyle name="Normal 4 2 5 3 6" xfId="11803"/>
    <cellStyle name="Normal 4 2 5 3 6 2" xfId="24406"/>
    <cellStyle name="Normal 4 2 5 3 6 2 2" xfId="59622"/>
    <cellStyle name="Normal 4 2 5 3 6 3" xfId="47025"/>
    <cellStyle name="Normal 4 2 5 3 6 4" xfId="37011"/>
    <cellStyle name="Normal 4 2 5 3 7" xfId="16170"/>
    <cellStyle name="Normal 4 2 5 3 7 2" xfId="51386"/>
    <cellStyle name="Normal 4 2 5 3 7 3" xfId="28775"/>
    <cellStyle name="Normal 4 2 5 3 8" xfId="14392"/>
    <cellStyle name="Normal 4 2 5 3 8 2" xfId="49610"/>
    <cellStyle name="Normal 4 2 5 3 9" xfId="38789"/>
    <cellStyle name="Normal 4 2 5 4" xfId="2666"/>
    <cellStyle name="Normal 4 2 5 4 10" xfId="26190"/>
    <cellStyle name="Normal 4 2 5 4 11" xfId="60594"/>
    <cellStyle name="Normal 4 2 5 4 2" xfId="4491"/>
    <cellStyle name="Normal 4 2 5 4 2 2" xfId="17137"/>
    <cellStyle name="Normal 4 2 5 4 2 2 2" xfId="52353"/>
    <cellStyle name="Normal 4 2 5 4 2 3" xfId="39756"/>
    <cellStyle name="Normal 4 2 5 4 2 4" xfId="29742"/>
    <cellStyle name="Normal 4 2 5 4 3" xfId="5961"/>
    <cellStyle name="Normal 4 2 5 4 3 2" xfId="18591"/>
    <cellStyle name="Normal 4 2 5 4 3 2 2" xfId="53807"/>
    <cellStyle name="Normal 4 2 5 4 3 3" xfId="41210"/>
    <cellStyle name="Normal 4 2 5 4 3 4" xfId="31196"/>
    <cellStyle name="Normal 4 2 5 4 4" xfId="7420"/>
    <cellStyle name="Normal 4 2 5 4 4 2" xfId="20045"/>
    <cellStyle name="Normal 4 2 5 4 4 2 2" xfId="55261"/>
    <cellStyle name="Normal 4 2 5 4 4 3" xfId="42664"/>
    <cellStyle name="Normal 4 2 5 4 4 4" xfId="32650"/>
    <cellStyle name="Normal 4 2 5 4 5" xfId="9201"/>
    <cellStyle name="Normal 4 2 5 4 5 2" xfId="21821"/>
    <cellStyle name="Normal 4 2 5 4 5 2 2" xfId="57037"/>
    <cellStyle name="Normal 4 2 5 4 5 3" xfId="44440"/>
    <cellStyle name="Normal 4 2 5 4 5 4" xfId="34426"/>
    <cellStyle name="Normal 4 2 5 4 6" xfId="10994"/>
    <cellStyle name="Normal 4 2 5 4 6 2" xfId="23597"/>
    <cellStyle name="Normal 4 2 5 4 6 2 2" xfId="58813"/>
    <cellStyle name="Normal 4 2 5 4 6 3" xfId="46216"/>
    <cellStyle name="Normal 4 2 5 4 6 4" xfId="36202"/>
    <cellStyle name="Normal 4 2 5 4 7" xfId="15361"/>
    <cellStyle name="Normal 4 2 5 4 7 2" xfId="50577"/>
    <cellStyle name="Normal 4 2 5 4 7 3" xfId="27966"/>
    <cellStyle name="Normal 4 2 5 4 8" xfId="13583"/>
    <cellStyle name="Normal 4 2 5 4 8 2" xfId="48801"/>
    <cellStyle name="Normal 4 2 5 4 9" xfId="37980"/>
    <cellStyle name="Normal 4 2 5 5" xfId="3829"/>
    <cellStyle name="Normal 4 2 5 5 2" xfId="8552"/>
    <cellStyle name="Normal 4 2 5 5 2 2" xfId="21177"/>
    <cellStyle name="Normal 4 2 5 5 2 2 2" xfId="56393"/>
    <cellStyle name="Normal 4 2 5 5 2 3" xfId="43796"/>
    <cellStyle name="Normal 4 2 5 5 2 4" xfId="33782"/>
    <cellStyle name="Normal 4 2 5 5 3" xfId="10333"/>
    <cellStyle name="Normal 4 2 5 5 3 2" xfId="22953"/>
    <cellStyle name="Normal 4 2 5 5 3 2 2" xfId="58169"/>
    <cellStyle name="Normal 4 2 5 5 3 3" xfId="45572"/>
    <cellStyle name="Normal 4 2 5 5 3 4" xfId="35558"/>
    <cellStyle name="Normal 4 2 5 5 4" xfId="12128"/>
    <cellStyle name="Normal 4 2 5 5 4 2" xfId="24729"/>
    <cellStyle name="Normal 4 2 5 5 4 2 2" xfId="59945"/>
    <cellStyle name="Normal 4 2 5 5 4 3" xfId="47348"/>
    <cellStyle name="Normal 4 2 5 5 4 4" xfId="37334"/>
    <cellStyle name="Normal 4 2 5 5 5" xfId="16493"/>
    <cellStyle name="Normal 4 2 5 5 5 2" xfId="51709"/>
    <cellStyle name="Normal 4 2 5 5 5 3" xfId="29098"/>
    <cellStyle name="Normal 4 2 5 5 6" xfId="14715"/>
    <cellStyle name="Normal 4 2 5 5 6 2" xfId="49933"/>
    <cellStyle name="Normal 4 2 5 5 7" xfId="39112"/>
    <cellStyle name="Normal 4 2 5 5 8" xfId="27322"/>
    <cellStyle name="Normal 4 2 5 6" xfId="4169"/>
    <cellStyle name="Normal 4 2 5 6 2" xfId="16815"/>
    <cellStyle name="Normal 4 2 5 6 2 2" xfId="52031"/>
    <cellStyle name="Normal 4 2 5 6 2 3" xfId="29420"/>
    <cellStyle name="Normal 4 2 5 6 3" xfId="13261"/>
    <cellStyle name="Normal 4 2 5 6 3 2" xfId="48479"/>
    <cellStyle name="Normal 4 2 5 6 4" xfId="39434"/>
    <cellStyle name="Normal 4 2 5 6 5" xfId="25868"/>
    <cellStyle name="Normal 4 2 5 7" xfId="5639"/>
    <cellStyle name="Normal 4 2 5 7 2" xfId="18269"/>
    <cellStyle name="Normal 4 2 5 7 2 2" xfId="53485"/>
    <cellStyle name="Normal 4 2 5 7 3" xfId="40888"/>
    <cellStyle name="Normal 4 2 5 7 4" xfId="30874"/>
    <cellStyle name="Normal 4 2 5 8" xfId="7098"/>
    <cellStyle name="Normal 4 2 5 8 2" xfId="19723"/>
    <cellStyle name="Normal 4 2 5 8 2 2" xfId="54939"/>
    <cellStyle name="Normal 4 2 5 8 3" xfId="42342"/>
    <cellStyle name="Normal 4 2 5 8 4" xfId="32328"/>
    <cellStyle name="Normal 4 2 5 9" xfId="8879"/>
    <cellStyle name="Normal 4 2 5 9 2" xfId="21499"/>
    <cellStyle name="Normal 4 2 5 9 2 2" xfId="56715"/>
    <cellStyle name="Normal 4 2 5 9 3" xfId="44118"/>
    <cellStyle name="Normal 4 2 5 9 4" xfId="34104"/>
    <cellStyle name="Normal 4 2 6" xfId="3010"/>
    <cellStyle name="Normal 4 2 6 10" xfId="25384"/>
    <cellStyle name="Normal 4 2 6 11" xfId="60919"/>
    <cellStyle name="Normal 4 2 6 2" xfId="4816"/>
    <cellStyle name="Normal 4 2 6 2 2" xfId="17462"/>
    <cellStyle name="Normal 4 2 6 2 2 2" xfId="52678"/>
    <cellStyle name="Normal 4 2 6 2 2 3" xfId="30067"/>
    <cellStyle name="Normal 4 2 6 2 3" xfId="13908"/>
    <cellStyle name="Normal 4 2 6 2 3 2" xfId="49126"/>
    <cellStyle name="Normal 4 2 6 2 4" xfId="40081"/>
    <cellStyle name="Normal 4 2 6 2 5" xfId="26515"/>
    <cellStyle name="Normal 4 2 6 3" xfId="6286"/>
    <cellStyle name="Normal 4 2 6 3 2" xfId="18916"/>
    <cellStyle name="Normal 4 2 6 3 2 2" xfId="54132"/>
    <cellStyle name="Normal 4 2 6 3 3" xfId="41535"/>
    <cellStyle name="Normal 4 2 6 3 4" xfId="31521"/>
    <cellStyle name="Normal 4 2 6 4" xfId="7745"/>
    <cellStyle name="Normal 4 2 6 4 2" xfId="20370"/>
    <cellStyle name="Normal 4 2 6 4 2 2" xfId="55586"/>
    <cellStyle name="Normal 4 2 6 4 3" xfId="42989"/>
    <cellStyle name="Normal 4 2 6 4 4" xfId="32975"/>
    <cellStyle name="Normal 4 2 6 5" xfId="9526"/>
    <cellStyle name="Normal 4 2 6 5 2" xfId="22146"/>
    <cellStyle name="Normal 4 2 6 5 2 2" xfId="57362"/>
    <cellStyle name="Normal 4 2 6 5 3" xfId="44765"/>
    <cellStyle name="Normal 4 2 6 5 4" xfId="34751"/>
    <cellStyle name="Normal 4 2 6 6" xfId="11319"/>
    <cellStyle name="Normal 4 2 6 6 2" xfId="23922"/>
    <cellStyle name="Normal 4 2 6 6 2 2" xfId="59138"/>
    <cellStyle name="Normal 4 2 6 6 3" xfId="46541"/>
    <cellStyle name="Normal 4 2 6 6 4" xfId="36527"/>
    <cellStyle name="Normal 4 2 6 7" xfId="15686"/>
    <cellStyle name="Normal 4 2 6 7 2" xfId="50902"/>
    <cellStyle name="Normal 4 2 6 7 3" xfId="28291"/>
    <cellStyle name="Normal 4 2 6 8" xfId="12777"/>
    <cellStyle name="Normal 4 2 6 8 2" xfId="47995"/>
    <cellStyle name="Normal 4 2 6 9" xfId="38305"/>
    <cellStyle name="Normal 4 2 7" xfId="2843"/>
    <cellStyle name="Normal 4 2 7 10" xfId="25229"/>
    <cellStyle name="Normal 4 2 7 11" xfId="60764"/>
    <cellStyle name="Normal 4 2 7 2" xfId="4661"/>
    <cellStyle name="Normal 4 2 7 2 2" xfId="17307"/>
    <cellStyle name="Normal 4 2 7 2 2 2" xfId="52523"/>
    <cellStyle name="Normal 4 2 7 2 2 3" xfId="29912"/>
    <cellStyle name="Normal 4 2 7 2 3" xfId="13753"/>
    <cellStyle name="Normal 4 2 7 2 3 2" xfId="48971"/>
    <cellStyle name="Normal 4 2 7 2 4" xfId="39926"/>
    <cellStyle name="Normal 4 2 7 2 5" xfId="26360"/>
    <cellStyle name="Normal 4 2 7 3" xfId="6131"/>
    <cellStyle name="Normal 4 2 7 3 2" xfId="18761"/>
    <cellStyle name="Normal 4 2 7 3 2 2" xfId="53977"/>
    <cellStyle name="Normal 4 2 7 3 3" xfId="41380"/>
    <cellStyle name="Normal 4 2 7 3 4" xfId="31366"/>
    <cellStyle name="Normal 4 2 7 4" xfId="7590"/>
    <cellStyle name="Normal 4 2 7 4 2" xfId="20215"/>
    <cellStyle name="Normal 4 2 7 4 2 2" xfId="55431"/>
    <cellStyle name="Normal 4 2 7 4 3" xfId="42834"/>
    <cellStyle name="Normal 4 2 7 4 4" xfId="32820"/>
    <cellStyle name="Normal 4 2 7 5" xfId="9371"/>
    <cellStyle name="Normal 4 2 7 5 2" xfId="21991"/>
    <cellStyle name="Normal 4 2 7 5 2 2" xfId="57207"/>
    <cellStyle name="Normal 4 2 7 5 3" xfId="44610"/>
    <cellStyle name="Normal 4 2 7 5 4" xfId="34596"/>
    <cellStyle name="Normal 4 2 7 6" xfId="11164"/>
    <cellStyle name="Normal 4 2 7 6 2" xfId="23767"/>
    <cellStyle name="Normal 4 2 7 6 2 2" xfId="58983"/>
    <cellStyle name="Normal 4 2 7 6 3" xfId="46386"/>
    <cellStyle name="Normal 4 2 7 6 4" xfId="36372"/>
    <cellStyle name="Normal 4 2 7 7" xfId="15531"/>
    <cellStyle name="Normal 4 2 7 7 2" xfId="50747"/>
    <cellStyle name="Normal 4 2 7 7 3" xfId="28136"/>
    <cellStyle name="Normal 4 2 7 8" xfId="12622"/>
    <cellStyle name="Normal 4 2 7 8 2" xfId="47840"/>
    <cellStyle name="Normal 4 2 7 9" xfId="38150"/>
    <cellStyle name="Normal 4 2 8" xfId="3352"/>
    <cellStyle name="Normal 4 2 8 10" xfId="26847"/>
    <cellStyle name="Normal 4 2 8 11" xfId="61251"/>
    <cellStyle name="Normal 4 2 8 2" xfId="5148"/>
    <cellStyle name="Normal 4 2 8 2 2" xfId="17794"/>
    <cellStyle name="Normal 4 2 8 2 2 2" xfId="53010"/>
    <cellStyle name="Normal 4 2 8 2 3" xfId="40413"/>
    <cellStyle name="Normal 4 2 8 2 4" xfId="30399"/>
    <cellStyle name="Normal 4 2 8 3" xfId="6618"/>
    <cellStyle name="Normal 4 2 8 3 2" xfId="19248"/>
    <cellStyle name="Normal 4 2 8 3 2 2" xfId="54464"/>
    <cellStyle name="Normal 4 2 8 3 3" xfId="41867"/>
    <cellStyle name="Normal 4 2 8 3 4" xfId="31853"/>
    <cellStyle name="Normal 4 2 8 4" xfId="8077"/>
    <cellStyle name="Normal 4 2 8 4 2" xfId="20702"/>
    <cellStyle name="Normal 4 2 8 4 2 2" xfId="55918"/>
    <cellStyle name="Normal 4 2 8 4 3" xfId="43321"/>
    <cellStyle name="Normal 4 2 8 4 4" xfId="33307"/>
    <cellStyle name="Normal 4 2 8 5" xfId="9858"/>
    <cellStyle name="Normal 4 2 8 5 2" xfId="22478"/>
    <cellStyle name="Normal 4 2 8 5 2 2" xfId="57694"/>
    <cellStyle name="Normal 4 2 8 5 3" xfId="45097"/>
    <cellStyle name="Normal 4 2 8 5 4" xfId="35083"/>
    <cellStyle name="Normal 4 2 8 6" xfId="11651"/>
    <cellStyle name="Normal 4 2 8 6 2" xfId="24254"/>
    <cellStyle name="Normal 4 2 8 6 2 2" xfId="59470"/>
    <cellStyle name="Normal 4 2 8 6 3" xfId="46873"/>
    <cellStyle name="Normal 4 2 8 6 4" xfId="36859"/>
    <cellStyle name="Normal 4 2 8 7" xfId="16018"/>
    <cellStyle name="Normal 4 2 8 7 2" xfId="51234"/>
    <cellStyle name="Normal 4 2 8 7 3" xfId="28623"/>
    <cellStyle name="Normal 4 2 8 8" xfId="14240"/>
    <cellStyle name="Normal 4 2 8 8 2" xfId="49458"/>
    <cellStyle name="Normal 4 2 8 9" xfId="38637"/>
    <cellStyle name="Normal 4 2 9" xfId="2513"/>
    <cellStyle name="Normal 4 2 9 10" xfId="26038"/>
    <cellStyle name="Normal 4 2 9 11" xfId="60442"/>
    <cellStyle name="Normal 4 2 9 2" xfId="4339"/>
    <cellStyle name="Normal 4 2 9 2 2" xfId="16985"/>
    <cellStyle name="Normal 4 2 9 2 2 2" xfId="52201"/>
    <cellStyle name="Normal 4 2 9 2 3" xfId="39604"/>
    <cellStyle name="Normal 4 2 9 2 4" xfId="29590"/>
    <cellStyle name="Normal 4 2 9 3" xfId="5809"/>
    <cellStyle name="Normal 4 2 9 3 2" xfId="18439"/>
    <cellStyle name="Normal 4 2 9 3 2 2" xfId="53655"/>
    <cellStyle name="Normal 4 2 9 3 3" xfId="41058"/>
    <cellStyle name="Normal 4 2 9 3 4" xfId="31044"/>
    <cellStyle name="Normal 4 2 9 4" xfId="7268"/>
    <cellStyle name="Normal 4 2 9 4 2" xfId="19893"/>
    <cellStyle name="Normal 4 2 9 4 2 2" xfId="55109"/>
    <cellStyle name="Normal 4 2 9 4 3" xfId="42512"/>
    <cellStyle name="Normal 4 2 9 4 4" xfId="32498"/>
    <cellStyle name="Normal 4 2 9 5" xfId="9049"/>
    <cellStyle name="Normal 4 2 9 5 2" xfId="21669"/>
    <cellStyle name="Normal 4 2 9 5 2 2" xfId="56885"/>
    <cellStyle name="Normal 4 2 9 5 3" xfId="44288"/>
    <cellStyle name="Normal 4 2 9 5 4" xfId="34274"/>
    <cellStyle name="Normal 4 2 9 6" xfId="10842"/>
    <cellStyle name="Normal 4 2 9 6 2" xfId="23445"/>
    <cellStyle name="Normal 4 2 9 6 2 2" xfId="58661"/>
    <cellStyle name="Normal 4 2 9 6 3" xfId="46064"/>
    <cellStyle name="Normal 4 2 9 6 4" xfId="36050"/>
    <cellStyle name="Normal 4 2 9 7" xfId="15209"/>
    <cellStyle name="Normal 4 2 9 7 2" xfId="50425"/>
    <cellStyle name="Normal 4 2 9 7 3" xfId="27814"/>
    <cellStyle name="Normal 4 2 9 8" xfId="13431"/>
    <cellStyle name="Normal 4 2 9 8 2" xfId="48649"/>
    <cellStyle name="Normal 4 2 9 9" xfId="37828"/>
    <cellStyle name="Normal 4 2_District Target Attainment" xfId="1371"/>
    <cellStyle name="Normal 4 20" xfId="12255"/>
    <cellStyle name="Normal 4 20 2" xfId="47473"/>
    <cellStyle name="Normal 4 21" xfId="37460"/>
    <cellStyle name="Normal 4 22" xfId="24862"/>
    <cellStyle name="Normal 4 23" xfId="60075"/>
    <cellStyle name="Normal 4 3" xfId="1372"/>
    <cellStyle name="Normal 4 3 2" xfId="1373"/>
    <cellStyle name="Normal 4 3 3" xfId="1374"/>
    <cellStyle name="Normal 4 3 3 2" xfId="1375"/>
    <cellStyle name="Normal 4 3 3_District Target Attainment" xfId="1376"/>
    <cellStyle name="Normal 4 3 4" xfId="1377"/>
    <cellStyle name="Normal 4 3_District Target Attainment" xfId="1378"/>
    <cellStyle name="Normal 4 4" xfId="1379"/>
    <cellStyle name="Normal 4 5" xfId="1380"/>
    <cellStyle name="Normal 4 6" xfId="1381"/>
    <cellStyle name="Normal 4 6 10" xfId="6972"/>
    <cellStyle name="Normal 4 6 10 2" xfId="19598"/>
    <cellStyle name="Normal 4 6 10 2 2" xfId="54814"/>
    <cellStyle name="Normal 4 6 10 3" xfId="42217"/>
    <cellStyle name="Normal 4 6 10 4" xfId="32203"/>
    <cellStyle name="Normal 4 6 11" xfId="8753"/>
    <cellStyle name="Normal 4 6 11 2" xfId="21374"/>
    <cellStyle name="Normal 4 6 11 2 2" xfId="56590"/>
    <cellStyle name="Normal 4 6 11 3" xfId="43993"/>
    <cellStyle name="Normal 4 6 11 4" xfId="33979"/>
    <cellStyle name="Normal 4 6 12" xfId="10711"/>
    <cellStyle name="Normal 4 6 12 2" xfId="23322"/>
    <cellStyle name="Normal 4 6 12 2 2" xfId="58538"/>
    <cellStyle name="Normal 4 6 12 3" xfId="45941"/>
    <cellStyle name="Normal 4 6 12 4" xfId="35927"/>
    <cellStyle name="Normal 4 6 13" xfId="14913"/>
    <cellStyle name="Normal 4 6 13 2" xfId="50130"/>
    <cellStyle name="Normal 4 6 13 3" xfId="27519"/>
    <cellStyle name="Normal 4 6 14" xfId="12327"/>
    <cellStyle name="Normal 4 6 14 2" xfId="47545"/>
    <cellStyle name="Normal 4 6 15" xfId="37532"/>
    <cellStyle name="Normal 4 6 16" xfId="24934"/>
    <cellStyle name="Normal 4 6 17" xfId="60147"/>
    <cellStyle name="Normal 4 6 2" xfId="1382"/>
    <cellStyle name="Normal 4 6 2 10" xfId="10712"/>
    <cellStyle name="Normal 4 6 2 10 2" xfId="23323"/>
    <cellStyle name="Normal 4 6 2 10 2 2" xfId="58539"/>
    <cellStyle name="Normal 4 6 2 10 3" xfId="45942"/>
    <cellStyle name="Normal 4 6 2 10 4" xfId="35928"/>
    <cellStyle name="Normal 4 6 2 11" xfId="15068"/>
    <cellStyle name="Normal 4 6 2 11 2" xfId="50284"/>
    <cellStyle name="Normal 4 6 2 11 3" xfId="27673"/>
    <cellStyle name="Normal 4 6 2 12" xfId="12481"/>
    <cellStyle name="Normal 4 6 2 12 2" xfId="47699"/>
    <cellStyle name="Normal 4 6 2 13" xfId="37687"/>
    <cellStyle name="Normal 4 6 2 14" xfId="25088"/>
    <cellStyle name="Normal 4 6 2 15" xfId="60301"/>
    <cellStyle name="Normal 4 6 2 2" xfId="3204"/>
    <cellStyle name="Normal 4 6 2 2 10" xfId="25572"/>
    <cellStyle name="Normal 4 6 2 2 11" xfId="61107"/>
    <cellStyle name="Normal 4 6 2 2 2" xfId="5004"/>
    <cellStyle name="Normal 4 6 2 2 2 2" xfId="17650"/>
    <cellStyle name="Normal 4 6 2 2 2 2 2" xfId="52866"/>
    <cellStyle name="Normal 4 6 2 2 2 2 3" xfId="30255"/>
    <cellStyle name="Normal 4 6 2 2 2 3" xfId="14096"/>
    <cellStyle name="Normal 4 6 2 2 2 3 2" xfId="49314"/>
    <cellStyle name="Normal 4 6 2 2 2 4" xfId="40269"/>
    <cellStyle name="Normal 4 6 2 2 2 5" xfId="26703"/>
    <cellStyle name="Normal 4 6 2 2 3" xfId="6474"/>
    <cellStyle name="Normal 4 6 2 2 3 2" xfId="19104"/>
    <cellStyle name="Normal 4 6 2 2 3 2 2" xfId="54320"/>
    <cellStyle name="Normal 4 6 2 2 3 3" xfId="41723"/>
    <cellStyle name="Normal 4 6 2 2 3 4" xfId="31709"/>
    <cellStyle name="Normal 4 6 2 2 4" xfId="7933"/>
    <cellStyle name="Normal 4 6 2 2 4 2" xfId="20558"/>
    <cellStyle name="Normal 4 6 2 2 4 2 2" xfId="55774"/>
    <cellStyle name="Normal 4 6 2 2 4 3" xfId="43177"/>
    <cellStyle name="Normal 4 6 2 2 4 4" xfId="33163"/>
    <cellStyle name="Normal 4 6 2 2 5" xfId="9714"/>
    <cellStyle name="Normal 4 6 2 2 5 2" xfId="22334"/>
    <cellStyle name="Normal 4 6 2 2 5 2 2" xfId="57550"/>
    <cellStyle name="Normal 4 6 2 2 5 3" xfId="44953"/>
    <cellStyle name="Normal 4 6 2 2 5 4" xfId="34939"/>
    <cellStyle name="Normal 4 6 2 2 6" xfId="11507"/>
    <cellStyle name="Normal 4 6 2 2 6 2" xfId="24110"/>
    <cellStyle name="Normal 4 6 2 2 6 2 2" xfId="59326"/>
    <cellStyle name="Normal 4 6 2 2 6 3" xfId="46729"/>
    <cellStyle name="Normal 4 6 2 2 6 4" xfId="36715"/>
    <cellStyle name="Normal 4 6 2 2 7" xfId="15874"/>
    <cellStyle name="Normal 4 6 2 2 7 2" xfId="51090"/>
    <cellStyle name="Normal 4 6 2 2 7 3" xfId="28479"/>
    <cellStyle name="Normal 4 6 2 2 8" xfId="12965"/>
    <cellStyle name="Normal 4 6 2 2 8 2" xfId="48183"/>
    <cellStyle name="Normal 4 6 2 2 9" xfId="38493"/>
    <cellStyle name="Normal 4 6 2 3" xfId="3533"/>
    <cellStyle name="Normal 4 6 2 3 10" xfId="27028"/>
    <cellStyle name="Normal 4 6 2 3 11" xfId="61432"/>
    <cellStyle name="Normal 4 6 2 3 2" xfId="5329"/>
    <cellStyle name="Normal 4 6 2 3 2 2" xfId="17975"/>
    <cellStyle name="Normal 4 6 2 3 2 2 2" xfId="53191"/>
    <cellStyle name="Normal 4 6 2 3 2 3" xfId="40594"/>
    <cellStyle name="Normal 4 6 2 3 2 4" xfId="30580"/>
    <cellStyle name="Normal 4 6 2 3 3" xfId="6799"/>
    <cellStyle name="Normal 4 6 2 3 3 2" xfId="19429"/>
    <cellStyle name="Normal 4 6 2 3 3 2 2" xfId="54645"/>
    <cellStyle name="Normal 4 6 2 3 3 3" xfId="42048"/>
    <cellStyle name="Normal 4 6 2 3 3 4" xfId="32034"/>
    <cellStyle name="Normal 4 6 2 3 4" xfId="8258"/>
    <cellStyle name="Normal 4 6 2 3 4 2" xfId="20883"/>
    <cellStyle name="Normal 4 6 2 3 4 2 2" xfId="56099"/>
    <cellStyle name="Normal 4 6 2 3 4 3" xfId="43502"/>
    <cellStyle name="Normal 4 6 2 3 4 4" xfId="33488"/>
    <cellStyle name="Normal 4 6 2 3 5" xfId="10039"/>
    <cellStyle name="Normal 4 6 2 3 5 2" xfId="22659"/>
    <cellStyle name="Normal 4 6 2 3 5 2 2" xfId="57875"/>
    <cellStyle name="Normal 4 6 2 3 5 3" xfId="45278"/>
    <cellStyle name="Normal 4 6 2 3 5 4" xfId="35264"/>
    <cellStyle name="Normal 4 6 2 3 6" xfId="11832"/>
    <cellStyle name="Normal 4 6 2 3 6 2" xfId="24435"/>
    <cellStyle name="Normal 4 6 2 3 6 2 2" xfId="59651"/>
    <cellStyle name="Normal 4 6 2 3 6 3" xfId="47054"/>
    <cellStyle name="Normal 4 6 2 3 6 4" xfId="37040"/>
    <cellStyle name="Normal 4 6 2 3 7" xfId="16199"/>
    <cellStyle name="Normal 4 6 2 3 7 2" xfId="51415"/>
    <cellStyle name="Normal 4 6 2 3 7 3" xfId="28804"/>
    <cellStyle name="Normal 4 6 2 3 8" xfId="14421"/>
    <cellStyle name="Normal 4 6 2 3 8 2" xfId="49639"/>
    <cellStyle name="Normal 4 6 2 3 9" xfId="38818"/>
    <cellStyle name="Normal 4 6 2 4" xfId="2695"/>
    <cellStyle name="Normal 4 6 2 4 10" xfId="26219"/>
    <cellStyle name="Normal 4 6 2 4 11" xfId="60623"/>
    <cellStyle name="Normal 4 6 2 4 2" xfId="4520"/>
    <cellStyle name="Normal 4 6 2 4 2 2" xfId="17166"/>
    <cellStyle name="Normal 4 6 2 4 2 2 2" xfId="52382"/>
    <cellStyle name="Normal 4 6 2 4 2 3" xfId="39785"/>
    <cellStyle name="Normal 4 6 2 4 2 4" xfId="29771"/>
    <cellStyle name="Normal 4 6 2 4 3" xfId="5990"/>
    <cellStyle name="Normal 4 6 2 4 3 2" xfId="18620"/>
    <cellStyle name="Normal 4 6 2 4 3 2 2" xfId="53836"/>
    <cellStyle name="Normal 4 6 2 4 3 3" xfId="41239"/>
    <cellStyle name="Normal 4 6 2 4 3 4" xfId="31225"/>
    <cellStyle name="Normal 4 6 2 4 4" xfId="7449"/>
    <cellStyle name="Normal 4 6 2 4 4 2" xfId="20074"/>
    <cellStyle name="Normal 4 6 2 4 4 2 2" xfId="55290"/>
    <cellStyle name="Normal 4 6 2 4 4 3" xfId="42693"/>
    <cellStyle name="Normal 4 6 2 4 4 4" xfId="32679"/>
    <cellStyle name="Normal 4 6 2 4 5" xfId="9230"/>
    <cellStyle name="Normal 4 6 2 4 5 2" xfId="21850"/>
    <cellStyle name="Normal 4 6 2 4 5 2 2" xfId="57066"/>
    <cellStyle name="Normal 4 6 2 4 5 3" xfId="44469"/>
    <cellStyle name="Normal 4 6 2 4 5 4" xfId="34455"/>
    <cellStyle name="Normal 4 6 2 4 6" xfId="11023"/>
    <cellStyle name="Normal 4 6 2 4 6 2" xfId="23626"/>
    <cellStyle name="Normal 4 6 2 4 6 2 2" xfId="58842"/>
    <cellStyle name="Normal 4 6 2 4 6 3" xfId="46245"/>
    <cellStyle name="Normal 4 6 2 4 6 4" xfId="36231"/>
    <cellStyle name="Normal 4 6 2 4 7" xfId="15390"/>
    <cellStyle name="Normal 4 6 2 4 7 2" xfId="50606"/>
    <cellStyle name="Normal 4 6 2 4 7 3" xfId="27995"/>
    <cellStyle name="Normal 4 6 2 4 8" xfId="13612"/>
    <cellStyle name="Normal 4 6 2 4 8 2" xfId="48830"/>
    <cellStyle name="Normal 4 6 2 4 9" xfId="38009"/>
    <cellStyle name="Normal 4 6 2 5" xfId="3858"/>
    <cellStyle name="Normal 4 6 2 5 2" xfId="8581"/>
    <cellStyle name="Normal 4 6 2 5 2 2" xfId="21206"/>
    <cellStyle name="Normal 4 6 2 5 2 2 2" xfId="56422"/>
    <cellStyle name="Normal 4 6 2 5 2 3" xfId="43825"/>
    <cellStyle name="Normal 4 6 2 5 2 4" xfId="33811"/>
    <cellStyle name="Normal 4 6 2 5 3" xfId="10362"/>
    <cellStyle name="Normal 4 6 2 5 3 2" xfId="22982"/>
    <cellStyle name="Normal 4 6 2 5 3 2 2" xfId="58198"/>
    <cellStyle name="Normal 4 6 2 5 3 3" xfId="45601"/>
    <cellStyle name="Normal 4 6 2 5 3 4" xfId="35587"/>
    <cellStyle name="Normal 4 6 2 5 4" xfId="12157"/>
    <cellStyle name="Normal 4 6 2 5 4 2" xfId="24758"/>
    <cellStyle name="Normal 4 6 2 5 4 2 2" xfId="59974"/>
    <cellStyle name="Normal 4 6 2 5 4 3" xfId="47377"/>
    <cellStyle name="Normal 4 6 2 5 4 4" xfId="37363"/>
    <cellStyle name="Normal 4 6 2 5 5" xfId="16522"/>
    <cellStyle name="Normal 4 6 2 5 5 2" xfId="51738"/>
    <cellStyle name="Normal 4 6 2 5 5 3" xfId="29127"/>
    <cellStyle name="Normal 4 6 2 5 6" xfId="14744"/>
    <cellStyle name="Normal 4 6 2 5 6 2" xfId="49962"/>
    <cellStyle name="Normal 4 6 2 5 7" xfId="39141"/>
    <cellStyle name="Normal 4 6 2 5 8" xfId="27351"/>
    <cellStyle name="Normal 4 6 2 6" xfId="4198"/>
    <cellStyle name="Normal 4 6 2 6 2" xfId="16844"/>
    <cellStyle name="Normal 4 6 2 6 2 2" xfId="52060"/>
    <cellStyle name="Normal 4 6 2 6 2 3" xfId="29449"/>
    <cellStyle name="Normal 4 6 2 6 3" xfId="13290"/>
    <cellStyle name="Normal 4 6 2 6 3 2" xfId="48508"/>
    <cellStyle name="Normal 4 6 2 6 4" xfId="39463"/>
    <cellStyle name="Normal 4 6 2 6 5" xfId="25897"/>
    <cellStyle name="Normal 4 6 2 7" xfId="5668"/>
    <cellStyle name="Normal 4 6 2 7 2" xfId="18298"/>
    <cellStyle name="Normal 4 6 2 7 2 2" xfId="53514"/>
    <cellStyle name="Normal 4 6 2 7 3" xfId="40917"/>
    <cellStyle name="Normal 4 6 2 7 4" xfId="30903"/>
    <cellStyle name="Normal 4 6 2 8" xfId="7127"/>
    <cellStyle name="Normal 4 6 2 8 2" xfId="19752"/>
    <cellStyle name="Normal 4 6 2 8 2 2" xfId="54968"/>
    <cellStyle name="Normal 4 6 2 8 3" xfId="42371"/>
    <cellStyle name="Normal 4 6 2 8 4" xfId="32357"/>
    <cellStyle name="Normal 4 6 2 9" xfId="8908"/>
    <cellStyle name="Normal 4 6 2 9 2" xfId="21528"/>
    <cellStyle name="Normal 4 6 2 9 2 2" xfId="56744"/>
    <cellStyle name="Normal 4 6 2 9 3" xfId="44147"/>
    <cellStyle name="Normal 4 6 2 9 4" xfId="34133"/>
    <cellStyle name="Normal 4 6 3" xfId="3043"/>
    <cellStyle name="Normal 4 6 3 10" xfId="25415"/>
    <cellStyle name="Normal 4 6 3 11" xfId="60950"/>
    <cellStyle name="Normal 4 6 3 2" xfId="4847"/>
    <cellStyle name="Normal 4 6 3 2 2" xfId="17493"/>
    <cellStyle name="Normal 4 6 3 2 2 2" xfId="52709"/>
    <cellStyle name="Normal 4 6 3 2 2 3" xfId="30098"/>
    <cellStyle name="Normal 4 6 3 2 3" xfId="13939"/>
    <cellStyle name="Normal 4 6 3 2 3 2" xfId="49157"/>
    <cellStyle name="Normal 4 6 3 2 4" xfId="40112"/>
    <cellStyle name="Normal 4 6 3 2 5" xfId="26546"/>
    <cellStyle name="Normal 4 6 3 3" xfId="6317"/>
    <cellStyle name="Normal 4 6 3 3 2" xfId="18947"/>
    <cellStyle name="Normal 4 6 3 3 2 2" xfId="54163"/>
    <cellStyle name="Normal 4 6 3 3 3" xfId="41566"/>
    <cellStyle name="Normal 4 6 3 3 4" xfId="31552"/>
    <cellStyle name="Normal 4 6 3 4" xfId="7776"/>
    <cellStyle name="Normal 4 6 3 4 2" xfId="20401"/>
    <cellStyle name="Normal 4 6 3 4 2 2" xfId="55617"/>
    <cellStyle name="Normal 4 6 3 4 3" xfId="43020"/>
    <cellStyle name="Normal 4 6 3 4 4" xfId="33006"/>
    <cellStyle name="Normal 4 6 3 5" xfId="9557"/>
    <cellStyle name="Normal 4 6 3 5 2" xfId="22177"/>
    <cellStyle name="Normal 4 6 3 5 2 2" xfId="57393"/>
    <cellStyle name="Normal 4 6 3 5 3" xfId="44796"/>
    <cellStyle name="Normal 4 6 3 5 4" xfId="34782"/>
    <cellStyle name="Normal 4 6 3 6" xfId="11350"/>
    <cellStyle name="Normal 4 6 3 6 2" xfId="23953"/>
    <cellStyle name="Normal 4 6 3 6 2 2" xfId="59169"/>
    <cellStyle name="Normal 4 6 3 6 3" xfId="46572"/>
    <cellStyle name="Normal 4 6 3 6 4" xfId="36558"/>
    <cellStyle name="Normal 4 6 3 7" xfId="15717"/>
    <cellStyle name="Normal 4 6 3 7 2" xfId="50933"/>
    <cellStyle name="Normal 4 6 3 7 3" xfId="28322"/>
    <cellStyle name="Normal 4 6 3 8" xfId="12808"/>
    <cellStyle name="Normal 4 6 3 8 2" xfId="48026"/>
    <cellStyle name="Normal 4 6 3 9" xfId="38336"/>
    <cellStyle name="Normal 4 6 4" xfId="2871"/>
    <cellStyle name="Normal 4 6 4 10" xfId="25256"/>
    <cellStyle name="Normal 4 6 4 11" xfId="60791"/>
    <cellStyle name="Normal 4 6 4 2" xfId="4688"/>
    <cellStyle name="Normal 4 6 4 2 2" xfId="17334"/>
    <cellStyle name="Normal 4 6 4 2 2 2" xfId="52550"/>
    <cellStyle name="Normal 4 6 4 2 2 3" xfId="29939"/>
    <cellStyle name="Normal 4 6 4 2 3" xfId="13780"/>
    <cellStyle name="Normal 4 6 4 2 3 2" xfId="48998"/>
    <cellStyle name="Normal 4 6 4 2 4" xfId="39953"/>
    <cellStyle name="Normal 4 6 4 2 5" xfId="26387"/>
    <cellStyle name="Normal 4 6 4 3" xfId="6158"/>
    <cellStyle name="Normal 4 6 4 3 2" xfId="18788"/>
    <cellStyle name="Normal 4 6 4 3 2 2" xfId="54004"/>
    <cellStyle name="Normal 4 6 4 3 3" xfId="41407"/>
    <cellStyle name="Normal 4 6 4 3 4" xfId="31393"/>
    <cellStyle name="Normal 4 6 4 4" xfId="7617"/>
    <cellStyle name="Normal 4 6 4 4 2" xfId="20242"/>
    <cellStyle name="Normal 4 6 4 4 2 2" xfId="55458"/>
    <cellStyle name="Normal 4 6 4 4 3" xfId="42861"/>
    <cellStyle name="Normal 4 6 4 4 4" xfId="32847"/>
    <cellStyle name="Normal 4 6 4 5" xfId="9398"/>
    <cellStyle name="Normal 4 6 4 5 2" xfId="22018"/>
    <cellStyle name="Normal 4 6 4 5 2 2" xfId="57234"/>
    <cellStyle name="Normal 4 6 4 5 3" xfId="44637"/>
    <cellStyle name="Normal 4 6 4 5 4" xfId="34623"/>
    <cellStyle name="Normal 4 6 4 6" xfId="11191"/>
    <cellStyle name="Normal 4 6 4 6 2" xfId="23794"/>
    <cellStyle name="Normal 4 6 4 6 2 2" xfId="59010"/>
    <cellStyle name="Normal 4 6 4 6 3" xfId="46413"/>
    <cellStyle name="Normal 4 6 4 6 4" xfId="36399"/>
    <cellStyle name="Normal 4 6 4 7" xfId="15558"/>
    <cellStyle name="Normal 4 6 4 7 2" xfId="50774"/>
    <cellStyle name="Normal 4 6 4 7 3" xfId="28163"/>
    <cellStyle name="Normal 4 6 4 8" xfId="12649"/>
    <cellStyle name="Normal 4 6 4 8 2" xfId="47867"/>
    <cellStyle name="Normal 4 6 4 9" xfId="38177"/>
    <cellStyle name="Normal 4 6 5" xfId="3379"/>
    <cellStyle name="Normal 4 6 5 10" xfId="26874"/>
    <cellStyle name="Normal 4 6 5 11" xfId="61278"/>
    <cellStyle name="Normal 4 6 5 2" xfId="5175"/>
    <cellStyle name="Normal 4 6 5 2 2" xfId="17821"/>
    <cellStyle name="Normal 4 6 5 2 2 2" xfId="53037"/>
    <cellStyle name="Normal 4 6 5 2 3" xfId="40440"/>
    <cellStyle name="Normal 4 6 5 2 4" xfId="30426"/>
    <cellStyle name="Normal 4 6 5 3" xfId="6645"/>
    <cellStyle name="Normal 4 6 5 3 2" xfId="19275"/>
    <cellStyle name="Normal 4 6 5 3 2 2" xfId="54491"/>
    <cellStyle name="Normal 4 6 5 3 3" xfId="41894"/>
    <cellStyle name="Normal 4 6 5 3 4" xfId="31880"/>
    <cellStyle name="Normal 4 6 5 4" xfId="8104"/>
    <cellStyle name="Normal 4 6 5 4 2" xfId="20729"/>
    <cellStyle name="Normal 4 6 5 4 2 2" xfId="55945"/>
    <cellStyle name="Normal 4 6 5 4 3" xfId="43348"/>
    <cellStyle name="Normal 4 6 5 4 4" xfId="33334"/>
    <cellStyle name="Normal 4 6 5 5" xfId="9885"/>
    <cellStyle name="Normal 4 6 5 5 2" xfId="22505"/>
    <cellStyle name="Normal 4 6 5 5 2 2" xfId="57721"/>
    <cellStyle name="Normal 4 6 5 5 3" xfId="45124"/>
    <cellStyle name="Normal 4 6 5 5 4" xfId="35110"/>
    <cellStyle name="Normal 4 6 5 6" xfId="11678"/>
    <cellStyle name="Normal 4 6 5 6 2" xfId="24281"/>
    <cellStyle name="Normal 4 6 5 6 2 2" xfId="59497"/>
    <cellStyle name="Normal 4 6 5 6 3" xfId="46900"/>
    <cellStyle name="Normal 4 6 5 6 4" xfId="36886"/>
    <cellStyle name="Normal 4 6 5 7" xfId="16045"/>
    <cellStyle name="Normal 4 6 5 7 2" xfId="51261"/>
    <cellStyle name="Normal 4 6 5 7 3" xfId="28650"/>
    <cellStyle name="Normal 4 6 5 8" xfId="14267"/>
    <cellStyle name="Normal 4 6 5 8 2" xfId="49485"/>
    <cellStyle name="Normal 4 6 5 9" xfId="38664"/>
    <cellStyle name="Normal 4 6 6" xfId="2540"/>
    <cellStyle name="Normal 4 6 6 10" xfId="26065"/>
    <cellStyle name="Normal 4 6 6 11" xfId="60469"/>
    <cellStyle name="Normal 4 6 6 2" xfId="4366"/>
    <cellStyle name="Normal 4 6 6 2 2" xfId="17012"/>
    <cellStyle name="Normal 4 6 6 2 2 2" xfId="52228"/>
    <cellStyle name="Normal 4 6 6 2 3" xfId="39631"/>
    <cellStyle name="Normal 4 6 6 2 4" xfId="29617"/>
    <cellStyle name="Normal 4 6 6 3" xfId="5836"/>
    <cellStyle name="Normal 4 6 6 3 2" xfId="18466"/>
    <cellStyle name="Normal 4 6 6 3 2 2" xfId="53682"/>
    <cellStyle name="Normal 4 6 6 3 3" xfId="41085"/>
    <cellStyle name="Normal 4 6 6 3 4" xfId="31071"/>
    <cellStyle name="Normal 4 6 6 4" xfId="7295"/>
    <cellStyle name="Normal 4 6 6 4 2" xfId="19920"/>
    <cellStyle name="Normal 4 6 6 4 2 2" xfId="55136"/>
    <cellStyle name="Normal 4 6 6 4 3" xfId="42539"/>
    <cellStyle name="Normal 4 6 6 4 4" xfId="32525"/>
    <cellStyle name="Normal 4 6 6 5" xfId="9076"/>
    <cellStyle name="Normal 4 6 6 5 2" xfId="21696"/>
    <cellStyle name="Normal 4 6 6 5 2 2" xfId="56912"/>
    <cellStyle name="Normal 4 6 6 5 3" xfId="44315"/>
    <cellStyle name="Normal 4 6 6 5 4" xfId="34301"/>
    <cellStyle name="Normal 4 6 6 6" xfId="10869"/>
    <cellStyle name="Normal 4 6 6 6 2" xfId="23472"/>
    <cellStyle name="Normal 4 6 6 6 2 2" xfId="58688"/>
    <cellStyle name="Normal 4 6 6 6 3" xfId="46091"/>
    <cellStyle name="Normal 4 6 6 6 4" xfId="36077"/>
    <cellStyle name="Normal 4 6 6 7" xfId="15236"/>
    <cellStyle name="Normal 4 6 6 7 2" xfId="50452"/>
    <cellStyle name="Normal 4 6 6 7 3" xfId="27841"/>
    <cellStyle name="Normal 4 6 6 8" xfId="13458"/>
    <cellStyle name="Normal 4 6 6 8 2" xfId="48676"/>
    <cellStyle name="Normal 4 6 6 9" xfId="37855"/>
    <cellStyle name="Normal 4 6 7" xfId="3703"/>
    <cellStyle name="Normal 4 6 7 2" xfId="8427"/>
    <cellStyle name="Normal 4 6 7 2 2" xfId="21052"/>
    <cellStyle name="Normal 4 6 7 2 2 2" xfId="56268"/>
    <cellStyle name="Normal 4 6 7 2 3" xfId="43671"/>
    <cellStyle name="Normal 4 6 7 2 4" xfId="33657"/>
    <cellStyle name="Normal 4 6 7 3" xfId="10208"/>
    <cellStyle name="Normal 4 6 7 3 2" xfId="22828"/>
    <cellStyle name="Normal 4 6 7 3 2 2" xfId="58044"/>
    <cellStyle name="Normal 4 6 7 3 3" xfId="45447"/>
    <cellStyle name="Normal 4 6 7 3 4" xfId="35433"/>
    <cellStyle name="Normal 4 6 7 4" xfId="12003"/>
    <cellStyle name="Normal 4 6 7 4 2" xfId="24604"/>
    <cellStyle name="Normal 4 6 7 4 2 2" xfId="59820"/>
    <cellStyle name="Normal 4 6 7 4 3" xfId="47223"/>
    <cellStyle name="Normal 4 6 7 4 4" xfId="37209"/>
    <cellStyle name="Normal 4 6 7 5" xfId="16368"/>
    <cellStyle name="Normal 4 6 7 5 2" xfId="51584"/>
    <cellStyle name="Normal 4 6 7 5 3" xfId="28973"/>
    <cellStyle name="Normal 4 6 7 6" xfId="14590"/>
    <cellStyle name="Normal 4 6 7 6 2" xfId="49808"/>
    <cellStyle name="Normal 4 6 7 7" xfId="38987"/>
    <cellStyle name="Normal 4 6 7 8" xfId="27197"/>
    <cellStyle name="Normal 4 6 8" xfId="4039"/>
    <cellStyle name="Normal 4 6 8 2" xfId="16690"/>
    <cellStyle name="Normal 4 6 8 2 2" xfId="51906"/>
    <cellStyle name="Normal 4 6 8 2 3" xfId="29295"/>
    <cellStyle name="Normal 4 6 8 3" xfId="13136"/>
    <cellStyle name="Normal 4 6 8 3 2" xfId="48354"/>
    <cellStyle name="Normal 4 6 8 4" xfId="39309"/>
    <cellStyle name="Normal 4 6 8 5" xfId="25743"/>
    <cellStyle name="Normal 4 6 9" xfId="5514"/>
    <cellStyle name="Normal 4 6 9 2" xfId="18144"/>
    <cellStyle name="Normal 4 6 9 2 2" xfId="53360"/>
    <cellStyle name="Normal 4 6 9 3" xfId="40763"/>
    <cellStyle name="Normal 4 6 9 4" xfId="30749"/>
    <cellStyle name="Normal 4 7" xfId="1383"/>
    <cellStyle name="Normal 4 7 10" xfId="10713"/>
    <cellStyle name="Normal 4 7 10 2" xfId="23324"/>
    <cellStyle name="Normal 4 7 10 2 2" xfId="58540"/>
    <cellStyle name="Normal 4 7 10 3" xfId="45943"/>
    <cellStyle name="Normal 4 7 10 4" xfId="35929"/>
    <cellStyle name="Normal 4 7 11" xfId="14994"/>
    <cellStyle name="Normal 4 7 11 2" xfId="50210"/>
    <cellStyle name="Normal 4 7 11 3" xfId="27599"/>
    <cellStyle name="Normal 4 7 12" xfId="12407"/>
    <cellStyle name="Normal 4 7 12 2" xfId="47625"/>
    <cellStyle name="Normal 4 7 13" xfId="37613"/>
    <cellStyle name="Normal 4 7 14" xfId="25014"/>
    <cellStyle name="Normal 4 7 15" xfId="60227"/>
    <cellStyle name="Normal 4 7 2" xfId="3130"/>
    <cellStyle name="Normal 4 7 2 10" xfId="25498"/>
    <cellStyle name="Normal 4 7 2 11" xfId="61033"/>
    <cellStyle name="Normal 4 7 2 2" xfId="4930"/>
    <cellStyle name="Normal 4 7 2 2 2" xfId="17576"/>
    <cellStyle name="Normal 4 7 2 2 2 2" xfId="52792"/>
    <cellStyle name="Normal 4 7 2 2 2 3" xfId="30181"/>
    <cellStyle name="Normal 4 7 2 2 3" xfId="14022"/>
    <cellStyle name="Normal 4 7 2 2 3 2" xfId="49240"/>
    <cellStyle name="Normal 4 7 2 2 4" xfId="40195"/>
    <cellStyle name="Normal 4 7 2 2 5" xfId="26629"/>
    <cellStyle name="Normal 4 7 2 3" xfId="6400"/>
    <cellStyle name="Normal 4 7 2 3 2" xfId="19030"/>
    <cellStyle name="Normal 4 7 2 3 2 2" xfId="54246"/>
    <cellStyle name="Normal 4 7 2 3 3" xfId="41649"/>
    <cellStyle name="Normal 4 7 2 3 4" xfId="31635"/>
    <cellStyle name="Normal 4 7 2 4" xfId="7859"/>
    <cellStyle name="Normal 4 7 2 4 2" xfId="20484"/>
    <cellStyle name="Normal 4 7 2 4 2 2" xfId="55700"/>
    <cellStyle name="Normal 4 7 2 4 3" xfId="43103"/>
    <cellStyle name="Normal 4 7 2 4 4" xfId="33089"/>
    <cellStyle name="Normal 4 7 2 5" xfId="9640"/>
    <cellStyle name="Normal 4 7 2 5 2" xfId="22260"/>
    <cellStyle name="Normal 4 7 2 5 2 2" xfId="57476"/>
    <cellStyle name="Normal 4 7 2 5 3" xfId="44879"/>
    <cellStyle name="Normal 4 7 2 5 4" xfId="34865"/>
    <cellStyle name="Normal 4 7 2 6" xfId="11433"/>
    <cellStyle name="Normal 4 7 2 6 2" xfId="24036"/>
    <cellStyle name="Normal 4 7 2 6 2 2" xfId="59252"/>
    <cellStyle name="Normal 4 7 2 6 3" xfId="46655"/>
    <cellStyle name="Normal 4 7 2 6 4" xfId="36641"/>
    <cellStyle name="Normal 4 7 2 7" xfId="15800"/>
    <cellStyle name="Normal 4 7 2 7 2" xfId="51016"/>
    <cellStyle name="Normal 4 7 2 7 3" xfId="28405"/>
    <cellStyle name="Normal 4 7 2 8" xfId="12891"/>
    <cellStyle name="Normal 4 7 2 8 2" xfId="48109"/>
    <cellStyle name="Normal 4 7 2 9" xfId="38419"/>
    <cellStyle name="Normal 4 7 3" xfId="3459"/>
    <cellStyle name="Normal 4 7 3 10" xfId="26954"/>
    <cellStyle name="Normal 4 7 3 11" xfId="61358"/>
    <cellStyle name="Normal 4 7 3 2" xfId="5255"/>
    <cellStyle name="Normal 4 7 3 2 2" xfId="17901"/>
    <cellStyle name="Normal 4 7 3 2 2 2" xfId="53117"/>
    <cellStyle name="Normal 4 7 3 2 3" xfId="40520"/>
    <cellStyle name="Normal 4 7 3 2 4" xfId="30506"/>
    <cellStyle name="Normal 4 7 3 3" xfId="6725"/>
    <cellStyle name="Normal 4 7 3 3 2" xfId="19355"/>
    <cellStyle name="Normal 4 7 3 3 2 2" xfId="54571"/>
    <cellStyle name="Normal 4 7 3 3 3" xfId="41974"/>
    <cellStyle name="Normal 4 7 3 3 4" xfId="31960"/>
    <cellStyle name="Normal 4 7 3 4" xfId="8184"/>
    <cellStyle name="Normal 4 7 3 4 2" xfId="20809"/>
    <cellStyle name="Normal 4 7 3 4 2 2" xfId="56025"/>
    <cellStyle name="Normal 4 7 3 4 3" xfId="43428"/>
    <cellStyle name="Normal 4 7 3 4 4" xfId="33414"/>
    <cellStyle name="Normal 4 7 3 5" xfId="9965"/>
    <cellStyle name="Normal 4 7 3 5 2" xfId="22585"/>
    <cellStyle name="Normal 4 7 3 5 2 2" xfId="57801"/>
    <cellStyle name="Normal 4 7 3 5 3" xfId="45204"/>
    <cellStyle name="Normal 4 7 3 5 4" xfId="35190"/>
    <cellStyle name="Normal 4 7 3 6" xfId="11758"/>
    <cellStyle name="Normal 4 7 3 6 2" xfId="24361"/>
    <cellStyle name="Normal 4 7 3 6 2 2" xfId="59577"/>
    <cellStyle name="Normal 4 7 3 6 3" xfId="46980"/>
    <cellStyle name="Normal 4 7 3 6 4" xfId="36966"/>
    <cellStyle name="Normal 4 7 3 7" xfId="16125"/>
    <cellStyle name="Normal 4 7 3 7 2" xfId="51341"/>
    <cellStyle name="Normal 4 7 3 7 3" xfId="28730"/>
    <cellStyle name="Normal 4 7 3 8" xfId="14347"/>
    <cellStyle name="Normal 4 7 3 8 2" xfId="49565"/>
    <cellStyle name="Normal 4 7 3 9" xfId="38744"/>
    <cellStyle name="Normal 4 7 4" xfId="2621"/>
    <cellStyle name="Normal 4 7 4 10" xfId="26145"/>
    <cellStyle name="Normal 4 7 4 11" xfId="60549"/>
    <cellStyle name="Normal 4 7 4 2" xfId="4446"/>
    <cellStyle name="Normal 4 7 4 2 2" xfId="17092"/>
    <cellStyle name="Normal 4 7 4 2 2 2" xfId="52308"/>
    <cellStyle name="Normal 4 7 4 2 3" xfId="39711"/>
    <cellStyle name="Normal 4 7 4 2 4" xfId="29697"/>
    <cellStyle name="Normal 4 7 4 3" xfId="5916"/>
    <cellStyle name="Normal 4 7 4 3 2" xfId="18546"/>
    <cellStyle name="Normal 4 7 4 3 2 2" xfId="53762"/>
    <cellStyle name="Normal 4 7 4 3 3" xfId="41165"/>
    <cellStyle name="Normal 4 7 4 3 4" xfId="31151"/>
    <cellStyle name="Normal 4 7 4 4" xfId="7375"/>
    <cellStyle name="Normal 4 7 4 4 2" xfId="20000"/>
    <cellStyle name="Normal 4 7 4 4 2 2" xfId="55216"/>
    <cellStyle name="Normal 4 7 4 4 3" xfId="42619"/>
    <cellStyle name="Normal 4 7 4 4 4" xfId="32605"/>
    <cellStyle name="Normal 4 7 4 5" xfId="9156"/>
    <cellStyle name="Normal 4 7 4 5 2" xfId="21776"/>
    <cellStyle name="Normal 4 7 4 5 2 2" xfId="56992"/>
    <cellStyle name="Normal 4 7 4 5 3" xfId="44395"/>
    <cellStyle name="Normal 4 7 4 5 4" xfId="34381"/>
    <cellStyle name="Normal 4 7 4 6" xfId="10949"/>
    <cellStyle name="Normal 4 7 4 6 2" xfId="23552"/>
    <cellStyle name="Normal 4 7 4 6 2 2" xfId="58768"/>
    <cellStyle name="Normal 4 7 4 6 3" xfId="46171"/>
    <cellStyle name="Normal 4 7 4 6 4" xfId="36157"/>
    <cellStyle name="Normal 4 7 4 7" xfId="15316"/>
    <cellStyle name="Normal 4 7 4 7 2" xfId="50532"/>
    <cellStyle name="Normal 4 7 4 7 3" xfId="27921"/>
    <cellStyle name="Normal 4 7 4 8" xfId="13538"/>
    <cellStyle name="Normal 4 7 4 8 2" xfId="48756"/>
    <cellStyle name="Normal 4 7 4 9" xfId="37935"/>
    <cellStyle name="Normal 4 7 5" xfId="3784"/>
    <cellStyle name="Normal 4 7 5 2" xfId="8507"/>
    <cellStyle name="Normal 4 7 5 2 2" xfId="21132"/>
    <cellStyle name="Normal 4 7 5 2 2 2" xfId="56348"/>
    <cellStyle name="Normal 4 7 5 2 3" xfId="43751"/>
    <cellStyle name="Normal 4 7 5 2 4" xfId="33737"/>
    <cellStyle name="Normal 4 7 5 3" xfId="10288"/>
    <cellStyle name="Normal 4 7 5 3 2" xfId="22908"/>
    <cellStyle name="Normal 4 7 5 3 2 2" xfId="58124"/>
    <cellStyle name="Normal 4 7 5 3 3" xfId="45527"/>
    <cellStyle name="Normal 4 7 5 3 4" xfId="35513"/>
    <cellStyle name="Normal 4 7 5 4" xfId="12083"/>
    <cellStyle name="Normal 4 7 5 4 2" xfId="24684"/>
    <cellStyle name="Normal 4 7 5 4 2 2" xfId="59900"/>
    <cellStyle name="Normal 4 7 5 4 3" xfId="47303"/>
    <cellStyle name="Normal 4 7 5 4 4" xfId="37289"/>
    <cellStyle name="Normal 4 7 5 5" xfId="16448"/>
    <cellStyle name="Normal 4 7 5 5 2" xfId="51664"/>
    <cellStyle name="Normal 4 7 5 5 3" xfId="29053"/>
    <cellStyle name="Normal 4 7 5 6" xfId="14670"/>
    <cellStyle name="Normal 4 7 5 6 2" xfId="49888"/>
    <cellStyle name="Normal 4 7 5 7" xfId="39067"/>
    <cellStyle name="Normal 4 7 5 8" xfId="27277"/>
    <cellStyle name="Normal 4 7 6" xfId="4124"/>
    <cellStyle name="Normal 4 7 6 2" xfId="16770"/>
    <cellStyle name="Normal 4 7 6 2 2" xfId="51986"/>
    <cellStyle name="Normal 4 7 6 2 3" xfId="29375"/>
    <cellStyle name="Normal 4 7 6 3" xfId="13216"/>
    <cellStyle name="Normal 4 7 6 3 2" xfId="48434"/>
    <cellStyle name="Normal 4 7 6 4" xfId="39389"/>
    <cellStyle name="Normal 4 7 6 5" xfId="25823"/>
    <cellStyle name="Normal 4 7 7" xfId="5594"/>
    <cellStyle name="Normal 4 7 7 2" xfId="18224"/>
    <cellStyle name="Normal 4 7 7 2 2" xfId="53440"/>
    <cellStyle name="Normal 4 7 7 3" xfId="40843"/>
    <cellStyle name="Normal 4 7 7 4" xfId="30829"/>
    <cellStyle name="Normal 4 7 8" xfId="7053"/>
    <cellStyle name="Normal 4 7 8 2" xfId="19678"/>
    <cellStyle name="Normal 4 7 8 2 2" xfId="54894"/>
    <cellStyle name="Normal 4 7 8 3" xfId="42297"/>
    <cellStyle name="Normal 4 7 8 4" xfId="32283"/>
    <cellStyle name="Normal 4 7 9" xfId="8834"/>
    <cellStyle name="Normal 4 7 9 2" xfId="21454"/>
    <cellStyle name="Normal 4 7 9 2 2" xfId="56670"/>
    <cellStyle name="Normal 4 7 9 3" xfId="44073"/>
    <cellStyle name="Normal 4 7 9 4" xfId="34059"/>
    <cellStyle name="Normal 4 8" xfId="2955"/>
    <cellStyle name="Normal 4 8 10" xfId="25336"/>
    <cellStyle name="Normal 4 8 11" xfId="60871"/>
    <cellStyle name="Normal 4 8 2" xfId="4768"/>
    <cellStyle name="Normal 4 8 2 2" xfId="17414"/>
    <cellStyle name="Normal 4 8 2 2 2" xfId="52630"/>
    <cellStyle name="Normal 4 8 2 2 3" xfId="30019"/>
    <cellStyle name="Normal 4 8 2 3" xfId="13860"/>
    <cellStyle name="Normal 4 8 2 3 2" xfId="49078"/>
    <cellStyle name="Normal 4 8 2 4" xfId="40033"/>
    <cellStyle name="Normal 4 8 2 5" xfId="26467"/>
    <cellStyle name="Normal 4 8 3" xfId="6238"/>
    <cellStyle name="Normal 4 8 3 2" xfId="18868"/>
    <cellStyle name="Normal 4 8 3 2 2" xfId="54084"/>
    <cellStyle name="Normal 4 8 3 3" xfId="41487"/>
    <cellStyle name="Normal 4 8 3 4" xfId="31473"/>
    <cellStyle name="Normal 4 8 4" xfId="7697"/>
    <cellStyle name="Normal 4 8 4 2" xfId="20322"/>
    <cellStyle name="Normal 4 8 4 2 2" xfId="55538"/>
    <cellStyle name="Normal 4 8 4 3" xfId="42941"/>
    <cellStyle name="Normal 4 8 4 4" xfId="32927"/>
    <cellStyle name="Normal 4 8 5" xfId="9478"/>
    <cellStyle name="Normal 4 8 5 2" xfId="22098"/>
    <cellStyle name="Normal 4 8 5 2 2" xfId="57314"/>
    <cellStyle name="Normal 4 8 5 3" xfId="44717"/>
    <cellStyle name="Normal 4 8 5 4" xfId="34703"/>
    <cellStyle name="Normal 4 8 6" xfId="11271"/>
    <cellStyle name="Normal 4 8 6 2" xfId="23874"/>
    <cellStyle name="Normal 4 8 6 2 2" xfId="59090"/>
    <cellStyle name="Normal 4 8 6 3" xfId="46493"/>
    <cellStyle name="Normal 4 8 6 4" xfId="36479"/>
    <cellStyle name="Normal 4 8 7" xfId="15638"/>
    <cellStyle name="Normal 4 8 7 2" xfId="50854"/>
    <cellStyle name="Normal 4 8 7 3" xfId="28243"/>
    <cellStyle name="Normal 4 8 8" xfId="12729"/>
    <cellStyle name="Normal 4 8 8 2" xfId="47947"/>
    <cellStyle name="Normal 4 8 9" xfId="38257"/>
    <cellStyle name="Normal 4 9" xfId="2793"/>
    <cellStyle name="Normal 4 9 10" xfId="25184"/>
    <cellStyle name="Normal 4 9 11" xfId="60719"/>
    <cellStyle name="Normal 4 9 2" xfId="4616"/>
    <cellStyle name="Normal 4 9 2 2" xfId="17262"/>
    <cellStyle name="Normal 4 9 2 2 2" xfId="52478"/>
    <cellStyle name="Normal 4 9 2 2 3" xfId="29867"/>
    <cellStyle name="Normal 4 9 2 3" xfId="13708"/>
    <cellStyle name="Normal 4 9 2 3 2" xfId="48926"/>
    <cellStyle name="Normal 4 9 2 4" xfId="39881"/>
    <cellStyle name="Normal 4 9 2 5" xfId="26315"/>
    <cellStyle name="Normal 4 9 3" xfId="6086"/>
    <cellStyle name="Normal 4 9 3 2" xfId="18716"/>
    <cellStyle name="Normal 4 9 3 2 2" xfId="53932"/>
    <cellStyle name="Normal 4 9 3 3" xfId="41335"/>
    <cellStyle name="Normal 4 9 3 4" xfId="31321"/>
    <cellStyle name="Normal 4 9 4" xfId="7545"/>
    <cellStyle name="Normal 4 9 4 2" xfId="20170"/>
    <cellStyle name="Normal 4 9 4 2 2" xfId="55386"/>
    <cellStyle name="Normal 4 9 4 3" xfId="42789"/>
    <cellStyle name="Normal 4 9 4 4" xfId="32775"/>
    <cellStyle name="Normal 4 9 5" xfId="9326"/>
    <cellStyle name="Normal 4 9 5 2" xfId="21946"/>
    <cellStyle name="Normal 4 9 5 2 2" xfId="57162"/>
    <cellStyle name="Normal 4 9 5 3" xfId="44565"/>
    <cellStyle name="Normal 4 9 5 4" xfId="34551"/>
    <cellStyle name="Normal 4 9 6" xfId="11119"/>
    <cellStyle name="Normal 4 9 6 2" xfId="23722"/>
    <cellStyle name="Normal 4 9 6 2 2" xfId="58938"/>
    <cellStyle name="Normal 4 9 6 3" xfId="46341"/>
    <cellStyle name="Normal 4 9 6 4" xfId="36327"/>
    <cellStyle name="Normal 4 9 7" xfId="15486"/>
    <cellStyle name="Normal 4 9 7 2" xfId="50702"/>
    <cellStyle name="Normal 4 9 7 3" xfId="28091"/>
    <cellStyle name="Normal 4 9 8" xfId="12577"/>
    <cellStyle name="Normal 4 9 8 2" xfId="47795"/>
    <cellStyle name="Normal 4 9 9" xfId="38105"/>
    <cellStyle name="Normal 4_District Target Attainment" xfId="1384"/>
    <cellStyle name="Normal 40" xfId="1385"/>
    <cellStyle name="Normal 40 10" xfId="10714"/>
    <cellStyle name="Normal 40 10 2" xfId="23325"/>
    <cellStyle name="Normal 40 10 2 2" xfId="58541"/>
    <cellStyle name="Normal 40 10 3" xfId="45944"/>
    <cellStyle name="Normal 40 10 4" xfId="35930"/>
    <cellStyle name="Normal 40 11" xfId="15147"/>
    <cellStyle name="Normal 40 11 2" xfId="50363"/>
    <cellStyle name="Normal 40 11 3" xfId="27752"/>
    <cellStyle name="Normal 40 12" xfId="12560"/>
    <cellStyle name="Normal 40 12 2" xfId="47778"/>
    <cellStyle name="Normal 40 13" xfId="37766"/>
    <cellStyle name="Normal 40 14" xfId="25167"/>
    <cellStyle name="Normal 40 15" xfId="60380"/>
    <cellStyle name="Normal 40 2" xfId="3283"/>
    <cellStyle name="Normal 40 2 10" xfId="25651"/>
    <cellStyle name="Normal 40 2 11" xfId="61186"/>
    <cellStyle name="Normal 40 2 2" xfId="5083"/>
    <cellStyle name="Normal 40 2 2 2" xfId="17729"/>
    <cellStyle name="Normal 40 2 2 2 2" xfId="52945"/>
    <cellStyle name="Normal 40 2 2 2 3" xfId="30334"/>
    <cellStyle name="Normal 40 2 2 3" xfId="14175"/>
    <cellStyle name="Normal 40 2 2 3 2" xfId="49393"/>
    <cellStyle name="Normal 40 2 2 4" xfId="40348"/>
    <cellStyle name="Normal 40 2 2 5" xfId="26782"/>
    <cellStyle name="Normal 40 2 3" xfId="6553"/>
    <cellStyle name="Normal 40 2 3 2" xfId="19183"/>
    <cellStyle name="Normal 40 2 3 2 2" xfId="54399"/>
    <cellStyle name="Normal 40 2 3 3" xfId="41802"/>
    <cellStyle name="Normal 40 2 3 4" xfId="31788"/>
    <cellStyle name="Normal 40 2 4" xfId="8012"/>
    <cellStyle name="Normal 40 2 4 2" xfId="20637"/>
    <cellStyle name="Normal 40 2 4 2 2" xfId="55853"/>
    <cellStyle name="Normal 40 2 4 3" xfId="43256"/>
    <cellStyle name="Normal 40 2 4 4" xfId="33242"/>
    <cellStyle name="Normal 40 2 5" xfId="9793"/>
    <cellStyle name="Normal 40 2 5 2" xfId="22413"/>
    <cellStyle name="Normal 40 2 5 2 2" xfId="57629"/>
    <cellStyle name="Normal 40 2 5 3" xfId="45032"/>
    <cellStyle name="Normal 40 2 5 4" xfId="35018"/>
    <cellStyle name="Normal 40 2 6" xfId="11586"/>
    <cellStyle name="Normal 40 2 6 2" xfId="24189"/>
    <cellStyle name="Normal 40 2 6 2 2" xfId="59405"/>
    <cellStyle name="Normal 40 2 6 3" xfId="46808"/>
    <cellStyle name="Normal 40 2 6 4" xfId="36794"/>
    <cellStyle name="Normal 40 2 7" xfId="15953"/>
    <cellStyle name="Normal 40 2 7 2" xfId="51169"/>
    <cellStyle name="Normal 40 2 7 3" xfId="28558"/>
    <cellStyle name="Normal 40 2 8" xfId="13044"/>
    <cellStyle name="Normal 40 2 8 2" xfId="48262"/>
    <cellStyle name="Normal 40 2 9" xfId="38572"/>
    <cellStyle name="Normal 40 3" xfId="3612"/>
    <cellStyle name="Normal 40 3 10" xfId="27107"/>
    <cellStyle name="Normal 40 3 11" xfId="61511"/>
    <cellStyle name="Normal 40 3 2" xfId="5408"/>
    <cellStyle name="Normal 40 3 2 2" xfId="18054"/>
    <cellStyle name="Normal 40 3 2 2 2" xfId="53270"/>
    <cellStyle name="Normal 40 3 2 3" xfId="40673"/>
    <cellStyle name="Normal 40 3 2 4" xfId="30659"/>
    <cellStyle name="Normal 40 3 3" xfId="6878"/>
    <cellStyle name="Normal 40 3 3 2" xfId="19508"/>
    <cellStyle name="Normal 40 3 3 2 2" xfId="54724"/>
    <cellStyle name="Normal 40 3 3 3" xfId="42127"/>
    <cellStyle name="Normal 40 3 3 4" xfId="32113"/>
    <cellStyle name="Normal 40 3 4" xfId="8337"/>
    <cellStyle name="Normal 40 3 4 2" xfId="20962"/>
    <cellStyle name="Normal 40 3 4 2 2" xfId="56178"/>
    <cellStyle name="Normal 40 3 4 3" xfId="43581"/>
    <cellStyle name="Normal 40 3 4 4" xfId="33567"/>
    <cellStyle name="Normal 40 3 5" xfId="10118"/>
    <cellStyle name="Normal 40 3 5 2" xfId="22738"/>
    <cellStyle name="Normal 40 3 5 2 2" xfId="57954"/>
    <cellStyle name="Normal 40 3 5 3" xfId="45357"/>
    <cellStyle name="Normal 40 3 5 4" xfId="35343"/>
    <cellStyle name="Normal 40 3 6" xfId="11911"/>
    <cellStyle name="Normal 40 3 6 2" xfId="24514"/>
    <cellStyle name="Normal 40 3 6 2 2" xfId="59730"/>
    <cellStyle name="Normal 40 3 6 3" xfId="47133"/>
    <cellStyle name="Normal 40 3 6 4" xfId="37119"/>
    <cellStyle name="Normal 40 3 7" xfId="16278"/>
    <cellStyle name="Normal 40 3 7 2" xfId="51494"/>
    <cellStyle name="Normal 40 3 7 3" xfId="28883"/>
    <cellStyle name="Normal 40 3 8" xfId="14500"/>
    <cellStyle name="Normal 40 3 8 2" xfId="49718"/>
    <cellStyle name="Normal 40 3 9" xfId="38897"/>
    <cellStyle name="Normal 40 4" xfId="2774"/>
    <cellStyle name="Normal 40 4 10" xfId="26298"/>
    <cellStyle name="Normal 40 4 11" xfId="60702"/>
    <cellStyle name="Normal 40 4 2" xfId="4599"/>
    <cellStyle name="Normal 40 4 2 2" xfId="17245"/>
    <cellStyle name="Normal 40 4 2 2 2" xfId="52461"/>
    <cellStyle name="Normal 40 4 2 3" xfId="39864"/>
    <cellStyle name="Normal 40 4 2 4" xfId="29850"/>
    <cellStyle name="Normal 40 4 3" xfId="6069"/>
    <cellStyle name="Normal 40 4 3 2" xfId="18699"/>
    <cellStyle name="Normal 40 4 3 2 2" xfId="53915"/>
    <cellStyle name="Normal 40 4 3 3" xfId="41318"/>
    <cellStyle name="Normal 40 4 3 4" xfId="31304"/>
    <cellStyle name="Normal 40 4 4" xfId="7528"/>
    <cellStyle name="Normal 40 4 4 2" xfId="20153"/>
    <cellStyle name="Normal 40 4 4 2 2" xfId="55369"/>
    <cellStyle name="Normal 40 4 4 3" xfId="42772"/>
    <cellStyle name="Normal 40 4 4 4" xfId="32758"/>
    <cellStyle name="Normal 40 4 5" xfId="9309"/>
    <cellStyle name="Normal 40 4 5 2" xfId="21929"/>
    <cellStyle name="Normal 40 4 5 2 2" xfId="57145"/>
    <cellStyle name="Normal 40 4 5 3" xfId="44548"/>
    <cellStyle name="Normal 40 4 5 4" xfId="34534"/>
    <cellStyle name="Normal 40 4 6" xfId="11102"/>
    <cellStyle name="Normal 40 4 6 2" xfId="23705"/>
    <cellStyle name="Normal 40 4 6 2 2" xfId="58921"/>
    <cellStyle name="Normal 40 4 6 3" xfId="46324"/>
    <cellStyle name="Normal 40 4 6 4" xfId="36310"/>
    <cellStyle name="Normal 40 4 7" xfId="15469"/>
    <cellStyle name="Normal 40 4 7 2" xfId="50685"/>
    <cellStyle name="Normal 40 4 7 3" xfId="28074"/>
    <cellStyle name="Normal 40 4 8" xfId="13691"/>
    <cellStyle name="Normal 40 4 8 2" xfId="48909"/>
    <cellStyle name="Normal 40 4 9" xfId="38088"/>
    <cellStyle name="Normal 40 5" xfId="3937"/>
    <cellStyle name="Normal 40 5 2" xfId="8660"/>
    <cellStyle name="Normal 40 5 2 2" xfId="21285"/>
    <cellStyle name="Normal 40 5 2 2 2" xfId="56501"/>
    <cellStyle name="Normal 40 5 2 3" xfId="43904"/>
    <cellStyle name="Normal 40 5 2 4" xfId="33890"/>
    <cellStyle name="Normal 40 5 3" xfId="10441"/>
    <cellStyle name="Normal 40 5 3 2" xfId="23061"/>
    <cellStyle name="Normal 40 5 3 2 2" xfId="58277"/>
    <cellStyle name="Normal 40 5 3 3" xfId="45680"/>
    <cellStyle name="Normal 40 5 3 4" xfId="35666"/>
    <cellStyle name="Normal 40 5 4" xfId="12236"/>
    <cellStyle name="Normal 40 5 4 2" xfId="24837"/>
    <cellStyle name="Normal 40 5 4 2 2" xfId="60053"/>
    <cellStyle name="Normal 40 5 4 3" xfId="47456"/>
    <cellStyle name="Normal 40 5 4 4" xfId="37442"/>
    <cellStyle name="Normal 40 5 5" xfId="16601"/>
    <cellStyle name="Normal 40 5 5 2" xfId="51817"/>
    <cellStyle name="Normal 40 5 5 3" xfId="29206"/>
    <cellStyle name="Normal 40 5 6" xfId="14823"/>
    <cellStyle name="Normal 40 5 6 2" xfId="50041"/>
    <cellStyle name="Normal 40 5 7" xfId="39220"/>
    <cellStyle name="Normal 40 5 8" xfId="27430"/>
    <cellStyle name="Normal 40 6" xfId="4277"/>
    <cellStyle name="Normal 40 6 2" xfId="16923"/>
    <cellStyle name="Normal 40 6 2 2" xfId="52139"/>
    <cellStyle name="Normal 40 6 2 3" xfId="29528"/>
    <cellStyle name="Normal 40 6 3" xfId="13369"/>
    <cellStyle name="Normal 40 6 3 2" xfId="48587"/>
    <cellStyle name="Normal 40 6 4" xfId="39542"/>
    <cellStyle name="Normal 40 6 5" xfId="25976"/>
    <cellStyle name="Normal 40 7" xfId="5747"/>
    <cellStyle name="Normal 40 7 2" xfId="18377"/>
    <cellStyle name="Normal 40 7 2 2" xfId="53593"/>
    <cellStyle name="Normal 40 7 3" xfId="40996"/>
    <cellStyle name="Normal 40 7 4" xfId="30982"/>
    <cellStyle name="Normal 40 8" xfId="7206"/>
    <cellStyle name="Normal 40 8 2" xfId="19831"/>
    <cellStyle name="Normal 40 8 2 2" xfId="55047"/>
    <cellStyle name="Normal 40 8 3" xfId="42450"/>
    <cellStyle name="Normal 40 8 4" xfId="32436"/>
    <cellStyle name="Normal 40 9" xfId="8987"/>
    <cellStyle name="Normal 40 9 2" xfId="21607"/>
    <cellStyle name="Normal 40 9 2 2" xfId="56823"/>
    <cellStyle name="Normal 40 9 3" xfId="44226"/>
    <cellStyle name="Normal 40 9 4" xfId="34212"/>
    <cellStyle name="Normal 41" xfId="1386"/>
    <cellStyle name="Normal 41 10" xfId="10715"/>
    <cellStyle name="Normal 41 10 2" xfId="23326"/>
    <cellStyle name="Normal 41 10 2 2" xfId="58542"/>
    <cellStyle name="Normal 41 10 3" xfId="45945"/>
    <cellStyle name="Normal 41 10 4" xfId="35931"/>
    <cellStyle name="Normal 41 11" xfId="15148"/>
    <cellStyle name="Normal 41 11 2" xfId="50364"/>
    <cellStyle name="Normal 41 11 3" xfId="27753"/>
    <cellStyle name="Normal 41 12" xfId="12561"/>
    <cellStyle name="Normal 41 12 2" xfId="47779"/>
    <cellStyle name="Normal 41 13" xfId="37767"/>
    <cellStyle name="Normal 41 14" xfId="25168"/>
    <cellStyle name="Normal 41 15" xfId="60381"/>
    <cellStyle name="Normal 41 2" xfId="3284"/>
    <cellStyle name="Normal 41 2 10" xfId="25652"/>
    <cellStyle name="Normal 41 2 11" xfId="61187"/>
    <cellStyle name="Normal 41 2 2" xfId="5084"/>
    <cellStyle name="Normal 41 2 2 2" xfId="17730"/>
    <cellStyle name="Normal 41 2 2 2 2" xfId="52946"/>
    <cellStyle name="Normal 41 2 2 2 3" xfId="30335"/>
    <cellStyle name="Normal 41 2 2 3" xfId="14176"/>
    <cellStyle name="Normal 41 2 2 3 2" xfId="49394"/>
    <cellStyle name="Normal 41 2 2 4" xfId="40349"/>
    <cellStyle name="Normal 41 2 2 5" xfId="26783"/>
    <cellStyle name="Normal 41 2 3" xfId="6554"/>
    <cellStyle name="Normal 41 2 3 2" xfId="19184"/>
    <cellStyle name="Normal 41 2 3 2 2" xfId="54400"/>
    <cellStyle name="Normal 41 2 3 3" xfId="41803"/>
    <cellStyle name="Normal 41 2 3 4" xfId="31789"/>
    <cellStyle name="Normal 41 2 4" xfId="8013"/>
    <cellStyle name="Normal 41 2 4 2" xfId="20638"/>
    <cellStyle name="Normal 41 2 4 2 2" xfId="55854"/>
    <cellStyle name="Normal 41 2 4 3" xfId="43257"/>
    <cellStyle name="Normal 41 2 4 4" xfId="33243"/>
    <cellStyle name="Normal 41 2 5" xfId="9794"/>
    <cellStyle name="Normal 41 2 5 2" xfId="22414"/>
    <cellStyle name="Normal 41 2 5 2 2" xfId="57630"/>
    <cellStyle name="Normal 41 2 5 3" xfId="45033"/>
    <cellStyle name="Normal 41 2 5 4" xfId="35019"/>
    <cellStyle name="Normal 41 2 6" xfId="11587"/>
    <cellStyle name="Normal 41 2 6 2" xfId="24190"/>
    <cellStyle name="Normal 41 2 6 2 2" xfId="59406"/>
    <cellStyle name="Normal 41 2 6 3" xfId="46809"/>
    <cellStyle name="Normal 41 2 6 4" xfId="36795"/>
    <cellStyle name="Normal 41 2 7" xfId="15954"/>
    <cellStyle name="Normal 41 2 7 2" xfId="51170"/>
    <cellStyle name="Normal 41 2 7 3" xfId="28559"/>
    <cellStyle name="Normal 41 2 8" xfId="13045"/>
    <cellStyle name="Normal 41 2 8 2" xfId="48263"/>
    <cellStyle name="Normal 41 2 9" xfId="38573"/>
    <cellStyle name="Normal 41 3" xfId="3613"/>
    <cellStyle name="Normal 41 3 10" xfId="27108"/>
    <cellStyle name="Normal 41 3 11" xfId="61512"/>
    <cellStyle name="Normal 41 3 2" xfId="5409"/>
    <cellStyle name="Normal 41 3 2 2" xfId="18055"/>
    <cellStyle name="Normal 41 3 2 2 2" xfId="53271"/>
    <cellStyle name="Normal 41 3 2 3" xfId="40674"/>
    <cellStyle name="Normal 41 3 2 4" xfId="30660"/>
    <cellStyle name="Normal 41 3 3" xfId="6879"/>
    <cellStyle name="Normal 41 3 3 2" xfId="19509"/>
    <cellStyle name="Normal 41 3 3 2 2" xfId="54725"/>
    <cellStyle name="Normal 41 3 3 3" xfId="42128"/>
    <cellStyle name="Normal 41 3 3 4" xfId="32114"/>
    <cellStyle name="Normal 41 3 4" xfId="8338"/>
    <cellStyle name="Normal 41 3 4 2" xfId="20963"/>
    <cellStyle name="Normal 41 3 4 2 2" xfId="56179"/>
    <cellStyle name="Normal 41 3 4 3" xfId="43582"/>
    <cellStyle name="Normal 41 3 4 4" xfId="33568"/>
    <cellStyle name="Normal 41 3 5" xfId="10119"/>
    <cellStyle name="Normal 41 3 5 2" xfId="22739"/>
    <cellStyle name="Normal 41 3 5 2 2" xfId="57955"/>
    <cellStyle name="Normal 41 3 5 3" xfId="45358"/>
    <cellStyle name="Normal 41 3 5 4" xfId="35344"/>
    <cellStyle name="Normal 41 3 6" xfId="11912"/>
    <cellStyle name="Normal 41 3 6 2" xfId="24515"/>
    <cellStyle name="Normal 41 3 6 2 2" xfId="59731"/>
    <cellStyle name="Normal 41 3 6 3" xfId="47134"/>
    <cellStyle name="Normal 41 3 6 4" xfId="37120"/>
    <cellStyle name="Normal 41 3 7" xfId="16279"/>
    <cellStyle name="Normal 41 3 7 2" xfId="51495"/>
    <cellStyle name="Normal 41 3 7 3" xfId="28884"/>
    <cellStyle name="Normal 41 3 8" xfId="14501"/>
    <cellStyle name="Normal 41 3 8 2" xfId="49719"/>
    <cellStyle name="Normal 41 3 9" xfId="38898"/>
    <cellStyle name="Normal 41 4" xfId="2775"/>
    <cellStyle name="Normal 41 4 10" xfId="26299"/>
    <cellStyle name="Normal 41 4 11" xfId="60703"/>
    <cellStyle name="Normal 41 4 2" xfId="4600"/>
    <cellStyle name="Normal 41 4 2 2" xfId="17246"/>
    <cellStyle name="Normal 41 4 2 2 2" xfId="52462"/>
    <cellStyle name="Normal 41 4 2 3" xfId="39865"/>
    <cellStyle name="Normal 41 4 2 4" xfId="29851"/>
    <cellStyle name="Normal 41 4 3" xfId="6070"/>
    <cellStyle name="Normal 41 4 3 2" xfId="18700"/>
    <cellStyle name="Normal 41 4 3 2 2" xfId="53916"/>
    <cellStyle name="Normal 41 4 3 3" xfId="41319"/>
    <cellStyle name="Normal 41 4 3 4" xfId="31305"/>
    <cellStyle name="Normal 41 4 4" xfId="7529"/>
    <cellStyle name="Normal 41 4 4 2" xfId="20154"/>
    <cellStyle name="Normal 41 4 4 2 2" xfId="55370"/>
    <cellStyle name="Normal 41 4 4 3" xfId="42773"/>
    <cellStyle name="Normal 41 4 4 4" xfId="32759"/>
    <cellStyle name="Normal 41 4 5" xfId="9310"/>
    <cellStyle name="Normal 41 4 5 2" xfId="21930"/>
    <cellStyle name="Normal 41 4 5 2 2" xfId="57146"/>
    <cellStyle name="Normal 41 4 5 3" xfId="44549"/>
    <cellStyle name="Normal 41 4 5 4" xfId="34535"/>
    <cellStyle name="Normal 41 4 6" xfId="11103"/>
    <cellStyle name="Normal 41 4 6 2" xfId="23706"/>
    <cellStyle name="Normal 41 4 6 2 2" xfId="58922"/>
    <cellStyle name="Normal 41 4 6 3" xfId="46325"/>
    <cellStyle name="Normal 41 4 6 4" xfId="36311"/>
    <cellStyle name="Normal 41 4 7" xfId="15470"/>
    <cellStyle name="Normal 41 4 7 2" xfId="50686"/>
    <cellStyle name="Normal 41 4 7 3" xfId="28075"/>
    <cellStyle name="Normal 41 4 8" xfId="13692"/>
    <cellStyle name="Normal 41 4 8 2" xfId="48910"/>
    <cellStyle name="Normal 41 4 9" xfId="38089"/>
    <cellStyle name="Normal 41 5" xfId="3938"/>
    <cellStyle name="Normal 41 5 2" xfId="8661"/>
    <cellStyle name="Normal 41 5 2 2" xfId="21286"/>
    <cellStyle name="Normal 41 5 2 2 2" xfId="56502"/>
    <cellStyle name="Normal 41 5 2 3" xfId="43905"/>
    <cellStyle name="Normal 41 5 2 4" xfId="33891"/>
    <cellStyle name="Normal 41 5 3" xfId="10442"/>
    <cellStyle name="Normal 41 5 3 2" xfId="23062"/>
    <cellStyle name="Normal 41 5 3 2 2" xfId="58278"/>
    <cellStyle name="Normal 41 5 3 3" xfId="45681"/>
    <cellStyle name="Normal 41 5 3 4" xfId="35667"/>
    <cellStyle name="Normal 41 5 4" xfId="12237"/>
    <cellStyle name="Normal 41 5 4 2" xfId="24838"/>
    <cellStyle name="Normal 41 5 4 2 2" xfId="60054"/>
    <cellStyle name="Normal 41 5 4 3" xfId="47457"/>
    <cellStyle name="Normal 41 5 4 4" xfId="37443"/>
    <cellStyle name="Normal 41 5 5" xfId="16602"/>
    <cellStyle name="Normal 41 5 5 2" xfId="51818"/>
    <cellStyle name="Normal 41 5 5 3" xfId="29207"/>
    <cellStyle name="Normal 41 5 6" xfId="14824"/>
    <cellStyle name="Normal 41 5 6 2" xfId="50042"/>
    <cellStyle name="Normal 41 5 7" xfId="39221"/>
    <cellStyle name="Normal 41 5 8" xfId="27431"/>
    <cellStyle name="Normal 41 6" xfId="4278"/>
    <cellStyle name="Normal 41 6 2" xfId="16924"/>
    <cellStyle name="Normal 41 6 2 2" xfId="52140"/>
    <cellStyle name="Normal 41 6 2 3" xfId="29529"/>
    <cellStyle name="Normal 41 6 3" xfId="13370"/>
    <cellStyle name="Normal 41 6 3 2" xfId="48588"/>
    <cellStyle name="Normal 41 6 4" xfId="39543"/>
    <cellStyle name="Normal 41 6 5" xfId="25977"/>
    <cellStyle name="Normal 41 7" xfId="5748"/>
    <cellStyle name="Normal 41 7 2" xfId="18378"/>
    <cellStyle name="Normal 41 7 2 2" xfId="53594"/>
    <cellStyle name="Normal 41 7 3" xfId="40997"/>
    <cellStyle name="Normal 41 7 4" xfId="30983"/>
    <cellStyle name="Normal 41 8" xfId="7207"/>
    <cellStyle name="Normal 41 8 2" xfId="19832"/>
    <cellStyle name="Normal 41 8 2 2" xfId="55048"/>
    <cellStyle name="Normal 41 8 3" xfId="42451"/>
    <cellStyle name="Normal 41 8 4" xfId="32437"/>
    <cellStyle name="Normal 41 9" xfId="8988"/>
    <cellStyle name="Normal 41 9 2" xfId="21608"/>
    <cellStyle name="Normal 41 9 2 2" xfId="56824"/>
    <cellStyle name="Normal 41 9 3" xfId="44227"/>
    <cellStyle name="Normal 41 9 4" xfId="34213"/>
    <cellStyle name="Normal 42" xfId="1387"/>
    <cellStyle name="Normal 42 10" xfId="10716"/>
    <cellStyle name="Normal 42 10 2" xfId="23327"/>
    <cellStyle name="Normal 42 10 2 2" xfId="58543"/>
    <cellStyle name="Normal 42 10 3" xfId="45946"/>
    <cellStyle name="Normal 42 10 4" xfId="35932"/>
    <cellStyle name="Normal 42 11" xfId="15149"/>
    <cellStyle name="Normal 42 11 2" xfId="50365"/>
    <cellStyle name="Normal 42 11 3" xfId="27754"/>
    <cellStyle name="Normal 42 12" xfId="12562"/>
    <cellStyle name="Normal 42 12 2" xfId="47780"/>
    <cellStyle name="Normal 42 13" xfId="37768"/>
    <cellStyle name="Normal 42 14" xfId="25169"/>
    <cellStyle name="Normal 42 15" xfId="60382"/>
    <cellStyle name="Normal 42 2" xfId="3285"/>
    <cellStyle name="Normal 42 2 10" xfId="25653"/>
    <cellStyle name="Normal 42 2 11" xfId="61188"/>
    <cellStyle name="Normal 42 2 2" xfId="5085"/>
    <cellStyle name="Normal 42 2 2 2" xfId="17731"/>
    <cellStyle name="Normal 42 2 2 2 2" xfId="52947"/>
    <cellStyle name="Normal 42 2 2 2 3" xfId="30336"/>
    <cellStyle name="Normal 42 2 2 3" xfId="14177"/>
    <cellStyle name="Normal 42 2 2 3 2" xfId="49395"/>
    <cellStyle name="Normal 42 2 2 4" xfId="40350"/>
    <cellStyle name="Normal 42 2 2 5" xfId="26784"/>
    <cellStyle name="Normal 42 2 3" xfId="6555"/>
    <cellStyle name="Normal 42 2 3 2" xfId="19185"/>
    <cellStyle name="Normal 42 2 3 2 2" xfId="54401"/>
    <cellStyle name="Normal 42 2 3 3" xfId="41804"/>
    <cellStyle name="Normal 42 2 3 4" xfId="31790"/>
    <cellStyle name="Normal 42 2 4" xfId="8014"/>
    <cellStyle name="Normal 42 2 4 2" xfId="20639"/>
    <cellStyle name="Normal 42 2 4 2 2" xfId="55855"/>
    <cellStyle name="Normal 42 2 4 3" xfId="43258"/>
    <cellStyle name="Normal 42 2 4 4" xfId="33244"/>
    <cellStyle name="Normal 42 2 5" xfId="9795"/>
    <cellStyle name="Normal 42 2 5 2" xfId="22415"/>
    <cellStyle name="Normal 42 2 5 2 2" xfId="57631"/>
    <cellStyle name="Normal 42 2 5 3" xfId="45034"/>
    <cellStyle name="Normal 42 2 5 4" xfId="35020"/>
    <cellStyle name="Normal 42 2 6" xfId="11588"/>
    <cellStyle name="Normal 42 2 6 2" xfId="24191"/>
    <cellStyle name="Normal 42 2 6 2 2" xfId="59407"/>
    <cellStyle name="Normal 42 2 6 3" xfId="46810"/>
    <cellStyle name="Normal 42 2 6 4" xfId="36796"/>
    <cellStyle name="Normal 42 2 7" xfId="15955"/>
    <cellStyle name="Normal 42 2 7 2" xfId="51171"/>
    <cellStyle name="Normal 42 2 7 3" xfId="28560"/>
    <cellStyle name="Normal 42 2 8" xfId="13046"/>
    <cellStyle name="Normal 42 2 8 2" xfId="48264"/>
    <cellStyle name="Normal 42 2 9" xfId="38574"/>
    <cellStyle name="Normal 42 3" xfId="3614"/>
    <cellStyle name="Normal 42 3 10" xfId="27109"/>
    <cellStyle name="Normal 42 3 11" xfId="61513"/>
    <cellStyle name="Normal 42 3 2" xfId="5410"/>
    <cellStyle name="Normal 42 3 2 2" xfId="18056"/>
    <cellStyle name="Normal 42 3 2 2 2" xfId="53272"/>
    <cellStyle name="Normal 42 3 2 3" xfId="40675"/>
    <cellStyle name="Normal 42 3 2 4" xfId="30661"/>
    <cellStyle name="Normal 42 3 3" xfId="6880"/>
    <cellStyle name="Normal 42 3 3 2" xfId="19510"/>
    <cellStyle name="Normal 42 3 3 2 2" xfId="54726"/>
    <cellStyle name="Normal 42 3 3 3" xfId="42129"/>
    <cellStyle name="Normal 42 3 3 4" xfId="32115"/>
    <cellStyle name="Normal 42 3 4" xfId="8339"/>
    <cellStyle name="Normal 42 3 4 2" xfId="20964"/>
    <cellStyle name="Normal 42 3 4 2 2" xfId="56180"/>
    <cellStyle name="Normal 42 3 4 3" xfId="43583"/>
    <cellStyle name="Normal 42 3 4 4" xfId="33569"/>
    <cellStyle name="Normal 42 3 5" xfId="10120"/>
    <cellStyle name="Normal 42 3 5 2" xfId="22740"/>
    <cellStyle name="Normal 42 3 5 2 2" xfId="57956"/>
    <cellStyle name="Normal 42 3 5 3" xfId="45359"/>
    <cellStyle name="Normal 42 3 5 4" xfId="35345"/>
    <cellStyle name="Normal 42 3 6" xfId="11913"/>
    <cellStyle name="Normal 42 3 6 2" xfId="24516"/>
    <cellStyle name="Normal 42 3 6 2 2" xfId="59732"/>
    <cellStyle name="Normal 42 3 6 3" xfId="47135"/>
    <cellStyle name="Normal 42 3 6 4" xfId="37121"/>
    <cellStyle name="Normal 42 3 7" xfId="16280"/>
    <cellStyle name="Normal 42 3 7 2" xfId="51496"/>
    <cellStyle name="Normal 42 3 7 3" xfId="28885"/>
    <cellStyle name="Normal 42 3 8" xfId="14502"/>
    <cellStyle name="Normal 42 3 8 2" xfId="49720"/>
    <cellStyle name="Normal 42 3 9" xfId="38899"/>
    <cellStyle name="Normal 42 4" xfId="2776"/>
    <cellStyle name="Normal 42 4 10" xfId="26300"/>
    <cellStyle name="Normal 42 4 11" xfId="60704"/>
    <cellStyle name="Normal 42 4 2" xfId="4601"/>
    <cellStyle name="Normal 42 4 2 2" xfId="17247"/>
    <cellStyle name="Normal 42 4 2 2 2" xfId="52463"/>
    <cellStyle name="Normal 42 4 2 3" xfId="39866"/>
    <cellStyle name="Normal 42 4 2 4" xfId="29852"/>
    <cellStyle name="Normal 42 4 3" xfId="6071"/>
    <cellStyle name="Normal 42 4 3 2" xfId="18701"/>
    <cellStyle name="Normal 42 4 3 2 2" xfId="53917"/>
    <cellStyle name="Normal 42 4 3 3" xfId="41320"/>
    <cellStyle name="Normal 42 4 3 4" xfId="31306"/>
    <cellStyle name="Normal 42 4 4" xfId="7530"/>
    <cellStyle name="Normal 42 4 4 2" xfId="20155"/>
    <cellStyle name="Normal 42 4 4 2 2" xfId="55371"/>
    <cellStyle name="Normal 42 4 4 3" xfId="42774"/>
    <cellStyle name="Normal 42 4 4 4" xfId="32760"/>
    <cellStyle name="Normal 42 4 5" xfId="9311"/>
    <cellStyle name="Normal 42 4 5 2" xfId="21931"/>
    <cellStyle name="Normal 42 4 5 2 2" xfId="57147"/>
    <cellStyle name="Normal 42 4 5 3" xfId="44550"/>
    <cellStyle name="Normal 42 4 5 4" xfId="34536"/>
    <cellStyle name="Normal 42 4 6" xfId="11104"/>
    <cellStyle name="Normal 42 4 6 2" xfId="23707"/>
    <cellStyle name="Normal 42 4 6 2 2" xfId="58923"/>
    <cellStyle name="Normal 42 4 6 3" xfId="46326"/>
    <cellStyle name="Normal 42 4 6 4" xfId="36312"/>
    <cellStyle name="Normal 42 4 7" xfId="15471"/>
    <cellStyle name="Normal 42 4 7 2" xfId="50687"/>
    <cellStyle name="Normal 42 4 7 3" xfId="28076"/>
    <cellStyle name="Normal 42 4 8" xfId="13693"/>
    <cellStyle name="Normal 42 4 8 2" xfId="48911"/>
    <cellStyle name="Normal 42 4 9" xfId="38090"/>
    <cellStyle name="Normal 42 5" xfId="3939"/>
    <cellStyle name="Normal 42 5 2" xfId="8662"/>
    <cellStyle name="Normal 42 5 2 2" xfId="21287"/>
    <cellStyle name="Normal 42 5 2 2 2" xfId="56503"/>
    <cellStyle name="Normal 42 5 2 3" xfId="43906"/>
    <cellStyle name="Normal 42 5 2 4" xfId="33892"/>
    <cellStyle name="Normal 42 5 3" xfId="10443"/>
    <cellStyle name="Normal 42 5 3 2" xfId="23063"/>
    <cellStyle name="Normal 42 5 3 2 2" xfId="58279"/>
    <cellStyle name="Normal 42 5 3 3" xfId="45682"/>
    <cellStyle name="Normal 42 5 3 4" xfId="35668"/>
    <cellStyle name="Normal 42 5 4" xfId="12238"/>
    <cellStyle name="Normal 42 5 4 2" xfId="24839"/>
    <cellStyle name="Normal 42 5 4 2 2" xfId="60055"/>
    <cellStyle name="Normal 42 5 4 3" xfId="47458"/>
    <cellStyle name="Normal 42 5 4 4" xfId="37444"/>
    <cellStyle name="Normal 42 5 5" xfId="16603"/>
    <cellStyle name="Normal 42 5 5 2" xfId="51819"/>
    <cellStyle name="Normal 42 5 5 3" xfId="29208"/>
    <cellStyle name="Normal 42 5 6" xfId="14825"/>
    <cellStyle name="Normal 42 5 6 2" xfId="50043"/>
    <cellStyle name="Normal 42 5 7" xfId="39222"/>
    <cellStyle name="Normal 42 5 8" xfId="27432"/>
    <cellStyle name="Normal 42 6" xfId="4279"/>
    <cellStyle name="Normal 42 6 2" xfId="16925"/>
    <cellStyle name="Normal 42 6 2 2" xfId="52141"/>
    <cellStyle name="Normal 42 6 2 3" xfId="29530"/>
    <cellStyle name="Normal 42 6 3" xfId="13371"/>
    <cellStyle name="Normal 42 6 3 2" xfId="48589"/>
    <cellStyle name="Normal 42 6 4" xfId="39544"/>
    <cellStyle name="Normal 42 6 5" xfId="25978"/>
    <cellStyle name="Normal 42 7" xfId="5749"/>
    <cellStyle name="Normal 42 7 2" xfId="18379"/>
    <cellStyle name="Normal 42 7 2 2" xfId="53595"/>
    <cellStyle name="Normal 42 7 3" xfId="40998"/>
    <cellStyle name="Normal 42 7 4" xfId="30984"/>
    <cellStyle name="Normal 42 8" xfId="7208"/>
    <cellStyle name="Normal 42 8 2" xfId="19833"/>
    <cellStyle name="Normal 42 8 2 2" xfId="55049"/>
    <cellStyle name="Normal 42 8 3" xfId="42452"/>
    <cellStyle name="Normal 42 8 4" xfId="32438"/>
    <cellStyle name="Normal 42 9" xfId="8989"/>
    <cellStyle name="Normal 42 9 2" xfId="21609"/>
    <cellStyle name="Normal 42 9 2 2" xfId="56825"/>
    <cellStyle name="Normal 42 9 3" xfId="44228"/>
    <cellStyle name="Normal 42 9 4" xfId="34214"/>
    <cellStyle name="Normal 43" xfId="2856"/>
    <cellStyle name="Normal 44" xfId="3291"/>
    <cellStyle name="Normal 45" xfId="3940"/>
    <cellStyle name="Normal 46" xfId="4024"/>
    <cellStyle name="Normal 47" xfId="3989"/>
    <cellStyle name="Normal 48" xfId="3974"/>
    <cellStyle name="Normal 49" xfId="5415"/>
    <cellStyle name="Normal 5" xfId="26"/>
    <cellStyle name="Normal 5 2" xfId="1388"/>
    <cellStyle name="Normal 5 2 10" xfId="3019"/>
    <cellStyle name="Normal 5 2 10 10" xfId="25393"/>
    <cellStyle name="Normal 5 2 10 11" xfId="60928"/>
    <cellStyle name="Normal 5 2 10 2" xfId="4825"/>
    <cellStyle name="Normal 5 2 10 2 2" xfId="17471"/>
    <cellStyle name="Normal 5 2 10 2 2 2" xfId="52687"/>
    <cellStyle name="Normal 5 2 10 2 2 3" xfId="30076"/>
    <cellStyle name="Normal 5 2 10 2 3" xfId="13917"/>
    <cellStyle name="Normal 5 2 10 2 3 2" xfId="49135"/>
    <cellStyle name="Normal 5 2 10 2 4" xfId="40090"/>
    <cellStyle name="Normal 5 2 10 2 5" xfId="26524"/>
    <cellStyle name="Normal 5 2 10 3" xfId="6295"/>
    <cellStyle name="Normal 5 2 10 3 2" xfId="18925"/>
    <cellStyle name="Normal 5 2 10 3 2 2" xfId="54141"/>
    <cellStyle name="Normal 5 2 10 3 3" xfId="41544"/>
    <cellStyle name="Normal 5 2 10 3 4" xfId="31530"/>
    <cellStyle name="Normal 5 2 10 4" xfId="7754"/>
    <cellStyle name="Normal 5 2 10 4 2" xfId="20379"/>
    <cellStyle name="Normal 5 2 10 4 2 2" xfId="55595"/>
    <cellStyle name="Normal 5 2 10 4 3" xfId="42998"/>
    <cellStyle name="Normal 5 2 10 4 4" xfId="32984"/>
    <cellStyle name="Normal 5 2 10 5" xfId="9535"/>
    <cellStyle name="Normal 5 2 10 5 2" xfId="22155"/>
    <cellStyle name="Normal 5 2 10 5 2 2" xfId="57371"/>
    <cellStyle name="Normal 5 2 10 5 3" xfId="44774"/>
    <cellStyle name="Normal 5 2 10 5 4" xfId="34760"/>
    <cellStyle name="Normal 5 2 10 6" xfId="11328"/>
    <cellStyle name="Normal 5 2 10 6 2" xfId="23931"/>
    <cellStyle name="Normal 5 2 10 6 2 2" xfId="59147"/>
    <cellStyle name="Normal 5 2 10 6 3" xfId="46550"/>
    <cellStyle name="Normal 5 2 10 6 4" xfId="36536"/>
    <cellStyle name="Normal 5 2 10 7" xfId="15695"/>
    <cellStyle name="Normal 5 2 10 7 2" xfId="50911"/>
    <cellStyle name="Normal 5 2 10 7 3" xfId="28300"/>
    <cellStyle name="Normal 5 2 10 8" xfId="12786"/>
    <cellStyle name="Normal 5 2 10 8 2" xfId="48004"/>
    <cellStyle name="Normal 5 2 10 9" xfId="38314"/>
    <cellStyle name="Normal 5 2 11" xfId="2845"/>
    <cellStyle name="Normal 5 2 11 10" xfId="25231"/>
    <cellStyle name="Normal 5 2 11 11" xfId="60766"/>
    <cellStyle name="Normal 5 2 11 2" xfId="4663"/>
    <cellStyle name="Normal 5 2 11 2 2" xfId="17309"/>
    <cellStyle name="Normal 5 2 11 2 2 2" xfId="52525"/>
    <cellStyle name="Normal 5 2 11 2 2 3" xfId="29914"/>
    <cellStyle name="Normal 5 2 11 2 3" xfId="13755"/>
    <cellStyle name="Normal 5 2 11 2 3 2" xfId="48973"/>
    <cellStyle name="Normal 5 2 11 2 4" xfId="39928"/>
    <cellStyle name="Normal 5 2 11 2 5" xfId="26362"/>
    <cellStyle name="Normal 5 2 11 3" xfId="6133"/>
    <cellStyle name="Normal 5 2 11 3 2" xfId="18763"/>
    <cellStyle name="Normal 5 2 11 3 2 2" xfId="53979"/>
    <cellStyle name="Normal 5 2 11 3 3" xfId="41382"/>
    <cellStyle name="Normal 5 2 11 3 4" xfId="31368"/>
    <cellStyle name="Normal 5 2 11 4" xfId="7592"/>
    <cellStyle name="Normal 5 2 11 4 2" xfId="20217"/>
    <cellStyle name="Normal 5 2 11 4 2 2" xfId="55433"/>
    <cellStyle name="Normal 5 2 11 4 3" xfId="42836"/>
    <cellStyle name="Normal 5 2 11 4 4" xfId="32822"/>
    <cellStyle name="Normal 5 2 11 5" xfId="9373"/>
    <cellStyle name="Normal 5 2 11 5 2" xfId="21993"/>
    <cellStyle name="Normal 5 2 11 5 2 2" xfId="57209"/>
    <cellStyle name="Normal 5 2 11 5 3" xfId="44612"/>
    <cellStyle name="Normal 5 2 11 5 4" xfId="34598"/>
    <cellStyle name="Normal 5 2 11 6" xfId="11166"/>
    <cellStyle name="Normal 5 2 11 6 2" xfId="23769"/>
    <cellStyle name="Normal 5 2 11 6 2 2" xfId="58985"/>
    <cellStyle name="Normal 5 2 11 6 3" xfId="46388"/>
    <cellStyle name="Normal 5 2 11 6 4" xfId="36374"/>
    <cellStyle name="Normal 5 2 11 7" xfId="15533"/>
    <cellStyle name="Normal 5 2 11 7 2" xfId="50749"/>
    <cellStyle name="Normal 5 2 11 7 3" xfId="28138"/>
    <cellStyle name="Normal 5 2 11 8" xfId="12624"/>
    <cellStyle name="Normal 5 2 11 8 2" xfId="47842"/>
    <cellStyle name="Normal 5 2 11 9" xfId="38152"/>
    <cellStyle name="Normal 5 2 12" xfId="3354"/>
    <cellStyle name="Normal 5 2 12 10" xfId="26849"/>
    <cellStyle name="Normal 5 2 12 11" xfId="61253"/>
    <cellStyle name="Normal 5 2 12 2" xfId="5150"/>
    <cellStyle name="Normal 5 2 12 2 2" xfId="17796"/>
    <cellStyle name="Normal 5 2 12 2 2 2" xfId="53012"/>
    <cellStyle name="Normal 5 2 12 2 3" xfId="40415"/>
    <cellStyle name="Normal 5 2 12 2 4" xfId="30401"/>
    <cellStyle name="Normal 5 2 12 3" xfId="6620"/>
    <cellStyle name="Normal 5 2 12 3 2" xfId="19250"/>
    <cellStyle name="Normal 5 2 12 3 2 2" xfId="54466"/>
    <cellStyle name="Normal 5 2 12 3 3" xfId="41869"/>
    <cellStyle name="Normal 5 2 12 3 4" xfId="31855"/>
    <cellStyle name="Normal 5 2 12 4" xfId="8079"/>
    <cellStyle name="Normal 5 2 12 4 2" xfId="20704"/>
    <cellStyle name="Normal 5 2 12 4 2 2" xfId="55920"/>
    <cellStyle name="Normal 5 2 12 4 3" xfId="43323"/>
    <cellStyle name="Normal 5 2 12 4 4" xfId="33309"/>
    <cellStyle name="Normal 5 2 12 5" xfId="9860"/>
    <cellStyle name="Normal 5 2 12 5 2" xfId="22480"/>
    <cellStyle name="Normal 5 2 12 5 2 2" xfId="57696"/>
    <cellStyle name="Normal 5 2 12 5 3" xfId="45099"/>
    <cellStyle name="Normal 5 2 12 5 4" xfId="35085"/>
    <cellStyle name="Normal 5 2 12 6" xfId="11653"/>
    <cellStyle name="Normal 5 2 12 6 2" xfId="24256"/>
    <cellStyle name="Normal 5 2 12 6 2 2" xfId="59472"/>
    <cellStyle name="Normal 5 2 12 6 3" xfId="46875"/>
    <cellStyle name="Normal 5 2 12 6 4" xfId="36861"/>
    <cellStyle name="Normal 5 2 12 7" xfId="16020"/>
    <cellStyle name="Normal 5 2 12 7 2" xfId="51236"/>
    <cellStyle name="Normal 5 2 12 7 3" xfId="28625"/>
    <cellStyle name="Normal 5 2 12 8" xfId="14242"/>
    <cellStyle name="Normal 5 2 12 8 2" xfId="49460"/>
    <cellStyle name="Normal 5 2 12 9" xfId="38639"/>
    <cellStyle name="Normal 5 2 13" xfId="2515"/>
    <cellStyle name="Normal 5 2 13 10" xfId="26040"/>
    <cellStyle name="Normal 5 2 13 11" xfId="60444"/>
    <cellStyle name="Normal 5 2 13 2" xfId="4341"/>
    <cellStyle name="Normal 5 2 13 2 2" xfId="16987"/>
    <cellStyle name="Normal 5 2 13 2 2 2" xfId="52203"/>
    <cellStyle name="Normal 5 2 13 2 3" xfId="39606"/>
    <cellStyle name="Normal 5 2 13 2 4" xfId="29592"/>
    <cellStyle name="Normal 5 2 13 3" xfId="5811"/>
    <cellStyle name="Normal 5 2 13 3 2" xfId="18441"/>
    <cellStyle name="Normal 5 2 13 3 2 2" xfId="53657"/>
    <cellStyle name="Normal 5 2 13 3 3" xfId="41060"/>
    <cellStyle name="Normal 5 2 13 3 4" xfId="31046"/>
    <cellStyle name="Normal 5 2 13 4" xfId="7270"/>
    <cellStyle name="Normal 5 2 13 4 2" xfId="19895"/>
    <cellStyle name="Normal 5 2 13 4 2 2" xfId="55111"/>
    <cellStyle name="Normal 5 2 13 4 3" xfId="42514"/>
    <cellStyle name="Normal 5 2 13 4 4" xfId="32500"/>
    <cellStyle name="Normal 5 2 13 5" xfId="9051"/>
    <cellStyle name="Normal 5 2 13 5 2" xfId="21671"/>
    <cellStyle name="Normal 5 2 13 5 2 2" xfId="56887"/>
    <cellStyle name="Normal 5 2 13 5 3" xfId="44290"/>
    <cellStyle name="Normal 5 2 13 5 4" xfId="34276"/>
    <cellStyle name="Normal 5 2 13 6" xfId="10844"/>
    <cellStyle name="Normal 5 2 13 6 2" xfId="23447"/>
    <cellStyle name="Normal 5 2 13 6 2 2" xfId="58663"/>
    <cellStyle name="Normal 5 2 13 6 3" xfId="46066"/>
    <cellStyle name="Normal 5 2 13 6 4" xfId="36052"/>
    <cellStyle name="Normal 5 2 13 7" xfId="15211"/>
    <cellStyle name="Normal 5 2 13 7 2" xfId="50427"/>
    <cellStyle name="Normal 5 2 13 7 3" xfId="27816"/>
    <cellStyle name="Normal 5 2 13 8" xfId="13433"/>
    <cellStyle name="Normal 5 2 13 8 2" xfId="48651"/>
    <cellStyle name="Normal 5 2 13 9" xfId="37830"/>
    <cellStyle name="Normal 5 2 14" xfId="3678"/>
    <cellStyle name="Normal 5 2 14 2" xfId="8402"/>
    <cellStyle name="Normal 5 2 14 2 2" xfId="21027"/>
    <cellStyle name="Normal 5 2 14 2 2 2" xfId="56243"/>
    <cellStyle name="Normal 5 2 14 2 3" xfId="43646"/>
    <cellStyle name="Normal 5 2 14 2 4" xfId="33632"/>
    <cellStyle name="Normal 5 2 14 3" xfId="10183"/>
    <cellStyle name="Normal 5 2 14 3 2" xfId="22803"/>
    <cellStyle name="Normal 5 2 14 3 2 2" xfId="58019"/>
    <cellStyle name="Normal 5 2 14 3 3" xfId="45422"/>
    <cellStyle name="Normal 5 2 14 3 4" xfId="35408"/>
    <cellStyle name="Normal 5 2 14 4" xfId="11978"/>
    <cellStyle name="Normal 5 2 14 4 2" xfId="24579"/>
    <cellStyle name="Normal 5 2 14 4 2 2" xfId="59795"/>
    <cellStyle name="Normal 5 2 14 4 3" xfId="47198"/>
    <cellStyle name="Normal 5 2 14 4 4" xfId="37184"/>
    <cellStyle name="Normal 5 2 14 5" xfId="16343"/>
    <cellStyle name="Normal 5 2 14 5 2" xfId="51559"/>
    <cellStyle name="Normal 5 2 14 5 3" xfId="28948"/>
    <cellStyle name="Normal 5 2 14 6" xfId="14565"/>
    <cellStyle name="Normal 5 2 14 6 2" xfId="49783"/>
    <cellStyle name="Normal 5 2 14 7" xfId="38962"/>
    <cellStyle name="Normal 5 2 14 8" xfId="27172"/>
    <cellStyle name="Normal 5 2 15" xfId="4010"/>
    <cellStyle name="Normal 5 2 15 2" xfId="16665"/>
    <cellStyle name="Normal 5 2 15 2 2" xfId="51881"/>
    <cellStyle name="Normal 5 2 15 2 3" xfId="29270"/>
    <cellStyle name="Normal 5 2 15 3" xfId="13111"/>
    <cellStyle name="Normal 5 2 15 3 2" xfId="48329"/>
    <cellStyle name="Normal 5 2 15 4" xfId="39284"/>
    <cellStyle name="Normal 5 2 15 5" xfId="25718"/>
    <cellStyle name="Normal 5 2 16" xfId="5489"/>
    <cellStyle name="Normal 5 2 16 2" xfId="18119"/>
    <cellStyle name="Normal 5 2 16 2 2" xfId="53335"/>
    <cellStyle name="Normal 5 2 16 3" xfId="40738"/>
    <cellStyle name="Normal 5 2 16 4" xfId="30724"/>
    <cellStyle name="Normal 5 2 17" xfId="6945"/>
    <cellStyle name="Normal 5 2 17 2" xfId="19573"/>
    <cellStyle name="Normal 5 2 17 2 2" xfId="54789"/>
    <cellStyle name="Normal 5 2 17 3" xfId="42192"/>
    <cellStyle name="Normal 5 2 17 4" xfId="32178"/>
    <cellStyle name="Normal 5 2 18" xfId="8727"/>
    <cellStyle name="Normal 5 2 18 2" xfId="21349"/>
    <cellStyle name="Normal 5 2 18 2 2" xfId="56565"/>
    <cellStyle name="Normal 5 2 18 3" xfId="43968"/>
    <cellStyle name="Normal 5 2 18 4" xfId="33954"/>
    <cellStyle name="Normal 5 2 19" xfId="10717"/>
    <cellStyle name="Normal 5 2 19 2" xfId="23328"/>
    <cellStyle name="Normal 5 2 19 2 2" xfId="58544"/>
    <cellStyle name="Normal 5 2 19 3" xfId="45947"/>
    <cellStyle name="Normal 5 2 19 4" xfId="35933"/>
    <cellStyle name="Normal 5 2 2" xfId="1389"/>
    <cellStyle name="Normal 5 2 2 2" xfId="1390"/>
    <cellStyle name="Normal 5 2 2_District Target Attainment" xfId="1391"/>
    <cellStyle name="Normal 5 2 20" xfId="14888"/>
    <cellStyle name="Normal 5 2 20 2" xfId="50105"/>
    <cellStyle name="Normal 5 2 20 3" xfId="27494"/>
    <cellStyle name="Normal 5 2 21" xfId="12302"/>
    <cellStyle name="Normal 5 2 21 2" xfId="47520"/>
    <cellStyle name="Normal 5 2 22" xfId="37507"/>
    <cellStyle name="Normal 5 2 23" xfId="24909"/>
    <cellStyle name="Normal 5 2 24" xfId="60122"/>
    <cellStyle name="Normal 5 2 3" xfId="1392"/>
    <cellStyle name="Normal 5 2 3 10" xfId="5490"/>
    <cellStyle name="Normal 5 2 3 10 2" xfId="18120"/>
    <cellStyle name="Normal 5 2 3 10 2 2" xfId="53336"/>
    <cellStyle name="Normal 5 2 3 10 3" xfId="40739"/>
    <cellStyle name="Normal 5 2 3 10 4" xfId="30725"/>
    <cellStyle name="Normal 5 2 3 11" xfId="6946"/>
    <cellStyle name="Normal 5 2 3 11 2" xfId="19574"/>
    <cellStyle name="Normal 5 2 3 11 2 2" xfId="54790"/>
    <cellStyle name="Normal 5 2 3 11 3" xfId="42193"/>
    <cellStyle name="Normal 5 2 3 11 4" xfId="32179"/>
    <cellStyle name="Normal 5 2 3 12" xfId="8728"/>
    <cellStyle name="Normal 5 2 3 12 2" xfId="21350"/>
    <cellStyle name="Normal 5 2 3 12 2 2" xfId="56566"/>
    <cellStyle name="Normal 5 2 3 12 3" xfId="43969"/>
    <cellStyle name="Normal 5 2 3 12 4" xfId="33955"/>
    <cellStyle name="Normal 5 2 3 13" xfId="10718"/>
    <cellStyle name="Normal 5 2 3 13 2" xfId="23329"/>
    <cellStyle name="Normal 5 2 3 13 2 2" xfId="58545"/>
    <cellStyle name="Normal 5 2 3 13 3" xfId="45948"/>
    <cellStyle name="Normal 5 2 3 13 4" xfId="35934"/>
    <cellStyle name="Normal 5 2 3 14" xfId="14889"/>
    <cellStyle name="Normal 5 2 3 14 2" xfId="50106"/>
    <cellStyle name="Normal 5 2 3 14 3" xfId="27495"/>
    <cellStyle name="Normal 5 2 3 15" xfId="12303"/>
    <cellStyle name="Normal 5 2 3 15 2" xfId="47521"/>
    <cellStyle name="Normal 5 2 3 16" xfId="37508"/>
    <cellStyle name="Normal 5 2 3 17" xfId="24910"/>
    <cellStyle name="Normal 5 2 3 18" xfId="60123"/>
    <cellStyle name="Normal 5 2 3 2" xfId="1393"/>
    <cellStyle name="Normal 5 2 3 2 10" xfId="7020"/>
    <cellStyle name="Normal 5 2 3 2 10 2" xfId="19646"/>
    <cellStyle name="Normal 5 2 3 2 10 2 2" xfId="54862"/>
    <cellStyle name="Normal 5 2 3 2 10 3" xfId="42265"/>
    <cellStyle name="Normal 5 2 3 2 10 4" xfId="32251"/>
    <cellStyle name="Normal 5 2 3 2 11" xfId="8801"/>
    <cellStyle name="Normal 5 2 3 2 11 2" xfId="21422"/>
    <cellStyle name="Normal 5 2 3 2 11 2 2" xfId="56638"/>
    <cellStyle name="Normal 5 2 3 2 11 3" xfId="44041"/>
    <cellStyle name="Normal 5 2 3 2 11 4" xfId="34027"/>
    <cellStyle name="Normal 5 2 3 2 12" xfId="10719"/>
    <cellStyle name="Normal 5 2 3 2 12 2" xfId="23330"/>
    <cellStyle name="Normal 5 2 3 2 12 2 2" xfId="58546"/>
    <cellStyle name="Normal 5 2 3 2 12 3" xfId="45949"/>
    <cellStyle name="Normal 5 2 3 2 12 4" xfId="35935"/>
    <cellStyle name="Normal 5 2 3 2 13" xfId="14961"/>
    <cellStyle name="Normal 5 2 3 2 13 2" xfId="50178"/>
    <cellStyle name="Normal 5 2 3 2 13 3" xfId="27567"/>
    <cellStyle name="Normal 5 2 3 2 14" xfId="12375"/>
    <cellStyle name="Normal 5 2 3 2 14 2" xfId="47593"/>
    <cellStyle name="Normal 5 2 3 2 15" xfId="37580"/>
    <cellStyle name="Normal 5 2 3 2 16" xfId="24982"/>
    <cellStyle name="Normal 5 2 3 2 17" xfId="60195"/>
    <cellStyle name="Normal 5 2 3 2 2" xfId="1394"/>
    <cellStyle name="Normal 5 2 3 2 2 10" xfId="10720"/>
    <cellStyle name="Normal 5 2 3 2 2 10 2" xfId="23331"/>
    <cellStyle name="Normal 5 2 3 2 2 10 2 2" xfId="58547"/>
    <cellStyle name="Normal 5 2 3 2 2 10 3" xfId="45950"/>
    <cellStyle name="Normal 5 2 3 2 2 10 4" xfId="35936"/>
    <cellStyle name="Normal 5 2 3 2 2 11" xfId="15116"/>
    <cellStyle name="Normal 5 2 3 2 2 11 2" xfId="50332"/>
    <cellStyle name="Normal 5 2 3 2 2 11 3" xfId="27721"/>
    <cellStyle name="Normal 5 2 3 2 2 12" xfId="12529"/>
    <cellStyle name="Normal 5 2 3 2 2 12 2" xfId="47747"/>
    <cellStyle name="Normal 5 2 3 2 2 13" xfId="37735"/>
    <cellStyle name="Normal 5 2 3 2 2 14" xfId="25136"/>
    <cellStyle name="Normal 5 2 3 2 2 15" xfId="60349"/>
    <cellStyle name="Normal 5 2 3 2 2 2" xfId="3252"/>
    <cellStyle name="Normal 5 2 3 2 2 2 10" xfId="25620"/>
    <cellStyle name="Normal 5 2 3 2 2 2 11" xfId="61155"/>
    <cellStyle name="Normal 5 2 3 2 2 2 2" xfId="5052"/>
    <cellStyle name="Normal 5 2 3 2 2 2 2 2" xfId="17698"/>
    <cellStyle name="Normal 5 2 3 2 2 2 2 2 2" xfId="52914"/>
    <cellStyle name="Normal 5 2 3 2 2 2 2 2 3" xfId="30303"/>
    <cellStyle name="Normal 5 2 3 2 2 2 2 3" xfId="14144"/>
    <cellStyle name="Normal 5 2 3 2 2 2 2 3 2" xfId="49362"/>
    <cellStyle name="Normal 5 2 3 2 2 2 2 4" xfId="40317"/>
    <cellStyle name="Normal 5 2 3 2 2 2 2 5" xfId="26751"/>
    <cellStyle name="Normal 5 2 3 2 2 2 3" xfId="6522"/>
    <cellStyle name="Normal 5 2 3 2 2 2 3 2" xfId="19152"/>
    <cellStyle name="Normal 5 2 3 2 2 2 3 2 2" xfId="54368"/>
    <cellStyle name="Normal 5 2 3 2 2 2 3 3" xfId="41771"/>
    <cellStyle name="Normal 5 2 3 2 2 2 3 4" xfId="31757"/>
    <cellStyle name="Normal 5 2 3 2 2 2 4" xfId="7981"/>
    <cellStyle name="Normal 5 2 3 2 2 2 4 2" xfId="20606"/>
    <cellStyle name="Normal 5 2 3 2 2 2 4 2 2" xfId="55822"/>
    <cellStyle name="Normal 5 2 3 2 2 2 4 3" xfId="43225"/>
    <cellStyle name="Normal 5 2 3 2 2 2 4 4" xfId="33211"/>
    <cellStyle name="Normal 5 2 3 2 2 2 5" xfId="9762"/>
    <cellStyle name="Normal 5 2 3 2 2 2 5 2" xfId="22382"/>
    <cellStyle name="Normal 5 2 3 2 2 2 5 2 2" xfId="57598"/>
    <cellStyle name="Normal 5 2 3 2 2 2 5 3" xfId="45001"/>
    <cellStyle name="Normal 5 2 3 2 2 2 5 4" xfId="34987"/>
    <cellStyle name="Normal 5 2 3 2 2 2 6" xfId="11555"/>
    <cellStyle name="Normal 5 2 3 2 2 2 6 2" xfId="24158"/>
    <cellStyle name="Normal 5 2 3 2 2 2 6 2 2" xfId="59374"/>
    <cellStyle name="Normal 5 2 3 2 2 2 6 3" xfId="46777"/>
    <cellStyle name="Normal 5 2 3 2 2 2 6 4" xfId="36763"/>
    <cellStyle name="Normal 5 2 3 2 2 2 7" xfId="15922"/>
    <cellStyle name="Normal 5 2 3 2 2 2 7 2" xfId="51138"/>
    <cellStyle name="Normal 5 2 3 2 2 2 7 3" xfId="28527"/>
    <cellStyle name="Normal 5 2 3 2 2 2 8" xfId="13013"/>
    <cellStyle name="Normal 5 2 3 2 2 2 8 2" xfId="48231"/>
    <cellStyle name="Normal 5 2 3 2 2 2 9" xfId="38541"/>
    <cellStyle name="Normal 5 2 3 2 2 3" xfId="3581"/>
    <cellStyle name="Normal 5 2 3 2 2 3 10" xfId="27076"/>
    <cellStyle name="Normal 5 2 3 2 2 3 11" xfId="61480"/>
    <cellStyle name="Normal 5 2 3 2 2 3 2" xfId="5377"/>
    <cellStyle name="Normal 5 2 3 2 2 3 2 2" xfId="18023"/>
    <cellStyle name="Normal 5 2 3 2 2 3 2 2 2" xfId="53239"/>
    <cellStyle name="Normal 5 2 3 2 2 3 2 3" xfId="40642"/>
    <cellStyle name="Normal 5 2 3 2 2 3 2 4" xfId="30628"/>
    <cellStyle name="Normal 5 2 3 2 2 3 3" xfId="6847"/>
    <cellStyle name="Normal 5 2 3 2 2 3 3 2" xfId="19477"/>
    <cellStyle name="Normal 5 2 3 2 2 3 3 2 2" xfId="54693"/>
    <cellStyle name="Normal 5 2 3 2 2 3 3 3" xfId="42096"/>
    <cellStyle name="Normal 5 2 3 2 2 3 3 4" xfId="32082"/>
    <cellStyle name="Normal 5 2 3 2 2 3 4" xfId="8306"/>
    <cellStyle name="Normal 5 2 3 2 2 3 4 2" xfId="20931"/>
    <cellStyle name="Normal 5 2 3 2 2 3 4 2 2" xfId="56147"/>
    <cellStyle name="Normal 5 2 3 2 2 3 4 3" xfId="43550"/>
    <cellStyle name="Normal 5 2 3 2 2 3 4 4" xfId="33536"/>
    <cellStyle name="Normal 5 2 3 2 2 3 5" xfId="10087"/>
    <cellStyle name="Normal 5 2 3 2 2 3 5 2" xfId="22707"/>
    <cellStyle name="Normal 5 2 3 2 2 3 5 2 2" xfId="57923"/>
    <cellStyle name="Normal 5 2 3 2 2 3 5 3" xfId="45326"/>
    <cellStyle name="Normal 5 2 3 2 2 3 5 4" xfId="35312"/>
    <cellStyle name="Normal 5 2 3 2 2 3 6" xfId="11880"/>
    <cellStyle name="Normal 5 2 3 2 2 3 6 2" xfId="24483"/>
    <cellStyle name="Normal 5 2 3 2 2 3 6 2 2" xfId="59699"/>
    <cellStyle name="Normal 5 2 3 2 2 3 6 3" xfId="47102"/>
    <cellStyle name="Normal 5 2 3 2 2 3 6 4" xfId="37088"/>
    <cellStyle name="Normal 5 2 3 2 2 3 7" xfId="16247"/>
    <cellStyle name="Normal 5 2 3 2 2 3 7 2" xfId="51463"/>
    <cellStyle name="Normal 5 2 3 2 2 3 7 3" xfId="28852"/>
    <cellStyle name="Normal 5 2 3 2 2 3 8" xfId="14469"/>
    <cellStyle name="Normal 5 2 3 2 2 3 8 2" xfId="49687"/>
    <cellStyle name="Normal 5 2 3 2 2 3 9" xfId="38866"/>
    <cellStyle name="Normal 5 2 3 2 2 4" xfId="2743"/>
    <cellStyle name="Normal 5 2 3 2 2 4 10" xfId="26267"/>
    <cellStyle name="Normal 5 2 3 2 2 4 11" xfId="60671"/>
    <cellStyle name="Normal 5 2 3 2 2 4 2" xfId="4568"/>
    <cellStyle name="Normal 5 2 3 2 2 4 2 2" xfId="17214"/>
    <cellStyle name="Normal 5 2 3 2 2 4 2 2 2" xfId="52430"/>
    <cellStyle name="Normal 5 2 3 2 2 4 2 3" xfId="39833"/>
    <cellStyle name="Normal 5 2 3 2 2 4 2 4" xfId="29819"/>
    <cellStyle name="Normal 5 2 3 2 2 4 3" xfId="6038"/>
    <cellStyle name="Normal 5 2 3 2 2 4 3 2" xfId="18668"/>
    <cellStyle name="Normal 5 2 3 2 2 4 3 2 2" xfId="53884"/>
    <cellStyle name="Normal 5 2 3 2 2 4 3 3" xfId="41287"/>
    <cellStyle name="Normal 5 2 3 2 2 4 3 4" xfId="31273"/>
    <cellStyle name="Normal 5 2 3 2 2 4 4" xfId="7497"/>
    <cellStyle name="Normal 5 2 3 2 2 4 4 2" xfId="20122"/>
    <cellStyle name="Normal 5 2 3 2 2 4 4 2 2" xfId="55338"/>
    <cellStyle name="Normal 5 2 3 2 2 4 4 3" xfId="42741"/>
    <cellStyle name="Normal 5 2 3 2 2 4 4 4" xfId="32727"/>
    <cellStyle name="Normal 5 2 3 2 2 4 5" xfId="9278"/>
    <cellStyle name="Normal 5 2 3 2 2 4 5 2" xfId="21898"/>
    <cellStyle name="Normal 5 2 3 2 2 4 5 2 2" xfId="57114"/>
    <cellStyle name="Normal 5 2 3 2 2 4 5 3" xfId="44517"/>
    <cellStyle name="Normal 5 2 3 2 2 4 5 4" xfId="34503"/>
    <cellStyle name="Normal 5 2 3 2 2 4 6" xfId="11071"/>
    <cellStyle name="Normal 5 2 3 2 2 4 6 2" xfId="23674"/>
    <cellStyle name="Normal 5 2 3 2 2 4 6 2 2" xfId="58890"/>
    <cellStyle name="Normal 5 2 3 2 2 4 6 3" xfId="46293"/>
    <cellStyle name="Normal 5 2 3 2 2 4 6 4" xfId="36279"/>
    <cellStyle name="Normal 5 2 3 2 2 4 7" xfId="15438"/>
    <cellStyle name="Normal 5 2 3 2 2 4 7 2" xfId="50654"/>
    <cellStyle name="Normal 5 2 3 2 2 4 7 3" xfId="28043"/>
    <cellStyle name="Normal 5 2 3 2 2 4 8" xfId="13660"/>
    <cellStyle name="Normal 5 2 3 2 2 4 8 2" xfId="48878"/>
    <cellStyle name="Normal 5 2 3 2 2 4 9" xfId="38057"/>
    <cellStyle name="Normal 5 2 3 2 2 5" xfId="3906"/>
    <cellStyle name="Normal 5 2 3 2 2 5 2" xfId="8629"/>
    <cellStyle name="Normal 5 2 3 2 2 5 2 2" xfId="21254"/>
    <cellStyle name="Normal 5 2 3 2 2 5 2 2 2" xfId="56470"/>
    <cellStyle name="Normal 5 2 3 2 2 5 2 3" xfId="43873"/>
    <cellStyle name="Normal 5 2 3 2 2 5 2 4" xfId="33859"/>
    <cellStyle name="Normal 5 2 3 2 2 5 3" xfId="10410"/>
    <cellStyle name="Normal 5 2 3 2 2 5 3 2" xfId="23030"/>
    <cellStyle name="Normal 5 2 3 2 2 5 3 2 2" xfId="58246"/>
    <cellStyle name="Normal 5 2 3 2 2 5 3 3" xfId="45649"/>
    <cellStyle name="Normal 5 2 3 2 2 5 3 4" xfId="35635"/>
    <cellStyle name="Normal 5 2 3 2 2 5 4" xfId="12205"/>
    <cellStyle name="Normal 5 2 3 2 2 5 4 2" xfId="24806"/>
    <cellStyle name="Normal 5 2 3 2 2 5 4 2 2" xfId="60022"/>
    <cellStyle name="Normal 5 2 3 2 2 5 4 3" xfId="47425"/>
    <cellStyle name="Normal 5 2 3 2 2 5 4 4" xfId="37411"/>
    <cellStyle name="Normal 5 2 3 2 2 5 5" xfId="16570"/>
    <cellStyle name="Normal 5 2 3 2 2 5 5 2" xfId="51786"/>
    <cellStyle name="Normal 5 2 3 2 2 5 5 3" xfId="29175"/>
    <cellStyle name="Normal 5 2 3 2 2 5 6" xfId="14792"/>
    <cellStyle name="Normal 5 2 3 2 2 5 6 2" xfId="50010"/>
    <cellStyle name="Normal 5 2 3 2 2 5 7" xfId="39189"/>
    <cellStyle name="Normal 5 2 3 2 2 5 8" xfId="27399"/>
    <cellStyle name="Normal 5 2 3 2 2 6" xfId="4246"/>
    <cellStyle name="Normal 5 2 3 2 2 6 2" xfId="16892"/>
    <cellStyle name="Normal 5 2 3 2 2 6 2 2" xfId="52108"/>
    <cellStyle name="Normal 5 2 3 2 2 6 2 3" xfId="29497"/>
    <cellStyle name="Normal 5 2 3 2 2 6 3" xfId="13338"/>
    <cellStyle name="Normal 5 2 3 2 2 6 3 2" xfId="48556"/>
    <cellStyle name="Normal 5 2 3 2 2 6 4" xfId="39511"/>
    <cellStyle name="Normal 5 2 3 2 2 6 5" xfId="25945"/>
    <cellStyle name="Normal 5 2 3 2 2 7" xfId="5716"/>
    <cellStyle name="Normal 5 2 3 2 2 7 2" xfId="18346"/>
    <cellStyle name="Normal 5 2 3 2 2 7 2 2" xfId="53562"/>
    <cellStyle name="Normal 5 2 3 2 2 7 3" xfId="40965"/>
    <cellStyle name="Normal 5 2 3 2 2 7 4" xfId="30951"/>
    <cellStyle name="Normal 5 2 3 2 2 8" xfId="7175"/>
    <cellStyle name="Normal 5 2 3 2 2 8 2" xfId="19800"/>
    <cellStyle name="Normal 5 2 3 2 2 8 2 2" xfId="55016"/>
    <cellStyle name="Normal 5 2 3 2 2 8 3" xfId="42419"/>
    <cellStyle name="Normal 5 2 3 2 2 8 4" xfId="32405"/>
    <cellStyle name="Normal 5 2 3 2 2 9" xfId="8956"/>
    <cellStyle name="Normal 5 2 3 2 2 9 2" xfId="21576"/>
    <cellStyle name="Normal 5 2 3 2 2 9 2 2" xfId="56792"/>
    <cellStyle name="Normal 5 2 3 2 2 9 3" xfId="44195"/>
    <cellStyle name="Normal 5 2 3 2 2 9 4" xfId="34181"/>
    <cellStyle name="Normal 5 2 3 2 3" xfId="3092"/>
    <cellStyle name="Normal 5 2 3 2 3 10" xfId="25463"/>
    <cellStyle name="Normal 5 2 3 2 3 11" xfId="60998"/>
    <cellStyle name="Normal 5 2 3 2 3 2" xfId="4895"/>
    <cellStyle name="Normal 5 2 3 2 3 2 2" xfId="17541"/>
    <cellStyle name="Normal 5 2 3 2 3 2 2 2" xfId="52757"/>
    <cellStyle name="Normal 5 2 3 2 3 2 2 3" xfId="30146"/>
    <cellStyle name="Normal 5 2 3 2 3 2 3" xfId="13987"/>
    <cellStyle name="Normal 5 2 3 2 3 2 3 2" xfId="49205"/>
    <cellStyle name="Normal 5 2 3 2 3 2 4" xfId="40160"/>
    <cellStyle name="Normal 5 2 3 2 3 2 5" xfId="26594"/>
    <cellStyle name="Normal 5 2 3 2 3 3" xfId="6365"/>
    <cellStyle name="Normal 5 2 3 2 3 3 2" xfId="18995"/>
    <cellStyle name="Normal 5 2 3 2 3 3 2 2" xfId="54211"/>
    <cellStyle name="Normal 5 2 3 2 3 3 3" xfId="41614"/>
    <cellStyle name="Normal 5 2 3 2 3 3 4" xfId="31600"/>
    <cellStyle name="Normal 5 2 3 2 3 4" xfId="7824"/>
    <cellStyle name="Normal 5 2 3 2 3 4 2" xfId="20449"/>
    <cellStyle name="Normal 5 2 3 2 3 4 2 2" xfId="55665"/>
    <cellStyle name="Normal 5 2 3 2 3 4 3" xfId="43068"/>
    <cellStyle name="Normal 5 2 3 2 3 4 4" xfId="33054"/>
    <cellStyle name="Normal 5 2 3 2 3 5" xfId="9605"/>
    <cellStyle name="Normal 5 2 3 2 3 5 2" xfId="22225"/>
    <cellStyle name="Normal 5 2 3 2 3 5 2 2" xfId="57441"/>
    <cellStyle name="Normal 5 2 3 2 3 5 3" xfId="44844"/>
    <cellStyle name="Normal 5 2 3 2 3 5 4" xfId="34830"/>
    <cellStyle name="Normal 5 2 3 2 3 6" xfId="11398"/>
    <cellStyle name="Normal 5 2 3 2 3 6 2" xfId="24001"/>
    <cellStyle name="Normal 5 2 3 2 3 6 2 2" xfId="59217"/>
    <cellStyle name="Normal 5 2 3 2 3 6 3" xfId="46620"/>
    <cellStyle name="Normal 5 2 3 2 3 6 4" xfId="36606"/>
    <cellStyle name="Normal 5 2 3 2 3 7" xfId="15765"/>
    <cellStyle name="Normal 5 2 3 2 3 7 2" xfId="50981"/>
    <cellStyle name="Normal 5 2 3 2 3 7 3" xfId="28370"/>
    <cellStyle name="Normal 5 2 3 2 3 8" xfId="12856"/>
    <cellStyle name="Normal 5 2 3 2 3 8 2" xfId="48074"/>
    <cellStyle name="Normal 5 2 3 2 3 9" xfId="38384"/>
    <cellStyle name="Normal 5 2 3 2 4" xfId="2919"/>
    <cellStyle name="Normal 5 2 3 2 4 10" xfId="25304"/>
    <cellStyle name="Normal 5 2 3 2 4 11" xfId="60839"/>
    <cellStyle name="Normal 5 2 3 2 4 2" xfId="4736"/>
    <cellStyle name="Normal 5 2 3 2 4 2 2" xfId="17382"/>
    <cellStyle name="Normal 5 2 3 2 4 2 2 2" xfId="52598"/>
    <cellStyle name="Normal 5 2 3 2 4 2 2 3" xfId="29987"/>
    <cellStyle name="Normal 5 2 3 2 4 2 3" xfId="13828"/>
    <cellStyle name="Normal 5 2 3 2 4 2 3 2" xfId="49046"/>
    <cellStyle name="Normal 5 2 3 2 4 2 4" xfId="40001"/>
    <cellStyle name="Normal 5 2 3 2 4 2 5" xfId="26435"/>
    <cellStyle name="Normal 5 2 3 2 4 3" xfId="6206"/>
    <cellStyle name="Normal 5 2 3 2 4 3 2" xfId="18836"/>
    <cellStyle name="Normal 5 2 3 2 4 3 2 2" xfId="54052"/>
    <cellStyle name="Normal 5 2 3 2 4 3 3" xfId="41455"/>
    <cellStyle name="Normal 5 2 3 2 4 3 4" xfId="31441"/>
    <cellStyle name="Normal 5 2 3 2 4 4" xfId="7665"/>
    <cellStyle name="Normal 5 2 3 2 4 4 2" xfId="20290"/>
    <cellStyle name="Normal 5 2 3 2 4 4 2 2" xfId="55506"/>
    <cellStyle name="Normal 5 2 3 2 4 4 3" xfId="42909"/>
    <cellStyle name="Normal 5 2 3 2 4 4 4" xfId="32895"/>
    <cellStyle name="Normal 5 2 3 2 4 5" xfId="9446"/>
    <cellStyle name="Normal 5 2 3 2 4 5 2" xfId="22066"/>
    <cellStyle name="Normal 5 2 3 2 4 5 2 2" xfId="57282"/>
    <cellStyle name="Normal 5 2 3 2 4 5 3" xfId="44685"/>
    <cellStyle name="Normal 5 2 3 2 4 5 4" xfId="34671"/>
    <cellStyle name="Normal 5 2 3 2 4 6" xfId="11239"/>
    <cellStyle name="Normal 5 2 3 2 4 6 2" xfId="23842"/>
    <cellStyle name="Normal 5 2 3 2 4 6 2 2" xfId="59058"/>
    <cellStyle name="Normal 5 2 3 2 4 6 3" xfId="46461"/>
    <cellStyle name="Normal 5 2 3 2 4 6 4" xfId="36447"/>
    <cellStyle name="Normal 5 2 3 2 4 7" xfId="15606"/>
    <cellStyle name="Normal 5 2 3 2 4 7 2" xfId="50822"/>
    <cellStyle name="Normal 5 2 3 2 4 7 3" xfId="28211"/>
    <cellStyle name="Normal 5 2 3 2 4 8" xfId="12697"/>
    <cellStyle name="Normal 5 2 3 2 4 8 2" xfId="47915"/>
    <cellStyle name="Normal 5 2 3 2 4 9" xfId="38225"/>
    <cellStyle name="Normal 5 2 3 2 5" xfId="3427"/>
    <cellStyle name="Normal 5 2 3 2 5 10" xfId="26922"/>
    <cellStyle name="Normal 5 2 3 2 5 11" xfId="61326"/>
    <cellStyle name="Normal 5 2 3 2 5 2" xfId="5223"/>
    <cellStyle name="Normal 5 2 3 2 5 2 2" xfId="17869"/>
    <cellStyle name="Normal 5 2 3 2 5 2 2 2" xfId="53085"/>
    <cellStyle name="Normal 5 2 3 2 5 2 3" xfId="40488"/>
    <cellStyle name="Normal 5 2 3 2 5 2 4" xfId="30474"/>
    <cellStyle name="Normal 5 2 3 2 5 3" xfId="6693"/>
    <cellStyle name="Normal 5 2 3 2 5 3 2" xfId="19323"/>
    <cellStyle name="Normal 5 2 3 2 5 3 2 2" xfId="54539"/>
    <cellStyle name="Normal 5 2 3 2 5 3 3" xfId="41942"/>
    <cellStyle name="Normal 5 2 3 2 5 3 4" xfId="31928"/>
    <cellStyle name="Normal 5 2 3 2 5 4" xfId="8152"/>
    <cellStyle name="Normal 5 2 3 2 5 4 2" xfId="20777"/>
    <cellStyle name="Normal 5 2 3 2 5 4 2 2" xfId="55993"/>
    <cellStyle name="Normal 5 2 3 2 5 4 3" xfId="43396"/>
    <cellStyle name="Normal 5 2 3 2 5 4 4" xfId="33382"/>
    <cellStyle name="Normal 5 2 3 2 5 5" xfId="9933"/>
    <cellStyle name="Normal 5 2 3 2 5 5 2" xfId="22553"/>
    <cellStyle name="Normal 5 2 3 2 5 5 2 2" xfId="57769"/>
    <cellStyle name="Normal 5 2 3 2 5 5 3" xfId="45172"/>
    <cellStyle name="Normal 5 2 3 2 5 5 4" xfId="35158"/>
    <cellStyle name="Normal 5 2 3 2 5 6" xfId="11726"/>
    <cellStyle name="Normal 5 2 3 2 5 6 2" xfId="24329"/>
    <cellStyle name="Normal 5 2 3 2 5 6 2 2" xfId="59545"/>
    <cellStyle name="Normal 5 2 3 2 5 6 3" xfId="46948"/>
    <cellStyle name="Normal 5 2 3 2 5 6 4" xfId="36934"/>
    <cellStyle name="Normal 5 2 3 2 5 7" xfId="16093"/>
    <cellStyle name="Normal 5 2 3 2 5 7 2" xfId="51309"/>
    <cellStyle name="Normal 5 2 3 2 5 7 3" xfId="28698"/>
    <cellStyle name="Normal 5 2 3 2 5 8" xfId="14315"/>
    <cellStyle name="Normal 5 2 3 2 5 8 2" xfId="49533"/>
    <cellStyle name="Normal 5 2 3 2 5 9" xfId="38712"/>
    <cellStyle name="Normal 5 2 3 2 6" xfId="2588"/>
    <cellStyle name="Normal 5 2 3 2 6 10" xfId="26113"/>
    <cellStyle name="Normal 5 2 3 2 6 11" xfId="60517"/>
    <cellStyle name="Normal 5 2 3 2 6 2" xfId="4414"/>
    <cellStyle name="Normal 5 2 3 2 6 2 2" xfId="17060"/>
    <cellStyle name="Normal 5 2 3 2 6 2 2 2" xfId="52276"/>
    <cellStyle name="Normal 5 2 3 2 6 2 3" xfId="39679"/>
    <cellStyle name="Normal 5 2 3 2 6 2 4" xfId="29665"/>
    <cellStyle name="Normal 5 2 3 2 6 3" xfId="5884"/>
    <cellStyle name="Normal 5 2 3 2 6 3 2" xfId="18514"/>
    <cellStyle name="Normal 5 2 3 2 6 3 2 2" xfId="53730"/>
    <cellStyle name="Normal 5 2 3 2 6 3 3" xfId="41133"/>
    <cellStyle name="Normal 5 2 3 2 6 3 4" xfId="31119"/>
    <cellStyle name="Normal 5 2 3 2 6 4" xfId="7343"/>
    <cellStyle name="Normal 5 2 3 2 6 4 2" xfId="19968"/>
    <cellStyle name="Normal 5 2 3 2 6 4 2 2" xfId="55184"/>
    <cellStyle name="Normal 5 2 3 2 6 4 3" xfId="42587"/>
    <cellStyle name="Normal 5 2 3 2 6 4 4" xfId="32573"/>
    <cellStyle name="Normal 5 2 3 2 6 5" xfId="9124"/>
    <cellStyle name="Normal 5 2 3 2 6 5 2" xfId="21744"/>
    <cellStyle name="Normal 5 2 3 2 6 5 2 2" xfId="56960"/>
    <cellStyle name="Normal 5 2 3 2 6 5 3" xfId="44363"/>
    <cellStyle name="Normal 5 2 3 2 6 5 4" xfId="34349"/>
    <cellStyle name="Normal 5 2 3 2 6 6" xfId="10917"/>
    <cellStyle name="Normal 5 2 3 2 6 6 2" xfId="23520"/>
    <cellStyle name="Normal 5 2 3 2 6 6 2 2" xfId="58736"/>
    <cellStyle name="Normal 5 2 3 2 6 6 3" xfId="46139"/>
    <cellStyle name="Normal 5 2 3 2 6 6 4" xfId="36125"/>
    <cellStyle name="Normal 5 2 3 2 6 7" xfId="15284"/>
    <cellStyle name="Normal 5 2 3 2 6 7 2" xfId="50500"/>
    <cellStyle name="Normal 5 2 3 2 6 7 3" xfId="27889"/>
    <cellStyle name="Normal 5 2 3 2 6 8" xfId="13506"/>
    <cellStyle name="Normal 5 2 3 2 6 8 2" xfId="48724"/>
    <cellStyle name="Normal 5 2 3 2 6 9" xfId="37903"/>
    <cellStyle name="Normal 5 2 3 2 7" xfId="3751"/>
    <cellStyle name="Normal 5 2 3 2 7 2" xfId="8475"/>
    <cellStyle name="Normal 5 2 3 2 7 2 2" xfId="21100"/>
    <cellStyle name="Normal 5 2 3 2 7 2 2 2" xfId="56316"/>
    <cellStyle name="Normal 5 2 3 2 7 2 3" xfId="43719"/>
    <cellStyle name="Normal 5 2 3 2 7 2 4" xfId="33705"/>
    <cellStyle name="Normal 5 2 3 2 7 3" xfId="10256"/>
    <cellStyle name="Normal 5 2 3 2 7 3 2" xfId="22876"/>
    <cellStyle name="Normal 5 2 3 2 7 3 2 2" xfId="58092"/>
    <cellStyle name="Normal 5 2 3 2 7 3 3" xfId="45495"/>
    <cellStyle name="Normal 5 2 3 2 7 3 4" xfId="35481"/>
    <cellStyle name="Normal 5 2 3 2 7 4" xfId="12051"/>
    <cellStyle name="Normal 5 2 3 2 7 4 2" xfId="24652"/>
    <cellStyle name="Normal 5 2 3 2 7 4 2 2" xfId="59868"/>
    <cellStyle name="Normal 5 2 3 2 7 4 3" xfId="47271"/>
    <cellStyle name="Normal 5 2 3 2 7 4 4" xfId="37257"/>
    <cellStyle name="Normal 5 2 3 2 7 5" xfId="16416"/>
    <cellStyle name="Normal 5 2 3 2 7 5 2" xfId="51632"/>
    <cellStyle name="Normal 5 2 3 2 7 5 3" xfId="29021"/>
    <cellStyle name="Normal 5 2 3 2 7 6" xfId="14638"/>
    <cellStyle name="Normal 5 2 3 2 7 6 2" xfId="49856"/>
    <cellStyle name="Normal 5 2 3 2 7 7" xfId="39035"/>
    <cellStyle name="Normal 5 2 3 2 7 8" xfId="27245"/>
    <cellStyle name="Normal 5 2 3 2 8" xfId="4089"/>
    <cellStyle name="Normal 5 2 3 2 8 2" xfId="16738"/>
    <cellStyle name="Normal 5 2 3 2 8 2 2" xfId="51954"/>
    <cellStyle name="Normal 5 2 3 2 8 2 3" xfId="29343"/>
    <cellStyle name="Normal 5 2 3 2 8 3" xfId="13184"/>
    <cellStyle name="Normal 5 2 3 2 8 3 2" xfId="48402"/>
    <cellStyle name="Normal 5 2 3 2 8 4" xfId="39357"/>
    <cellStyle name="Normal 5 2 3 2 8 5" xfId="25791"/>
    <cellStyle name="Normal 5 2 3 2 9" xfId="5562"/>
    <cellStyle name="Normal 5 2 3 2 9 2" xfId="18192"/>
    <cellStyle name="Normal 5 2 3 2 9 2 2" xfId="53408"/>
    <cellStyle name="Normal 5 2 3 2 9 3" xfId="40811"/>
    <cellStyle name="Normal 5 2 3 2 9 4" xfId="30797"/>
    <cellStyle name="Normal 5 2 3 3" xfId="1395"/>
    <cellStyle name="Normal 5 2 3 3 10" xfId="10721"/>
    <cellStyle name="Normal 5 2 3 3 10 2" xfId="23332"/>
    <cellStyle name="Normal 5 2 3 3 10 2 2" xfId="58548"/>
    <cellStyle name="Normal 5 2 3 3 10 3" xfId="45951"/>
    <cellStyle name="Normal 5 2 3 3 10 4" xfId="35937"/>
    <cellStyle name="Normal 5 2 3 3 11" xfId="15042"/>
    <cellStyle name="Normal 5 2 3 3 11 2" xfId="50258"/>
    <cellStyle name="Normal 5 2 3 3 11 3" xfId="27647"/>
    <cellStyle name="Normal 5 2 3 3 12" xfId="12455"/>
    <cellStyle name="Normal 5 2 3 3 12 2" xfId="47673"/>
    <cellStyle name="Normal 5 2 3 3 13" xfId="37661"/>
    <cellStyle name="Normal 5 2 3 3 14" xfId="25062"/>
    <cellStyle name="Normal 5 2 3 3 15" xfId="60275"/>
    <cellStyle name="Normal 5 2 3 3 2" xfId="3178"/>
    <cellStyle name="Normal 5 2 3 3 2 10" xfId="25546"/>
    <cellStyle name="Normal 5 2 3 3 2 11" xfId="61081"/>
    <cellStyle name="Normal 5 2 3 3 2 2" xfId="4978"/>
    <cellStyle name="Normal 5 2 3 3 2 2 2" xfId="17624"/>
    <cellStyle name="Normal 5 2 3 3 2 2 2 2" xfId="52840"/>
    <cellStyle name="Normal 5 2 3 3 2 2 2 3" xfId="30229"/>
    <cellStyle name="Normal 5 2 3 3 2 2 3" xfId="14070"/>
    <cellStyle name="Normal 5 2 3 3 2 2 3 2" xfId="49288"/>
    <cellStyle name="Normal 5 2 3 3 2 2 4" xfId="40243"/>
    <cellStyle name="Normal 5 2 3 3 2 2 5" xfId="26677"/>
    <cellStyle name="Normal 5 2 3 3 2 3" xfId="6448"/>
    <cellStyle name="Normal 5 2 3 3 2 3 2" xfId="19078"/>
    <cellStyle name="Normal 5 2 3 3 2 3 2 2" xfId="54294"/>
    <cellStyle name="Normal 5 2 3 3 2 3 3" xfId="41697"/>
    <cellStyle name="Normal 5 2 3 3 2 3 4" xfId="31683"/>
    <cellStyle name="Normal 5 2 3 3 2 4" xfId="7907"/>
    <cellStyle name="Normal 5 2 3 3 2 4 2" xfId="20532"/>
    <cellStyle name="Normal 5 2 3 3 2 4 2 2" xfId="55748"/>
    <cellStyle name="Normal 5 2 3 3 2 4 3" xfId="43151"/>
    <cellStyle name="Normal 5 2 3 3 2 4 4" xfId="33137"/>
    <cellStyle name="Normal 5 2 3 3 2 5" xfId="9688"/>
    <cellStyle name="Normal 5 2 3 3 2 5 2" xfId="22308"/>
    <cellStyle name="Normal 5 2 3 3 2 5 2 2" xfId="57524"/>
    <cellStyle name="Normal 5 2 3 3 2 5 3" xfId="44927"/>
    <cellStyle name="Normal 5 2 3 3 2 5 4" xfId="34913"/>
    <cellStyle name="Normal 5 2 3 3 2 6" xfId="11481"/>
    <cellStyle name="Normal 5 2 3 3 2 6 2" xfId="24084"/>
    <cellStyle name="Normal 5 2 3 3 2 6 2 2" xfId="59300"/>
    <cellStyle name="Normal 5 2 3 3 2 6 3" xfId="46703"/>
    <cellStyle name="Normal 5 2 3 3 2 6 4" xfId="36689"/>
    <cellStyle name="Normal 5 2 3 3 2 7" xfId="15848"/>
    <cellStyle name="Normal 5 2 3 3 2 7 2" xfId="51064"/>
    <cellStyle name="Normal 5 2 3 3 2 7 3" xfId="28453"/>
    <cellStyle name="Normal 5 2 3 3 2 8" xfId="12939"/>
    <cellStyle name="Normal 5 2 3 3 2 8 2" xfId="48157"/>
    <cellStyle name="Normal 5 2 3 3 2 9" xfId="38467"/>
    <cellStyle name="Normal 5 2 3 3 3" xfId="3507"/>
    <cellStyle name="Normal 5 2 3 3 3 10" xfId="27002"/>
    <cellStyle name="Normal 5 2 3 3 3 11" xfId="61406"/>
    <cellStyle name="Normal 5 2 3 3 3 2" xfId="5303"/>
    <cellStyle name="Normal 5 2 3 3 3 2 2" xfId="17949"/>
    <cellStyle name="Normal 5 2 3 3 3 2 2 2" xfId="53165"/>
    <cellStyle name="Normal 5 2 3 3 3 2 3" xfId="40568"/>
    <cellStyle name="Normal 5 2 3 3 3 2 4" xfId="30554"/>
    <cellStyle name="Normal 5 2 3 3 3 3" xfId="6773"/>
    <cellStyle name="Normal 5 2 3 3 3 3 2" xfId="19403"/>
    <cellStyle name="Normal 5 2 3 3 3 3 2 2" xfId="54619"/>
    <cellStyle name="Normal 5 2 3 3 3 3 3" xfId="42022"/>
    <cellStyle name="Normal 5 2 3 3 3 3 4" xfId="32008"/>
    <cellStyle name="Normal 5 2 3 3 3 4" xfId="8232"/>
    <cellStyle name="Normal 5 2 3 3 3 4 2" xfId="20857"/>
    <cellStyle name="Normal 5 2 3 3 3 4 2 2" xfId="56073"/>
    <cellStyle name="Normal 5 2 3 3 3 4 3" xfId="43476"/>
    <cellStyle name="Normal 5 2 3 3 3 4 4" xfId="33462"/>
    <cellStyle name="Normal 5 2 3 3 3 5" xfId="10013"/>
    <cellStyle name="Normal 5 2 3 3 3 5 2" xfId="22633"/>
    <cellStyle name="Normal 5 2 3 3 3 5 2 2" xfId="57849"/>
    <cellStyle name="Normal 5 2 3 3 3 5 3" xfId="45252"/>
    <cellStyle name="Normal 5 2 3 3 3 5 4" xfId="35238"/>
    <cellStyle name="Normal 5 2 3 3 3 6" xfId="11806"/>
    <cellStyle name="Normal 5 2 3 3 3 6 2" xfId="24409"/>
    <cellStyle name="Normal 5 2 3 3 3 6 2 2" xfId="59625"/>
    <cellStyle name="Normal 5 2 3 3 3 6 3" xfId="47028"/>
    <cellStyle name="Normal 5 2 3 3 3 6 4" xfId="37014"/>
    <cellStyle name="Normal 5 2 3 3 3 7" xfId="16173"/>
    <cellStyle name="Normal 5 2 3 3 3 7 2" xfId="51389"/>
    <cellStyle name="Normal 5 2 3 3 3 7 3" xfId="28778"/>
    <cellStyle name="Normal 5 2 3 3 3 8" xfId="14395"/>
    <cellStyle name="Normal 5 2 3 3 3 8 2" xfId="49613"/>
    <cellStyle name="Normal 5 2 3 3 3 9" xfId="38792"/>
    <cellStyle name="Normal 5 2 3 3 4" xfId="2669"/>
    <cellStyle name="Normal 5 2 3 3 4 10" xfId="26193"/>
    <cellStyle name="Normal 5 2 3 3 4 11" xfId="60597"/>
    <cellStyle name="Normal 5 2 3 3 4 2" xfId="4494"/>
    <cellStyle name="Normal 5 2 3 3 4 2 2" xfId="17140"/>
    <cellStyle name="Normal 5 2 3 3 4 2 2 2" xfId="52356"/>
    <cellStyle name="Normal 5 2 3 3 4 2 3" xfId="39759"/>
    <cellStyle name="Normal 5 2 3 3 4 2 4" xfId="29745"/>
    <cellStyle name="Normal 5 2 3 3 4 3" xfId="5964"/>
    <cellStyle name="Normal 5 2 3 3 4 3 2" xfId="18594"/>
    <cellStyle name="Normal 5 2 3 3 4 3 2 2" xfId="53810"/>
    <cellStyle name="Normal 5 2 3 3 4 3 3" xfId="41213"/>
    <cellStyle name="Normal 5 2 3 3 4 3 4" xfId="31199"/>
    <cellStyle name="Normal 5 2 3 3 4 4" xfId="7423"/>
    <cellStyle name="Normal 5 2 3 3 4 4 2" xfId="20048"/>
    <cellStyle name="Normal 5 2 3 3 4 4 2 2" xfId="55264"/>
    <cellStyle name="Normal 5 2 3 3 4 4 3" xfId="42667"/>
    <cellStyle name="Normal 5 2 3 3 4 4 4" xfId="32653"/>
    <cellStyle name="Normal 5 2 3 3 4 5" xfId="9204"/>
    <cellStyle name="Normal 5 2 3 3 4 5 2" xfId="21824"/>
    <cellStyle name="Normal 5 2 3 3 4 5 2 2" xfId="57040"/>
    <cellStyle name="Normal 5 2 3 3 4 5 3" xfId="44443"/>
    <cellStyle name="Normal 5 2 3 3 4 5 4" xfId="34429"/>
    <cellStyle name="Normal 5 2 3 3 4 6" xfId="10997"/>
    <cellStyle name="Normal 5 2 3 3 4 6 2" xfId="23600"/>
    <cellStyle name="Normal 5 2 3 3 4 6 2 2" xfId="58816"/>
    <cellStyle name="Normal 5 2 3 3 4 6 3" xfId="46219"/>
    <cellStyle name="Normal 5 2 3 3 4 6 4" xfId="36205"/>
    <cellStyle name="Normal 5 2 3 3 4 7" xfId="15364"/>
    <cellStyle name="Normal 5 2 3 3 4 7 2" xfId="50580"/>
    <cellStyle name="Normal 5 2 3 3 4 7 3" xfId="27969"/>
    <cellStyle name="Normal 5 2 3 3 4 8" xfId="13586"/>
    <cellStyle name="Normal 5 2 3 3 4 8 2" xfId="48804"/>
    <cellStyle name="Normal 5 2 3 3 4 9" xfId="37983"/>
    <cellStyle name="Normal 5 2 3 3 5" xfId="3832"/>
    <cellStyle name="Normal 5 2 3 3 5 2" xfId="8555"/>
    <cellStyle name="Normal 5 2 3 3 5 2 2" xfId="21180"/>
    <cellStyle name="Normal 5 2 3 3 5 2 2 2" xfId="56396"/>
    <cellStyle name="Normal 5 2 3 3 5 2 3" xfId="43799"/>
    <cellStyle name="Normal 5 2 3 3 5 2 4" xfId="33785"/>
    <cellStyle name="Normal 5 2 3 3 5 3" xfId="10336"/>
    <cellStyle name="Normal 5 2 3 3 5 3 2" xfId="22956"/>
    <cellStyle name="Normal 5 2 3 3 5 3 2 2" xfId="58172"/>
    <cellStyle name="Normal 5 2 3 3 5 3 3" xfId="45575"/>
    <cellStyle name="Normal 5 2 3 3 5 3 4" xfId="35561"/>
    <cellStyle name="Normal 5 2 3 3 5 4" xfId="12131"/>
    <cellStyle name="Normal 5 2 3 3 5 4 2" xfId="24732"/>
    <cellStyle name="Normal 5 2 3 3 5 4 2 2" xfId="59948"/>
    <cellStyle name="Normal 5 2 3 3 5 4 3" xfId="47351"/>
    <cellStyle name="Normal 5 2 3 3 5 4 4" xfId="37337"/>
    <cellStyle name="Normal 5 2 3 3 5 5" xfId="16496"/>
    <cellStyle name="Normal 5 2 3 3 5 5 2" xfId="51712"/>
    <cellStyle name="Normal 5 2 3 3 5 5 3" xfId="29101"/>
    <cellStyle name="Normal 5 2 3 3 5 6" xfId="14718"/>
    <cellStyle name="Normal 5 2 3 3 5 6 2" xfId="49936"/>
    <cellStyle name="Normal 5 2 3 3 5 7" xfId="39115"/>
    <cellStyle name="Normal 5 2 3 3 5 8" xfId="27325"/>
    <cellStyle name="Normal 5 2 3 3 6" xfId="4172"/>
    <cellStyle name="Normal 5 2 3 3 6 2" xfId="16818"/>
    <cellStyle name="Normal 5 2 3 3 6 2 2" xfId="52034"/>
    <cellStyle name="Normal 5 2 3 3 6 2 3" xfId="29423"/>
    <cellStyle name="Normal 5 2 3 3 6 3" xfId="13264"/>
    <cellStyle name="Normal 5 2 3 3 6 3 2" xfId="48482"/>
    <cellStyle name="Normal 5 2 3 3 6 4" xfId="39437"/>
    <cellStyle name="Normal 5 2 3 3 6 5" xfId="25871"/>
    <cellStyle name="Normal 5 2 3 3 7" xfId="5642"/>
    <cellStyle name="Normal 5 2 3 3 7 2" xfId="18272"/>
    <cellStyle name="Normal 5 2 3 3 7 2 2" xfId="53488"/>
    <cellStyle name="Normal 5 2 3 3 7 3" xfId="40891"/>
    <cellStyle name="Normal 5 2 3 3 7 4" xfId="30877"/>
    <cellStyle name="Normal 5 2 3 3 8" xfId="7101"/>
    <cellStyle name="Normal 5 2 3 3 8 2" xfId="19726"/>
    <cellStyle name="Normal 5 2 3 3 8 2 2" xfId="54942"/>
    <cellStyle name="Normal 5 2 3 3 8 3" xfId="42345"/>
    <cellStyle name="Normal 5 2 3 3 8 4" xfId="32331"/>
    <cellStyle name="Normal 5 2 3 3 9" xfId="8882"/>
    <cellStyle name="Normal 5 2 3 3 9 2" xfId="21502"/>
    <cellStyle name="Normal 5 2 3 3 9 2 2" xfId="56718"/>
    <cellStyle name="Normal 5 2 3 3 9 3" xfId="44121"/>
    <cellStyle name="Normal 5 2 3 3 9 4" xfId="34107"/>
    <cellStyle name="Normal 5 2 3 4" xfId="3013"/>
    <cellStyle name="Normal 5 2 3 4 10" xfId="25387"/>
    <cellStyle name="Normal 5 2 3 4 11" xfId="60922"/>
    <cellStyle name="Normal 5 2 3 4 2" xfId="4819"/>
    <cellStyle name="Normal 5 2 3 4 2 2" xfId="17465"/>
    <cellStyle name="Normal 5 2 3 4 2 2 2" xfId="52681"/>
    <cellStyle name="Normal 5 2 3 4 2 2 3" xfId="30070"/>
    <cellStyle name="Normal 5 2 3 4 2 3" xfId="13911"/>
    <cellStyle name="Normal 5 2 3 4 2 3 2" xfId="49129"/>
    <cellStyle name="Normal 5 2 3 4 2 4" xfId="40084"/>
    <cellStyle name="Normal 5 2 3 4 2 5" xfId="26518"/>
    <cellStyle name="Normal 5 2 3 4 3" xfId="6289"/>
    <cellStyle name="Normal 5 2 3 4 3 2" xfId="18919"/>
    <cellStyle name="Normal 5 2 3 4 3 2 2" xfId="54135"/>
    <cellStyle name="Normal 5 2 3 4 3 3" xfId="41538"/>
    <cellStyle name="Normal 5 2 3 4 3 4" xfId="31524"/>
    <cellStyle name="Normal 5 2 3 4 4" xfId="7748"/>
    <cellStyle name="Normal 5 2 3 4 4 2" xfId="20373"/>
    <cellStyle name="Normal 5 2 3 4 4 2 2" xfId="55589"/>
    <cellStyle name="Normal 5 2 3 4 4 3" xfId="42992"/>
    <cellStyle name="Normal 5 2 3 4 4 4" xfId="32978"/>
    <cellStyle name="Normal 5 2 3 4 5" xfId="9529"/>
    <cellStyle name="Normal 5 2 3 4 5 2" xfId="22149"/>
    <cellStyle name="Normal 5 2 3 4 5 2 2" xfId="57365"/>
    <cellStyle name="Normal 5 2 3 4 5 3" xfId="44768"/>
    <cellStyle name="Normal 5 2 3 4 5 4" xfId="34754"/>
    <cellStyle name="Normal 5 2 3 4 6" xfId="11322"/>
    <cellStyle name="Normal 5 2 3 4 6 2" xfId="23925"/>
    <cellStyle name="Normal 5 2 3 4 6 2 2" xfId="59141"/>
    <cellStyle name="Normal 5 2 3 4 6 3" xfId="46544"/>
    <cellStyle name="Normal 5 2 3 4 6 4" xfId="36530"/>
    <cellStyle name="Normal 5 2 3 4 7" xfId="15689"/>
    <cellStyle name="Normal 5 2 3 4 7 2" xfId="50905"/>
    <cellStyle name="Normal 5 2 3 4 7 3" xfId="28294"/>
    <cellStyle name="Normal 5 2 3 4 8" xfId="12780"/>
    <cellStyle name="Normal 5 2 3 4 8 2" xfId="47998"/>
    <cellStyle name="Normal 5 2 3 4 9" xfId="38308"/>
    <cellStyle name="Normal 5 2 3 5" xfId="2846"/>
    <cellStyle name="Normal 5 2 3 5 10" xfId="25232"/>
    <cellStyle name="Normal 5 2 3 5 11" xfId="60767"/>
    <cellStyle name="Normal 5 2 3 5 2" xfId="4664"/>
    <cellStyle name="Normal 5 2 3 5 2 2" xfId="17310"/>
    <cellStyle name="Normal 5 2 3 5 2 2 2" xfId="52526"/>
    <cellStyle name="Normal 5 2 3 5 2 2 3" xfId="29915"/>
    <cellStyle name="Normal 5 2 3 5 2 3" xfId="13756"/>
    <cellStyle name="Normal 5 2 3 5 2 3 2" xfId="48974"/>
    <cellStyle name="Normal 5 2 3 5 2 4" xfId="39929"/>
    <cellStyle name="Normal 5 2 3 5 2 5" xfId="26363"/>
    <cellStyle name="Normal 5 2 3 5 3" xfId="6134"/>
    <cellStyle name="Normal 5 2 3 5 3 2" xfId="18764"/>
    <cellStyle name="Normal 5 2 3 5 3 2 2" xfId="53980"/>
    <cellStyle name="Normal 5 2 3 5 3 3" xfId="41383"/>
    <cellStyle name="Normal 5 2 3 5 3 4" xfId="31369"/>
    <cellStyle name="Normal 5 2 3 5 4" xfId="7593"/>
    <cellStyle name="Normal 5 2 3 5 4 2" xfId="20218"/>
    <cellStyle name="Normal 5 2 3 5 4 2 2" xfId="55434"/>
    <cellStyle name="Normal 5 2 3 5 4 3" xfId="42837"/>
    <cellStyle name="Normal 5 2 3 5 4 4" xfId="32823"/>
    <cellStyle name="Normal 5 2 3 5 5" xfId="9374"/>
    <cellStyle name="Normal 5 2 3 5 5 2" xfId="21994"/>
    <cellStyle name="Normal 5 2 3 5 5 2 2" xfId="57210"/>
    <cellStyle name="Normal 5 2 3 5 5 3" xfId="44613"/>
    <cellStyle name="Normal 5 2 3 5 5 4" xfId="34599"/>
    <cellStyle name="Normal 5 2 3 5 6" xfId="11167"/>
    <cellStyle name="Normal 5 2 3 5 6 2" xfId="23770"/>
    <cellStyle name="Normal 5 2 3 5 6 2 2" xfId="58986"/>
    <cellStyle name="Normal 5 2 3 5 6 3" xfId="46389"/>
    <cellStyle name="Normal 5 2 3 5 6 4" xfId="36375"/>
    <cellStyle name="Normal 5 2 3 5 7" xfId="15534"/>
    <cellStyle name="Normal 5 2 3 5 7 2" xfId="50750"/>
    <cellStyle name="Normal 5 2 3 5 7 3" xfId="28139"/>
    <cellStyle name="Normal 5 2 3 5 8" xfId="12625"/>
    <cellStyle name="Normal 5 2 3 5 8 2" xfId="47843"/>
    <cellStyle name="Normal 5 2 3 5 9" xfId="38153"/>
    <cellStyle name="Normal 5 2 3 6" xfId="3355"/>
    <cellStyle name="Normal 5 2 3 6 10" xfId="26850"/>
    <cellStyle name="Normal 5 2 3 6 11" xfId="61254"/>
    <cellStyle name="Normal 5 2 3 6 2" xfId="5151"/>
    <cellStyle name="Normal 5 2 3 6 2 2" xfId="17797"/>
    <cellStyle name="Normal 5 2 3 6 2 2 2" xfId="53013"/>
    <cellStyle name="Normal 5 2 3 6 2 3" xfId="40416"/>
    <cellStyle name="Normal 5 2 3 6 2 4" xfId="30402"/>
    <cellStyle name="Normal 5 2 3 6 3" xfId="6621"/>
    <cellStyle name="Normal 5 2 3 6 3 2" xfId="19251"/>
    <cellStyle name="Normal 5 2 3 6 3 2 2" xfId="54467"/>
    <cellStyle name="Normal 5 2 3 6 3 3" xfId="41870"/>
    <cellStyle name="Normal 5 2 3 6 3 4" xfId="31856"/>
    <cellStyle name="Normal 5 2 3 6 4" xfId="8080"/>
    <cellStyle name="Normal 5 2 3 6 4 2" xfId="20705"/>
    <cellStyle name="Normal 5 2 3 6 4 2 2" xfId="55921"/>
    <cellStyle name="Normal 5 2 3 6 4 3" xfId="43324"/>
    <cellStyle name="Normal 5 2 3 6 4 4" xfId="33310"/>
    <cellStyle name="Normal 5 2 3 6 5" xfId="9861"/>
    <cellStyle name="Normal 5 2 3 6 5 2" xfId="22481"/>
    <cellStyle name="Normal 5 2 3 6 5 2 2" xfId="57697"/>
    <cellStyle name="Normal 5 2 3 6 5 3" xfId="45100"/>
    <cellStyle name="Normal 5 2 3 6 5 4" xfId="35086"/>
    <cellStyle name="Normal 5 2 3 6 6" xfId="11654"/>
    <cellStyle name="Normal 5 2 3 6 6 2" xfId="24257"/>
    <cellStyle name="Normal 5 2 3 6 6 2 2" xfId="59473"/>
    <cellStyle name="Normal 5 2 3 6 6 3" xfId="46876"/>
    <cellStyle name="Normal 5 2 3 6 6 4" xfId="36862"/>
    <cellStyle name="Normal 5 2 3 6 7" xfId="16021"/>
    <cellStyle name="Normal 5 2 3 6 7 2" xfId="51237"/>
    <cellStyle name="Normal 5 2 3 6 7 3" xfId="28626"/>
    <cellStyle name="Normal 5 2 3 6 8" xfId="14243"/>
    <cellStyle name="Normal 5 2 3 6 8 2" xfId="49461"/>
    <cellStyle name="Normal 5 2 3 6 9" xfId="38640"/>
    <cellStyle name="Normal 5 2 3 7" xfId="2516"/>
    <cellStyle name="Normal 5 2 3 7 10" xfId="26041"/>
    <cellStyle name="Normal 5 2 3 7 11" xfId="60445"/>
    <cellStyle name="Normal 5 2 3 7 2" xfId="4342"/>
    <cellStyle name="Normal 5 2 3 7 2 2" xfId="16988"/>
    <cellStyle name="Normal 5 2 3 7 2 2 2" xfId="52204"/>
    <cellStyle name="Normal 5 2 3 7 2 3" xfId="39607"/>
    <cellStyle name="Normal 5 2 3 7 2 4" xfId="29593"/>
    <cellStyle name="Normal 5 2 3 7 3" xfId="5812"/>
    <cellStyle name="Normal 5 2 3 7 3 2" xfId="18442"/>
    <cellStyle name="Normal 5 2 3 7 3 2 2" xfId="53658"/>
    <cellStyle name="Normal 5 2 3 7 3 3" xfId="41061"/>
    <cellStyle name="Normal 5 2 3 7 3 4" xfId="31047"/>
    <cellStyle name="Normal 5 2 3 7 4" xfId="7271"/>
    <cellStyle name="Normal 5 2 3 7 4 2" xfId="19896"/>
    <cellStyle name="Normal 5 2 3 7 4 2 2" xfId="55112"/>
    <cellStyle name="Normal 5 2 3 7 4 3" xfId="42515"/>
    <cellStyle name="Normal 5 2 3 7 4 4" xfId="32501"/>
    <cellStyle name="Normal 5 2 3 7 5" xfId="9052"/>
    <cellStyle name="Normal 5 2 3 7 5 2" xfId="21672"/>
    <cellStyle name="Normal 5 2 3 7 5 2 2" xfId="56888"/>
    <cellStyle name="Normal 5 2 3 7 5 3" xfId="44291"/>
    <cellStyle name="Normal 5 2 3 7 5 4" xfId="34277"/>
    <cellStyle name="Normal 5 2 3 7 6" xfId="10845"/>
    <cellStyle name="Normal 5 2 3 7 6 2" xfId="23448"/>
    <cellStyle name="Normal 5 2 3 7 6 2 2" xfId="58664"/>
    <cellStyle name="Normal 5 2 3 7 6 3" xfId="46067"/>
    <cellStyle name="Normal 5 2 3 7 6 4" xfId="36053"/>
    <cellStyle name="Normal 5 2 3 7 7" xfId="15212"/>
    <cellStyle name="Normal 5 2 3 7 7 2" xfId="50428"/>
    <cellStyle name="Normal 5 2 3 7 7 3" xfId="27817"/>
    <cellStyle name="Normal 5 2 3 7 8" xfId="13434"/>
    <cellStyle name="Normal 5 2 3 7 8 2" xfId="48652"/>
    <cellStyle name="Normal 5 2 3 7 9" xfId="37831"/>
    <cellStyle name="Normal 5 2 3 8" xfId="3679"/>
    <cellStyle name="Normal 5 2 3 8 2" xfId="8403"/>
    <cellStyle name="Normal 5 2 3 8 2 2" xfId="21028"/>
    <cellStyle name="Normal 5 2 3 8 2 2 2" xfId="56244"/>
    <cellStyle name="Normal 5 2 3 8 2 3" xfId="43647"/>
    <cellStyle name="Normal 5 2 3 8 2 4" xfId="33633"/>
    <cellStyle name="Normal 5 2 3 8 3" xfId="10184"/>
    <cellStyle name="Normal 5 2 3 8 3 2" xfId="22804"/>
    <cellStyle name="Normal 5 2 3 8 3 2 2" xfId="58020"/>
    <cellStyle name="Normal 5 2 3 8 3 3" xfId="45423"/>
    <cellStyle name="Normal 5 2 3 8 3 4" xfId="35409"/>
    <cellStyle name="Normal 5 2 3 8 4" xfId="11979"/>
    <cellStyle name="Normal 5 2 3 8 4 2" xfId="24580"/>
    <cellStyle name="Normal 5 2 3 8 4 2 2" xfId="59796"/>
    <cellStyle name="Normal 5 2 3 8 4 3" xfId="47199"/>
    <cellStyle name="Normal 5 2 3 8 4 4" xfId="37185"/>
    <cellStyle name="Normal 5 2 3 8 5" xfId="16344"/>
    <cellStyle name="Normal 5 2 3 8 5 2" xfId="51560"/>
    <cellStyle name="Normal 5 2 3 8 5 3" xfId="28949"/>
    <cellStyle name="Normal 5 2 3 8 6" xfId="14566"/>
    <cellStyle name="Normal 5 2 3 8 6 2" xfId="49784"/>
    <cellStyle name="Normal 5 2 3 8 7" xfId="38963"/>
    <cellStyle name="Normal 5 2 3 8 8" xfId="27173"/>
    <cellStyle name="Normal 5 2 3 9" xfId="4011"/>
    <cellStyle name="Normal 5 2 3 9 2" xfId="16666"/>
    <cellStyle name="Normal 5 2 3 9 2 2" xfId="51882"/>
    <cellStyle name="Normal 5 2 3 9 2 3" xfId="29271"/>
    <cellStyle name="Normal 5 2 3 9 3" xfId="13112"/>
    <cellStyle name="Normal 5 2 3 9 3 2" xfId="48330"/>
    <cellStyle name="Normal 5 2 3 9 4" xfId="39285"/>
    <cellStyle name="Normal 5 2 3 9 5" xfId="25719"/>
    <cellStyle name="Normal 5 2 3_District Target Attainment" xfId="1396"/>
    <cellStyle name="Normal 5 2 4" xfId="1397"/>
    <cellStyle name="Normal 5 2 4 10" xfId="7019"/>
    <cellStyle name="Normal 5 2 4 10 2" xfId="19645"/>
    <cellStyle name="Normal 5 2 4 10 2 2" xfId="54861"/>
    <cellStyle name="Normal 5 2 4 10 3" xfId="42264"/>
    <cellStyle name="Normal 5 2 4 10 4" xfId="32250"/>
    <cellStyle name="Normal 5 2 4 11" xfId="8800"/>
    <cellStyle name="Normal 5 2 4 11 2" xfId="21421"/>
    <cellStyle name="Normal 5 2 4 11 2 2" xfId="56637"/>
    <cellStyle name="Normal 5 2 4 11 3" xfId="44040"/>
    <cellStyle name="Normal 5 2 4 11 4" xfId="34026"/>
    <cellStyle name="Normal 5 2 4 12" xfId="10722"/>
    <cellStyle name="Normal 5 2 4 12 2" xfId="23333"/>
    <cellStyle name="Normal 5 2 4 12 2 2" xfId="58549"/>
    <cellStyle name="Normal 5 2 4 12 3" xfId="45952"/>
    <cellStyle name="Normal 5 2 4 12 4" xfId="35938"/>
    <cellStyle name="Normal 5 2 4 13" xfId="14960"/>
    <cellStyle name="Normal 5 2 4 13 2" xfId="50177"/>
    <cellStyle name="Normal 5 2 4 13 3" xfId="27566"/>
    <cellStyle name="Normal 5 2 4 14" xfId="12374"/>
    <cellStyle name="Normal 5 2 4 14 2" xfId="47592"/>
    <cellStyle name="Normal 5 2 4 15" xfId="37579"/>
    <cellStyle name="Normal 5 2 4 16" xfId="24981"/>
    <cellStyle name="Normal 5 2 4 17" xfId="60194"/>
    <cellStyle name="Normal 5 2 4 2" xfId="1398"/>
    <cellStyle name="Normal 5 2 4 2 10" xfId="10723"/>
    <cellStyle name="Normal 5 2 4 2 10 2" xfId="23334"/>
    <cellStyle name="Normal 5 2 4 2 10 2 2" xfId="58550"/>
    <cellStyle name="Normal 5 2 4 2 10 3" xfId="45953"/>
    <cellStyle name="Normal 5 2 4 2 10 4" xfId="35939"/>
    <cellStyle name="Normal 5 2 4 2 11" xfId="15115"/>
    <cellStyle name="Normal 5 2 4 2 11 2" xfId="50331"/>
    <cellStyle name="Normal 5 2 4 2 11 3" xfId="27720"/>
    <cellStyle name="Normal 5 2 4 2 12" xfId="12528"/>
    <cellStyle name="Normal 5 2 4 2 12 2" xfId="47746"/>
    <cellStyle name="Normal 5 2 4 2 13" xfId="37734"/>
    <cellStyle name="Normal 5 2 4 2 14" xfId="25135"/>
    <cellStyle name="Normal 5 2 4 2 15" xfId="60348"/>
    <cellStyle name="Normal 5 2 4 2 2" xfId="3251"/>
    <cellStyle name="Normal 5 2 4 2 2 10" xfId="25619"/>
    <cellStyle name="Normal 5 2 4 2 2 11" xfId="61154"/>
    <cellStyle name="Normal 5 2 4 2 2 2" xfId="5051"/>
    <cellStyle name="Normal 5 2 4 2 2 2 2" xfId="17697"/>
    <cellStyle name="Normal 5 2 4 2 2 2 2 2" xfId="52913"/>
    <cellStyle name="Normal 5 2 4 2 2 2 2 3" xfId="30302"/>
    <cellStyle name="Normal 5 2 4 2 2 2 3" xfId="14143"/>
    <cellStyle name="Normal 5 2 4 2 2 2 3 2" xfId="49361"/>
    <cellStyle name="Normal 5 2 4 2 2 2 4" xfId="40316"/>
    <cellStyle name="Normal 5 2 4 2 2 2 5" xfId="26750"/>
    <cellStyle name="Normal 5 2 4 2 2 3" xfId="6521"/>
    <cellStyle name="Normal 5 2 4 2 2 3 2" xfId="19151"/>
    <cellStyle name="Normal 5 2 4 2 2 3 2 2" xfId="54367"/>
    <cellStyle name="Normal 5 2 4 2 2 3 3" xfId="41770"/>
    <cellStyle name="Normal 5 2 4 2 2 3 4" xfId="31756"/>
    <cellStyle name="Normal 5 2 4 2 2 4" xfId="7980"/>
    <cellStyle name="Normal 5 2 4 2 2 4 2" xfId="20605"/>
    <cellStyle name="Normal 5 2 4 2 2 4 2 2" xfId="55821"/>
    <cellStyle name="Normal 5 2 4 2 2 4 3" xfId="43224"/>
    <cellStyle name="Normal 5 2 4 2 2 4 4" xfId="33210"/>
    <cellStyle name="Normal 5 2 4 2 2 5" xfId="9761"/>
    <cellStyle name="Normal 5 2 4 2 2 5 2" xfId="22381"/>
    <cellStyle name="Normal 5 2 4 2 2 5 2 2" xfId="57597"/>
    <cellStyle name="Normal 5 2 4 2 2 5 3" xfId="45000"/>
    <cellStyle name="Normal 5 2 4 2 2 5 4" xfId="34986"/>
    <cellStyle name="Normal 5 2 4 2 2 6" xfId="11554"/>
    <cellStyle name="Normal 5 2 4 2 2 6 2" xfId="24157"/>
    <cellStyle name="Normal 5 2 4 2 2 6 2 2" xfId="59373"/>
    <cellStyle name="Normal 5 2 4 2 2 6 3" xfId="46776"/>
    <cellStyle name="Normal 5 2 4 2 2 6 4" xfId="36762"/>
    <cellStyle name="Normal 5 2 4 2 2 7" xfId="15921"/>
    <cellStyle name="Normal 5 2 4 2 2 7 2" xfId="51137"/>
    <cellStyle name="Normal 5 2 4 2 2 7 3" xfId="28526"/>
    <cellStyle name="Normal 5 2 4 2 2 8" xfId="13012"/>
    <cellStyle name="Normal 5 2 4 2 2 8 2" xfId="48230"/>
    <cellStyle name="Normal 5 2 4 2 2 9" xfId="38540"/>
    <cellStyle name="Normal 5 2 4 2 3" xfId="3580"/>
    <cellStyle name="Normal 5 2 4 2 3 10" xfId="27075"/>
    <cellStyle name="Normal 5 2 4 2 3 11" xfId="61479"/>
    <cellStyle name="Normal 5 2 4 2 3 2" xfId="5376"/>
    <cellStyle name="Normal 5 2 4 2 3 2 2" xfId="18022"/>
    <cellStyle name="Normal 5 2 4 2 3 2 2 2" xfId="53238"/>
    <cellStyle name="Normal 5 2 4 2 3 2 3" xfId="40641"/>
    <cellStyle name="Normal 5 2 4 2 3 2 4" xfId="30627"/>
    <cellStyle name="Normal 5 2 4 2 3 3" xfId="6846"/>
    <cellStyle name="Normal 5 2 4 2 3 3 2" xfId="19476"/>
    <cellStyle name="Normal 5 2 4 2 3 3 2 2" xfId="54692"/>
    <cellStyle name="Normal 5 2 4 2 3 3 3" xfId="42095"/>
    <cellStyle name="Normal 5 2 4 2 3 3 4" xfId="32081"/>
    <cellStyle name="Normal 5 2 4 2 3 4" xfId="8305"/>
    <cellStyle name="Normal 5 2 4 2 3 4 2" xfId="20930"/>
    <cellStyle name="Normal 5 2 4 2 3 4 2 2" xfId="56146"/>
    <cellStyle name="Normal 5 2 4 2 3 4 3" xfId="43549"/>
    <cellStyle name="Normal 5 2 4 2 3 4 4" xfId="33535"/>
    <cellStyle name="Normal 5 2 4 2 3 5" xfId="10086"/>
    <cellStyle name="Normal 5 2 4 2 3 5 2" xfId="22706"/>
    <cellStyle name="Normal 5 2 4 2 3 5 2 2" xfId="57922"/>
    <cellStyle name="Normal 5 2 4 2 3 5 3" xfId="45325"/>
    <cellStyle name="Normal 5 2 4 2 3 5 4" xfId="35311"/>
    <cellStyle name="Normal 5 2 4 2 3 6" xfId="11879"/>
    <cellStyle name="Normal 5 2 4 2 3 6 2" xfId="24482"/>
    <cellStyle name="Normal 5 2 4 2 3 6 2 2" xfId="59698"/>
    <cellStyle name="Normal 5 2 4 2 3 6 3" xfId="47101"/>
    <cellStyle name="Normal 5 2 4 2 3 6 4" xfId="37087"/>
    <cellStyle name="Normal 5 2 4 2 3 7" xfId="16246"/>
    <cellStyle name="Normal 5 2 4 2 3 7 2" xfId="51462"/>
    <cellStyle name="Normal 5 2 4 2 3 7 3" xfId="28851"/>
    <cellStyle name="Normal 5 2 4 2 3 8" xfId="14468"/>
    <cellStyle name="Normal 5 2 4 2 3 8 2" xfId="49686"/>
    <cellStyle name="Normal 5 2 4 2 3 9" xfId="38865"/>
    <cellStyle name="Normal 5 2 4 2 4" xfId="2742"/>
    <cellStyle name="Normal 5 2 4 2 4 10" xfId="26266"/>
    <cellStyle name="Normal 5 2 4 2 4 11" xfId="60670"/>
    <cellStyle name="Normal 5 2 4 2 4 2" xfId="4567"/>
    <cellStyle name="Normal 5 2 4 2 4 2 2" xfId="17213"/>
    <cellStyle name="Normal 5 2 4 2 4 2 2 2" xfId="52429"/>
    <cellStyle name="Normal 5 2 4 2 4 2 3" xfId="39832"/>
    <cellStyle name="Normal 5 2 4 2 4 2 4" xfId="29818"/>
    <cellStyle name="Normal 5 2 4 2 4 3" xfId="6037"/>
    <cellStyle name="Normal 5 2 4 2 4 3 2" xfId="18667"/>
    <cellStyle name="Normal 5 2 4 2 4 3 2 2" xfId="53883"/>
    <cellStyle name="Normal 5 2 4 2 4 3 3" xfId="41286"/>
    <cellStyle name="Normal 5 2 4 2 4 3 4" xfId="31272"/>
    <cellStyle name="Normal 5 2 4 2 4 4" xfId="7496"/>
    <cellStyle name="Normal 5 2 4 2 4 4 2" xfId="20121"/>
    <cellStyle name="Normal 5 2 4 2 4 4 2 2" xfId="55337"/>
    <cellStyle name="Normal 5 2 4 2 4 4 3" xfId="42740"/>
    <cellStyle name="Normal 5 2 4 2 4 4 4" xfId="32726"/>
    <cellStyle name="Normal 5 2 4 2 4 5" xfId="9277"/>
    <cellStyle name="Normal 5 2 4 2 4 5 2" xfId="21897"/>
    <cellStyle name="Normal 5 2 4 2 4 5 2 2" xfId="57113"/>
    <cellStyle name="Normal 5 2 4 2 4 5 3" xfId="44516"/>
    <cellStyle name="Normal 5 2 4 2 4 5 4" xfId="34502"/>
    <cellStyle name="Normal 5 2 4 2 4 6" xfId="11070"/>
    <cellStyle name="Normal 5 2 4 2 4 6 2" xfId="23673"/>
    <cellStyle name="Normal 5 2 4 2 4 6 2 2" xfId="58889"/>
    <cellStyle name="Normal 5 2 4 2 4 6 3" xfId="46292"/>
    <cellStyle name="Normal 5 2 4 2 4 6 4" xfId="36278"/>
    <cellStyle name="Normal 5 2 4 2 4 7" xfId="15437"/>
    <cellStyle name="Normal 5 2 4 2 4 7 2" xfId="50653"/>
    <cellStyle name="Normal 5 2 4 2 4 7 3" xfId="28042"/>
    <cellStyle name="Normal 5 2 4 2 4 8" xfId="13659"/>
    <cellStyle name="Normal 5 2 4 2 4 8 2" xfId="48877"/>
    <cellStyle name="Normal 5 2 4 2 4 9" xfId="38056"/>
    <cellStyle name="Normal 5 2 4 2 5" xfId="3905"/>
    <cellStyle name="Normal 5 2 4 2 5 2" xfId="8628"/>
    <cellStyle name="Normal 5 2 4 2 5 2 2" xfId="21253"/>
    <cellStyle name="Normal 5 2 4 2 5 2 2 2" xfId="56469"/>
    <cellStyle name="Normal 5 2 4 2 5 2 3" xfId="43872"/>
    <cellStyle name="Normal 5 2 4 2 5 2 4" xfId="33858"/>
    <cellStyle name="Normal 5 2 4 2 5 3" xfId="10409"/>
    <cellStyle name="Normal 5 2 4 2 5 3 2" xfId="23029"/>
    <cellStyle name="Normal 5 2 4 2 5 3 2 2" xfId="58245"/>
    <cellStyle name="Normal 5 2 4 2 5 3 3" xfId="45648"/>
    <cellStyle name="Normal 5 2 4 2 5 3 4" xfId="35634"/>
    <cellStyle name="Normal 5 2 4 2 5 4" xfId="12204"/>
    <cellStyle name="Normal 5 2 4 2 5 4 2" xfId="24805"/>
    <cellStyle name="Normal 5 2 4 2 5 4 2 2" xfId="60021"/>
    <cellStyle name="Normal 5 2 4 2 5 4 3" xfId="47424"/>
    <cellStyle name="Normal 5 2 4 2 5 4 4" xfId="37410"/>
    <cellStyle name="Normal 5 2 4 2 5 5" xfId="16569"/>
    <cellStyle name="Normal 5 2 4 2 5 5 2" xfId="51785"/>
    <cellStyle name="Normal 5 2 4 2 5 5 3" xfId="29174"/>
    <cellStyle name="Normal 5 2 4 2 5 6" xfId="14791"/>
    <cellStyle name="Normal 5 2 4 2 5 6 2" xfId="50009"/>
    <cellStyle name="Normal 5 2 4 2 5 7" xfId="39188"/>
    <cellStyle name="Normal 5 2 4 2 5 8" xfId="27398"/>
    <cellStyle name="Normal 5 2 4 2 6" xfId="4245"/>
    <cellStyle name="Normal 5 2 4 2 6 2" xfId="16891"/>
    <cellStyle name="Normal 5 2 4 2 6 2 2" xfId="52107"/>
    <cellStyle name="Normal 5 2 4 2 6 2 3" xfId="29496"/>
    <cellStyle name="Normal 5 2 4 2 6 3" xfId="13337"/>
    <cellStyle name="Normal 5 2 4 2 6 3 2" xfId="48555"/>
    <cellStyle name="Normal 5 2 4 2 6 4" xfId="39510"/>
    <cellStyle name="Normal 5 2 4 2 6 5" xfId="25944"/>
    <cellStyle name="Normal 5 2 4 2 7" xfId="5715"/>
    <cellStyle name="Normal 5 2 4 2 7 2" xfId="18345"/>
    <cellStyle name="Normal 5 2 4 2 7 2 2" xfId="53561"/>
    <cellStyle name="Normal 5 2 4 2 7 3" xfId="40964"/>
    <cellStyle name="Normal 5 2 4 2 7 4" xfId="30950"/>
    <cellStyle name="Normal 5 2 4 2 8" xfId="7174"/>
    <cellStyle name="Normal 5 2 4 2 8 2" xfId="19799"/>
    <cellStyle name="Normal 5 2 4 2 8 2 2" xfId="55015"/>
    <cellStyle name="Normal 5 2 4 2 8 3" xfId="42418"/>
    <cellStyle name="Normal 5 2 4 2 8 4" xfId="32404"/>
    <cellStyle name="Normal 5 2 4 2 9" xfId="8955"/>
    <cellStyle name="Normal 5 2 4 2 9 2" xfId="21575"/>
    <cellStyle name="Normal 5 2 4 2 9 2 2" xfId="56791"/>
    <cellStyle name="Normal 5 2 4 2 9 3" xfId="44194"/>
    <cellStyle name="Normal 5 2 4 2 9 4" xfId="34180"/>
    <cellStyle name="Normal 5 2 4 3" xfId="3091"/>
    <cellStyle name="Normal 5 2 4 3 10" xfId="25462"/>
    <cellStyle name="Normal 5 2 4 3 11" xfId="60997"/>
    <cellStyle name="Normal 5 2 4 3 2" xfId="4894"/>
    <cellStyle name="Normal 5 2 4 3 2 2" xfId="17540"/>
    <cellStyle name="Normal 5 2 4 3 2 2 2" xfId="52756"/>
    <cellStyle name="Normal 5 2 4 3 2 2 3" xfId="30145"/>
    <cellStyle name="Normal 5 2 4 3 2 3" xfId="13986"/>
    <cellStyle name="Normal 5 2 4 3 2 3 2" xfId="49204"/>
    <cellStyle name="Normal 5 2 4 3 2 4" xfId="40159"/>
    <cellStyle name="Normal 5 2 4 3 2 5" xfId="26593"/>
    <cellStyle name="Normal 5 2 4 3 3" xfId="6364"/>
    <cellStyle name="Normal 5 2 4 3 3 2" xfId="18994"/>
    <cellStyle name="Normal 5 2 4 3 3 2 2" xfId="54210"/>
    <cellStyle name="Normal 5 2 4 3 3 3" xfId="41613"/>
    <cellStyle name="Normal 5 2 4 3 3 4" xfId="31599"/>
    <cellStyle name="Normal 5 2 4 3 4" xfId="7823"/>
    <cellStyle name="Normal 5 2 4 3 4 2" xfId="20448"/>
    <cellStyle name="Normal 5 2 4 3 4 2 2" xfId="55664"/>
    <cellStyle name="Normal 5 2 4 3 4 3" xfId="43067"/>
    <cellStyle name="Normal 5 2 4 3 4 4" xfId="33053"/>
    <cellStyle name="Normal 5 2 4 3 5" xfId="9604"/>
    <cellStyle name="Normal 5 2 4 3 5 2" xfId="22224"/>
    <cellStyle name="Normal 5 2 4 3 5 2 2" xfId="57440"/>
    <cellStyle name="Normal 5 2 4 3 5 3" xfId="44843"/>
    <cellStyle name="Normal 5 2 4 3 5 4" xfId="34829"/>
    <cellStyle name="Normal 5 2 4 3 6" xfId="11397"/>
    <cellStyle name="Normal 5 2 4 3 6 2" xfId="24000"/>
    <cellStyle name="Normal 5 2 4 3 6 2 2" xfId="59216"/>
    <cellStyle name="Normal 5 2 4 3 6 3" xfId="46619"/>
    <cellStyle name="Normal 5 2 4 3 6 4" xfId="36605"/>
    <cellStyle name="Normal 5 2 4 3 7" xfId="15764"/>
    <cellStyle name="Normal 5 2 4 3 7 2" xfId="50980"/>
    <cellStyle name="Normal 5 2 4 3 7 3" xfId="28369"/>
    <cellStyle name="Normal 5 2 4 3 8" xfId="12855"/>
    <cellStyle name="Normal 5 2 4 3 8 2" xfId="48073"/>
    <cellStyle name="Normal 5 2 4 3 9" xfId="38383"/>
    <cellStyle name="Normal 5 2 4 4" xfId="2918"/>
    <cellStyle name="Normal 5 2 4 4 10" xfId="25303"/>
    <cellStyle name="Normal 5 2 4 4 11" xfId="60838"/>
    <cellStyle name="Normal 5 2 4 4 2" xfId="4735"/>
    <cellStyle name="Normal 5 2 4 4 2 2" xfId="17381"/>
    <cellStyle name="Normal 5 2 4 4 2 2 2" xfId="52597"/>
    <cellStyle name="Normal 5 2 4 4 2 2 3" xfId="29986"/>
    <cellStyle name="Normal 5 2 4 4 2 3" xfId="13827"/>
    <cellStyle name="Normal 5 2 4 4 2 3 2" xfId="49045"/>
    <cellStyle name="Normal 5 2 4 4 2 4" xfId="40000"/>
    <cellStyle name="Normal 5 2 4 4 2 5" xfId="26434"/>
    <cellStyle name="Normal 5 2 4 4 3" xfId="6205"/>
    <cellStyle name="Normal 5 2 4 4 3 2" xfId="18835"/>
    <cellStyle name="Normal 5 2 4 4 3 2 2" xfId="54051"/>
    <cellStyle name="Normal 5 2 4 4 3 3" xfId="41454"/>
    <cellStyle name="Normal 5 2 4 4 3 4" xfId="31440"/>
    <cellStyle name="Normal 5 2 4 4 4" xfId="7664"/>
    <cellStyle name="Normal 5 2 4 4 4 2" xfId="20289"/>
    <cellStyle name="Normal 5 2 4 4 4 2 2" xfId="55505"/>
    <cellStyle name="Normal 5 2 4 4 4 3" xfId="42908"/>
    <cellStyle name="Normal 5 2 4 4 4 4" xfId="32894"/>
    <cellStyle name="Normal 5 2 4 4 5" xfId="9445"/>
    <cellStyle name="Normal 5 2 4 4 5 2" xfId="22065"/>
    <cellStyle name="Normal 5 2 4 4 5 2 2" xfId="57281"/>
    <cellStyle name="Normal 5 2 4 4 5 3" xfId="44684"/>
    <cellStyle name="Normal 5 2 4 4 5 4" xfId="34670"/>
    <cellStyle name="Normal 5 2 4 4 6" xfId="11238"/>
    <cellStyle name="Normal 5 2 4 4 6 2" xfId="23841"/>
    <cellStyle name="Normal 5 2 4 4 6 2 2" xfId="59057"/>
    <cellStyle name="Normal 5 2 4 4 6 3" xfId="46460"/>
    <cellStyle name="Normal 5 2 4 4 6 4" xfId="36446"/>
    <cellStyle name="Normal 5 2 4 4 7" xfId="15605"/>
    <cellStyle name="Normal 5 2 4 4 7 2" xfId="50821"/>
    <cellStyle name="Normal 5 2 4 4 7 3" xfId="28210"/>
    <cellStyle name="Normal 5 2 4 4 8" xfId="12696"/>
    <cellStyle name="Normal 5 2 4 4 8 2" xfId="47914"/>
    <cellStyle name="Normal 5 2 4 4 9" xfId="38224"/>
    <cellStyle name="Normal 5 2 4 5" xfId="3426"/>
    <cellStyle name="Normal 5 2 4 5 10" xfId="26921"/>
    <cellStyle name="Normal 5 2 4 5 11" xfId="61325"/>
    <cellStyle name="Normal 5 2 4 5 2" xfId="5222"/>
    <cellStyle name="Normal 5 2 4 5 2 2" xfId="17868"/>
    <cellStyle name="Normal 5 2 4 5 2 2 2" xfId="53084"/>
    <cellStyle name="Normal 5 2 4 5 2 3" xfId="40487"/>
    <cellStyle name="Normal 5 2 4 5 2 4" xfId="30473"/>
    <cellStyle name="Normal 5 2 4 5 3" xfId="6692"/>
    <cellStyle name="Normal 5 2 4 5 3 2" xfId="19322"/>
    <cellStyle name="Normal 5 2 4 5 3 2 2" xfId="54538"/>
    <cellStyle name="Normal 5 2 4 5 3 3" xfId="41941"/>
    <cellStyle name="Normal 5 2 4 5 3 4" xfId="31927"/>
    <cellStyle name="Normal 5 2 4 5 4" xfId="8151"/>
    <cellStyle name="Normal 5 2 4 5 4 2" xfId="20776"/>
    <cellStyle name="Normal 5 2 4 5 4 2 2" xfId="55992"/>
    <cellStyle name="Normal 5 2 4 5 4 3" xfId="43395"/>
    <cellStyle name="Normal 5 2 4 5 4 4" xfId="33381"/>
    <cellStyle name="Normal 5 2 4 5 5" xfId="9932"/>
    <cellStyle name="Normal 5 2 4 5 5 2" xfId="22552"/>
    <cellStyle name="Normal 5 2 4 5 5 2 2" xfId="57768"/>
    <cellStyle name="Normal 5 2 4 5 5 3" xfId="45171"/>
    <cellStyle name="Normal 5 2 4 5 5 4" xfId="35157"/>
    <cellStyle name="Normal 5 2 4 5 6" xfId="11725"/>
    <cellStyle name="Normal 5 2 4 5 6 2" xfId="24328"/>
    <cellStyle name="Normal 5 2 4 5 6 2 2" xfId="59544"/>
    <cellStyle name="Normal 5 2 4 5 6 3" xfId="46947"/>
    <cellStyle name="Normal 5 2 4 5 6 4" xfId="36933"/>
    <cellStyle name="Normal 5 2 4 5 7" xfId="16092"/>
    <cellStyle name="Normal 5 2 4 5 7 2" xfId="51308"/>
    <cellStyle name="Normal 5 2 4 5 7 3" xfId="28697"/>
    <cellStyle name="Normal 5 2 4 5 8" xfId="14314"/>
    <cellStyle name="Normal 5 2 4 5 8 2" xfId="49532"/>
    <cellStyle name="Normal 5 2 4 5 9" xfId="38711"/>
    <cellStyle name="Normal 5 2 4 6" xfId="2587"/>
    <cellStyle name="Normal 5 2 4 6 10" xfId="26112"/>
    <cellStyle name="Normal 5 2 4 6 11" xfId="60516"/>
    <cellStyle name="Normal 5 2 4 6 2" xfId="4413"/>
    <cellStyle name="Normal 5 2 4 6 2 2" xfId="17059"/>
    <cellStyle name="Normal 5 2 4 6 2 2 2" xfId="52275"/>
    <cellStyle name="Normal 5 2 4 6 2 3" xfId="39678"/>
    <cellStyle name="Normal 5 2 4 6 2 4" xfId="29664"/>
    <cellStyle name="Normal 5 2 4 6 3" xfId="5883"/>
    <cellStyle name="Normal 5 2 4 6 3 2" xfId="18513"/>
    <cellStyle name="Normal 5 2 4 6 3 2 2" xfId="53729"/>
    <cellStyle name="Normal 5 2 4 6 3 3" xfId="41132"/>
    <cellStyle name="Normal 5 2 4 6 3 4" xfId="31118"/>
    <cellStyle name="Normal 5 2 4 6 4" xfId="7342"/>
    <cellStyle name="Normal 5 2 4 6 4 2" xfId="19967"/>
    <cellStyle name="Normal 5 2 4 6 4 2 2" xfId="55183"/>
    <cellStyle name="Normal 5 2 4 6 4 3" xfId="42586"/>
    <cellStyle name="Normal 5 2 4 6 4 4" xfId="32572"/>
    <cellStyle name="Normal 5 2 4 6 5" xfId="9123"/>
    <cellStyle name="Normal 5 2 4 6 5 2" xfId="21743"/>
    <cellStyle name="Normal 5 2 4 6 5 2 2" xfId="56959"/>
    <cellStyle name="Normal 5 2 4 6 5 3" xfId="44362"/>
    <cellStyle name="Normal 5 2 4 6 5 4" xfId="34348"/>
    <cellStyle name="Normal 5 2 4 6 6" xfId="10916"/>
    <cellStyle name="Normal 5 2 4 6 6 2" xfId="23519"/>
    <cellStyle name="Normal 5 2 4 6 6 2 2" xfId="58735"/>
    <cellStyle name="Normal 5 2 4 6 6 3" xfId="46138"/>
    <cellStyle name="Normal 5 2 4 6 6 4" xfId="36124"/>
    <cellStyle name="Normal 5 2 4 6 7" xfId="15283"/>
    <cellStyle name="Normal 5 2 4 6 7 2" xfId="50499"/>
    <cellStyle name="Normal 5 2 4 6 7 3" xfId="27888"/>
    <cellStyle name="Normal 5 2 4 6 8" xfId="13505"/>
    <cellStyle name="Normal 5 2 4 6 8 2" xfId="48723"/>
    <cellStyle name="Normal 5 2 4 6 9" xfId="37902"/>
    <cellStyle name="Normal 5 2 4 7" xfId="3750"/>
    <cellStyle name="Normal 5 2 4 7 2" xfId="8474"/>
    <cellStyle name="Normal 5 2 4 7 2 2" xfId="21099"/>
    <cellStyle name="Normal 5 2 4 7 2 2 2" xfId="56315"/>
    <cellStyle name="Normal 5 2 4 7 2 3" xfId="43718"/>
    <cellStyle name="Normal 5 2 4 7 2 4" xfId="33704"/>
    <cellStyle name="Normal 5 2 4 7 3" xfId="10255"/>
    <cellStyle name="Normal 5 2 4 7 3 2" xfId="22875"/>
    <cellStyle name="Normal 5 2 4 7 3 2 2" xfId="58091"/>
    <cellStyle name="Normal 5 2 4 7 3 3" xfId="45494"/>
    <cellStyle name="Normal 5 2 4 7 3 4" xfId="35480"/>
    <cellStyle name="Normal 5 2 4 7 4" xfId="12050"/>
    <cellStyle name="Normal 5 2 4 7 4 2" xfId="24651"/>
    <cellStyle name="Normal 5 2 4 7 4 2 2" xfId="59867"/>
    <cellStyle name="Normal 5 2 4 7 4 3" xfId="47270"/>
    <cellStyle name="Normal 5 2 4 7 4 4" xfId="37256"/>
    <cellStyle name="Normal 5 2 4 7 5" xfId="16415"/>
    <cellStyle name="Normal 5 2 4 7 5 2" xfId="51631"/>
    <cellStyle name="Normal 5 2 4 7 5 3" xfId="29020"/>
    <cellStyle name="Normal 5 2 4 7 6" xfId="14637"/>
    <cellStyle name="Normal 5 2 4 7 6 2" xfId="49855"/>
    <cellStyle name="Normal 5 2 4 7 7" xfId="39034"/>
    <cellStyle name="Normal 5 2 4 7 8" xfId="27244"/>
    <cellStyle name="Normal 5 2 4 8" xfId="4088"/>
    <cellStyle name="Normal 5 2 4 8 2" xfId="16737"/>
    <cellStyle name="Normal 5 2 4 8 2 2" xfId="51953"/>
    <cellStyle name="Normal 5 2 4 8 2 3" xfId="29342"/>
    <cellStyle name="Normal 5 2 4 8 3" xfId="13183"/>
    <cellStyle name="Normal 5 2 4 8 3 2" xfId="48401"/>
    <cellStyle name="Normal 5 2 4 8 4" xfId="39356"/>
    <cellStyle name="Normal 5 2 4 8 5" xfId="25790"/>
    <cellStyle name="Normal 5 2 4 9" xfId="5561"/>
    <cellStyle name="Normal 5 2 4 9 2" xfId="18191"/>
    <cellStyle name="Normal 5 2 4 9 2 2" xfId="53407"/>
    <cellStyle name="Normal 5 2 4 9 3" xfId="40810"/>
    <cellStyle name="Normal 5 2 4 9 4" xfId="30796"/>
    <cellStyle name="Normal 5 2 5" xfId="1399"/>
    <cellStyle name="Normal 5 2 5 10" xfId="7035"/>
    <cellStyle name="Normal 5 2 5 10 2" xfId="19660"/>
    <cellStyle name="Normal 5 2 5 10 2 2" xfId="54876"/>
    <cellStyle name="Normal 5 2 5 10 3" xfId="42279"/>
    <cellStyle name="Normal 5 2 5 10 4" xfId="32265"/>
    <cellStyle name="Normal 5 2 5 11" xfId="8816"/>
    <cellStyle name="Normal 5 2 5 11 2" xfId="21436"/>
    <cellStyle name="Normal 5 2 5 11 2 2" xfId="56652"/>
    <cellStyle name="Normal 5 2 5 11 3" xfId="44055"/>
    <cellStyle name="Normal 5 2 5 11 4" xfId="34041"/>
    <cellStyle name="Normal 5 2 5 12" xfId="10724"/>
    <cellStyle name="Normal 5 2 5 12 2" xfId="23335"/>
    <cellStyle name="Normal 5 2 5 12 2 2" xfId="58551"/>
    <cellStyle name="Normal 5 2 5 12 3" xfId="45954"/>
    <cellStyle name="Normal 5 2 5 12 4" xfId="35940"/>
    <cellStyle name="Normal 5 2 5 13" xfId="14976"/>
    <cellStyle name="Normal 5 2 5 13 2" xfId="50192"/>
    <cellStyle name="Normal 5 2 5 13 3" xfId="27581"/>
    <cellStyle name="Normal 5 2 5 14" xfId="12389"/>
    <cellStyle name="Normal 5 2 5 14 2" xfId="47607"/>
    <cellStyle name="Normal 5 2 5 15" xfId="37595"/>
    <cellStyle name="Normal 5 2 5 16" xfId="24996"/>
    <cellStyle name="Normal 5 2 5 17" xfId="60209"/>
    <cellStyle name="Normal 5 2 5 2" xfId="1400"/>
    <cellStyle name="Normal 5 2 5 2 10" xfId="10725"/>
    <cellStyle name="Normal 5 2 5 2 10 2" xfId="23336"/>
    <cellStyle name="Normal 5 2 5 2 10 2 2" xfId="58552"/>
    <cellStyle name="Normal 5 2 5 2 10 3" xfId="45955"/>
    <cellStyle name="Normal 5 2 5 2 10 4" xfId="35941"/>
    <cellStyle name="Normal 5 2 5 2 11" xfId="15133"/>
    <cellStyle name="Normal 5 2 5 2 11 2" xfId="50349"/>
    <cellStyle name="Normal 5 2 5 2 11 3" xfId="27738"/>
    <cellStyle name="Normal 5 2 5 2 12" xfId="12546"/>
    <cellStyle name="Normal 5 2 5 2 12 2" xfId="47764"/>
    <cellStyle name="Normal 5 2 5 2 13" xfId="37752"/>
    <cellStyle name="Normal 5 2 5 2 14" xfId="25153"/>
    <cellStyle name="Normal 5 2 5 2 15" xfId="60366"/>
    <cellStyle name="Normal 5 2 5 2 2" xfId="3269"/>
    <cellStyle name="Normal 5 2 5 2 2 10" xfId="25637"/>
    <cellStyle name="Normal 5 2 5 2 2 11" xfId="61172"/>
    <cellStyle name="Normal 5 2 5 2 2 2" xfId="5069"/>
    <cellStyle name="Normal 5 2 5 2 2 2 2" xfId="17715"/>
    <cellStyle name="Normal 5 2 5 2 2 2 2 2" xfId="52931"/>
    <cellStyle name="Normal 5 2 5 2 2 2 2 3" xfId="30320"/>
    <cellStyle name="Normal 5 2 5 2 2 2 3" xfId="14161"/>
    <cellStyle name="Normal 5 2 5 2 2 2 3 2" xfId="49379"/>
    <cellStyle name="Normal 5 2 5 2 2 2 4" xfId="40334"/>
    <cellStyle name="Normal 5 2 5 2 2 2 5" xfId="26768"/>
    <cellStyle name="Normal 5 2 5 2 2 3" xfId="6539"/>
    <cellStyle name="Normal 5 2 5 2 2 3 2" xfId="19169"/>
    <cellStyle name="Normal 5 2 5 2 2 3 2 2" xfId="54385"/>
    <cellStyle name="Normal 5 2 5 2 2 3 3" xfId="41788"/>
    <cellStyle name="Normal 5 2 5 2 2 3 4" xfId="31774"/>
    <cellStyle name="Normal 5 2 5 2 2 4" xfId="7998"/>
    <cellStyle name="Normal 5 2 5 2 2 4 2" xfId="20623"/>
    <cellStyle name="Normal 5 2 5 2 2 4 2 2" xfId="55839"/>
    <cellStyle name="Normal 5 2 5 2 2 4 3" xfId="43242"/>
    <cellStyle name="Normal 5 2 5 2 2 4 4" xfId="33228"/>
    <cellStyle name="Normal 5 2 5 2 2 5" xfId="9779"/>
    <cellStyle name="Normal 5 2 5 2 2 5 2" xfId="22399"/>
    <cellStyle name="Normal 5 2 5 2 2 5 2 2" xfId="57615"/>
    <cellStyle name="Normal 5 2 5 2 2 5 3" xfId="45018"/>
    <cellStyle name="Normal 5 2 5 2 2 5 4" xfId="35004"/>
    <cellStyle name="Normal 5 2 5 2 2 6" xfId="11572"/>
    <cellStyle name="Normal 5 2 5 2 2 6 2" xfId="24175"/>
    <cellStyle name="Normal 5 2 5 2 2 6 2 2" xfId="59391"/>
    <cellStyle name="Normal 5 2 5 2 2 6 3" xfId="46794"/>
    <cellStyle name="Normal 5 2 5 2 2 6 4" xfId="36780"/>
    <cellStyle name="Normal 5 2 5 2 2 7" xfId="15939"/>
    <cellStyle name="Normal 5 2 5 2 2 7 2" xfId="51155"/>
    <cellStyle name="Normal 5 2 5 2 2 7 3" xfId="28544"/>
    <cellStyle name="Normal 5 2 5 2 2 8" xfId="13030"/>
    <cellStyle name="Normal 5 2 5 2 2 8 2" xfId="48248"/>
    <cellStyle name="Normal 5 2 5 2 2 9" xfId="38558"/>
    <cellStyle name="Normal 5 2 5 2 3" xfId="3598"/>
    <cellStyle name="Normal 5 2 5 2 3 10" xfId="27093"/>
    <cellStyle name="Normal 5 2 5 2 3 11" xfId="61497"/>
    <cellStyle name="Normal 5 2 5 2 3 2" xfId="5394"/>
    <cellStyle name="Normal 5 2 5 2 3 2 2" xfId="18040"/>
    <cellStyle name="Normal 5 2 5 2 3 2 2 2" xfId="53256"/>
    <cellStyle name="Normal 5 2 5 2 3 2 3" xfId="40659"/>
    <cellStyle name="Normal 5 2 5 2 3 2 4" xfId="30645"/>
    <cellStyle name="Normal 5 2 5 2 3 3" xfId="6864"/>
    <cellStyle name="Normal 5 2 5 2 3 3 2" xfId="19494"/>
    <cellStyle name="Normal 5 2 5 2 3 3 2 2" xfId="54710"/>
    <cellStyle name="Normal 5 2 5 2 3 3 3" xfId="42113"/>
    <cellStyle name="Normal 5 2 5 2 3 3 4" xfId="32099"/>
    <cellStyle name="Normal 5 2 5 2 3 4" xfId="8323"/>
    <cellStyle name="Normal 5 2 5 2 3 4 2" xfId="20948"/>
    <cellStyle name="Normal 5 2 5 2 3 4 2 2" xfId="56164"/>
    <cellStyle name="Normal 5 2 5 2 3 4 3" xfId="43567"/>
    <cellStyle name="Normal 5 2 5 2 3 4 4" xfId="33553"/>
    <cellStyle name="Normal 5 2 5 2 3 5" xfId="10104"/>
    <cellStyle name="Normal 5 2 5 2 3 5 2" xfId="22724"/>
    <cellStyle name="Normal 5 2 5 2 3 5 2 2" xfId="57940"/>
    <cellStyle name="Normal 5 2 5 2 3 5 3" xfId="45343"/>
    <cellStyle name="Normal 5 2 5 2 3 5 4" xfId="35329"/>
    <cellStyle name="Normal 5 2 5 2 3 6" xfId="11897"/>
    <cellStyle name="Normal 5 2 5 2 3 6 2" xfId="24500"/>
    <cellStyle name="Normal 5 2 5 2 3 6 2 2" xfId="59716"/>
    <cellStyle name="Normal 5 2 5 2 3 6 3" xfId="47119"/>
    <cellStyle name="Normal 5 2 5 2 3 6 4" xfId="37105"/>
    <cellStyle name="Normal 5 2 5 2 3 7" xfId="16264"/>
    <cellStyle name="Normal 5 2 5 2 3 7 2" xfId="51480"/>
    <cellStyle name="Normal 5 2 5 2 3 7 3" xfId="28869"/>
    <cellStyle name="Normal 5 2 5 2 3 8" xfId="14486"/>
    <cellStyle name="Normal 5 2 5 2 3 8 2" xfId="49704"/>
    <cellStyle name="Normal 5 2 5 2 3 9" xfId="38883"/>
    <cellStyle name="Normal 5 2 5 2 4" xfId="2760"/>
    <cellStyle name="Normal 5 2 5 2 4 10" xfId="26284"/>
    <cellStyle name="Normal 5 2 5 2 4 11" xfId="60688"/>
    <cellStyle name="Normal 5 2 5 2 4 2" xfId="4585"/>
    <cellStyle name="Normal 5 2 5 2 4 2 2" xfId="17231"/>
    <cellStyle name="Normal 5 2 5 2 4 2 2 2" xfId="52447"/>
    <cellStyle name="Normal 5 2 5 2 4 2 3" xfId="39850"/>
    <cellStyle name="Normal 5 2 5 2 4 2 4" xfId="29836"/>
    <cellStyle name="Normal 5 2 5 2 4 3" xfId="6055"/>
    <cellStyle name="Normal 5 2 5 2 4 3 2" xfId="18685"/>
    <cellStyle name="Normal 5 2 5 2 4 3 2 2" xfId="53901"/>
    <cellStyle name="Normal 5 2 5 2 4 3 3" xfId="41304"/>
    <cellStyle name="Normal 5 2 5 2 4 3 4" xfId="31290"/>
    <cellStyle name="Normal 5 2 5 2 4 4" xfId="7514"/>
    <cellStyle name="Normal 5 2 5 2 4 4 2" xfId="20139"/>
    <cellStyle name="Normal 5 2 5 2 4 4 2 2" xfId="55355"/>
    <cellStyle name="Normal 5 2 5 2 4 4 3" xfId="42758"/>
    <cellStyle name="Normal 5 2 5 2 4 4 4" xfId="32744"/>
    <cellStyle name="Normal 5 2 5 2 4 5" xfId="9295"/>
    <cellStyle name="Normal 5 2 5 2 4 5 2" xfId="21915"/>
    <cellStyle name="Normal 5 2 5 2 4 5 2 2" xfId="57131"/>
    <cellStyle name="Normal 5 2 5 2 4 5 3" xfId="44534"/>
    <cellStyle name="Normal 5 2 5 2 4 5 4" xfId="34520"/>
    <cellStyle name="Normal 5 2 5 2 4 6" xfId="11088"/>
    <cellStyle name="Normal 5 2 5 2 4 6 2" xfId="23691"/>
    <cellStyle name="Normal 5 2 5 2 4 6 2 2" xfId="58907"/>
    <cellStyle name="Normal 5 2 5 2 4 6 3" xfId="46310"/>
    <cellStyle name="Normal 5 2 5 2 4 6 4" xfId="36296"/>
    <cellStyle name="Normal 5 2 5 2 4 7" xfId="15455"/>
    <cellStyle name="Normal 5 2 5 2 4 7 2" xfId="50671"/>
    <cellStyle name="Normal 5 2 5 2 4 7 3" xfId="28060"/>
    <cellStyle name="Normal 5 2 5 2 4 8" xfId="13677"/>
    <cellStyle name="Normal 5 2 5 2 4 8 2" xfId="48895"/>
    <cellStyle name="Normal 5 2 5 2 4 9" xfId="38074"/>
    <cellStyle name="Normal 5 2 5 2 5" xfId="3923"/>
    <cellStyle name="Normal 5 2 5 2 5 2" xfId="8646"/>
    <cellStyle name="Normal 5 2 5 2 5 2 2" xfId="21271"/>
    <cellStyle name="Normal 5 2 5 2 5 2 2 2" xfId="56487"/>
    <cellStyle name="Normal 5 2 5 2 5 2 3" xfId="43890"/>
    <cellStyle name="Normal 5 2 5 2 5 2 4" xfId="33876"/>
    <cellStyle name="Normal 5 2 5 2 5 3" xfId="10427"/>
    <cellStyle name="Normal 5 2 5 2 5 3 2" xfId="23047"/>
    <cellStyle name="Normal 5 2 5 2 5 3 2 2" xfId="58263"/>
    <cellStyle name="Normal 5 2 5 2 5 3 3" xfId="45666"/>
    <cellStyle name="Normal 5 2 5 2 5 3 4" xfId="35652"/>
    <cellStyle name="Normal 5 2 5 2 5 4" xfId="12222"/>
    <cellStyle name="Normal 5 2 5 2 5 4 2" xfId="24823"/>
    <cellStyle name="Normal 5 2 5 2 5 4 2 2" xfId="60039"/>
    <cellStyle name="Normal 5 2 5 2 5 4 3" xfId="47442"/>
    <cellStyle name="Normal 5 2 5 2 5 4 4" xfId="37428"/>
    <cellStyle name="Normal 5 2 5 2 5 5" xfId="16587"/>
    <cellStyle name="Normal 5 2 5 2 5 5 2" xfId="51803"/>
    <cellStyle name="Normal 5 2 5 2 5 5 3" xfId="29192"/>
    <cellStyle name="Normal 5 2 5 2 5 6" xfId="14809"/>
    <cellStyle name="Normal 5 2 5 2 5 6 2" xfId="50027"/>
    <cellStyle name="Normal 5 2 5 2 5 7" xfId="39206"/>
    <cellStyle name="Normal 5 2 5 2 5 8" xfId="27416"/>
    <cellStyle name="Normal 5 2 5 2 6" xfId="4263"/>
    <cellStyle name="Normal 5 2 5 2 6 2" xfId="16909"/>
    <cellStyle name="Normal 5 2 5 2 6 2 2" xfId="52125"/>
    <cellStyle name="Normal 5 2 5 2 6 2 3" xfId="29514"/>
    <cellStyle name="Normal 5 2 5 2 6 3" xfId="13355"/>
    <cellStyle name="Normal 5 2 5 2 6 3 2" xfId="48573"/>
    <cellStyle name="Normal 5 2 5 2 6 4" xfId="39528"/>
    <cellStyle name="Normal 5 2 5 2 6 5" xfId="25962"/>
    <cellStyle name="Normal 5 2 5 2 7" xfId="5733"/>
    <cellStyle name="Normal 5 2 5 2 7 2" xfId="18363"/>
    <cellStyle name="Normal 5 2 5 2 7 2 2" xfId="53579"/>
    <cellStyle name="Normal 5 2 5 2 7 3" xfId="40982"/>
    <cellStyle name="Normal 5 2 5 2 7 4" xfId="30968"/>
    <cellStyle name="Normal 5 2 5 2 8" xfId="7192"/>
    <cellStyle name="Normal 5 2 5 2 8 2" xfId="19817"/>
    <cellStyle name="Normal 5 2 5 2 8 2 2" xfId="55033"/>
    <cellStyle name="Normal 5 2 5 2 8 3" xfId="42436"/>
    <cellStyle name="Normal 5 2 5 2 8 4" xfId="32422"/>
    <cellStyle name="Normal 5 2 5 2 9" xfId="8973"/>
    <cellStyle name="Normal 5 2 5 2 9 2" xfId="21593"/>
    <cellStyle name="Normal 5 2 5 2 9 2 2" xfId="56809"/>
    <cellStyle name="Normal 5 2 5 2 9 3" xfId="44212"/>
    <cellStyle name="Normal 5 2 5 2 9 4" xfId="34198"/>
    <cellStyle name="Normal 5 2 5 3" xfId="3112"/>
    <cellStyle name="Normal 5 2 5 3 10" xfId="25480"/>
    <cellStyle name="Normal 5 2 5 3 11" xfId="61015"/>
    <cellStyle name="Normal 5 2 5 3 2" xfId="4912"/>
    <cellStyle name="Normal 5 2 5 3 2 2" xfId="17558"/>
    <cellStyle name="Normal 5 2 5 3 2 2 2" xfId="52774"/>
    <cellStyle name="Normal 5 2 5 3 2 2 3" xfId="30163"/>
    <cellStyle name="Normal 5 2 5 3 2 3" xfId="14004"/>
    <cellStyle name="Normal 5 2 5 3 2 3 2" xfId="49222"/>
    <cellStyle name="Normal 5 2 5 3 2 4" xfId="40177"/>
    <cellStyle name="Normal 5 2 5 3 2 5" xfId="26611"/>
    <cellStyle name="Normal 5 2 5 3 3" xfId="6382"/>
    <cellStyle name="Normal 5 2 5 3 3 2" xfId="19012"/>
    <cellStyle name="Normal 5 2 5 3 3 2 2" xfId="54228"/>
    <cellStyle name="Normal 5 2 5 3 3 3" xfId="41631"/>
    <cellStyle name="Normal 5 2 5 3 3 4" xfId="31617"/>
    <cellStyle name="Normal 5 2 5 3 4" xfId="7841"/>
    <cellStyle name="Normal 5 2 5 3 4 2" xfId="20466"/>
    <cellStyle name="Normal 5 2 5 3 4 2 2" xfId="55682"/>
    <cellStyle name="Normal 5 2 5 3 4 3" xfId="43085"/>
    <cellStyle name="Normal 5 2 5 3 4 4" xfId="33071"/>
    <cellStyle name="Normal 5 2 5 3 5" xfId="9622"/>
    <cellStyle name="Normal 5 2 5 3 5 2" xfId="22242"/>
    <cellStyle name="Normal 5 2 5 3 5 2 2" xfId="57458"/>
    <cellStyle name="Normal 5 2 5 3 5 3" xfId="44861"/>
    <cellStyle name="Normal 5 2 5 3 5 4" xfId="34847"/>
    <cellStyle name="Normal 5 2 5 3 6" xfId="11415"/>
    <cellStyle name="Normal 5 2 5 3 6 2" xfId="24018"/>
    <cellStyle name="Normal 5 2 5 3 6 2 2" xfId="59234"/>
    <cellStyle name="Normal 5 2 5 3 6 3" xfId="46637"/>
    <cellStyle name="Normal 5 2 5 3 6 4" xfId="36623"/>
    <cellStyle name="Normal 5 2 5 3 7" xfId="15782"/>
    <cellStyle name="Normal 5 2 5 3 7 2" xfId="50998"/>
    <cellStyle name="Normal 5 2 5 3 7 3" xfId="28387"/>
    <cellStyle name="Normal 5 2 5 3 8" xfId="12873"/>
    <cellStyle name="Normal 5 2 5 3 8 2" xfId="48091"/>
    <cellStyle name="Normal 5 2 5 3 9" xfId="38401"/>
    <cellStyle name="Normal 5 2 5 4" xfId="2934"/>
    <cellStyle name="Normal 5 2 5 4 10" xfId="25318"/>
    <cellStyle name="Normal 5 2 5 4 11" xfId="60853"/>
    <cellStyle name="Normal 5 2 5 4 2" xfId="4750"/>
    <cellStyle name="Normal 5 2 5 4 2 2" xfId="17396"/>
    <cellStyle name="Normal 5 2 5 4 2 2 2" xfId="52612"/>
    <cellStyle name="Normal 5 2 5 4 2 2 3" xfId="30001"/>
    <cellStyle name="Normal 5 2 5 4 2 3" xfId="13842"/>
    <cellStyle name="Normal 5 2 5 4 2 3 2" xfId="49060"/>
    <cellStyle name="Normal 5 2 5 4 2 4" xfId="40015"/>
    <cellStyle name="Normal 5 2 5 4 2 5" xfId="26449"/>
    <cellStyle name="Normal 5 2 5 4 3" xfId="6220"/>
    <cellStyle name="Normal 5 2 5 4 3 2" xfId="18850"/>
    <cellStyle name="Normal 5 2 5 4 3 2 2" xfId="54066"/>
    <cellStyle name="Normal 5 2 5 4 3 3" xfId="41469"/>
    <cellStyle name="Normal 5 2 5 4 3 4" xfId="31455"/>
    <cellStyle name="Normal 5 2 5 4 4" xfId="7679"/>
    <cellStyle name="Normal 5 2 5 4 4 2" xfId="20304"/>
    <cellStyle name="Normal 5 2 5 4 4 2 2" xfId="55520"/>
    <cellStyle name="Normal 5 2 5 4 4 3" xfId="42923"/>
    <cellStyle name="Normal 5 2 5 4 4 4" xfId="32909"/>
    <cellStyle name="Normal 5 2 5 4 5" xfId="9460"/>
    <cellStyle name="Normal 5 2 5 4 5 2" xfId="22080"/>
    <cellStyle name="Normal 5 2 5 4 5 2 2" xfId="57296"/>
    <cellStyle name="Normal 5 2 5 4 5 3" xfId="44699"/>
    <cellStyle name="Normal 5 2 5 4 5 4" xfId="34685"/>
    <cellStyle name="Normal 5 2 5 4 6" xfId="11253"/>
    <cellStyle name="Normal 5 2 5 4 6 2" xfId="23856"/>
    <cellStyle name="Normal 5 2 5 4 6 2 2" xfId="59072"/>
    <cellStyle name="Normal 5 2 5 4 6 3" xfId="46475"/>
    <cellStyle name="Normal 5 2 5 4 6 4" xfId="36461"/>
    <cellStyle name="Normal 5 2 5 4 7" xfId="15620"/>
    <cellStyle name="Normal 5 2 5 4 7 2" xfId="50836"/>
    <cellStyle name="Normal 5 2 5 4 7 3" xfId="28225"/>
    <cellStyle name="Normal 5 2 5 4 8" xfId="12711"/>
    <cellStyle name="Normal 5 2 5 4 8 2" xfId="47929"/>
    <cellStyle name="Normal 5 2 5 4 9" xfId="38239"/>
    <cellStyle name="Normal 5 2 5 5" xfId="3441"/>
    <cellStyle name="Normal 5 2 5 5 10" xfId="26936"/>
    <cellStyle name="Normal 5 2 5 5 11" xfId="61340"/>
    <cellStyle name="Normal 5 2 5 5 2" xfId="5237"/>
    <cellStyle name="Normal 5 2 5 5 2 2" xfId="17883"/>
    <cellStyle name="Normal 5 2 5 5 2 2 2" xfId="53099"/>
    <cellStyle name="Normal 5 2 5 5 2 3" xfId="40502"/>
    <cellStyle name="Normal 5 2 5 5 2 4" xfId="30488"/>
    <cellStyle name="Normal 5 2 5 5 3" xfId="6707"/>
    <cellStyle name="Normal 5 2 5 5 3 2" xfId="19337"/>
    <cellStyle name="Normal 5 2 5 5 3 2 2" xfId="54553"/>
    <cellStyle name="Normal 5 2 5 5 3 3" xfId="41956"/>
    <cellStyle name="Normal 5 2 5 5 3 4" xfId="31942"/>
    <cellStyle name="Normal 5 2 5 5 4" xfId="8166"/>
    <cellStyle name="Normal 5 2 5 5 4 2" xfId="20791"/>
    <cellStyle name="Normal 5 2 5 5 4 2 2" xfId="56007"/>
    <cellStyle name="Normal 5 2 5 5 4 3" xfId="43410"/>
    <cellStyle name="Normal 5 2 5 5 4 4" xfId="33396"/>
    <cellStyle name="Normal 5 2 5 5 5" xfId="9947"/>
    <cellStyle name="Normal 5 2 5 5 5 2" xfId="22567"/>
    <cellStyle name="Normal 5 2 5 5 5 2 2" xfId="57783"/>
    <cellStyle name="Normal 5 2 5 5 5 3" xfId="45186"/>
    <cellStyle name="Normal 5 2 5 5 5 4" xfId="35172"/>
    <cellStyle name="Normal 5 2 5 5 6" xfId="11740"/>
    <cellStyle name="Normal 5 2 5 5 6 2" xfId="24343"/>
    <cellStyle name="Normal 5 2 5 5 6 2 2" xfId="59559"/>
    <cellStyle name="Normal 5 2 5 5 6 3" xfId="46962"/>
    <cellStyle name="Normal 5 2 5 5 6 4" xfId="36948"/>
    <cellStyle name="Normal 5 2 5 5 7" xfId="16107"/>
    <cellStyle name="Normal 5 2 5 5 7 2" xfId="51323"/>
    <cellStyle name="Normal 5 2 5 5 7 3" xfId="28712"/>
    <cellStyle name="Normal 5 2 5 5 8" xfId="14329"/>
    <cellStyle name="Normal 5 2 5 5 8 2" xfId="49547"/>
    <cellStyle name="Normal 5 2 5 5 9" xfId="38726"/>
    <cellStyle name="Normal 5 2 5 6" xfId="2603"/>
    <cellStyle name="Normal 5 2 5 6 10" xfId="26127"/>
    <cellStyle name="Normal 5 2 5 6 11" xfId="60531"/>
    <cellStyle name="Normal 5 2 5 6 2" xfId="4428"/>
    <cellStyle name="Normal 5 2 5 6 2 2" xfId="17074"/>
    <cellStyle name="Normal 5 2 5 6 2 2 2" xfId="52290"/>
    <cellStyle name="Normal 5 2 5 6 2 3" xfId="39693"/>
    <cellStyle name="Normal 5 2 5 6 2 4" xfId="29679"/>
    <cellStyle name="Normal 5 2 5 6 3" xfId="5898"/>
    <cellStyle name="Normal 5 2 5 6 3 2" xfId="18528"/>
    <cellStyle name="Normal 5 2 5 6 3 2 2" xfId="53744"/>
    <cellStyle name="Normal 5 2 5 6 3 3" xfId="41147"/>
    <cellStyle name="Normal 5 2 5 6 3 4" xfId="31133"/>
    <cellStyle name="Normal 5 2 5 6 4" xfId="7357"/>
    <cellStyle name="Normal 5 2 5 6 4 2" xfId="19982"/>
    <cellStyle name="Normal 5 2 5 6 4 2 2" xfId="55198"/>
    <cellStyle name="Normal 5 2 5 6 4 3" xfId="42601"/>
    <cellStyle name="Normal 5 2 5 6 4 4" xfId="32587"/>
    <cellStyle name="Normal 5 2 5 6 5" xfId="9138"/>
    <cellStyle name="Normal 5 2 5 6 5 2" xfId="21758"/>
    <cellStyle name="Normal 5 2 5 6 5 2 2" xfId="56974"/>
    <cellStyle name="Normal 5 2 5 6 5 3" xfId="44377"/>
    <cellStyle name="Normal 5 2 5 6 5 4" xfId="34363"/>
    <cellStyle name="Normal 5 2 5 6 6" xfId="10931"/>
    <cellStyle name="Normal 5 2 5 6 6 2" xfId="23534"/>
    <cellStyle name="Normal 5 2 5 6 6 2 2" xfId="58750"/>
    <cellStyle name="Normal 5 2 5 6 6 3" xfId="46153"/>
    <cellStyle name="Normal 5 2 5 6 6 4" xfId="36139"/>
    <cellStyle name="Normal 5 2 5 6 7" xfId="15298"/>
    <cellStyle name="Normal 5 2 5 6 7 2" xfId="50514"/>
    <cellStyle name="Normal 5 2 5 6 7 3" xfId="27903"/>
    <cellStyle name="Normal 5 2 5 6 8" xfId="13520"/>
    <cellStyle name="Normal 5 2 5 6 8 2" xfId="48738"/>
    <cellStyle name="Normal 5 2 5 6 9" xfId="37917"/>
    <cellStyle name="Normal 5 2 5 7" xfId="3766"/>
    <cellStyle name="Normal 5 2 5 7 2" xfId="8489"/>
    <cellStyle name="Normal 5 2 5 7 2 2" xfId="21114"/>
    <cellStyle name="Normal 5 2 5 7 2 2 2" xfId="56330"/>
    <cellStyle name="Normal 5 2 5 7 2 3" xfId="43733"/>
    <cellStyle name="Normal 5 2 5 7 2 4" xfId="33719"/>
    <cellStyle name="Normal 5 2 5 7 3" xfId="10270"/>
    <cellStyle name="Normal 5 2 5 7 3 2" xfId="22890"/>
    <cellStyle name="Normal 5 2 5 7 3 2 2" xfId="58106"/>
    <cellStyle name="Normal 5 2 5 7 3 3" xfId="45509"/>
    <cellStyle name="Normal 5 2 5 7 3 4" xfId="35495"/>
    <cellStyle name="Normal 5 2 5 7 4" xfId="12065"/>
    <cellStyle name="Normal 5 2 5 7 4 2" xfId="24666"/>
    <cellStyle name="Normal 5 2 5 7 4 2 2" xfId="59882"/>
    <cellStyle name="Normal 5 2 5 7 4 3" xfId="47285"/>
    <cellStyle name="Normal 5 2 5 7 4 4" xfId="37271"/>
    <cellStyle name="Normal 5 2 5 7 5" xfId="16430"/>
    <cellStyle name="Normal 5 2 5 7 5 2" xfId="51646"/>
    <cellStyle name="Normal 5 2 5 7 5 3" xfId="29035"/>
    <cellStyle name="Normal 5 2 5 7 6" xfId="14652"/>
    <cellStyle name="Normal 5 2 5 7 6 2" xfId="49870"/>
    <cellStyle name="Normal 5 2 5 7 7" xfId="39049"/>
    <cellStyle name="Normal 5 2 5 7 8" xfId="27259"/>
    <cellStyle name="Normal 5 2 5 8" xfId="4106"/>
    <cellStyle name="Normal 5 2 5 8 2" xfId="16752"/>
    <cellStyle name="Normal 5 2 5 8 2 2" xfId="51968"/>
    <cellStyle name="Normal 5 2 5 8 2 3" xfId="29357"/>
    <cellStyle name="Normal 5 2 5 8 3" xfId="13198"/>
    <cellStyle name="Normal 5 2 5 8 3 2" xfId="48416"/>
    <cellStyle name="Normal 5 2 5 8 4" xfId="39371"/>
    <cellStyle name="Normal 5 2 5 8 5" xfId="25805"/>
    <cellStyle name="Normal 5 2 5 9" xfId="5576"/>
    <cellStyle name="Normal 5 2 5 9 2" xfId="18206"/>
    <cellStyle name="Normal 5 2 5 9 2 2" xfId="53422"/>
    <cellStyle name="Normal 5 2 5 9 3" xfId="40825"/>
    <cellStyle name="Normal 5 2 5 9 4" xfId="30811"/>
    <cellStyle name="Normal 5 2 6" xfId="1401"/>
    <cellStyle name="Normal 5 2 6 10" xfId="10726"/>
    <cellStyle name="Normal 5 2 6 10 2" xfId="23337"/>
    <cellStyle name="Normal 5 2 6 10 2 2" xfId="58553"/>
    <cellStyle name="Normal 5 2 6 10 3" xfId="45956"/>
    <cellStyle name="Normal 5 2 6 10 4" xfId="35942"/>
    <cellStyle name="Normal 5 2 6 11" xfId="15041"/>
    <cellStyle name="Normal 5 2 6 11 2" xfId="50257"/>
    <cellStyle name="Normal 5 2 6 11 3" xfId="27646"/>
    <cellStyle name="Normal 5 2 6 12" xfId="12454"/>
    <cellStyle name="Normal 5 2 6 12 2" xfId="47672"/>
    <cellStyle name="Normal 5 2 6 13" xfId="37660"/>
    <cellStyle name="Normal 5 2 6 14" xfId="25061"/>
    <cellStyle name="Normal 5 2 6 15" xfId="60274"/>
    <cellStyle name="Normal 5 2 6 2" xfId="3177"/>
    <cellStyle name="Normal 5 2 6 2 10" xfId="25545"/>
    <cellStyle name="Normal 5 2 6 2 11" xfId="61080"/>
    <cellStyle name="Normal 5 2 6 2 2" xfId="4977"/>
    <cellStyle name="Normal 5 2 6 2 2 2" xfId="17623"/>
    <cellStyle name="Normal 5 2 6 2 2 2 2" xfId="52839"/>
    <cellStyle name="Normal 5 2 6 2 2 2 3" xfId="30228"/>
    <cellStyle name="Normal 5 2 6 2 2 3" xfId="14069"/>
    <cellStyle name="Normal 5 2 6 2 2 3 2" xfId="49287"/>
    <cellStyle name="Normal 5 2 6 2 2 4" xfId="40242"/>
    <cellStyle name="Normal 5 2 6 2 2 5" xfId="26676"/>
    <cellStyle name="Normal 5 2 6 2 3" xfId="6447"/>
    <cellStyle name="Normal 5 2 6 2 3 2" xfId="19077"/>
    <cellStyle name="Normal 5 2 6 2 3 2 2" xfId="54293"/>
    <cellStyle name="Normal 5 2 6 2 3 3" xfId="41696"/>
    <cellStyle name="Normal 5 2 6 2 3 4" xfId="31682"/>
    <cellStyle name="Normal 5 2 6 2 4" xfId="7906"/>
    <cellStyle name="Normal 5 2 6 2 4 2" xfId="20531"/>
    <cellStyle name="Normal 5 2 6 2 4 2 2" xfId="55747"/>
    <cellStyle name="Normal 5 2 6 2 4 3" xfId="43150"/>
    <cellStyle name="Normal 5 2 6 2 4 4" xfId="33136"/>
    <cellStyle name="Normal 5 2 6 2 5" xfId="9687"/>
    <cellStyle name="Normal 5 2 6 2 5 2" xfId="22307"/>
    <cellStyle name="Normal 5 2 6 2 5 2 2" xfId="57523"/>
    <cellStyle name="Normal 5 2 6 2 5 3" xfId="44926"/>
    <cellStyle name="Normal 5 2 6 2 5 4" xfId="34912"/>
    <cellStyle name="Normal 5 2 6 2 6" xfId="11480"/>
    <cellStyle name="Normal 5 2 6 2 6 2" xfId="24083"/>
    <cellStyle name="Normal 5 2 6 2 6 2 2" xfId="59299"/>
    <cellStyle name="Normal 5 2 6 2 6 3" xfId="46702"/>
    <cellStyle name="Normal 5 2 6 2 6 4" xfId="36688"/>
    <cellStyle name="Normal 5 2 6 2 7" xfId="15847"/>
    <cellStyle name="Normal 5 2 6 2 7 2" xfId="51063"/>
    <cellStyle name="Normal 5 2 6 2 7 3" xfId="28452"/>
    <cellStyle name="Normal 5 2 6 2 8" xfId="12938"/>
    <cellStyle name="Normal 5 2 6 2 8 2" xfId="48156"/>
    <cellStyle name="Normal 5 2 6 2 9" xfId="38466"/>
    <cellStyle name="Normal 5 2 6 3" xfId="3506"/>
    <cellStyle name="Normal 5 2 6 3 10" xfId="27001"/>
    <cellStyle name="Normal 5 2 6 3 11" xfId="61405"/>
    <cellStyle name="Normal 5 2 6 3 2" xfId="5302"/>
    <cellStyle name="Normal 5 2 6 3 2 2" xfId="17948"/>
    <cellStyle name="Normal 5 2 6 3 2 2 2" xfId="53164"/>
    <cellStyle name="Normal 5 2 6 3 2 3" xfId="40567"/>
    <cellStyle name="Normal 5 2 6 3 2 4" xfId="30553"/>
    <cellStyle name="Normal 5 2 6 3 3" xfId="6772"/>
    <cellStyle name="Normal 5 2 6 3 3 2" xfId="19402"/>
    <cellStyle name="Normal 5 2 6 3 3 2 2" xfId="54618"/>
    <cellStyle name="Normal 5 2 6 3 3 3" xfId="42021"/>
    <cellStyle name="Normal 5 2 6 3 3 4" xfId="32007"/>
    <cellStyle name="Normal 5 2 6 3 4" xfId="8231"/>
    <cellStyle name="Normal 5 2 6 3 4 2" xfId="20856"/>
    <cellStyle name="Normal 5 2 6 3 4 2 2" xfId="56072"/>
    <cellStyle name="Normal 5 2 6 3 4 3" xfId="43475"/>
    <cellStyle name="Normal 5 2 6 3 4 4" xfId="33461"/>
    <cellStyle name="Normal 5 2 6 3 5" xfId="10012"/>
    <cellStyle name="Normal 5 2 6 3 5 2" xfId="22632"/>
    <cellStyle name="Normal 5 2 6 3 5 2 2" xfId="57848"/>
    <cellStyle name="Normal 5 2 6 3 5 3" xfId="45251"/>
    <cellStyle name="Normal 5 2 6 3 5 4" xfId="35237"/>
    <cellStyle name="Normal 5 2 6 3 6" xfId="11805"/>
    <cellStyle name="Normal 5 2 6 3 6 2" xfId="24408"/>
    <cellStyle name="Normal 5 2 6 3 6 2 2" xfId="59624"/>
    <cellStyle name="Normal 5 2 6 3 6 3" xfId="47027"/>
    <cellStyle name="Normal 5 2 6 3 6 4" xfId="37013"/>
    <cellStyle name="Normal 5 2 6 3 7" xfId="16172"/>
    <cellStyle name="Normal 5 2 6 3 7 2" xfId="51388"/>
    <cellStyle name="Normal 5 2 6 3 7 3" xfId="28777"/>
    <cellStyle name="Normal 5 2 6 3 8" xfId="14394"/>
    <cellStyle name="Normal 5 2 6 3 8 2" xfId="49612"/>
    <cellStyle name="Normal 5 2 6 3 9" xfId="38791"/>
    <cellStyle name="Normal 5 2 6 4" xfId="2668"/>
    <cellStyle name="Normal 5 2 6 4 10" xfId="26192"/>
    <cellStyle name="Normal 5 2 6 4 11" xfId="60596"/>
    <cellStyle name="Normal 5 2 6 4 2" xfId="4493"/>
    <cellStyle name="Normal 5 2 6 4 2 2" xfId="17139"/>
    <cellStyle name="Normal 5 2 6 4 2 2 2" xfId="52355"/>
    <cellStyle name="Normal 5 2 6 4 2 3" xfId="39758"/>
    <cellStyle name="Normal 5 2 6 4 2 4" xfId="29744"/>
    <cellStyle name="Normal 5 2 6 4 3" xfId="5963"/>
    <cellStyle name="Normal 5 2 6 4 3 2" xfId="18593"/>
    <cellStyle name="Normal 5 2 6 4 3 2 2" xfId="53809"/>
    <cellStyle name="Normal 5 2 6 4 3 3" xfId="41212"/>
    <cellStyle name="Normal 5 2 6 4 3 4" xfId="31198"/>
    <cellStyle name="Normal 5 2 6 4 4" xfId="7422"/>
    <cellStyle name="Normal 5 2 6 4 4 2" xfId="20047"/>
    <cellStyle name="Normal 5 2 6 4 4 2 2" xfId="55263"/>
    <cellStyle name="Normal 5 2 6 4 4 3" xfId="42666"/>
    <cellStyle name="Normal 5 2 6 4 4 4" xfId="32652"/>
    <cellStyle name="Normal 5 2 6 4 5" xfId="9203"/>
    <cellStyle name="Normal 5 2 6 4 5 2" xfId="21823"/>
    <cellStyle name="Normal 5 2 6 4 5 2 2" xfId="57039"/>
    <cellStyle name="Normal 5 2 6 4 5 3" xfId="44442"/>
    <cellStyle name="Normal 5 2 6 4 5 4" xfId="34428"/>
    <cellStyle name="Normal 5 2 6 4 6" xfId="10996"/>
    <cellStyle name="Normal 5 2 6 4 6 2" xfId="23599"/>
    <cellStyle name="Normal 5 2 6 4 6 2 2" xfId="58815"/>
    <cellStyle name="Normal 5 2 6 4 6 3" xfId="46218"/>
    <cellStyle name="Normal 5 2 6 4 6 4" xfId="36204"/>
    <cellStyle name="Normal 5 2 6 4 7" xfId="15363"/>
    <cellStyle name="Normal 5 2 6 4 7 2" xfId="50579"/>
    <cellStyle name="Normal 5 2 6 4 7 3" xfId="27968"/>
    <cellStyle name="Normal 5 2 6 4 8" xfId="13585"/>
    <cellStyle name="Normal 5 2 6 4 8 2" xfId="48803"/>
    <cellStyle name="Normal 5 2 6 4 9" xfId="37982"/>
    <cellStyle name="Normal 5 2 6 5" xfId="3831"/>
    <cellStyle name="Normal 5 2 6 5 2" xfId="8554"/>
    <cellStyle name="Normal 5 2 6 5 2 2" xfId="21179"/>
    <cellStyle name="Normal 5 2 6 5 2 2 2" xfId="56395"/>
    <cellStyle name="Normal 5 2 6 5 2 3" xfId="43798"/>
    <cellStyle name="Normal 5 2 6 5 2 4" xfId="33784"/>
    <cellStyle name="Normal 5 2 6 5 3" xfId="10335"/>
    <cellStyle name="Normal 5 2 6 5 3 2" xfId="22955"/>
    <cellStyle name="Normal 5 2 6 5 3 2 2" xfId="58171"/>
    <cellStyle name="Normal 5 2 6 5 3 3" xfId="45574"/>
    <cellStyle name="Normal 5 2 6 5 3 4" xfId="35560"/>
    <cellStyle name="Normal 5 2 6 5 4" xfId="12130"/>
    <cellStyle name="Normal 5 2 6 5 4 2" xfId="24731"/>
    <cellStyle name="Normal 5 2 6 5 4 2 2" xfId="59947"/>
    <cellStyle name="Normal 5 2 6 5 4 3" xfId="47350"/>
    <cellStyle name="Normal 5 2 6 5 4 4" xfId="37336"/>
    <cellStyle name="Normal 5 2 6 5 5" xfId="16495"/>
    <cellStyle name="Normal 5 2 6 5 5 2" xfId="51711"/>
    <cellStyle name="Normal 5 2 6 5 5 3" xfId="29100"/>
    <cellStyle name="Normal 5 2 6 5 6" xfId="14717"/>
    <cellStyle name="Normal 5 2 6 5 6 2" xfId="49935"/>
    <cellStyle name="Normal 5 2 6 5 7" xfId="39114"/>
    <cellStyle name="Normal 5 2 6 5 8" xfId="27324"/>
    <cellStyle name="Normal 5 2 6 6" xfId="4171"/>
    <cellStyle name="Normal 5 2 6 6 2" xfId="16817"/>
    <cellStyle name="Normal 5 2 6 6 2 2" xfId="52033"/>
    <cellStyle name="Normal 5 2 6 6 2 3" xfId="29422"/>
    <cellStyle name="Normal 5 2 6 6 3" xfId="13263"/>
    <cellStyle name="Normal 5 2 6 6 3 2" xfId="48481"/>
    <cellStyle name="Normal 5 2 6 6 4" xfId="39436"/>
    <cellStyle name="Normal 5 2 6 6 5" xfId="25870"/>
    <cellStyle name="Normal 5 2 6 7" xfId="5641"/>
    <cellStyle name="Normal 5 2 6 7 2" xfId="18271"/>
    <cellStyle name="Normal 5 2 6 7 2 2" xfId="53487"/>
    <cellStyle name="Normal 5 2 6 7 3" xfId="40890"/>
    <cellStyle name="Normal 5 2 6 7 4" xfId="30876"/>
    <cellStyle name="Normal 5 2 6 8" xfId="7100"/>
    <cellStyle name="Normal 5 2 6 8 2" xfId="19725"/>
    <cellStyle name="Normal 5 2 6 8 2 2" xfId="54941"/>
    <cellStyle name="Normal 5 2 6 8 3" xfId="42344"/>
    <cellStyle name="Normal 5 2 6 8 4" xfId="32330"/>
    <cellStyle name="Normal 5 2 6 9" xfId="8881"/>
    <cellStyle name="Normal 5 2 6 9 2" xfId="21501"/>
    <cellStyle name="Normal 5 2 6 9 2 2" xfId="56717"/>
    <cellStyle name="Normal 5 2 6 9 3" xfId="44120"/>
    <cellStyle name="Normal 5 2 6 9 4" xfId="34106"/>
    <cellStyle name="Normal 5 2 7" xfId="1402"/>
    <cellStyle name="Normal 5 2 7 10" xfId="10727"/>
    <cellStyle name="Normal 5 2 7 10 2" xfId="23338"/>
    <cellStyle name="Normal 5 2 7 10 2 2" xfId="58554"/>
    <cellStyle name="Normal 5 2 7 10 3" xfId="45957"/>
    <cellStyle name="Normal 5 2 7 10 4" xfId="35943"/>
    <cellStyle name="Normal 5 2 7 11" xfId="15051"/>
    <cellStyle name="Normal 5 2 7 11 2" xfId="50267"/>
    <cellStyle name="Normal 5 2 7 11 3" xfId="27656"/>
    <cellStyle name="Normal 5 2 7 12" xfId="12464"/>
    <cellStyle name="Normal 5 2 7 12 2" xfId="47682"/>
    <cellStyle name="Normal 5 2 7 13" xfId="37670"/>
    <cellStyle name="Normal 5 2 7 14" xfId="25071"/>
    <cellStyle name="Normal 5 2 7 15" xfId="60284"/>
    <cellStyle name="Normal 5 2 7 2" xfId="3187"/>
    <cellStyle name="Normal 5 2 7 2 10" xfId="25555"/>
    <cellStyle name="Normal 5 2 7 2 11" xfId="61090"/>
    <cellStyle name="Normal 5 2 7 2 2" xfId="4987"/>
    <cellStyle name="Normal 5 2 7 2 2 2" xfId="17633"/>
    <cellStyle name="Normal 5 2 7 2 2 2 2" xfId="52849"/>
    <cellStyle name="Normal 5 2 7 2 2 2 3" xfId="30238"/>
    <cellStyle name="Normal 5 2 7 2 2 3" xfId="14079"/>
    <cellStyle name="Normal 5 2 7 2 2 3 2" xfId="49297"/>
    <cellStyle name="Normal 5 2 7 2 2 4" xfId="40252"/>
    <cellStyle name="Normal 5 2 7 2 2 5" xfId="26686"/>
    <cellStyle name="Normal 5 2 7 2 3" xfId="6457"/>
    <cellStyle name="Normal 5 2 7 2 3 2" xfId="19087"/>
    <cellStyle name="Normal 5 2 7 2 3 2 2" xfId="54303"/>
    <cellStyle name="Normal 5 2 7 2 3 3" xfId="41706"/>
    <cellStyle name="Normal 5 2 7 2 3 4" xfId="31692"/>
    <cellStyle name="Normal 5 2 7 2 4" xfId="7916"/>
    <cellStyle name="Normal 5 2 7 2 4 2" xfId="20541"/>
    <cellStyle name="Normal 5 2 7 2 4 2 2" xfId="55757"/>
    <cellStyle name="Normal 5 2 7 2 4 3" xfId="43160"/>
    <cellStyle name="Normal 5 2 7 2 4 4" xfId="33146"/>
    <cellStyle name="Normal 5 2 7 2 5" xfId="9697"/>
    <cellStyle name="Normal 5 2 7 2 5 2" xfId="22317"/>
    <cellStyle name="Normal 5 2 7 2 5 2 2" xfId="57533"/>
    <cellStyle name="Normal 5 2 7 2 5 3" xfId="44936"/>
    <cellStyle name="Normal 5 2 7 2 5 4" xfId="34922"/>
    <cellStyle name="Normal 5 2 7 2 6" xfId="11490"/>
    <cellStyle name="Normal 5 2 7 2 6 2" xfId="24093"/>
    <cellStyle name="Normal 5 2 7 2 6 2 2" xfId="59309"/>
    <cellStyle name="Normal 5 2 7 2 6 3" xfId="46712"/>
    <cellStyle name="Normal 5 2 7 2 6 4" xfId="36698"/>
    <cellStyle name="Normal 5 2 7 2 7" xfId="15857"/>
    <cellStyle name="Normal 5 2 7 2 7 2" xfId="51073"/>
    <cellStyle name="Normal 5 2 7 2 7 3" xfId="28462"/>
    <cellStyle name="Normal 5 2 7 2 8" xfId="12948"/>
    <cellStyle name="Normal 5 2 7 2 8 2" xfId="48166"/>
    <cellStyle name="Normal 5 2 7 2 9" xfId="38476"/>
    <cellStyle name="Normal 5 2 7 3" xfId="3516"/>
    <cellStyle name="Normal 5 2 7 3 10" xfId="27011"/>
    <cellStyle name="Normal 5 2 7 3 11" xfId="61415"/>
    <cellStyle name="Normal 5 2 7 3 2" xfId="5312"/>
    <cellStyle name="Normal 5 2 7 3 2 2" xfId="17958"/>
    <cellStyle name="Normal 5 2 7 3 2 2 2" xfId="53174"/>
    <cellStyle name="Normal 5 2 7 3 2 3" xfId="40577"/>
    <cellStyle name="Normal 5 2 7 3 2 4" xfId="30563"/>
    <cellStyle name="Normal 5 2 7 3 3" xfId="6782"/>
    <cellStyle name="Normal 5 2 7 3 3 2" xfId="19412"/>
    <cellStyle name="Normal 5 2 7 3 3 2 2" xfId="54628"/>
    <cellStyle name="Normal 5 2 7 3 3 3" xfId="42031"/>
    <cellStyle name="Normal 5 2 7 3 3 4" xfId="32017"/>
    <cellStyle name="Normal 5 2 7 3 4" xfId="8241"/>
    <cellStyle name="Normal 5 2 7 3 4 2" xfId="20866"/>
    <cellStyle name="Normal 5 2 7 3 4 2 2" xfId="56082"/>
    <cellStyle name="Normal 5 2 7 3 4 3" xfId="43485"/>
    <cellStyle name="Normal 5 2 7 3 4 4" xfId="33471"/>
    <cellStyle name="Normal 5 2 7 3 5" xfId="10022"/>
    <cellStyle name="Normal 5 2 7 3 5 2" xfId="22642"/>
    <cellStyle name="Normal 5 2 7 3 5 2 2" xfId="57858"/>
    <cellStyle name="Normal 5 2 7 3 5 3" xfId="45261"/>
    <cellStyle name="Normal 5 2 7 3 5 4" xfId="35247"/>
    <cellStyle name="Normal 5 2 7 3 6" xfId="11815"/>
    <cellStyle name="Normal 5 2 7 3 6 2" xfId="24418"/>
    <cellStyle name="Normal 5 2 7 3 6 2 2" xfId="59634"/>
    <cellStyle name="Normal 5 2 7 3 6 3" xfId="47037"/>
    <cellStyle name="Normal 5 2 7 3 6 4" xfId="37023"/>
    <cellStyle name="Normal 5 2 7 3 7" xfId="16182"/>
    <cellStyle name="Normal 5 2 7 3 7 2" xfId="51398"/>
    <cellStyle name="Normal 5 2 7 3 7 3" xfId="28787"/>
    <cellStyle name="Normal 5 2 7 3 8" xfId="14404"/>
    <cellStyle name="Normal 5 2 7 3 8 2" xfId="49622"/>
    <cellStyle name="Normal 5 2 7 3 9" xfId="38801"/>
    <cellStyle name="Normal 5 2 7 4" xfId="2678"/>
    <cellStyle name="Normal 5 2 7 4 10" xfId="26202"/>
    <cellStyle name="Normal 5 2 7 4 11" xfId="60606"/>
    <cellStyle name="Normal 5 2 7 4 2" xfId="4503"/>
    <cellStyle name="Normal 5 2 7 4 2 2" xfId="17149"/>
    <cellStyle name="Normal 5 2 7 4 2 2 2" xfId="52365"/>
    <cellStyle name="Normal 5 2 7 4 2 3" xfId="39768"/>
    <cellStyle name="Normal 5 2 7 4 2 4" xfId="29754"/>
    <cellStyle name="Normal 5 2 7 4 3" xfId="5973"/>
    <cellStyle name="Normal 5 2 7 4 3 2" xfId="18603"/>
    <cellStyle name="Normal 5 2 7 4 3 2 2" xfId="53819"/>
    <cellStyle name="Normal 5 2 7 4 3 3" xfId="41222"/>
    <cellStyle name="Normal 5 2 7 4 3 4" xfId="31208"/>
    <cellStyle name="Normal 5 2 7 4 4" xfId="7432"/>
    <cellStyle name="Normal 5 2 7 4 4 2" xfId="20057"/>
    <cellStyle name="Normal 5 2 7 4 4 2 2" xfId="55273"/>
    <cellStyle name="Normal 5 2 7 4 4 3" xfId="42676"/>
    <cellStyle name="Normal 5 2 7 4 4 4" xfId="32662"/>
    <cellStyle name="Normal 5 2 7 4 5" xfId="9213"/>
    <cellStyle name="Normal 5 2 7 4 5 2" xfId="21833"/>
    <cellStyle name="Normal 5 2 7 4 5 2 2" xfId="57049"/>
    <cellStyle name="Normal 5 2 7 4 5 3" xfId="44452"/>
    <cellStyle name="Normal 5 2 7 4 5 4" xfId="34438"/>
    <cellStyle name="Normal 5 2 7 4 6" xfId="11006"/>
    <cellStyle name="Normal 5 2 7 4 6 2" xfId="23609"/>
    <cellStyle name="Normal 5 2 7 4 6 2 2" xfId="58825"/>
    <cellStyle name="Normal 5 2 7 4 6 3" xfId="46228"/>
    <cellStyle name="Normal 5 2 7 4 6 4" xfId="36214"/>
    <cellStyle name="Normal 5 2 7 4 7" xfId="15373"/>
    <cellStyle name="Normal 5 2 7 4 7 2" xfId="50589"/>
    <cellStyle name="Normal 5 2 7 4 7 3" xfId="27978"/>
    <cellStyle name="Normal 5 2 7 4 8" xfId="13595"/>
    <cellStyle name="Normal 5 2 7 4 8 2" xfId="48813"/>
    <cellStyle name="Normal 5 2 7 4 9" xfId="37992"/>
    <cellStyle name="Normal 5 2 7 5" xfId="3841"/>
    <cellStyle name="Normal 5 2 7 5 2" xfId="8564"/>
    <cellStyle name="Normal 5 2 7 5 2 2" xfId="21189"/>
    <cellStyle name="Normal 5 2 7 5 2 2 2" xfId="56405"/>
    <cellStyle name="Normal 5 2 7 5 2 3" xfId="43808"/>
    <cellStyle name="Normal 5 2 7 5 2 4" xfId="33794"/>
    <cellStyle name="Normal 5 2 7 5 3" xfId="10345"/>
    <cellStyle name="Normal 5 2 7 5 3 2" xfId="22965"/>
    <cellStyle name="Normal 5 2 7 5 3 2 2" xfId="58181"/>
    <cellStyle name="Normal 5 2 7 5 3 3" xfId="45584"/>
    <cellStyle name="Normal 5 2 7 5 3 4" xfId="35570"/>
    <cellStyle name="Normal 5 2 7 5 4" xfId="12140"/>
    <cellStyle name="Normal 5 2 7 5 4 2" xfId="24741"/>
    <cellStyle name="Normal 5 2 7 5 4 2 2" xfId="59957"/>
    <cellStyle name="Normal 5 2 7 5 4 3" xfId="47360"/>
    <cellStyle name="Normal 5 2 7 5 4 4" xfId="37346"/>
    <cellStyle name="Normal 5 2 7 5 5" xfId="16505"/>
    <cellStyle name="Normal 5 2 7 5 5 2" xfId="51721"/>
    <cellStyle name="Normal 5 2 7 5 5 3" xfId="29110"/>
    <cellStyle name="Normal 5 2 7 5 6" xfId="14727"/>
    <cellStyle name="Normal 5 2 7 5 6 2" xfId="49945"/>
    <cellStyle name="Normal 5 2 7 5 7" xfId="39124"/>
    <cellStyle name="Normal 5 2 7 5 8" xfId="27334"/>
    <cellStyle name="Normal 5 2 7 6" xfId="4181"/>
    <cellStyle name="Normal 5 2 7 6 2" xfId="16827"/>
    <cellStyle name="Normal 5 2 7 6 2 2" xfId="52043"/>
    <cellStyle name="Normal 5 2 7 6 2 3" xfId="29432"/>
    <cellStyle name="Normal 5 2 7 6 3" xfId="13273"/>
    <cellStyle name="Normal 5 2 7 6 3 2" xfId="48491"/>
    <cellStyle name="Normal 5 2 7 6 4" xfId="39446"/>
    <cellStyle name="Normal 5 2 7 6 5" xfId="25880"/>
    <cellStyle name="Normal 5 2 7 7" xfId="5651"/>
    <cellStyle name="Normal 5 2 7 7 2" xfId="18281"/>
    <cellStyle name="Normal 5 2 7 7 2 2" xfId="53497"/>
    <cellStyle name="Normal 5 2 7 7 3" xfId="40900"/>
    <cellStyle name="Normal 5 2 7 7 4" xfId="30886"/>
    <cellStyle name="Normal 5 2 7 8" xfId="7110"/>
    <cellStyle name="Normal 5 2 7 8 2" xfId="19735"/>
    <cellStyle name="Normal 5 2 7 8 2 2" xfId="54951"/>
    <cellStyle name="Normal 5 2 7 8 3" xfId="42354"/>
    <cellStyle name="Normal 5 2 7 8 4" xfId="32340"/>
    <cellStyle name="Normal 5 2 7 9" xfId="8891"/>
    <cellStyle name="Normal 5 2 7 9 2" xfId="21511"/>
    <cellStyle name="Normal 5 2 7 9 2 2" xfId="56727"/>
    <cellStyle name="Normal 5 2 7 9 3" xfId="44130"/>
    <cellStyle name="Normal 5 2 7 9 4" xfId="34116"/>
    <cellStyle name="Normal 5 2 8" xfId="3012"/>
    <cellStyle name="Normal 5 2 8 10" xfId="25386"/>
    <cellStyle name="Normal 5 2 8 11" xfId="60921"/>
    <cellStyle name="Normal 5 2 8 2" xfId="4818"/>
    <cellStyle name="Normal 5 2 8 2 2" xfId="17464"/>
    <cellStyle name="Normal 5 2 8 2 2 2" xfId="52680"/>
    <cellStyle name="Normal 5 2 8 2 2 3" xfId="30069"/>
    <cellStyle name="Normal 5 2 8 2 3" xfId="13910"/>
    <cellStyle name="Normal 5 2 8 2 3 2" xfId="49128"/>
    <cellStyle name="Normal 5 2 8 2 4" xfId="40083"/>
    <cellStyle name="Normal 5 2 8 2 5" xfId="26517"/>
    <cellStyle name="Normal 5 2 8 3" xfId="6288"/>
    <cellStyle name="Normal 5 2 8 3 2" xfId="18918"/>
    <cellStyle name="Normal 5 2 8 3 2 2" xfId="54134"/>
    <cellStyle name="Normal 5 2 8 3 3" xfId="41537"/>
    <cellStyle name="Normal 5 2 8 3 4" xfId="31523"/>
    <cellStyle name="Normal 5 2 8 4" xfId="7747"/>
    <cellStyle name="Normal 5 2 8 4 2" xfId="20372"/>
    <cellStyle name="Normal 5 2 8 4 2 2" xfId="55588"/>
    <cellStyle name="Normal 5 2 8 4 3" xfId="42991"/>
    <cellStyle name="Normal 5 2 8 4 4" xfId="32977"/>
    <cellStyle name="Normal 5 2 8 5" xfId="9528"/>
    <cellStyle name="Normal 5 2 8 5 2" xfId="22148"/>
    <cellStyle name="Normal 5 2 8 5 2 2" xfId="57364"/>
    <cellStyle name="Normal 5 2 8 5 3" xfId="44767"/>
    <cellStyle name="Normal 5 2 8 5 4" xfId="34753"/>
    <cellStyle name="Normal 5 2 8 6" xfId="11321"/>
    <cellStyle name="Normal 5 2 8 6 2" xfId="23924"/>
    <cellStyle name="Normal 5 2 8 6 2 2" xfId="59140"/>
    <cellStyle name="Normal 5 2 8 6 3" xfId="46543"/>
    <cellStyle name="Normal 5 2 8 6 4" xfId="36529"/>
    <cellStyle name="Normal 5 2 8 7" xfId="15688"/>
    <cellStyle name="Normal 5 2 8 7 2" xfId="50904"/>
    <cellStyle name="Normal 5 2 8 7 3" xfId="28293"/>
    <cellStyle name="Normal 5 2 8 8" xfId="12779"/>
    <cellStyle name="Normal 5 2 8 8 2" xfId="47997"/>
    <cellStyle name="Normal 5 2 8 9" xfId="38307"/>
    <cellStyle name="Normal 5 2 9" xfId="3024"/>
    <cellStyle name="Normal 5 2 9 10" xfId="25398"/>
    <cellStyle name="Normal 5 2 9 11" xfId="60933"/>
    <cellStyle name="Normal 5 2 9 2" xfId="4830"/>
    <cellStyle name="Normal 5 2 9 2 2" xfId="17476"/>
    <cellStyle name="Normal 5 2 9 2 2 2" xfId="52692"/>
    <cellStyle name="Normal 5 2 9 2 2 3" xfId="30081"/>
    <cellStyle name="Normal 5 2 9 2 3" xfId="13922"/>
    <cellStyle name="Normal 5 2 9 2 3 2" xfId="49140"/>
    <cellStyle name="Normal 5 2 9 2 4" xfId="40095"/>
    <cellStyle name="Normal 5 2 9 2 5" xfId="26529"/>
    <cellStyle name="Normal 5 2 9 3" xfId="6300"/>
    <cellStyle name="Normal 5 2 9 3 2" xfId="18930"/>
    <cellStyle name="Normal 5 2 9 3 2 2" xfId="54146"/>
    <cellStyle name="Normal 5 2 9 3 3" xfId="41549"/>
    <cellStyle name="Normal 5 2 9 3 4" xfId="31535"/>
    <cellStyle name="Normal 5 2 9 4" xfId="7759"/>
    <cellStyle name="Normal 5 2 9 4 2" xfId="20384"/>
    <cellStyle name="Normal 5 2 9 4 2 2" xfId="55600"/>
    <cellStyle name="Normal 5 2 9 4 3" xfId="43003"/>
    <cellStyle name="Normal 5 2 9 4 4" xfId="32989"/>
    <cellStyle name="Normal 5 2 9 5" xfId="9540"/>
    <cellStyle name="Normal 5 2 9 5 2" xfId="22160"/>
    <cellStyle name="Normal 5 2 9 5 2 2" xfId="57376"/>
    <cellStyle name="Normal 5 2 9 5 3" xfId="44779"/>
    <cellStyle name="Normal 5 2 9 5 4" xfId="34765"/>
    <cellStyle name="Normal 5 2 9 6" xfId="11333"/>
    <cellStyle name="Normal 5 2 9 6 2" xfId="23936"/>
    <cellStyle name="Normal 5 2 9 6 2 2" xfId="59152"/>
    <cellStyle name="Normal 5 2 9 6 3" xfId="46555"/>
    <cellStyle name="Normal 5 2 9 6 4" xfId="36541"/>
    <cellStyle name="Normal 5 2 9 7" xfId="15700"/>
    <cellStyle name="Normal 5 2 9 7 2" xfId="50916"/>
    <cellStyle name="Normal 5 2 9 7 3" xfId="28305"/>
    <cellStyle name="Normal 5 2 9 8" xfId="12791"/>
    <cellStyle name="Normal 5 2 9 8 2" xfId="48009"/>
    <cellStyle name="Normal 5 2 9 9" xfId="38319"/>
    <cellStyle name="Normal 5 2_District Target Attainment" xfId="1403"/>
    <cellStyle name="Normal 5 3" xfId="1404"/>
    <cellStyle name="Normal 5 3 10" xfId="3680"/>
    <cellStyle name="Normal 5 3 10 2" xfId="8404"/>
    <cellStyle name="Normal 5 3 10 2 2" xfId="21029"/>
    <cellStyle name="Normal 5 3 10 2 2 2" xfId="56245"/>
    <cellStyle name="Normal 5 3 10 2 3" xfId="43648"/>
    <cellStyle name="Normal 5 3 10 2 4" xfId="33634"/>
    <cellStyle name="Normal 5 3 10 3" xfId="10185"/>
    <cellStyle name="Normal 5 3 10 3 2" xfId="22805"/>
    <cellStyle name="Normal 5 3 10 3 2 2" xfId="58021"/>
    <cellStyle name="Normal 5 3 10 3 3" xfId="45424"/>
    <cellStyle name="Normal 5 3 10 3 4" xfId="35410"/>
    <cellStyle name="Normal 5 3 10 4" xfId="11980"/>
    <cellStyle name="Normal 5 3 10 4 2" xfId="24581"/>
    <cellStyle name="Normal 5 3 10 4 2 2" xfId="59797"/>
    <cellStyle name="Normal 5 3 10 4 3" xfId="47200"/>
    <cellStyle name="Normal 5 3 10 4 4" xfId="37186"/>
    <cellStyle name="Normal 5 3 10 5" xfId="16345"/>
    <cellStyle name="Normal 5 3 10 5 2" xfId="51561"/>
    <cellStyle name="Normal 5 3 10 5 3" xfId="28950"/>
    <cellStyle name="Normal 5 3 10 6" xfId="14567"/>
    <cellStyle name="Normal 5 3 10 6 2" xfId="49785"/>
    <cellStyle name="Normal 5 3 10 7" xfId="38964"/>
    <cellStyle name="Normal 5 3 10 8" xfId="27174"/>
    <cellStyle name="Normal 5 3 11" xfId="4012"/>
    <cellStyle name="Normal 5 3 11 2" xfId="16667"/>
    <cellStyle name="Normal 5 3 11 2 2" xfId="51883"/>
    <cellStyle name="Normal 5 3 11 2 3" xfId="29272"/>
    <cellStyle name="Normal 5 3 11 3" xfId="13113"/>
    <cellStyle name="Normal 5 3 11 3 2" xfId="48331"/>
    <cellStyle name="Normal 5 3 11 4" xfId="39286"/>
    <cellStyle name="Normal 5 3 11 5" xfId="25720"/>
    <cellStyle name="Normal 5 3 12" xfId="5491"/>
    <cellStyle name="Normal 5 3 12 2" xfId="18121"/>
    <cellStyle name="Normal 5 3 12 2 2" xfId="53337"/>
    <cellStyle name="Normal 5 3 12 3" xfId="40740"/>
    <cellStyle name="Normal 5 3 12 4" xfId="30726"/>
    <cellStyle name="Normal 5 3 13" xfId="6947"/>
    <cellStyle name="Normal 5 3 13 2" xfId="19575"/>
    <cellStyle name="Normal 5 3 13 2 2" xfId="54791"/>
    <cellStyle name="Normal 5 3 13 3" xfId="42194"/>
    <cellStyle name="Normal 5 3 13 4" xfId="32180"/>
    <cellStyle name="Normal 5 3 14" xfId="8729"/>
    <cellStyle name="Normal 5 3 14 2" xfId="21351"/>
    <cellStyle name="Normal 5 3 14 2 2" xfId="56567"/>
    <cellStyle name="Normal 5 3 14 3" xfId="43970"/>
    <cellStyle name="Normal 5 3 14 4" xfId="33956"/>
    <cellStyle name="Normal 5 3 15" xfId="10728"/>
    <cellStyle name="Normal 5 3 15 2" xfId="23339"/>
    <cellStyle name="Normal 5 3 15 2 2" xfId="58555"/>
    <cellStyle name="Normal 5 3 15 3" xfId="45958"/>
    <cellStyle name="Normal 5 3 15 4" xfId="35944"/>
    <cellStyle name="Normal 5 3 16" xfId="14890"/>
    <cellStyle name="Normal 5 3 16 2" xfId="50107"/>
    <cellStyle name="Normal 5 3 16 3" xfId="27496"/>
    <cellStyle name="Normal 5 3 17" xfId="12304"/>
    <cellStyle name="Normal 5 3 17 2" xfId="47522"/>
    <cellStyle name="Normal 5 3 18" xfId="37509"/>
    <cellStyle name="Normal 5 3 19" xfId="24911"/>
    <cellStyle name="Normal 5 3 2" xfId="1405"/>
    <cellStyle name="Normal 5 3 2 10" xfId="5492"/>
    <cellStyle name="Normal 5 3 2 10 2" xfId="18122"/>
    <cellStyle name="Normal 5 3 2 10 2 2" xfId="53338"/>
    <cellStyle name="Normal 5 3 2 10 3" xfId="40741"/>
    <cellStyle name="Normal 5 3 2 10 4" xfId="30727"/>
    <cellStyle name="Normal 5 3 2 11" xfId="6948"/>
    <cellStyle name="Normal 5 3 2 11 2" xfId="19576"/>
    <cellStyle name="Normal 5 3 2 11 2 2" xfId="54792"/>
    <cellStyle name="Normal 5 3 2 11 3" xfId="42195"/>
    <cellStyle name="Normal 5 3 2 11 4" xfId="32181"/>
    <cellStyle name="Normal 5 3 2 12" xfId="8730"/>
    <cellStyle name="Normal 5 3 2 12 2" xfId="21352"/>
    <cellStyle name="Normal 5 3 2 12 2 2" xfId="56568"/>
    <cellStyle name="Normal 5 3 2 12 3" xfId="43971"/>
    <cellStyle name="Normal 5 3 2 12 4" xfId="33957"/>
    <cellStyle name="Normal 5 3 2 13" xfId="10729"/>
    <cellStyle name="Normal 5 3 2 13 2" xfId="23340"/>
    <cellStyle name="Normal 5 3 2 13 2 2" xfId="58556"/>
    <cellStyle name="Normal 5 3 2 13 3" xfId="45959"/>
    <cellStyle name="Normal 5 3 2 13 4" xfId="35945"/>
    <cellStyle name="Normal 5 3 2 14" xfId="14891"/>
    <cellStyle name="Normal 5 3 2 14 2" xfId="50108"/>
    <cellStyle name="Normal 5 3 2 14 3" xfId="27497"/>
    <cellStyle name="Normal 5 3 2 15" xfId="12305"/>
    <cellStyle name="Normal 5 3 2 15 2" xfId="47523"/>
    <cellStyle name="Normal 5 3 2 16" xfId="37510"/>
    <cellStyle name="Normal 5 3 2 17" xfId="24912"/>
    <cellStyle name="Normal 5 3 2 18" xfId="60125"/>
    <cellStyle name="Normal 5 3 2 2" xfId="1406"/>
    <cellStyle name="Normal 5 3 2 2 10" xfId="7022"/>
    <cellStyle name="Normal 5 3 2 2 10 2" xfId="19648"/>
    <cellStyle name="Normal 5 3 2 2 10 2 2" xfId="54864"/>
    <cellStyle name="Normal 5 3 2 2 10 3" xfId="42267"/>
    <cellStyle name="Normal 5 3 2 2 10 4" xfId="32253"/>
    <cellStyle name="Normal 5 3 2 2 11" xfId="8803"/>
    <cellStyle name="Normal 5 3 2 2 11 2" xfId="21424"/>
    <cellStyle name="Normal 5 3 2 2 11 2 2" xfId="56640"/>
    <cellStyle name="Normal 5 3 2 2 11 3" xfId="44043"/>
    <cellStyle name="Normal 5 3 2 2 11 4" xfId="34029"/>
    <cellStyle name="Normal 5 3 2 2 12" xfId="10730"/>
    <cellStyle name="Normal 5 3 2 2 12 2" xfId="23341"/>
    <cellStyle name="Normal 5 3 2 2 12 2 2" xfId="58557"/>
    <cellStyle name="Normal 5 3 2 2 12 3" xfId="45960"/>
    <cellStyle name="Normal 5 3 2 2 12 4" xfId="35946"/>
    <cellStyle name="Normal 5 3 2 2 13" xfId="14963"/>
    <cellStyle name="Normal 5 3 2 2 13 2" xfId="50180"/>
    <cellStyle name="Normal 5 3 2 2 13 3" xfId="27569"/>
    <cellStyle name="Normal 5 3 2 2 14" xfId="12377"/>
    <cellStyle name="Normal 5 3 2 2 14 2" xfId="47595"/>
    <cellStyle name="Normal 5 3 2 2 15" xfId="37582"/>
    <cellStyle name="Normal 5 3 2 2 16" xfId="24984"/>
    <cellStyle name="Normal 5 3 2 2 17" xfId="60197"/>
    <cellStyle name="Normal 5 3 2 2 2" xfId="1407"/>
    <cellStyle name="Normal 5 3 2 2 2 10" xfId="10731"/>
    <cellStyle name="Normal 5 3 2 2 2 10 2" xfId="23342"/>
    <cellStyle name="Normal 5 3 2 2 2 10 2 2" xfId="58558"/>
    <cellStyle name="Normal 5 3 2 2 2 10 3" xfId="45961"/>
    <cellStyle name="Normal 5 3 2 2 2 10 4" xfId="35947"/>
    <cellStyle name="Normal 5 3 2 2 2 11" xfId="15118"/>
    <cellStyle name="Normal 5 3 2 2 2 11 2" xfId="50334"/>
    <cellStyle name="Normal 5 3 2 2 2 11 3" xfId="27723"/>
    <cellStyle name="Normal 5 3 2 2 2 12" xfId="12531"/>
    <cellStyle name="Normal 5 3 2 2 2 12 2" xfId="47749"/>
    <cellStyle name="Normal 5 3 2 2 2 13" xfId="37737"/>
    <cellStyle name="Normal 5 3 2 2 2 14" xfId="25138"/>
    <cellStyle name="Normal 5 3 2 2 2 15" xfId="60351"/>
    <cellStyle name="Normal 5 3 2 2 2 2" xfId="3254"/>
    <cellStyle name="Normal 5 3 2 2 2 2 10" xfId="25622"/>
    <cellStyle name="Normal 5 3 2 2 2 2 11" xfId="61157"/>
    <cellStyle name="Normal 5 3 2 2 2 2 2" xfId="5054"/>
    <cellStyle name="Normal 5 3 2 2 2 2 2 2" xfId="17700"/>
    <cellStyle name="Normal 5 3 2 2 2 2 2 2 2" xfId="52916"/>
    <cellStyle name="Normal 5 3 2 2 2 2 2 2 3" xfId="30305"/>
    <cellStyle name="Normal 5 3 2 2 2 2 2 3" xfId="14146"/>
    <cellStyle name="Normal 5 3 2 2 2 2 2 3 2" xfId="49364"/>
    <cellStyle name="Normal 5 3 2 2 2 2 2 4" xfId="40319"/>
    <cellStyle name="Normal 5 3 2 2 2 2 2 5" xfId="26753"/>
    <cellStyle name="Normal 5 3 2 2 2 2 3" xfId="6524"/>
    <cellStyle name="Normal 5 3 2 2 2 2 3 2" xfId="19154"/>
    <cellStyle name="Normal 5 3 2 2 2 2 3 2 2" xfId="54370"/>
    <cellStyle name="Normal 5 3 2 2 2 2 3 3" xfId="41773"/>
    <cellStyle name="Normal 5 3 2 2 2 2 3 4" xfId="31759"/>
    <cellStyle name="Normal 5 3 2 2 2 2 4" xfId="7983"/>
    <cellStyle name="Normal 5 3 2 2 2 2 4 2" xfId="20608"/>
    <cellStyle name="Normal 5 3 2 2 2 2 4 2 2" xfId="55824"/>
    <cellStyle name="Normal 5 3 2 2 2 2 4 3" xfId="43227"/>
    <cellStyle name="Normal 5 3 2 2 2 2 4 4" xfId="33213"/>
    <cellStyle name="Normal 5 3 2 2 2 2 5" xfId="9764"/>
    <cellStyle name="Normal 5 3 2 2 2 2 5 2" xfId="22384"/>
    <cellStyle name="Normal 5 3 2 2 2 2 5 2 2" xfId="57600"/>
    <cellStyle name="Normal 5 3 2 2 2 2 5 3" xfId="45003"/>
    <cellStyle name="Normal 5 3 2 2 2 2 5 4" xfId="34989"/>
    <cellStyle name="Normal 5 3 2 2 2 2 6" xfId="11557"/>
    <cellStyle name="Normal 5 3 2 2 2 2 6 2" xfId="24160"/>
    <cellStyle name="Normal 5 3 2 2 2 2 6 2 2" xfId="59376"/>
    <cellStyle name="Normal 5 3 2 2 2 2 6 3" xfId="46779"/>
    <cellStyle name="Normal 5 3 2 2 2 2 6 4" xfId="36765"/>
    <cellStyle name="Normal 5 3 2 2 2 2 7" xfId="15924"/>
    <cellStyle name="Normal 5 3 2 2 2 2 7 2" xfId="51140"/>
    <cellStyle name="Normal 5 3 2 2 2 2 7 3" xfId="28529"/>
    <cellStyle name="Normal 5 3 2 2 2 2 8" xfId="13015"/>
    <cellStyle name="Normal 5 3 2 2 2 2 8 2" xfId="48233"/>
    <cellStyle name="Normal 5 3 2 2 2 2 9" xfId="38543"/>
    <cellStyle name="Normal 5 3 2 2 2 3" xfId="3583"/>
    <cellStyle name="Normal 5 3 2 2 2 3 10" xfId="27078"/>
    <cellStyle name="Normal 5 3 2 2 2 3 11" xfId="61482"/>
    <cellStyle name="Normal 5 3 2 2 2 3 2" xfId="5379"/>
    <cellStyle name="Normal 5 3 2 2 2 3 2 2" xfId="18025"/>
    <cellStyle name="Normal 5 3 2 2 2 3 2 2 2" xfId="53241"/>
    <cellStyle name="Normal 5 3 2 2 2 3 2 3" xfId="40644"/>
    <cellStyle name="Normal 5 3 2 2 2 3 2 4" xfId="30630"/>
    <cellStyle name="Normal 5 3 2 2 2 3 3" xfId="6849"/>
    <cellStyle name="Normal 5 3 2 2 2 3 3 2" xfId="19479"/>
    <cellStyle name="Normal 5 3 2 2 2 3 3 2 2" xfId="54695"/>
    <cellStyle name="Normal 5 3 2 2 2 3 3 3" xfId="42098"/>
    <cellStyle name="Normal 5 3 2 2 2 3 3 4" xfId="32084"/>
    <cellStyle name="Normal 5 3 2 2 2 3 4" xfId="8308"/>
    <cellStyle name="Normal 5 3 2 2 2 3 4 2" xfId="20933"/>
    <cellStyle name="Normal 5 3 2 2 2 3 4 2 2" xfId="56149"/>
    <cellStyle name="Normal 5 3 2 2 2 3 4 3" xfId="43552"/>
    <cellStyle name="Normal 5 3 2 2 2 3 4 4" xfId="33538"/>
    <cellStyle name="Normal 5 3 2 2 2 3 5" xfId="10089"/>
    <cellStyle name="Normal 5 3 2 2 2 3 5 2" xfId="22709"/>
    <cellStyle name="Normal 5 3 2 2 2 3 5 2 2" xfId="57925"/>
    <cellStyle name="Normal 5 3 2 2 2 3 5 3" xfId="45328"/>
    <cellStyle name="Normal 5 3 2 2 2 3 5 4" xfId="35314"/>
    <cellStyle name="Normal 5 3 2 2 2 3 6" xfId="11882"/>
    <cellStyle name="Normal 5 3 2 2 2 3 6 2" xfId="24485"/>
    <cellStyle name="Normal 5 3 2 2 2 3 6 2 2" xfId="59701"/>
    <cellStyle name="Normal 5 3 2 2 2 3 6 3" xfId="47104"/>
    <cellStyle name="Normal 5 3 2 2 2 3 6 4" xfId="37090"/>
    <cellStyle name="Normal 5 3 2 2 2 3 7" xfId="16249"/>
    <cellStyle name="Normal 5 3 2 2 2 3 7 2" xfId="51465"/>
    <cellStyle name="Normal 5 3 2 2 2 3 7 3" xfId="28854"/>
    <cellStyle name="Normal 5 3 2 2 2 3 8" xfId="14471"/>
    <cellStyle name="Normal 5 3 2 2 2 3 8 2" xfId="49689"/>
    <cellStyle name="Normal 5 3 2 2 2 3 9" xfId="38868"/>
    <cellStyle name="Normal 5 3 2 2 2 4" xfId="2745"/>
    <cellStyle name="Normal 5 3 2 2 2 4 10" xfId="26269"/>
    <cellStyle name="Normal 5 3 2 2 2 4 11" xfId="60673"/>
    <cellStyle name="Normal 5 3 2 2 2 4 2" xfId="4570"/>
    <cellStyle name="Normal 5 3 2 2 2 4 2 2" xfId="17216"/>
    <cellStyle name="Normal 5 3 2 2 2 4 2 2 2" xfId="52432"/>
    <cellStyle name="Normal 5 3 2 2 2 4 2 3" xfId="39835"/>
    <cellStyle name="Normal 5 3 2 2 2 4 2 4" xfId="29821"/>
    <cellStyle name="Normal 5 3 2 2 2 4 3" xfId="6040"/>
    <cellStyle name="Normal 5 3 2 2 2 4 3 2" xfId="18670"/>
    <cellStyle name="Normal 5 3 2 2 2 4 3 2 2" xfId="53886"/>
    <cellStyle name="Normal 5 3 2 2 2 4 3 3" xfId="41289"/>
    <cellStyle name="Normal 5 3 2 2 2 4 3 4" xfId="31275"/>
    <cellStyle name="Normal 5 3 2 2 2 4 4" xfId="7499"/>
    <cellStyle name="Normal 5 3 2 2 2 4 4 2" xfId="20124"/>
    <cellStyle name="Normal 5 3 2 2 2 4 4 2 2" xfId="55340"/>
    <cellStyle name="Normal 5 3 2 2 2 4 4 3" xfId="42743"/>
    <cellStyle name="Normal 5 3 2 2 2 4 4 4" xfId="32729"/>
    <cellStyle name="Normal 5 3 2 2 2 4 5" xfId="9280"/>
    <cellStyle name="Normal 5 3 2 2 2 4 5 2" xfId="21900"/>
    <cellStyle name="Normal 5 3 2 2 2 4 5 2 2" xfId="57116"/>
    <cellStyle name="Normal 5 3 2 2 2 4 5 3" xfId="44519"/>
    <cellStyle name="Normal 5 3 2 2 2 4 5 4" xfId="34505"/>
    <cellStyle name="Normal 5 3 2 2 2 4 6" xfId="11073"/>
    <cellStyle name="Normal 5 3 2 2 2 4 6 2" xfId="23676"/>
    <cellStyle name="Normal 5 3 2 2 2 4 6 2 2" xfId="58892"/>
    <cellStyle name="Normal 5 3 2 2 2 4 6 3" xfId="46295"/>
    <cellStyle name="Normal 5 3 2 2 2 4 6 4" xfId="36281"/>
    <cellStyle name="Normal 5 3 2 2 2 4 7" xfId="15440"/>
    <cellStyle name="Normal 5 3 2 2 2 4 7 2" xfId="50656"/>
    <cellStyle name="Normal 5 3 2 2 2 4 7 3" xfId="28045"/>
    <cellStyle name="Normal 5 3 2 2 2 4 8" xfId="13662"/>
    <cellStyle name="Normal 5 3 2 2 2 4 8 2" xfId="48880"/>
    <cellStyle name="Normal 5 3 2 2 2 4 9" xfId="38059"/>
    <cellStyle name="Normal 5 3 2 2 2 5" xfId="3908"/>
    <cellStyle name="Normal 5 3 2 2 2 5 2" xfId="8631"/>
    <cellStyle name="Normal 5 3 2 2 2 5 2 2" xfId="21256"/>
    <cellStyle name="Normal 5 3 2 2 2 5 2 2 2" xfId="56472"/>
    <cellStyle name="Normal 5 3 2 2 2 5 2 3" xfId="43875"/>
    <cellStyle name="Normal 5 3 2 2 2 5 2 4" xfId="33861"/>
    <cellStyle name="Normal 5 3 2 2 2 5 3" xfId="10412"/>
    <cellStyle name="Normal 5 3 2 2 2 5 3 2" xfId="23032"/>
    <cellStyle name="Normal 5 3 2 2 2 5 3 2 2" xfId="58248"/>
    <cellStyle name="Normal 5 3 2 2 2 5 3 3" xfId="45651"/>
    <cellStyle name="Normal 5 3 2 2 2 5 3 4" xfId="35637"/>
    <cellStyle name="Normal 5 3 2 2 2 5 4" xfId="12207"/>
    <cellStyle name="Normal 5 3 2 2 2 5 4 2" xfId="24808"/>
    <cellStyle name="Normal 5 3 2 2 2 5 4 2 2" xfId="60024"/>
    <cellStyle name="Normal 5 3 2 2 2 5 4 3" xfId="47427"/>
    <cellStyle name="Normal 5 3 2 2 2 5 4 4" xfId="37413"/>
    <cellStyle name="Normal 5 3 2 2 2 5 5" xfId="16572"/>
    <cellStyle name="Normal 5 3 2 2 2 5 5 2" xfId="51788"/>
    <cellStyle name="Normal 5 3 2 2 2 5 5 3" xfId="29177"/>
    <cellStyle name="Normal 5 3 2 2 2 5 6" xfId="14794"/>
    <cellStyle name="Normal 5 3 2 2 2 5 6 2" xfId="50012"/>
    <cellStyle name="Normal 5 3 2 2 2 5 7" xfId="39191"/>
    <cellStyle name="Normal 5 3 2 2 2 5 8" xfId="27401"/>
    <cellStyle name="Normal 5 3 2 2 2 6" xfId="4248"/>
    <cellStyle name="Normal 5 3 2 2 2 6 2" xfId="16894"/>
    <cellStyle name="Normal 5 3 2 2 2 6 2 2" xfId="52110"/>
    <cellStyle name="Normal 5 3 2 2 2 6 2 3" xfId="29499"/>
    <cellStyle name="Normal 5 3 2 2 2 6 3" xfId="13340"/>
    <cellStyle name="Normal 5 3 2 2 2 6 3 2" xfId="48558"/>
    <cellStyle name="Normal 5 3 2 2 2 6 4" xfId="39513"/>
    <cellStyle name="Normal 5 3 2 2 2 6 5" xfId="25947"/>
    <cellStyle name="Normal 5 3 2 2 2 7" xfId="5718"/>
    <cellStyle name="Normal 5 3 2 2 2 7 2" xfId="18348"/>
    <cellStyle name="Normal 5 3 2 2 2 7 2 2" xfId="53564"/>
    <cellStyle name="Normal 5 3 2 2 2 7 3" xfId="40967"/>
    <cellStyle name="Normal 5 3 2 2 2 7 4" xfId="30953"/>
    <cellStyle name="Normal 5 3 2 2 2 8" xfId="7177"/>
    <cellStyle name="Normal 5 3 2 2 2 8 2" xfId="19802"/>
    <cellStyle name="Normal 5 3 2 2 2 8 2 2" xfId="55018"/>
    <cellStyle name="Normal 5 3 2 2 2 8 3" xfId="42421"/>
    <cellStyle name="Normal 5 3 2 2 2 8 4" xfId="32407"/>
    <cellStyle name="Normal 5 3 2 2 2 9" xfId="8958"/>
    <cellStyle name="Normal 5 3 2 2 2 9 2" xfId="21578"/>
    <cellStyle name="Normal 5 3 2 2 2 9 2 2" xfId="56794"/>
    <cellStyle name="Normal 5 3 2 2 2 9 3" xfId="44197"/>
    <cellStyle name="Normal 5 3 2 2 2 9 4" xfId="34183"/>
    <cellStyle name="Normal 5 3 2 2 3" xfId="3094"/>
    <cellStyle name="Normal 5 3 2 2 3 10" xfId="25465"/>
    <cellStyle name="Normal 5 3 2 2 3 11" xfId="61000"/>
    <cellStyle name="Normal 5 3 2 2 3 2" xfId="4897"/>
    <cellStyle name="Normal 5 3 2 2 3 2 2" xfId="17543"/>
    <cellStyle name="Normal 5 3 2 2 3 2 2 2" xfId="52759"/>
    <cellStyle name="Normal 5 3 2 2 3 2 2 3" xfId="30148"/>
    <cellStyle name="Normal 5 3 2 2 3 2 3" xfId="13989"/>
    <cellStyle name="Normal 5 3 2 2 3 2 3 2" xfId="49207"/>
    <cellStyle name="Normal 5 3 2 2 3 2 4" xfId="40162"/>
    <cellStyle name="Normal 5 3 2 2 3 2 5" xfId="26596"/>
    <cellStyle name="Normal 5 3 2 2 3 3" xfId="6367"/>
    <cellStyle name="Normal 5 3 2 2 3 3 2" xfId="18997"/>
    <cellStyle name="Normal 5 3 2 2 3 3 2 2" xfId="54213"/>
    <cellStyle name="Normal 5 3 2 2 3 3 3" xfId="41616"/>
    <cellStyle name="Normal 5 3 2 2 3 3 4" xfId="31602"/>
    <cellStyle name="Normal 5 3 2 2 3 4" xfId="7826"/>
    <cellStyle name="Normal 5 3 2 2 3 4 2" xfId="20451"/>
    <cellStyle name="Normal 5 3 2 2 3 4 2 2" xfId="55667"/>
    <cellStyle name="Normal 5 3 2 2 3 4 3" xfId="43070"/>
    <cellStyle name="Normal 5 3 2 2 3 4 4" xfId="33056"/>
    <cellStyle name="Normal 5 3 2 2 3 5" xfId="9607"/>
    <cellStyle name="Normal 5 3 2 2 3 5 2" xfId="22227"/>
    <cellStyle name="Normal 5 3 2 2 3 5 2 2" xfId="57443"/>
    <cellStyle name="Normal 5 3 2 2 3 5 3" xfId="44846"/>
    <cellStyle name="Normal 5 3 2 2 3 5 4" xfId="34832"/>
    <cellStyle name="Normal 5 3 2 2 3 6" xfId="11400"/>
    <cellStyle name="Normal 5 3 2 2 3 6 2" xfId="24003"/>
    <cellStyle name="Normal 5 3 2 2 3 6 2 2" xfId="59219"/>
    <cellStyle name="Normal 5 3 2 2 3 6 3" xfId="46622"/>
    <cellStyle name="Normal 5 3 2 2 3 6 4" xfId="36608"/>
    <cellStyle name="Normal 5 3 2 2 3 7" xfId="15767"/>
    <cellStyle name="Normal 5 3 2 2 3 7 2" xfId="50983"/>
    <cellStyle name="Normal 5 3 2 2 3 7 3" xfId="28372"/>
    <cellStyle name="Normal 5 3 2 2 3 8" xfId="12858"/>
    <cellStyle name="Normal 5 3 2 2 3 8 2" xfId="48076"/>
    <cellStyle name="Normal 5 3 2 2 3 9" xfId="38386"/>
    <cellStyle name="Normal 5 3 2 2 4" xfId="2921"/>
    <cellStyle name="Normal 5 3 2 2 4 10" xfId="25306"/>
    <cellStyle name="Normal 5 3 2 2 4 11" xfId="60841"/>
    <cellStyle name="Normal 5 3 2 2 4 2" xfId="4738"/>
    <cellStyle name="Normal 5 3 2 2 4 2 2" xfId="17384"/>
    <cellStyle name="Normal 5 3 2 2 4 2 2 2" xfId="52600"/>
    <cellStyle name="Normal 5 3 2 2 4 2 2 3" xfId="29989"/>
    <cellStyle name="Normal 5 3 2 2 4 2 3" xfId="13830"/>
    <cellStyle name="Normal 5 3 2 2 4 2 3 2" xfId="49048"/>
    <cellStyle name="Normal 5 3 2 2 4 2 4" xfId="40003"/>
    <cellStyle name="Normal 5 3 2 2 4 2 5" xfId="26437"/>
    <cellStyle name="Normal 5 3 2 2 4 3" xfId="6208"/>
    <cellStyle name="Normal 5 3 2 2 4 3 2" xfId="18838"/>
    <cellStyle name="Normal 5 3 2 2 4 3 2 2" xfId="54054"/>
    <cellStyle name="Normal 5 3 2 2 4 3 3" xfId="41457"/>
    <cellStyle name="Normal 5 3 2 2 4 3 4" xfId="31443"/>
    <cellStyle name="Normal 5 3 2 2 4 4" xfId="7667"/>
    <cellStyle name="Normal 5 3 2 2 4 4 2" xfId="20292"/>
    <cellStyle name="Normal 5 3 2 2 4 4 2 2" xfId="55508"/>
    <cellStyle name="Normal 5 3 2 2 4 4 3" xfId="42911"/>
    <cellStyle name="Normal 5 3 2 2 4 4 4" xfId="32897"/>
    <cellStyle name="Normal 5 3 2 2 4 5" xfId="9448"/>
    <cellStyle name="Normal 5 3 2 2 4 5 2" xfId="22068"/>
    <cellStyle name="Normal 5 3 2 2 4 5 2 2" xfId="57284"/>
    <cellStyle name="Normal 5 3 2 2 4 5 3" xfId="44687"/>
    <cellStyle name="Normal 5 3 2 2 4 5 4" xfId="34673"/>
    <cellStyle name="Normal 5 3 2 2 4 6" xfId="11241"/>
    <cellStyle name="Normal 5 3 2 2 4 6 2" xfId="23844"/>
    <cellStyle name="Normal 5 3 2 2 4 6 2 2" xfId="59060"/>
    <cellStyle name="Normal 5 3 2 2 4 6 3" xfId="46463"/>
    <cellStyle name="Normal 5 3 2 2 4 6 4" xfId="36449"/>
    <cellStyle name="Normal 5 3 2 2 4 7" xfId="15608"/>
    <cellStyle name="Normal 5 3 2 2 4 7 2" xfId="50824"/>
    <cellStyle name="Normal 5 3 2 2 4 7 3" xfId="28213"/>
    <cellStyle name="Normal 5 3 2 2 4 8" xfId="12699"/>
    <cellStyle name="Normal 5 3 2 2 4 8 2" xfId="47917"/>
    <cellStyle name="Normal 5 3 2 2 4 9" xfId="38227"/>
    <cellStyle name="Normal 5 3 2 2 5" xfId="3429"/>
    <cellStyle name="Normal 5 3 2 2 5 10" xfId="26924"/>
    <cellStyle name="Normal 5 3 2 2 5 11" xfId="61328"/>
    <cellStyle name="Normal 5 3 2 2 5 2" xfId="5225"/>
    <cellStyle name="Normal 5 3 2 2 5 2 2" xfId="17871"/>
    <cellStyle name="Normal 5 3 2 2 5 2 2 2" xfId="53087"/>
    <cellStyle name="Normal 5 3 2 2 5 2 3" xfId="40490"/>
    <cellStyle name="Normal 5 3 2 2 5 2 4" xfId="30476"/>
    <cellStyle name="Normal 5 3 2 2 5 3" xfId="6695"/>
    <cellStyle name="Normal 5 3 2 2 5 3 2" xfId="19325"/>
    <cellStyle name="Normal 5 3 2 2 5 3 2 2" xfId="54541"/>
    <cellStyle name="Normal 5 3 2 2 5 3 3" xfId="41944"/>
    <cellStyle name="Normal 5 3 2 2 5 3 4" xfId="31930"/>
    <cellStyle name="Normal 5 3 2 2 5 4" xfId="8154"/>
    <cellStyle name="Normal 5 3 2 2 5 4 2" xfId="20779"/>
    <cellStyle name="Normal 5 3 2 2 5 4 2 2" xfId="55995"/>
    <cellStyle name="Normal 5 3 2 2 5 4 3" xfId="43398"/>
    <cellStyle name="Normal 5 3 2 2 5 4 4" xfId="33384"/>
    <cellStyle name="Normal 5 3 2 2 5 5" xfId="9935"/>
    <cellStyle name="Normal 5 3 2 2 5 5 2" xfId="22555"/>
    <cellStyle name="Normal 5 3 2 2 5 5 2 2" xfId="57771"/>
    <cellStyle name="Normal 5 3 2 2 5 5 3" xfId="45174"/>
    <cellStyle name="Normal 5 3 2 2 5 5 4" xfId="35160"/>
    <cellStyle name="Normal 5 3 2 2 5 6" xfId="11728"/>
    <cellStyle name="Normal 5 3 2 2 5 6 2" xfId="24331"/>
    <cellStyle name="Normal 5 3 2 2 5 6 2 2" xfId="59547"/>
    <cellStyle name="Normal 5 3 2 2 5 6 3" xfId="46950"/>
    <cellStyle name="Normal 5 3 2 2 5 6 4" xfId="36936"/>
    <cellStyle name="Normal 5 3 2 2 5 7" xfId="16095"/>
    <cellStyle name="Normal 5 3 2 2 5 7 2" xfId="51311"/>
    <cellStyle name="Normal 5 3 2 2 5 7 3" xfId="28700"/>
    <cellStyle name="Normal 5 3 2 2 5 8" xfId="14317"/>
    <cellStyle name="Normal 5 3 2 2 5 8 2" xfId="49535"/>
    <cellStyle name="Normal 5 3 2 2 5 9" xfId="38714"/>
    <cellStyle name="Normal 5 3 2 2 6" xfId="2590"/>
    <cellStyle name="Normal 5 3 2 2 6 10" xfId="26115"/>
    <cellStyle name="Normal 5 3 2 2 6 11" xfId="60519"/>
    <cellStyle name="Normal 5 3 2 2 6 2" xfId="4416"/>
    <cellStyle name="Normal 5 3 2 2 6 2 2" xfId="17062"/>
    <cellStyle name="Normal 5 3 2 2 6 2 2 2" xfId="52278"/>
    <cellStyle name="Normal 5 3 2 2 6 2 3" xfId="39681"/>
    <cellStyle name="Normal 5 3 2 2 6 2 4" xfId="29667"/>
    <cellStyle name="Normal 5 3 2 2 6 3" xfId="5886"/>
    <cellStyle name="Normal 5 3 2 2 6 3 2" xfId="18516"/>
    <cellStyle name="Normal 5 3 2 2 6 3 2 2" xfId="53732"/>
    <cellStyle name="Normal 5 3 2 2 6 3 3" xfId="41135"/>
    <cellStyle name="Normal 5 3 2 2 6 3 4" xfId="31121"/>
    <cellStyle name="Normal 5 3 2 2 6 4" xfId="7345"/>
    <cellStyle name="Normal 5 3 2 2 6 4 2" xfId="19970"/>
    <cellStyle name="Normal 5 3 2 2 6 4 2 2" xfId="55186"/>
    <cellStyle name="Normal 5 3 2 2 6 4 3" xfId="42589"/>
    <cellStyle name="Normal 5 3 2 2 6 4 4" xfId="32575"/>
    <cellStyle name="Normal 5 3 2 2 6 5" xfId="9126"/>
    <cellStyle name="Normal 5 3 2 2 6 5 2" xfId="21746"/>
    <cellStyle name="Normal 5 3 2 2 6 5 2 2" xfId="56962"/>
    <cellStyle name="Normal 5 3 2 2 6 5 3" xfId="44365"/>
    <cellStyle name="Normal 5 3 2 2 6 5 4" xfId="34351"/>
    <cellStyle name="Normal 5 3 2 2 6 6" xfId="10919"/>
    <cellStyle name="Normal 5 3 2 2 6 6 2" xfId="23522"/>
    <cellStyle name="Normal 5 3 2 2 6 6 2 2" xfId="58738"/>
    <cellStyle name="Normal 5 3 2 2 6 6 3" xfId="46141"/>
    <cellStyle name="Normal 5 3 2 2 6 6 4" xfId="36127"/>
    <cellStyle name="Normal 5 3 2 2 6 7" xfId="15286"/>
    <cellStyle name="Normal 5 3 2 2 6 7 2" xfId="50502"/>
    <cellStyle name="Normal 5 3 2 2 6 7 3" xfId="27891"/>
    <cellStyle name="Normal 5 3 2 2 6 8" xfId="13508"/>
    <cellStyle name="Normal 5 3 2 2 6 8 2" xfId="48726"/>
    <cellStyle name="Normal 5 3 2 2 6 9" xfId="37905"/>
    <cellStyle name="Normal 5 3 2 2 7" xfId="3753"/>
    <cellStyle name="Normal 5 3 2 2 7 2" xfId="8477"/>
    <cellStyle name="Normal 5 3 2 2 7 2 2" xfId="21102"/>
    <cellStyle name="Normal 5 3 2 2 7 2 2 2" xfId="56318"/>
    <cellStyle name="Normal 5 3 2 2 7 2 3" xfId="43721"/>
    <cellStyle name="Normal 5 3 2 2 7 2 4" xfId="33707"/>
    <cellStyle name="Normal 5 3 2 2 7 3" xfId="10258"/>
    <cellStyle name="Normal 5 3 2 2 7 3 2" xfId="22878"/>
    <cellStyle name="Normal 5 3 2 2 7 3 2 2" xfId="58094"/>
    <cellStyle name="Normal 5 3 2 2 7 3 3" xfId="45497"/>
    <cellStyle name="Normal 5 3 2 2 7 3 4" xfId="35483"/>
    <cellStyle name="Normal 5 3 2 2 7 4" xfId="12053"/>
    <cellStyle name="Normal 5 3 2 2 7 4 2" xfId="24654"/>
    <cellStyle name="Normal 5 3 2 2 7 4 2 2" xfId="59870"/>
    <cellStyle name="Normal 5 3 2 2 7 4 3" xfId="47273"/>
    <cellStyle name="Normal 5 3 2 2 7 4 4" xfId="37259"/>
    <cellStyle name="Normal 5 3 2 2 7 5" xfId="16418"/>
    <cellStyle name="Normal 5 3 2 2 7 5 2" xfId="51634"/>
    <cellStyle name="Normal 5 3 2 2 7 5 3" xfId="29023"/>
    <cellStyle name="Normal 5 3 2 2 7 6" xfId="14640"/>
    <cellStyle name="Normal 5 3 2 2 7 6 2" xfId="49858"/>
    <cellStyle name="Normal 5 3 2 2 7 7" xfId="39037"/>
    <cellStyle name="Normal 5 3 2 2 7 8" xfId="27247"/>
    <cellStyle name="Normal 5 3 2 2 8" xfId="4091"/>
    <cellStyle name="Normal 5 3 2 2 8 2" xfId="16740"/>
    <cellStyle name="Normal 5 3 2 2 8 2 2" xfId="51956"/>
    <cellStyle name="Normal 5 3 2 2 8 2 3" xfId="29345"/>
    <cellStyle name="Normal 5 3 2 2 8 3" xfId="13186"/>
    <cellStyle name="Normal 5 3 2 2 8 3 2" xfId="48404"/>
    <cellStyle name="Normal 5 3 2 2 8 4" xfId="39359"/>
    <cellStyle name="Normal 5 3 2 2 8 5" xfId="25793"/>
    <cellStyle name="Normal 5 3 2 2 9" xfId="5564"/>
    <cellStyle name="Normal 5 3 2 2 9 2" xfId="18194"/>
    <cellStyle name="Normal 5 3 2 2 9 2 2" xfId="53410"/>
    <cellStyle name="Normal 5 3 2 2 9 3" xfId="40813"/>
    <cellStyle name="Normal 5 3 2 2 9 4" xfId="30799"/>
    <cellStyle name="Normal 5 3 2 3" xfId="1408"/>
    <cellStyle name="Normal 5 3 2 3 10" xfId="10732"/>
    <cellStyle name="Normal 5 3 2 3 10 2" xfId="23343"/>
    <cellStyle name="Normal 5 3 2 3 10 2 2" xfId="58559"/>
    <cellStyle name="Normal 5 3 2 3 10 3" xfId="45962"/>
    <cellStyle name="Normal 5 3 2 3 10 4" xfId="35948"/>
    <cellStyle name="Normal 5 3 2 3 11" xfId="15044"/>
    <cellStyle name="Normal 5 3 2 3 11 2" xfId="50260"/>
    <cellStyle name="Normal 5 3 2 3 11 3" xfId="27649"/>
    <cellStyle name="Normal 5 3 2 3 12" xfId="12457"/>
    <cellStyle name="Normal 5 3 2 3 12 2" xfId="47675"/>
    <cellStyle name="Normal 5 3 2 3 13" xfId="37663"/>
    <cellStyle name="Normal 5 3 2 3 14" xfId="25064"/>
    <cellStyle name="Normal 5 3 2 3 15" xfId="60277"/>
    <cellStyle name="Normal 5 3 2 3 2" xfId="3180"/>
    <cellStyle name="Normal 5 3 2 3 2 10" xfId="25548"/>
    <cellStyle name="Normal 5 3 2 3 2 11" xfId="61083"/>
    <cellStyle name="Normal 5 3 2 3 2 2" xfId="4980"/>
    <cellStyle name="Normal 5 3 2 3 2 2 2" xfId="17626"/>
    <cellStyle name="Normal 5 3 2 3 2 2 2 2" xfId="52842"/>
    <cellStyle name="Normal 5 3 2 3 2 2 2 3" xfId="30231"/>
    <cellStyle name="Normal 5 3 2 3 2 2 3" xfId="14072"/>
    <cellStyle name="Normal 5 3 2 3 2 2 3 2" xfId="49290"/>
    <cellStyle name="Normal 5 3 2 3 2 2 4" xfId="40245"/>
    <cellStyle name="Normal 5 3 2 3 2 2 5" xfId="26679"/>
    <cellStyle name="Normal 5 3 2 3 2 3" xfId="6450"/>
    <cellStyle name="Normal 5 3 2 3 2 3 2" xfId="19080"/>
    <cellStyle name="Normal 5 3 2 3 2 3 2 2" xfId="54296"/>
    <cellStyle name="Normal 5 3 2 3 2 3 3" xfId="41699"/>
    <cellStyle name="Normal 5 3 2 3 2 3 4" xfId="31685"/>
    <cellStyle name="Normal 5 3 2 3 2 4" xfId="7909"/>
    <cellStyle name="Normal 5 3 2 3 2 4 2" xfId="20534"/>
    <cellStyle name="Normal 5 3 2 3 2 4 2 2" xfId="55750"/>
    <cellStyle name="Normal 5 3 2 3 2 4 3" xfId="43153"/>
    <cellStyle name="Normal 5 3 2 3 2 4 4" xfId="33139"/>
    <cellStyle name="Normal 5 3 2 3 2 5" xfId="9690"/>
    <cellStyle name="Normal 5 3 2 3 2 5 2" xfId="22310"/>
    <cellStyle name="Normal 5 3 2 3 2 5 2 2" xfId="57526"/>
    <cellStyle name="Normal 5 3 2 3 2 5 3" xfId="44929"/>
    <cellStyle name="Normal 5 3 2 3 2 5 4" xfId="34915"/>
    <cellStyle name="Normal 5 3 2 3 2 6" xfId="11483"/>
    <cellStyle name="Normal 5 3 2 3 2 6 2" xfId="24086"/>
    <cellStyle name="Normal 5 3 2 3 2 6 2 2" xfId="59302"/>
    <cellStyle name="Normal 5 3 2 3 2 6 3" xfId="46705"/>
    <cellStyle name="Normal 5 3 2 3 2 6 4" xfId="36691"/>
    <cellStyle name="Normal 5 3 2 3 2 7" xfId="15850"/>
    <cellStyle name="Normal 5 3 2 3 2 7 2" xfId="51066"/>
    <cellStyle name="Normal 5 3 2 3 2 7 3" xfId="28455"/>
    <cellStyle name="Normal 5 3 2 3 2 8" xfId="12941"/>
    <cellStyle name="Normal 5 3 2 3 2 8 2" xfId="48159"/>
    <cellStyle name="Normal 5 3 2 3 2 9" xfId="38469"/>
    <cellStyle name="Normal 5 3 2 3 3" xfId="3509"/>
    <cellStyle name="Normal 5 3 2 3 3 10" xfId="27004"/>
    <cellStyle name="Normal 5 3 2 3 3 11" xfId="61408"/>
    <cellStyle name="Normal 5 3 2 3 3 2" xfId="5305"/>
    <cellStyle name="Normal 5 3 2 3 3 2 2" xfId="17951"/>
    <cellStyle name="Normal 5 3 2 3 3 2 2 2" xfId="53167"/>
    <cellStyle name="Normal 5 3 2 3 3 2 3" xfId="40570"/>
    <cellStyle name="Normal 5 3 2 3 3 2 4" xfId="30556"/>
    <cellStyle name="Normal 5 3 2 3 3 3" xfId="6775"/>
    <cellStyle name="Normal 5 3 2 3 3 3 2" xfId="19405"/>
    <cellStyle name="Normal 5 3 2 3 3 3 2 2" xfId="54621"/>
    <cellStyle name="Normal 5 3 2 3 3 3 3" xfId="42024"/>
    <cellStyle name="Normal 5 3 2 3 3 3 4" xfId="32010"/>
    <cellStyle name="Normal 5 3 2 3 3 4" xfId="8234"/>
    <cellStyle name="Normal 5 3 2 3 3 4 2" xfId="20859"/>
    <cellStyle name="Normal 5 3 2 3 3 4 2 2" xfId="56075"/>
    <cellStyle name="Normal 5 3 2 3 3 4 3" xfId="43478"/>
    <cellStyle name="Normal 5 3 2 3 3 4 4" xfId="33464"/>
    <cellStyle name="Normal 5 3 2 3 3 5" xfId="10015"/>
    <cellStyle name="Normal 5 3 2 3 3 5 2" xfId="22635"/>
    <cellStyle name="Normal 5 3 2 3 3 5 2 2" xfId="57851"/>
    <cellStyle name="Normal 5 3 2 3 3 5 3" xfId="45254"/>
    <cellStyle name="Normal 5 3 2 3 3 5 4" xfId="35240"/>
    <cellStyle name="Normal 5 3 2 3 3 6" xfId="11808"/>
    <cellStyle name="Normal 5 3 2 3 3 6 2" xfId="24411"/>
    <cellStyle name="Normal 5 3 2 3 3 6 2 2" xfId="59627"/>
    <cellStyle name="Normal 5 3 2 3 3 6 3" xfId="47030"/>
    <cellStyle name="Normal 5 3 2 3 3 6 4" xfId="37016"/>
    <cellStyle name="Normal 5 3 2 3 3 7" xfId="16175"/>
    <cellStyle name="Normal 5 3 2 3 3 7 2" xfId="51391"/>
    <cellStyle name="Normal 5 3 2 3 3 7 3" xfId="28780"/>
    <cellStyle name="Normal 5 3 2 3 3 8" xfId="14397"/>
    <cellStyle name="Normal 5 3 2 3 3 8 2" xfId="49615"/>
    <cellStyle name="Normal 5 3 2 3 3 9" xfId="38794"/>
    <cellStyle name="Normal 5 3 2 3 4" xfId="2671"/>
    <cellStyle name="Normal 5 3 2 3 4 10" xfId="26195"/>
    <cellStyle name="Normal 5 3 2 3 4 11" xfId="60599"/>
    <cellStyle name="Normal 5 3 2 3 4 2" xfId="4496"/>
    <cellStyle name="Normal 5 3 2 3 4 2 2" xfId="17142"/>
    <cellStyle name="Normal 5 3 2 3 4 2 2 2" xfId="52358"/>
    <cellStyle name="Normal 5 3 2 3 4 2 3" xfId="39761"/>
    <cellStyle name="Normal 5 3 2 3 4 2 4" xfId="29747"/>
    <cellStyle name="Normal 5 3 2 3 4 3" xfId="5966"/>
    <cellStyle name="Normal 5 3 2 3 4 3 2" xfId="18596"/>
    <cellStyle name="Normal 5 3 2 3 4 3 2 2" xfId="53812"/>
    <cellStyle name="Normal 5 3 2 3 4 3 3" xfId="41215"/>
    <cellStyle name="Normal 5 3 2 3 4 3 4" xfId="31201"/>
    <cellStyle name="Normal 5 3 2 3 4 4" xfId="7425"/>
    <cellStyle name="Normal 5 3 2 3 4 4 2" xfId="20050"/>
    <cellStyle name="Normal 5 3 2 3 4 4 2 2" xfId="55266"/>
    <cellStyle name="Normal 5 3 2 3 4 4 3" xfId="42669"/>
    <cellStyle name="Normal 5 3 2 3 4 4 4" xfId="32655"/>
    <cellStyle name="Normal 5 3 2 3 4 5" xfId="9206"/>
    <cellStyle name="Normal 5 3 2 3 4 5 2" xfId="21826"/>
    <cellStyle name="Normal 5 3 2 3 4 5 2 2" xfId="57042"/>
    <cellStyle name="Normal 5 3 2 3 4 5 3" xfId="44445"/>
    <cellStyle name="Normal 5 3 2 3 4 5 4" xfId="34431"/>
    <cellStyle name="Normal 5 3 2 3 4 6" xfId="10999"/>
    <cellStyle name="Normal 5 3 2 3 4 6 2" xfId="23602"/>
    <cellStyle name="Normal 5 3 2 3 4 6 2 2" xfId="58818"/>
    <cellStyle name="Normal 5 3 2 3 4 6 3" xfId="46221"/>
    <cellStyle name="Normal 5 3 2 3 4 6 4" xfId="36207"/>
    <cellStyle name="Normal 5 3 2 3 4 7" xfId="15366"/>
    <cellStyle name="Normal 5 3 2 3 4 7 2" xfId="50582"/>
    <cellStyle name="Normal 5 3 2 3 4 7 3" xfId="27971"/>
    <cellStyle name="Normal 5 3 2 3 4 8" xfId="13588"/>
    <cellStyle name="Normal 5 3 2 3 4 8 2" xfId="48806"/>
    <cellStyle name="Normal 5 3 2 3 4 9" xfId="37985"/>
    <cellStyle name="Normal 5 3 2 3 5" xfId="3834"/>
    <cellStyle name="Normal 5 3 2 3 5 2" xfId="8557"/>
    <cellStyle name="Normal 5 3 2 3 5 2 2" xfId="21182"/>
    <cellStyle name="Normal 5 3 2 3 5 2 2 2" xfId="56398"/>
    <cellStyle name="Normal 5 3 2 3 5 2 3" xfId="43801"/>
    <cellStyle name="Normal 5 3 2 3 5 2 4" xfId="33787"/>
    <cellStyle name="Normal 5 3 2 3 5 3" xfId="10338"/>
    <cellStyle name="Normal 5 3 2 3 5 3 2" xfId="22958"/>
    <cellStyle name="Normal 5 3 2 3 5 3 2 2" xfId="58174"/>
    <cellStyle name="Normal 5 3 2 3 5 3 3" xfId="45577"/>
    <cellStyle name="Normal 5 3 2 3 5 3 4" xfId="35563"/>
    <cellStyle name="Normal 5 3 2 3 5 4" xfId="12133"/>
    <cellStyle name="Normal 5 3 2 3 5 4 2" xfId="24734"/>
    <cellStyle name="Normal 5 3 2 3 5 4 2 2" xfId="59950"/>
    <cellStyle name="Normal 5 3 2 3 5 4 3" xfId="47353"/>
    <cellStyle name="Normal 5 3 2 3 5 4 4" xfId="37339"/>
    <cellStyle name="Normal 5 3 2 3 5 5" xfId="16498"/>
    <cellStyle name="Normal 5 3 2 3 5 5 2" xfId="51714"/>
    <cellStyle name="Normal 5 3 2 3 5 5 3" xfId="29103"/>
    <cellStyle name="Normal 5 3 2 3 5 6" xfId="14720"/>
    <cellStyle name="Normal 5 3 2 3 5 6 2" xfId="49938"/>
    <cellStyle name="Normal 5 3 2 3 5 7" xfId="39117"/>
    <cellStyle name="Normal 5 3 2 3 5 8" xfId="27327"/>
    <cellStyle name="Normal 5 3 2 3 6" xfId="4174"/>
    <cellStyle name="Normal 5 3 2 3 6 2" xfId="16820"/>
    <cellStyle name="Normal 5 3 2 3 6 2 2" xfId="52036"/>
    <cellStyle name="Normal 5 3 2 3 6 2 3" xfId="29425"/>
    <cellStyle name="Normal 5 3 2 3 6 3" xfId="13266"/>
    <cellStyle name="Normal 5 3 2 3 6 3 2" xfId="48484"/>
    <cellStyle name="Normal 5 3 2 3 6 4" xfId="39439"/>
    <cellStyle name="Normal 5 3 2 3 6 5" xfId="25873"/>
    <cellStyle name="Normal 5 3 2 3 7" xfId="5644"/>
    <cellStyle name="Normal 5 3 2 3 7 2" xfId="18274"/>
    <cellStyle name="Normal 5 3 2 3 7 2 2" xfId="53490"/>
    <cellStyle name="Normal 5 3 2 3 7 3" xfId="40893"/>
    <cellStyle name="Normal 5 3 2 3 7 4" xfId="30879"/>
    <cellStyle name="Normal 5 3 2 3 8" xfId="7103"/>
    <cellStyle name="Normal 5 3 2 3 8 2" xfId="19728"/>
    <cellStyle name="Normal 5 3 2 3 8 2 2" xfId="54944"/>
    <cellStyle name="Normal 5 3 2 3 8 3" xfId="42347"/>
    <cellStyle name="Normal 5 3 2 3 8 4" xfId="32333"/>
    <cellStyle name="Normal 5 3 2 3 9" xfId="8884"/>
    <cellStyle name="Normal 5 3 2 3 9 2" xfId="21504"/>
    <cellStyle name="Normal 5 3 2 3 9 2 2" xfId="56720"/>
    <cellStyle name="Normal 5 3 2 3 9 3" xfId="44123"/>
    <cellStyle name="Normal 5 3 2 3 9 4" xfId="34109"/>
    <cellStyle name="Normal 5 3 2 4" xfId="3015"/>
    <cellStyle name="Normal 5 3 2 4 10" xfId="25389"/>
    <cellStyle name="Normal 5 3 2 4 11" xfId="60924"/>
    <cellStyle name="Normal 5 3 2 4 2" xfId="4821"/>
    <cellStyle name="Normal 5 3 2 4 2 2" xfId="17467"/>
    <cellStyle name="Normal 5 3 2 4 2 2 2" xfId="52683"/>
    <cellStyle name="Normal 5 3 2 4 2 2 3" xfId="30072"/>
    <cellStyle name="Normal 5 3 2 4 2 3" xfId="13913"/>
    <cellStyle name="Normal 5 3 2 4 2 3 2" xfId="49131"/>
    <cellStyle name="Normal 5 3 2 4 2 4" xfId="40086"/>
    <cellStyle name="Normal 5 3 2 4 2 5" xfId="26520"/>
    <cellStyle name="Normal 5 3 2 4 3" xfId="6291"/>
    <cellStyle name="Normal 5 3 2 4 3 2" xfId="18921"/>
    <cellStyle name="Normal 5 3 2 4 3 2 2" xfId="54137"/>
    <cellStyle name="Normal 5 3 2 4 3 3" xfId="41540"/>
    <cellStyle name="Normal 5 3 2 4 3 4" xfId="31526"/>
    <cellStyle name="Normal 5 3 2 4 4" xfId="7750"/>
    <cellStyle name="Normal 5 3 2 4 4 2" xfId="20375"/>
    <cellStyle name="Normal 5 3 2 4 4 2 2" xfId="55591"/>
    <cellStyle name="Normal 5 3 2 4 4 3" xfId="42994"/>
    <cellStyle name="Normal 5 3 2 4 4 4" xfId="32980"/>
    <cellStyle name="Normal 5 3 2 4 5" xfId="9531"/>
    <cellStyle name="Normal 5 3 2 4 5 2" xfId="22151"/>
    <cellStyle name="Normal 5 3 2 4 5 2 2" xfId="57367"/>
    <cellStyle name="Normal 5 3 2 4 5 3" xfId="44770"/>
    <cellStyle name="Normal 5 3 2 4 5 4" xfId="34756"/>
    <cellStyle name="Normal 5 3 2 4 6" xfId="11324"/>
    <cellStyle name="Normal 5 3 2 4 6 2" xfId="23927"/>
    <cellStyle name="Normal 5 3 2 4 6 2 2" xfId="59143"/>
    <cellStyle name="Normal 5 3 2 4 6 3" xfId="46546"/>
    <cellStyle name="Normal 5 3 2 4 6 4" xfId="36532"/>
    <cellStyle name="Normal 5 3 2 4 7" xfId="15691"/>
    <cellStyle name="Normal 5 3 2 4 7 2" xfId="50907"/>
    <cellStyle name="Normal 5 3 2 4 7 3" xfId="28296"/>
    <cellStyle name="Normal 5 3 2 4 8" xfId="12782"/>
    <cellStyle name="Normal 5 3 2 4 8 2" xfId="48000"/>
    <cellStyle name="Normal 5 3 2 4 9" xfId="38310"/>
    <cellStyle name="Normal 5 3 2 5" xfId="2848"/>
    <cellStyle name="Normal 5 3 2 5 10" xfId="25234"/>
    <cellStyle name="Normal 5 3 2 5 11" xfId="60769"/>
    <cellStyle name="Normal 5 3 2 5 2" xfId="4666"/>
    <cellStyle name="Normal 5 3 2 5 2 2" xfId="17312"/>
    <cellStyle name="Normal 5 3 2 5 2 2 2" xfId="52528"/>
    <cellStyle name="Normal 5 3 2 5 2 2 3" xfId="29917"/>
    <cellStyle name="Normal 5 3 2 5 2 3" xfId="13758"/>
    <cellStyle name="Normal 5 3 2 5 2 3 2" xfId="48976"/>
    <cellStyle name="Normal 5 3 2 5 2 4" xfId="39931"/>
    <cellStyle name="Normal 5 3 2 5 2 5" xfId="26365"/>
    <cellStyle name="Normal 5 3 2 5 3" xfId="6136"/>
    <cellStyle name="Normal 5 3 2 5 3 2" xfId="18766"/>
    <cellStyle name="Normal 5 3 2 5 3 2 2" xfId="53982"/>
    <cellStyle name="Normal 5 3 2 5 3 3" xfId="41385"/>
    <cellStyle name="Normal 5 3 2 5 3 4" xfId="31371"/>
    <cellStyle name="Normal 5 3 2 5 4" xfId="7595"/>
    <cellStyle name="Normal 5 3 2 5 4 2" xfId="20220"/>
    <cellStyle name="Normal 5 3 2 5 4 2 2" xfId="55436"/>
    <cellStyle name="Normal 5 3 2 5 4 3" xfId="42839"/>
    <cellStyle name="Normal 5 3 2 5 4 4" xfId="32825"/>
    <cellStyle name="Normal 5 3 2 5 5" xfId="9376"/>
    <cellStyle name="Normal 5 3 2 5 5 2" xfId="21996"/>
    <cellStyle name="Normal 5 3 2 5 5 2 2" xfId="57212"/>
    <cellStyle name="Normal 5 3 2 5 5 3" xfId="44615"/>
    <cellStyle name="Normal 5 3 2 5 5 4" xfId="34601"/>
    <cellStyle name="Normal 5 3 2 5 6" xfId="11169"/>
    <cellStyle name="Normal 5 3 2 5 6 2" xfId="23772"/>
    <cellStyle name="Normal 5 3 2 5 6 2 2" xfId="58988"/>
    <cellStyle name="Normal 5 3 2 5 6 3" xfId="46391"/>
    <cellStyle name="Normal 5 3 2 5 6 4" xfId="36377"/>
    <cellStyle name="Normal 5 3 2 5 7" xfId="15536"/>
    <cellStyle name="Normal 5 3 2 5 7 2" xfId="50752"/>
    <cellStyle name="Normal 5 3 2 5 7 3" xfId="28141"/>
    <cellStyle name="Normal 5 3 2 5 8" xfId="12627"/>
    <cellStyle name="Normal 5 3 2 5 8 2" xfId="47845"/>
    <cellStyle name="Normal 5 3 2 5 9" xfId="38155"/>
    <cellStyle name="Normal 5 3 2 6" xfId="3357"/>
    <cellStyle name="Normal 5 3 2 6 10" xfId="26852"/>
    <cellStyle name="Normal 5 3 2 6 11" xfId="61256"/>
    <cellStyle name="Normal 5 3 2 6 2" xfId="5153"/>
    <cellStyle name="Normal 5 3 2 6 2 2" xfId="17799"/>
    <cellStyle name="Normal 5 3 2 6 2 2 2" xfId="53015"/>
    <cellStyle name="Normal 5 3 2 6 2 3" xfId="40418"/>
    <cellStyle name="Normal 5 3 2 6 2 4" xfId="30404"/>
    <cellStyle name="Normal 5 3 2 6 3" xfId="6623"/>
    <cellStyle name="Normal 5 3 2 6 3 2" xfId="19253"/>
    <cellStyle name="Normal 5 3 2 6 3 2 2" xfId="54469"/>
    <cellStyle name="Normal 5 3 2 6 3 3" xfId="41872"/>
    <cellStyle name="Normal 5 3 2 6 3 4" xfId="31858"/>
    <cellStyle name="Normal 5 3 2 6 4" xfId="8082"/>
    <cellStyle name="Normal 5 3 2 6 4 2" xfId="20707"/>
    <cellStyle name="Normal 5 3 2 6 4 2 2" xfId="55923"/>
    <cellStyle name="Normal 5 3 2 6 4 3" xfId="43326"/>
    <cellStyle name="Normal 5 3 2 6 4 4" xfId="33312"/>
    <cellStyle name="Normal 5 3 2 6 5" xfId="9863"/>
    <cellStyle name="Normal 5 3 2 6 5 2" xfId="22483"/>
    <cellStyle name="Normal 5 3 2 6 5 2 2" xfId="57699"/>
    <cellStyle name="Normal 5 3 2 6 5 3" xfId="45102"/>
    <cellStyle name="Normal 5 3 2 6 5 4" xfId="35088"/>
    <cellStyle name="Normal 5 3 2 6 6" xfId="11656"/>
    <cellStyle name="Normal 5 3 2 6 6 2" xfId="24259"/>
    <cellStyle name="Normal 5 3 2 6 6 2 2" xfId="59475"/>
    <cellStyle name="Normal 5 3 2 6 6 3" xfId="46878"/>
    <cellStyle name="Normal 5 3 2 6 6 4" xfId="36864"/>
    <cellStyle name="Normal 5 3 2 6 7" xfId="16023"/>
    <cellStyle name="Normal 5 3 2 6 7 2" xfId="51239"/>
    <cellStyle name="Normal 5 3 2 6 7 3" xfId="28628"/>
    <cellStyle name="Normal 5 3 2 6 8" xfId="14245"/>
    <cellStyle name="Normal 5 3 2 6 8 2" xfId="49463"/>
    <cellStyle name="Normal 5 3 2 6 9" xfId="38642"/>
    <cellStyle name="Normal 5 3 2 7" xfId="2518"/>
    <cellStyle name="Normal 5 3 2 7 10" xfId="26043"/>
    <cellStyle name="Normal 5 3 2 7 11" xfId="60447"/>
    <cellStyle name="Normal 5 3 2 7 2" xfId="4344"/>
    <cellStyle name="Normal 5 3 2 7 2 2" xfId="16990"/>
    <cellStyle name="Normal 5 3 2 7 2 2 2" xfId="52206"/>
    <cellStyle name="Normal 5 3 2 7 2 3" xfId="39609"/>
    <cellStyle name="Normal 5 3 2 7 2 4" xfId="29595"/>
    <cellStyle name="Normal 5 3 2 7 3" xfId="5814"/>
    <cellStyle name="Normal 5 3 2 7 3 2" xfId="18444"/>
    <cellStyle name="Normal 5 3 2 7 3 2 2" xfId="53660"/>
    <cellStyle name="Normal 5 3 2 7 3 3" xfId="41063"/>
    <cellStyle name="Normal 5 3 2 7 3 4" xfId="31049"/>
    <cellStyle name="Normal 5 3 2 7 4" xfId="7273"/>
    <cellStyle name="Normal 5 3 2 7 4 2" xfId="19898"/>
    <cellStyle name="Normal 5 3 2 7 4 2 2" xfId="55114"/>
    <cellStyle name="Normal 5 3 2 7 4 3" xfId="42517"/>
    <cellStyle name="Normal 5 3 2 7 4 4" xfId="32503"/>
    <cellStyle name="Normal 5 3 2 7 5" xfId="9054"/>
    <cellStyle name="Normal 5 3 2 7 5 2" xfId="21674"/>
    <cellStyle name="Normal 5 3 2 7 5 2 2" xfId="56890"/>
    <cellStyle name="Normal 5 3 2 7 5 3" xfId="44293"/>
    <cellStyle name="Normal 5 3 2 7 5 4" xfId="34279"/>
    <cellStyle name="Normal 5 3 2 7 6" xfId="10847"/>
    <cellStyle name="Normal 5 3 2 7 6 2" xfId="23450"/>
    <cellStyle name="Normal 5 3 2 7 6 2 2" xfId="58666"/>
    <cellStyle name="Normal 5 3 2 7 6 3" xfId="46069"/>
    <cellStyle name="Normal 5 3 2 7 6 4" xfId="36055"/>
    <cellStyle name="Normal 5 3 2 7 7" xfId="15214"/>
    <cellStyle name="Normal 5 3 2 7 7 2" xfId="50430"/>
    <cellStyle name="Normal 5 3 2 7 7 3" xfId="27819"/>
    <cellStyle name="Normal 5 3 2 7 8" xfId="13436"/>
    <cellStyle name="Normal 5 3 2 7 8 2" xfId="48654"/>
    <cellStyle name="Normal 5 3 2 7 9" xfId="37833"/>
    <cellStyle name="Normal 5 3 2 8" xfId="3681"/>
    <cellStyle name="Normal 5 3 2 8 2" xfId="8405"/>
    <cellStyle name="Normal 5 3 2 8 2 2" xfId="21030"/>
    <cellStyle name="Normal 5 3 2 8 2 2 2" xfId="56246"/>
    <cellStyle name="Normal 5 3 2 8 2 3" xfId="43649"/>
    <cellStyle name="Normal 5 3 2 8 2 4" xfId="33635"/>
    <cellStyle name="Normal 5 3 2 8 3" xfId="10186"/>
    <cellStyle name="Normal 5 3 2 8 3 2" xfId="22806"/>
    <cellStyle name="Normal 5 3 2 8 3 2 2" xfId="58022"/>
    <cellStyle name="Normal 5 3 2 8 3 3" xfId="45425"/>
    <cellStyle name="Normal 5 3 2 8 3 4" xfId="35411"/>
    <cellStyle name="Normal 5 3 2 8 4" xfId="11981"/>
    <cellStyle name="Normal 5 3 2 8 4 2" xfId="24582"/>
    <cellStyle name="Normal 5 3 2 8 4 2 2" xfId="59798"/>
    <cellStyle name="Normal 5 3 2 8 4 3" xfId="47201"/>
    <cellStyle name="Normal 5 3 2 8 4 4" xfId="37187"/>
    <cellStyle name="Normal 5 3 2 8 5" xfId="16346"/>
    <cellStyle name="Normal 5 3 2 8 5 2" xfId="51562"/>
    <cellStyle name="Normal 5 3 2 8 5 3" xfId="28951"/>
    <cellStyle name="Normal 5 3 2 8 6" xfId="14568"/>
    <cellStyle name="Normal 5 3 2 8 6 2" xfId="49786"/>
    <cellStyle name="Normal 5 3 2 8 7" xfId="38965"/>
    <cellStyle name="Normal 5 3 2 8 8" xfId="27175"/>
    <cellStyle name="Normal 5 3 2 9" xfId="4013"/>
    <cellStyle name="Normal 5 3 2 9 2" xfId="16668"/>
    <cellStyle name="Normal 5 3 2 9 2 2" xfId="51884"/>
    <cellStyle name="Normal 5 3 2 9 2 3" xfId="29273"/>
    <cellStyle name="Normal 5 3 2 9 3" xfId="13114"/>
    <cellStyle name="Normal 5 3 2 9 3 2" xfId="48332"/>
    <cellStyle name="Normal 5 3 2 9 4" xfId="39287"/>
    <cellStyle name="Normal 5 3 2 9 5" xfId="25721"/>
    <cellStyle name="Normal 5 3 2_District Target Attainment" xfId="1409"/>
    <cellStyle name="Normal 5 3 20" xfId="60124"/>
    <cellStyle name="Normal 5 3 3" xfId="1410"/>
    <cellStyle name="Normal 5 3 3 2" xfId="1411"/>
    <cellStyle name="Normal 5 3 3_District Target Attainment" xfId="1412"/>
    <cellStyle name="Normal 5 3 4" xfId="1413"/>
    <cellStyle name="Normal 5 3 4 10" xfId="7021"/>
    <cellStyle name="Normal 5 3 4 10 2" xfId="19647"/>
    <cellStyle name="Normal 5 3 4 10 2 2" xfId="54863"/>
    <cellStyle name="Normal 5 3 4 10 3" xfId="42266"/>
    <cellStyle name="Normal 5 3 4 10 4" xfId="32252"/>
    <cellStyle name="Normal 5 3 4 11" xfId="8802"/>
    <cellStyle name="Normal 5 3 4 11 2" xfId="21423"/>
    <cellStyle name="Normal 5 3 4 11 2 2" xfId="56639"/>
    <cellStyle name="Normal 5 3 4 11 3" xfId="44042"/>
    <cellStyle name="Normal 5 3 4 11 4" xfId="34028"/>
    <cellStyle name="Normal 5 3 4 12" xfId="10733"/>
    <cellStyle name="Normal 5 3 4 12 2" xfId="23344"/>
    <cellStyle name="Normal 5 3 4 12 2 2" xfId="58560"/>
    <cellStyle name="Normal 5 3 4 12 3" xfId="45963"/>
    <cellStyle name="Normal 5 3 4 12 4" xfId="35949"/>
    <cellStyle name="Normal 5 3 4 13" xfId="14962"/>
    <cellStyle name="Normal 5 3 4 13 2" xfId="50179"/>
    <cellStyle name="Normal 5 3 4 13 3" xfId="27568"/>
    <cellStyle name="Normal 5 3 4 14" xfId="12376"/>
    <cellStyle name="Normal 5 3 4 14 2" xfId="47594"/>
    <cellStyle name="Normal 5 3 4 15" xfId="37581"/>
    <cellStyle name="Normal 5 3 4 16" xfId="24983"/>
    <cellStyle name="Normal 5 3 4 17" xfId="60196"/>
    <cellStyle name="Normal 5 3 4 2" xfId="1414"/>
    <cellStyle name="Normal 5 3 4 2 10" xfId="10734"/>
    <cellStyle name="Normal 5 3 4 2 10 2" xfId="23345"/>
    <cellStyle name="Normal 5 3 4 2 10 2 2" xfId="58561"/>
    <cellStyle name="Normal 5 3 4 2 10 3" xfId="45964"/>
    <cellStyle name="Normal 5 3 4 2 10 4" xfId="35950"/>
    <cellStyle name="Normal 5 3 4 2 11" xfId="15117"/>
    <cellStyle name="Normal 5 3 4 2 11 2" xfId="50333"/>
    <cellStyle name="Normal 5 3 4 2 11 3" xfId="27722"/>
    <cellStyle name="Normal 5 3 4 2 12" xfId="12530"/>
    <cellStyle name="Normal 5 3 4 2 12 2" xfId="47748"/>
    <cellStyle name="Normal 5 3 4 2 13" xfId="37736"/>
    <cellStyle name="Normal 5 3 4 2 14" xfId="25137"/>
    <cellStyle name="Normal 5 3 4 2 15" xfId="60350"/>
    <cellStyle name="Normal 5 3 4 2 2" xfId="3253"/>
    <cellStyle name="Normal 5 3 4 2 2 10" xfId="25621"/>
    <cellStyle name="Normal 5 3 4 2 2 11" xfId="61156"/>
    <cellStyle name="Normal 5 3 4 2 2 2" xfId="5053"/>
    <cellStyle name="Normal 5 3 4 2 2 2 2" xfId="17699"/>
    <cellStyle name="Normal 5 3 4 2 2 2 2 2" xfId="52915"/>
    <cellStyle name="Normal 5 3 4 2 2 2 2 3" xfId="30304"/>
    <cellStyle name="Normal 5 3 4 2 2 2 3" xfId="14145"/>
    <cellStyle name="Normal 5 3 4 2 2 2 3 2" xfId="49363"/>
    <cellStyle name="Normal 5 3 4 2 2 2 4" xfId="40318"/>
    <cellStyle name="Normal 5 3 4 2 2 2 5" xfId="26752"/>
    <cellStyle name="Normal 5 3 4 2 2 3" xfId="6523"/>
    <cellStyle name="Normal 5 3 4 2 2 3 2" xfId="19153"/>
    <cellStyle name="Normal 5 3 4 2 2 3 2 2" xfId="54369"/>
    <cellStyle name="Normal 5 3 4 2 2 3 3" xfId="41772"/>
    <cellStyle name="Normal 5 3 4 2 2 3 4" xfId="31758"/>
    <cellStyle name="Normal 5 3 4 2 2 4" xfId="7982"/>
    <cellStyle name="Normal 5 3 4 2 2 4 2" xfId="20607"/>
    <cellStyle name="Normal 5 3 4 2 2 4 2 2" xfId="55823"/>
    <cellStyle name="Normal 5 3 4 2 2 4 3" xfId="43226"/>
    <cellStyle name="Normal 5 3 4 2 2 4 4" xfId="33212"/>
    <cellStyle name="Normal 5 3 4 2 2 5" xfId="9763"/>
    <cellStyle name="Normal 5 3 4 2 2 5 2" xfId="22383"/>
    <cellStyle name="Normal 5 3 4 2 2 5 2 2" xfId="57599"/>
    <cellStyle name="Normal 5 3 4 2 2 5 3" xfId="45002"/>
    <cellStyle name="Normal 5 3 4 2 2 5 4" xfId="34988"/>
    <cellStyle name="Normal 5 3 4 2 2 6" xfId="11556"/>
    <cellStyle name="Normal 5 3 4 2 2 6 2" xfId="24159"/>
    <cellStyle name="Normal 5 3 4 2 2 6 2 2" xfId="59375"/>
    <cellStyle name="Normal 5 3 4 2 2 6 3" xfId="46778"/>
    <cellStyle name="Normal 5 3 4 2 2 6 4" xfId="36764"/>
    <cellStyle name="Normal 5 3 4 2 2 7" xfId="15923"/>
    <cellStyle name="Normal 5 3 4 2 2 7 2" xfId="51139"/>
    <cellStyle name="Normal 5 3 4 2 2 7 3" xfId="28528"/>
    <cellStyle name="Normal 5 3 4 2 2 8" xfId="13014"/>
    <cellStyle name="Normal 5 3 4 2 2 8 2" xfId="48232"/>
    <cellStyle name="Normal 5 3 4 2 2 9" xfId="38542"/>
    <cellStyle name="Normal 5 3 4 2 3" xfId="3582"/>
    <cellStyle name="Normal 5 3 4 2 3 10" xfId="27077"/>
    <cellStyle name="Normal 5 3 4 2 3 11" xfId="61481"/>
    <cellStyle name="Normal 5 3 4 2 3 2" xfId="5378"/>
    <cellStyle name="Normal 5 3 4 2 3 2 2" xfId="18024"/>
    <cellStyle name="Normal 5 3 4 2 3 2 2 2" xfId="53240"/>
    <cellStyle name="Normal 5 3 4 2 3 2 3" xfId="40643"/>
    <cellStyle name="Normal 5 3 4 2 3 2 4" xfId="30629"/>
    <cellStyle name="Normal 5 3 4 2 3 3" xfId="6848"/>
    <cellStyle name="Normal 5 3 4 2 3 3 2" xfId="19478"/>
    <cellStyle name="Normal 5 3 4 2 3 3 2 2" xfId="54694"/>
    <cellStyle name="Normal 5 3 4 2 3 3 3" xfId="42097"/>
    <cellStyle name="Normal 5 3 4 2 3 3 4" xfId="32083"/>
    <cellStyle name="Normal 5 3 4 2 3 4" xfId="8307"/>
    <cellStyle name="Normal 5 3 4 2 3 4 2" xfId="20932"/>
    <cellStyle name="Normal 5 3 4 2 3 4 2 2" xfId="56148"/>
    <cellStyle name="Normal 5 3 4 2 3 4 3" xfId="43551"/>
    <cellStyle name="Normal 5 3 4 2 3 4 4" xfId="33537"/>
    <cellStyle name="Normal 5 3 4 2 3 5" xfId="10088"/>
    <cellStyle name="Normal 5 3 4 2 3 5 2" xfId="22708"/>
    <cellStyle name="Normal 5 3 4 2 3 5 2 2" xfId="57924"/>
    <cellStyle name="Normal 5 3 4 2 3 5 3" xfId="45327"/>
    <cellStyle name="Normal 5 3 4 2 3 5 4" xfId="35313"/>
    <cellStyle name="Normal 5 3 4 2 3 6" xfId="11881"/>
    <cellStyle name="Normal 5 3 4 2 3 6 2" xfId="24484"/>
    <cellStyle name="Normal 5 3 4 2 3 6 2 2" xfId="59700"/>
    <cellStyle name="Normal 5 3 4 2 3 6 3" xfId="47103"/>
    <cellStyle name="Normal 5 3 4 2 3 6 4" xfId="37089"/>
    <cellStyle name="Normal 5 3 4 2 3 7" xfId="16248"/>
    <cellStyle name="Normal 5 3 4 2 3 7 2" xfId="51464"/>
    <cellStyle name="Normal 5 3 4 2 3 7 3" xfId="28853"/>
    <cellStyle name="Normal 5 3 4 2 3 8" xfId="14470"/>
    <cellStyle name="Normal 5 3 4 2 3 8 2" xfId="49688"/>
    <cellStyle name="Normal 5 3 4 2 3 9" xfId="38867"/>
    <cellStyle name="Normal 5 3 4 2 4" xfId="2744"/>
    <cellStyle name="Normal 5 3 4 2 4 10" xfId="26268"/>
    <cellStyle name="Normal 5 3 4 2 4 11" xfId="60672"/>
    <cellStyle name="Normal 5 3 4 2 4 2" xfId="4569"/>
    <cellStyle name="Normal 5 3 4 2 4 2 2" xfId="17215"/>
    <cellStyle name="Normal 5 3 4 2 4 2 2 2" xfId="52431"/>
    <cellStyle name="Normal 5 3 4 2 4 2 3" xfId="39834"/>
    <cellStyle name="Normal 5 3 4 2 4 2 4" xfId="29820"/>
    <cellStyle name="Normal 5 3 4 2 4 3" xfId="6039"/>
    <cellStyle name="Normal 5 3 4 2 4 3 2" xfId="18669"/>
    <cellStyle name="Normal 5 3 4 2 4 3 2 2" xfId="53885"/>
    <cellStyle name="Normal 5 3 4 2 4 3 3" xfId="41288"/>
    <cellStyle name="Normal 5 3 4 2 4 3 4" xfId="31274"/>
    <cellStyle name="Normal 5 3 4 2 4 4" xfId="7498"/>
    <cellStyle name="Normal 5 3 4 2 4 4 2" xfId="20123"/>
    <cellStyle name="Normal 5 3 4 2 4 4 2 2" xfId="55339"/>
    <cellStyle name="Normal 5 3 4 2 4 4 3" xfId="42742"/>
    <cellStyle name="Normal 5 3 4 2 4 4 4" xfId="32728"/>
    <cellStyle name="Normal 5 3 4 2 4 5" xfId="9279"/>
    <cellStyle name="Normal 5 3 4 2 4 5 2" xfId="21899"/>
    <cellStyle name="Normal 5 3 4 2 4 5 2 2" xfId="57115"/>
    <cellStyle name="Normal 5 3 4 2 4 5 3" xfId="44518"/>
    <cellStyle name="Normal 5 3 4 2 4 5 4" xfId="34504"/>
    <cellStyle name="Normal 5 3 4 2 4 6" xfId="11072"/>
    <cellStyle name="Normal 5 3 4 2 4 6 2" xfId="23675"/>
    <cellStyle name="Normal 5 3 4 2 4 6 2 2" xfId="58891"/>
    <cellStyle name="Normal 5 3 4 2 4 6 3" xfId="46294"/>
    <cellStyle name="Normal 5 3 4 2 4 6 4" xfId="36280"/>
    <cellStyle name="Normal 5 3 4 2 4 7" xfId="15439"/>
    <cellStyle name="Normal 5 3 4 2 4 7 2" xfId="50655"/>
    <cellStyle name="Normal 5 3 4 2 4 7 3" xfId="28044"/>
    <cellStyle name="Normal 5 3 4 2 4 8" xfId="13661"/>
    <cellStyle name="Normal 5 3 4 2 4 8 2" xfId="48879"/>
    <cellStyle name="Normal 5 3 4 2 4 9" xfId="38058"/>
    <cellStyle name="Normal 5 3 4 2 5" xfId="3907"/>
    <cellStyle name="Normal 5 3 4 2 5 2" xfId="8630"/>
    <cellStyle name="Normal 5 3 4 2 5 2 2" xfId="21255"/>
    <cellStyle name="Normal 5 3 4 2 5 2 2 2" xfId="56471"/>
    <cellStyle name="Normal 5 3 4 2 5 2 3" xfId="43874"/>
    <cellStyle name="Normal 5 3 4 2 5 2 4" xfId="33860"/>
    <cellStyle name="Normal 5 3 4 2 5 3" xfId="10411"/>
    <cellStyle name="Normal 5 3 4 2 5 3 2" xfId="23031"/>
    <cellStyle name="Normal 5 3 4 2 5 3 2 2" xfId="58247"/>
    <cellStyle name="Normal 5 3 4 2 5 3 3" xfId="45650"/>
    <cellStyle name="Normal 5 3 4 2 5 3 4" xfId="35636"/>
    <cellStyle name="Normal 5 3 4 2 5 4" xfId="12206"/>
    <cellStyle name="Normal 5 3 4 2 5 4 2" xfId="24807"/>
    <cellStyle name="Normal 5 3 4 2 5 4 2 2" xfId="60023"/>
    <cellStyle name="Normal 5 3 4 2 5 4 3" xfId="47426"/>
    <cellStyle name="Normal 5 3 4 2 5 4 4" xfId="37412"/>
    <cellStyle name="Normal 5 3 4 2 5 5" xfId="16571"/>
    <cellStyle name="Normal 5 3 4 2 5 5 2" xfId="51787"/>
    <cellStyle name="Normal 5 3 4 2 5 5 3" xfId="29176"/>
    <cellStyle name="Normal 5 3 4 2 5 6" xfId="14793"/>
    <cellStyle name="Normal 5 3 4 2 5 6 2" xfId="50011"/>
    <cellStyle name="Normal 5 3 4 2 5 7" xfId="39190"/>
    <cellStyle name="Normal 5 3 4 2 5 8" xfId="27400"/>
    <cellStyle name="Normal 5 3 4 2 6" xfId="4247"/>
    <cellStyle name="Normal 5 3 4 2 6 2" xfId="16893"/>
    <cellStyle name="Normal 5 3 4 2 6 2 2" xfId="52109"/>
    <cellStyle name="Normal 5 3 4 2 6 2 3" xfId="29498"/>
    <cellStyle name="Normal 5 3 4 2 6 3" xfId="13339"/>
    <cellStyle name="Normal 5 3 4 2 6 3 2" xfId="48557"/>
    <cellStyle name="Normal 5 3 4 2 6 4" xfId="39512"/>
    <cellStyle name="Normal 5 3 4 2 6 5" xfId="25946"/>
    <cellStyle name="Normal 5 3 4 2 7" xfId="5717"/>
    <cellStyle name="Normal 5 3 4 2 7 2" xfId="18347"/>
    <cellStyle name="Normal 5 3 4 2 7 2 2" xfId="53563"/>
    <cellStyle name="Normal 5 3 4 2 7 3" xfId="40966"/>
    <cellStyle name="Normal 5 3 4 2 7 4" xfId="30952"/>
    <cellStyle name="Normal 5 3 4 2 8" xfId="7176"/>
    <cellStyle name="Normal 5 3 4 2 8 2" xfId="19801"/>
    <cellStyle name="Normal 5 3 4 2 8 2 2" xfId="55017"/>
    <cellStyle name="Normal 5 3 4 2 8 3" xfId="42420"/>
    <cellStyle name="Normal 5 3 4 2 8 4" xfId="32406"/>
    <cellStyle name="Normal 5 3 4 2 9" xfId="8957"/>
    <cellStyle name="Normal 5 3 4 2 9 2" xfId="21577"/>
    <cellStyle name="Normal 5 3 4 2 9 2 2" xfId="56793"/>
    <cellStyle name="Normal 5 3 4 2 9 3" xfId="44196"/>
    <cellStyle name="Normal 5 3 4 2 9 4" xfId="34182"/>
    <cellStyle name="Normal 5 3 4 3" xfId="3093"/>
    <cellStyle name="Normal 5 3 4 3 10" xfId="25464"/>
    <cellStyle name="Normal 5 3 4 3 11" xfId="60999"/>
    <cellStyle name="Normal 5 3 4 3 2" xfId="4896"/>
    <cellStyle name="Normal 5 3 4 3 2 2" xfId="17542"/>
    <cellStyle name="Normal 5 3 4 3 2 2 2" xfId="52758"/>
    <cellStyle name="Normal 5 3 4 3 2 2 3" xfId="30147"/>
    <cellStyle name="Normal 5 3 4 3 2 3" xfId="13988"/>
    <cellStyle name="Normal 5 3 4 3 2 3 2" xfId="49206"/>
    <cellStyle name="Normal 5 3 4 3 2 4" xfId="40161"/>
    <cellStyle name="Normal 5 3 4 3 2 5" xfId="26595"/>
    <cellStyle name="Normal 5 3 4 3 3" xfId="6366"/>
    <cellStyle name="Normal 5 3 4 3 3 2" xfId="18996"/>
    <cellStyle name="Normal 5 3 4 3 3 2 2" xfId="54212"/>
    <cellStyle name="Normal 5 3 4 3 3 3" xfId="41615"/>
    <cellStyle name="Normal 5 3 4 3 3 4" xfId="31601"/>
    <cellStyle name="Normal 5 3 4 3 4" xfId="7825"/>
    <cellStyle name="Normal 5 3 4 3 4 2" xfId="20450"/>
    <cellStyle name="Normal 5 3 4 3 4 2 2" xfId="55666"/>
    <cellStyle name="Normal 5 3 4 3 4 3" xfId="43069"/>
    <cellStyle name="Normal 5 3 4 3 4 4" xfId="33055"/>
    <cellStyle name="Normal 5 3 4 3 5" xfId="9606"/>
    <cellStyle name="Normal 5 3 4 3 5 2" xfId="22226"/>
    <cellStyle name="Normal 5 3 4 3 5 2 2" xfId="57442"/>
    <cellStyle name="Normal 5 3 4 3 5 3" xfId="44845"/>
    <cellStyle name="Normal 5 3 4 3 5 4" xfId="34831"/>
    <cellStyle name="Normal 5 3 4 3 6" xfId="11399"/>
    <cellStyle name="Normal 5 3 4 3 6 2" xfId="24002"/>
    <cellStyle name="Normal 5 3 4 3 6 2 2" xfId="59218"/>
    <cellStyle name="Normal 5 3 4 3 6 3" xfId="46621"/>
    <cellStyle name="Normal 5 3 4 3 6 4" xfId="36607"/>
    <cellStyle name="Normal 5 3 4 3 7" xfId="15766"/>
    <cellStyle name="Normal 5 3 4 3 7 2" xfId="50982"/>
    <cellStyle name="Normal 5 3 4 3 7 3" xfId="28371"/>
    <cellStyle name="Normal 5 3 4 3 8" xfId="12857"/>
    <cellStyle name="Normal 5 3 4 3 8 2" xfId="48075"/>
    <cellStyle name="Normal 5 3 4 3 9" xfId="38385"/>
    <cellStyle name="Normal 5 3 4 4" xfId="2920"/>
    <cellStyle name="Normal 5 3 4 4 10" xfId="25305"/>
    <cellStyle name="Normal 5 3 4 4 11" xfId="60840"/>
    <cellStyle name="Normal 5 3 4 4 2" xfId="4737"/>
    <cellStyle name="Normal 5 3 4 4 2 2" xfId="17383"/>
    <cellStyle name="Normal 5 3 4 4 2 2 2" xfId="52599"/>
    <cellStyle name="Normal 5 3 4 4 2 2 3" xfId="29988"/>
    <cellStyle name="Normal 5 3 4 4 2 3" xfId="13829"/>
    <cellStyle name="Normal 5 3 4 4 2 3 2" xfId="49047"/>
    <cellStyle name="Normal 5 3 4 4 2 4" xfId="40002"/>
    <cellStyle name="Normal 5 3 4 4 2 5" xfId="26436"/>
    <cellStyle name="Normal 5 3 4 4 3" xfId="6207"/>
    <cellStyle name="Normal 5 3 4 4 3 2" xfId="18837"/>
    <cellStyle name="Normal 5 3 4 4 3 2 2" xfId="54053"/>
    <cellStyle name="Normal 5 3 4 4 3 3" xfId="41456"/>
    <cellStyle name="Normal 5 3 4 4 3 4" xfId="31442"/>
    <cellStyle name="Normal 5 3 4 4 4" xfId="7666"/>
    <cellStyle name="Normal 5 3 4 4 4 2" xfId="20291"/>
    <cellStyle name="Normal 5 3 4 4 4 2 2" xfId="55507"/>
    <cellStyle name="Normal 5 3 4 4 4 3" xfId="42910"/>
    <cellStyle name="Normal 5 3 4 4 4 4" xfId="32896"/>
    <cellStyle name="Normal 5 3 4 4 5" xfId="9447"/>
    <cellStyle name="Normal 5 3 4 4 5 2" xfId="22067"/>
    <cellStyle name="Normal 5 3 4 4 5 2 2" xfId="57283"/>
    <cellStyle name="Normal 5 3 4 4 5 3" xfId="44686"/>
    <cellStyle name="Normal 5 3 4 4 5 4" xfId="34672"/>
    <cellStyle name="Normal 5 3 4 4 6" xfId="11240"/>
    <cellStyle name="Normal 5 3 4 4 6 2" xfId="23843"/>
    <cellStyle name="Normal 5 3 4 4 6 2 2" xfId="59059"/>
    <cellStyle name="Normal 5 3 4 4 6 3" xfId="46462"/>
    <cellStyle name="Normal 5 3 4 4 6 4" xfId="36448"/>
    <cellStyle name="Normal 5 3 4 4 7" xfId="15607"/>
    <cellStyle name="Normal 5 3 4 4 7 2" xfId="50823"/>
    <cellStyle name="Normal 5 3 4 4 7 3" xfId="28212"/>
    <cellStyle name="Normal 5 3 4 4 8" xfId="12698"/>
    <cellStyle name="Normal 5 3 4 4 8 2" xfId="47916"/>
    <cellStyle name="Normal 5 3 4 4 9" xfId="38226"/>
    <cellStyle name="Normal 5 3 4 5" xfId="3428"/>
    <cellStyle name="Normal 5 3 4 5 10" xfId="26923"/>
    <cellStyle name="Normal 5 3 4 5 11" xfId="61327"/>
    <cellStyle name="Normal 5 3 4 5 2" xfId="5224"/>
    <cellStyle name="Normal 5 3 4 5 2 2" xfId="17870"/>
    <cellStyle name="Normal 5 3 4 5 2 2 2" xfId="53086"/>
    <cellStyle name="Normal 5 3 4 5 2 3" xfId="40489"/>
    <cellStyle name="Normal 5 3 4 5 2 4" xfId="30475"/>
    <cellStyle name="Normal 5 3 4 5 3" xfId="6694"/>
    <cellStyle name="Normal 5 3 4 5 3 2" xfId="19324"/>
    <cellStyle name="Normal 5 3 4 5 3 2 2" xfId="54540"/>
    <cellStyle name="Normal 5 3 4 5 3 3" xfId="41943"/>
    <cellStyle name="Normal 5 3 4 5 3 4" xfId="31929"/>
    <cellStyle name="Normal 5 3 4 5 4" xfId="8153"/>
    <cellStyle name="Normal 5 3 4 5 4 2" xfId="20778"/>
    <cellStyle name="Normal 5 3 4 5 4 2 2" xfId="55994"/>
    <cellStyle name="Normal 5 3 4 5 4 3" xfId="43397"/>
    <cellStyle name="Normal 5 3 4 5 4 4" xfId="33383"/>
    <cellStyle name="Normal 5 3 4 5 5" xfId="9934"/>
    <cellStyle name="Normal 5 3 4 5 5 2" xfId="22554"/>
    <cellStyle name="Normal 5 3 4 5 5 2 2" xfId="57770"/>
    <cellStyle name="Normal 5 3 4 5 5 3" xfId="45173"/>
    <cellStyle name="Normal 5 3 4 5 5 4" xfId="35159"/>
    <cellStyle name="Normal 5 3 4 5 6" xfId="11727"/>
    <cellStyle name="Normal 5 3 4 5 6 2" xfId="24330"/>
    <cellStyle name="Normal 5 3 4 5 6 2 2" xfId="59546"/>
    <cellStyle name="Normal 5 3 4 5 6 3" xfId="46949"/>
    <cellStyle name="Normal 5 3 4 5 6 4" xfId="36935"/>
    <cellStyle name="Normal 5 3 4 5 7" xfId="16094"/>
    <cellStyle name="Normal 5 3 4 5 7 2" xfId="51310"/>
    <cellStyle name="Normal 5 3 4 5 7 3" xfId="28699"/>
    <cellStyle name="Normal 5 3 4 5 8" xfId="14316"/>
    <cellStyle name="Normal 5 3 4 5 8 2" xfId="49534"/>
    <cellStyle name="Normal 5 3 4 5 9" xfId="38713"/>
    <cellStyle name="Normal 5 3 4 6" xfId="2589"/>
    <cellStyle name="Normal 5 3 4 6 10" xfId="26114"/>
    <cellStyle name="Normal 5 3 4 6 11" xfId="60518"/>
    <cellStyle name="Normal 5 3 4 6 2" xfId="4415"/>
    <cellStyle name="Normal 5 3 4 6 2 2" xfId="17061"/>
    <cellStyle name="Normal 5 3 4 6 2 2 2" xfId="52277"/>
    <cellStyle name="Normal 5 3 4 6 2 3" xfId="39680"/>
    <cellStyle name="Normal 5 3 4 6 2 4" xfId="29666"/>
    <cellStyle name="Normal 5 3 4 6 3" xfId="5885"/>
    <cellStyle name="Normal 5 3 4 6 3 2" xfId="18515"/>
    <cellStyle name="Normal 5 3 4 6 3 2 2" xfId="53731"/>
    <cellStyle name="Normal 5 3 4 6 3 3" xfId="41134"/>
    <cellStyle name="Normal 5 3 4 6 3 4" xfId="31120"/>
    <cellStyle name="Normal 5 3 4 6 4" xfId="7344"/>
    <cellStyle name="Normal 5 3 4 6 4 2" xfId="19969"/>
    <cellStyle name="Normal 5 3 4 6 4 2 2" xfId="55185"/>
    <cellStyle name="Normal 5 3 4 6 4 3" xfId="42588"/>
    <cellStyle name="Normal 5 3 4 6 4 4" xfId="32574"/>
    <cellStyle name="Normal 5 3 4 6 5" xfId="9125"/>
    <cellStyle name="Normal 5 3 4 6 5 2" xfId="21745"/>
    <cellStyle name="Normal 5 3 4 6 5 2 2" xfId="56961"/>
    <cellStyle name="Normal 5 3 4 6 5 3" xfId="44364"/>
    <cellStyle name="Normal 5 3 4 6 5 4" xfId="34350"/>
    <cellStyle name="Normal 5 3 4 6 6" xfId="10918"/>
    <cellStyle name="Normal 5 3 4 6 6 2" xfId="23521"/>
    <cellStyle name="Normal 5 3 4 6 6 2 2" xfId="58737"/>
    <cellStyle name="Normal 5 3 4 6 6 3" xfId="46140"/>
    <cellStyle name="Normal 5 3 4 6 6 4" xfId="36126"/>
    <cellStyle name="Normal 5 3 4 6 7" xfId="15285"/>
    <cellStyle name="Normal 5 3 4 6 7 2" xfId="50501"/>
    <cellStyle name="Normal 5 3 4 6 7 3" xfId="27890"/>
    <cellStyle name="Normal 5 3 4 6 8" xfId="13507"/>
    <cellStyle name="Normal 5 3 4 6 8 2" xfId="48725"/>
    <cellStyle name="Normal 5 3 4 6 9" xfId="37904"/>
    <cellStyle name="Normal 5 3 4 7" xfId="3752"/>
    <cellStyle name="Normal 5 3 4 7 2" xfId="8476"/>
    <cellStyle name="Normal 5 3 4 7 2 2" xfId="21101"/>
    <cellStyle name="Normal 5 3 4 7 2 2 2" xfId="56317"/>
    <cellStyle name="Normal 5 3 4 7 2 3" xfId="43720"/>
    <cellStyle name="Normal 5 3 4 7 2 4" xfId="33706"/>
    <cellStyle name="Normal 5 3 4 7 3" xfId="10257"/>
    <cellStyle name="Normal 5 3 4 7 3 2" xfId="22877"/>
    <cellStyle name="Normal 5 3 4 7 3 2 2" xfId="58093"/>
    <cellStyle name="Normal 5 3 4 7 3 3" xfId="45496"/>
    <cellStyle name="Normal 5 3 4 7 3 4" xfId="35482"/>
    <cellStyle name="Normal 5 3 4 7 4" xfId="12052"/>
    <cellStyle name="Normal 5 3 4 7 4 2" xfId="24653"/>
    <cellStyle name="Normal 5 3 4 7 4 2 2" xfId="59869"/>
    <cellStyle name="Normal 5 3 4 7 4 3" xfId="47272"/>
    <cellStyle name="Normal 5 3 4 7 4 4" xfId="37258"/>
    <cellStyle name="Normal 5 3 4 7 5" xfId="16417"/>
    <cellStyle name="Normal 5 3 4 7 5 2" xfId="51633"/>
    <cellStyle name="Normal 5 3 4 7 5 3" xfId="29022"/>
    <cellStyle name="Normal 5 3 4 7 6" xfId="14639"/>
    <cellStyle name="Normal 5 3 4 7 6 2" xfId="49857"/>
    <cellStyle name="Normal 5 3 4 7 7" xfId="39036"/>
    <cellStyle name="Normal 5 3 4 7 8" xfId="27246"/>
    <cellStyle name="Normal 5 3 4 8" xfId="4090"/>
    <cellStyle name="Normal 5 3 4 8 2" xfId="16739"/>
    <cellStyle name="Normal 5 3 4 8 2 2" xfId="51955"/>
    <cellStyle name="Normal 5 3 4 8 2 3" xfId="29344"/>
    <cellStyle name="Normal 5 3 4 8 3" xfId="13185"/>
    <cellStyle name="Normal 5 3 4 8 3 2" xfId="48403"/>
    <cellStyle name="Normal 5 3 4 8 4" xfId="39358"/>
    <cellStyle name="Normal 5 3 4 8 5" xfId="25792"/>
    <cellStyle name="Normal 5 3 4 9" xfId="5563"/>
    <cellStyle name="Normal 5 3 4 9 2" xfId="18193"/>
    <cellStyle name="Normal 5 3 4 9 2 2" xfId="53409"/>
    <cellStyle name="Normal 5 3 4 9 3" xfId="40812"/>
    <cellStyle name="Normal 5 3 4 9 4" xfId="30798"/>
    <cellStyle name="Normal 5 3 5" xfId="1415"/>
    <cellStyle name="Normal 5 3 5 10" xfId="10735"/>
    <cellStyle name="Normal 5 3 5 10 2" xfId="23346"/>
    <cellStyle name="Normal 5 3 5 10 2 2" xfId="58562"/>
    <cellStyle name="Normal 5 3 5 10 3" xfId="45965"/>
    <cellStyle name="Normal 5 3 5 10 4" xfId="35951"/>
    <cellStyle name="Normal 5 3 5 11" xfId="15043"/>
    <cellStyle name="Normal 5 3 5 11 2" xfId="50259"/>
    <cellStyle name="Normal 5 3 5 11 3" xfId="27648"/>
    <cellStyle name="Normal 5 3 5 12" xfId="12456"/>
    <cellStyle name="Normal 5 3 5 12 2" xfId="47674"/>
    <cellStyle name="Normal 5 3 5 13" xfId="37662"/>
    <cellStyle name="Normal 5 3 5 14" xfId="25063"/>
    <cellStyle name="Normal 5 3 5 15" xfId="60276"/>
    <cellStyle name="Normal 5 3 5 2" xfId="3179"/>
    <cellStyle name="Normal 5 3 5 2 10" xfId="25547"/>
    <cellStyle name="Normal 5 3 5 2 11" xfId="61082"/>
    <cellStyle name="Normal 5 3 5 2 2" xfId="4979"/>
    <cellStyle name="Normal 5 3 5 2 2 2" xfId="17625"/>
    <cellStyle name="Normal 5 3 5 2 2 2 2" xfId="52841"/>
    <cellStyle name="Normal 5 3 5 2 2 2 3" xfId="30230"/>
    <cellStyle name="Normal 5 3 5 2 2 3" xfId="14071"/>
    <cellStyle name="Normal 5 3 5 2 2 3 2" xfId="49289"/>
    <cellStyle name="Normal 5 3 5 2 2 4" xfId="40244"/>
    <cellStyle name="Normal 5 3 5 2 2 5" xfId="26678"/>
    <cellStyle name="Normal 5 3 5 2 3" xfId="6449"/>
    <cellStyle name="Normal 5 3 5 2 3 2" xfId="19079"/>
    <cellStyle name="Normal 5 3 5 2 3 2 2" xfId="54295"/>
    <cellStyle name="Normal 5 3 5 2 3 3" xfId="41698"/>
    <cellStyle name="Normal 5 3 5 2 3 4" xfId="31684"/>
    <cellStyle name="Normal 5 3 5 2 4" xfId="7908"/>
    <cellStyle name="Normal 5 3 5 2 4 2" xfId="20533"/>
    <cellStyle name="Normal 5 3 5 2 4 2 2" xfId="55749"/>
    <cellStyle name="Normal 5 3 5 2 4 3" xfId="43152"/>
    <cellStyle name="Normal 5 3 5 2 4 4" xfId="33138"/>
    <cellStyle name="Normal 5 3 5 2 5" xfId="9689"/>
    <cellStyle name="Normal 5 3 5 2 5 2" xfId="22309"/>
    <cellStyle name="Normal 5 3 5 2 5 2 2" xfId="57525"/>
    <cellStyle name="Normal 5 3 5 2 5 3" xfId="44928"/>
    <cellStyle name="Normal 5 3 5 2 5 4" xfId="34914"/>
    <cellStyle name="Normal 5 3 5 2 6" xfId="11482"/>
    <cellStyle name="Normal 5 3 5 2 6 2" xfId="24085"/>
    <cellStyle name="Normal 5 3 5 2 6 2 2" xfId="59301"/>
    <cellStyle name="Normal 5 3 5 2 6 3" xfId="46704"/>
    <cellStyle name="Normal 5 3 5 2 6 4" xfId="36690"/>
    <cellStyle name="Normal 5 3 5 2 7" xfId="15849"/>
    <cellStyle name="Normal 5 3 5 2 7 2" xfId="51065"/>
    <cellStyle name="Normal 5 3 5 2 7 3" xfId="28454"/>
    <cellStyle name="Normal 5 3 5 2 8" xfId="12940"/>
    <cellStyle name="Normal 5 3 5 2 8 2" xfId="48158"/>
    <cellStyle name="Normal 5 3 5 2 9" xfId="38468"/>
    <cellStyle name="Normal 5 3 5 3" xfId="3508"/>
    <cellStyle name="Normal 5 3 5 3 10" xfId="27003"/>
    <cellStyle name="Normal 5 3 5 3 11" xfId="61407"/>
    <cellStyle name="Normal 5 3 5 3 2" xfId="5304"/>
    <cellStyle name="Normal 5 3 5 3 2 2" xfId="17950"/>
    <cellStyle name="Normal 5 3 5 3 2 2 2" xfId="53166"/>
    <cellStyle name="Normal 5 3 5 3 2 3" xfId="40569"/>
    <cellStyle name="Normal 5 3 5 3 2 4" xfId="30555"/>
    <cellStyle name="Normal 5 3 5 3 3" xfId="6774"/>
    <cellStyle name="Normal 5 3 5 3 3 2" xfId="19404"/>
    <cellStyle name="Normal 5 3 5 3 3 2 2" xfId="54620"/>
    <cellStyle name="Normal 5 3 5 3 3 3" xfId="42023"/>
    <cellStyle name="Normal 5 3 5 3 3 4" xfId="32009"/>
    <cellStyle name="Normal 5 3 5 3 4" xfId="8233"/>
    <cellStyle name="Normal 5 3 5 3 4 2" xfId="20858"/>
    <cellStyle name="Normal 5 3 5 3 4 2 2" xfId="56074"/>
    <cellStyle name="Normal 5 3 5 3 4 3" xfId="43477"/>
    <cellStyle name="Normal 5 3 5 3 4 4" xfId="33463"/>
    <cellStyle name="Normal 5 3 5 3 5" xfId="10014"/>
    <cellStyle name="Normal 5 3 5 3 5 2" xfId="22634"/>
    <cellStyle name="Normal 5 3 5 3 5 2 2" xfId="57850"/>
    <cellStyle name="Normal 5 3 5 3 5 3" xfId="45253"/>
    <cellStyle name="Normal 5 3 5 3 5 4" xfId="35239"/>
    <cellStyle name="Normal 5 3 5 3 6" xfId="11807"/>
    <cellStyle name="Normal 5 3 5 3 6 2" xfId="24410"/>
    <cellStyle name="Normal 5 3 5 3 6 2 2" xfId="59626"/>
    <cellStyle name="Normal 5 3 5 3 6 3" xfId="47029"/>
    <cellStyle name="Normal 5 3 5 3 6 4" xfId="37015"/>
    <cellStyle name="Normal 5 3 5 3 7" xfId="16174"/>
    <cellStyle name="Normal 5 3 5 3 7 2" xfId="51390"/>
    <cellStyle name="Normal 5 3 5 3 7 3" xfId="28779"/>
    <cellStyle name="Normal 5 3 5 3 8" xfId="14396"/>
    <cellStyle name="Normal 5 3 5 3 8 2" xfId="49614"/>
    <cellStyle name="Normal 5 3 5 3 9" xfId="38793"/>
    <cellStyle name="Normal 5 3 5 4" xfId="2670"/>
    <cellStyle name="Normal 5 3 5 4 10" xfId="26194"/>
    <cellStyle name="Normal 5 3 5 4 11" xfId="60598"/>
    <cellStyle name="Normal 5 3 5 4 2" xfId="4495"/>
    <cellStyle name="Normal 5 3 5 4 2 2" xfId="17141"/>
    <cellStyle name="Normal 5 3 5 4 2 2 2" xfId="52357"/>
    <cellStyle name="Normal 5 3 5 4 2 3" xfId="39760"/>
    <cellStyle name="Normal 5 3 5 4 2 4" xfId="29746"/>
    <cellStyle name="Normal 5 3 5 4 3" xfId="5965"/>
    <cellStyle name="Normal 5 3 5 4 3 2" xfId="18595"/>
    <cellStyle name="Normal 5 3 5 4 3 2 2" xfId="53811"/>
    <cellStyle name="Normal 5 3 5 4 3 3" xfId="41214"/>
    <cellStyle name="Normal 5 3 5 4 3 4" xfId="31200"/>
    <cellStyle name="Normal 5 3 5 4 4" xfId="7424"/>
    <cellStyle name="Normal 5 3 5 4 4 2" xfId="20049"/>
    <cellStyle name="Normal 5 3 5 4 4 2 2" xfId="55265"/>
    <cellStyle name="Normal 5 3 5 4 4 3" xfId="42668"/>
    <cellStyle name="Normal 5 3 5 4 4 4" xfId="32654"/>
    <cellStyle name="Normal 5 3 5 4 5" xfId="9205"/>
    <cellStyle name="Normal 5 3 5 4 5 2" xfId="21825"/>
    <cellStyle name="Normal 5 3 5 4 5 2 2" xfId="57041"/>
    <cellStyle name="Normal 5 3 5 4 5 3" xfId="44444"/>
    <cellStyle name="Normal 5 3 5 4 5 4" xfId="34430"/>
    <cellStyle name="Normal 5 3 5 4 6" xfId="10998"/>
    <cellStyle name="Normal 5 3 5 4 6 2" xfId="23601"/>
    <cellStyle name="Normal 5 3 5 4 6 2 2" xfId="58817"/>
    <cellStyle name="Normal 5 3 5 4 6 3" xfId="46220"/>
    <cellStyle name="Normal 5 3 5 4 6 4" xfId="36206"/>
    <cellStyle name="Normal 5 3 5 4 7" xfId="15365"/>
    <cellStyle name="Normal 5 3 5 4 7 2" xfId="50581"/>
    <cellStyle name="Normal 5 3 5 4 7 3" xfId="27970"/>
    <cellStyle name="Normal 5 3 5 4 8" xfId="13587"/>
    <cellStyle name="Normal 5 3 5 4 8 2" xfId="48805"/>
    <cellStyle name="Normal 5 3 5 4 9" xfId="37984"/>
    <cellStyle name="Normal 5 3 5 5" xfId="3833"/>
    <cellStyle name="Normal 5 3 5 5 2" xfId="8556"/>
    <cellStyle name="Normal 5 3 5 5 2 2" xfId="21181"/>
    <cellStyle name="Normal 5 3 5 5 2 2 2" xfId="56397"/>
    <cellStyle name="Normal 5 3 5 5 2 3" xfId="43800"/>
    <cellStyle name="Normal 5 3 5 5 2 4" xfId="33786"/>
    <cellStyle name="Normal 5 3 5 5 3" xfId="10337"/>
    <cellStyle name="Normal 5 3 5 5 3 2" xfId="22957"/>
    <cellStyle name="Normal 5 3 5 5 3 2 2" xfId="58173"/>
    <cellStyle name="Normal 5 3 5 5 3 3" xfId="45576"/>
    <cellStyle name="Normal 5 3 5 5 3 4" xfId="35562"/>
    <cellStyle name="Normal 5 3 5 5 4" xfId="12132"/>
    <cellStyle name="Normal 5 3 5 5 4 2" xfId="24733"/>
    <cellStyle name="Normal 5 3 5 5 4 2 2" xfId="59949"/>
    <cellStyle name="Normal 5 3 5 5 4 3" xfId="47352"/>
    <cellStyle name="Normal 5 3 5 5 4 4" xfId="37338"/>
    <cellStyle name="Normal 5 3 5 5 5" xfId="16497"/>
    <cellStyle name="Normal 5 3 5 5 5 2" xfId="51713"/>
    <cellStyle name="Normal 5 3 5 5 5 3" xfId="29102"/>
    <cellStyle name="Normal 5 3 5 5 6" xfId="14719"/>
    <cellStyle name="Normal 5 3 5 5 6 2" xfId="49937"/>
    <cellStyle name="Normal 5 3 5 5 7" xfId="39116"/>
    <cellStyle name="Normal 5 3 5 5 8" xfId="27326"/>
    <cellStyle name="Normal 5 3 5 6" xfId="4173"/>
    <cellStyle name="Normal 5 3 5 6 2" xfId="16819"/>
    <cellStyle name="Normal 5 3 5 6 2 2" xfId="52035"/>
    <cellStyle name="Normal 5 3 5 6 2 3" xfId="29424"/>
    <cellStyle name="Normal 5 3 5 6 3" xfId="13265"/>
    <cellStyle name="Normal 5 3 5 6 3 2" xfId="48483"/>
    <cellStyle name="Normal 5 3 5 6 4" xfId="39438"/>
    <cellStyle name="Normal 5 3 5 6 5" xfId="25872"/>
    <cellStyle name="Normal 5 3 5 7" xfId="5643"/>
    <cellStyle name="Normal 5 3 5 7 2" xfId="18273"/>
    <cellStyle name="Normal 5 3 5 7 2 2" xfId="53489"/>
    <cellStyle name="Normal 5 3 5 7 3" xfId="40892"/>
    <cellStyle name="Normal 5 3 5 7 4" xfId="30878"/>
    <cellStyle name="Normal 5 3 5 8" xfId="7102"/>
    <cellStyle name="Normal 5 3 5 8 2" xfId="19727"/>
    <cellStyle name="Normal 5 3 5 8 2 2" xfId="54943"/>
    <cellStyle name="Normal 5 3 5 8 3" xfId="42346"/>
    <cellStyle name="Normal 5 3 5 8 4" xfId="32332"/>
    <cellStyle name="Normal 5 3 5 9" xfId="8883"/>
    <cellStyle name="Normal 5 3 5 9 2" xfId="21503"/>
    <cellStyle name="Normal 5 3 5 9 2 2" xfId="56719"/>
    <cellStyle name="Normal 5 3 5 9 3" xfId="44122"/>
    <cellStyle name="Normal 5 3 5 9 4" xfId="34108"/>
    <cellStyle name="Normal 5 3 6" xfId="3014"/>
    <cellStyle name="Normal 5 3 6 10" xfId="25388"/>
    <cellStyle name="Normal 5 3 6 11" xfId="60923"/>
    <cellStyle name="Normal 5 3 6 2" xfId="4820"/>
    <cellStyle name="Normal 5 3 6 2 2" xfId="17466"/>
    <cellStyle name="Normal 5 3 6 2 2 2" xfId="52682"/>
    <cellStyle name="Normal 5 3 6 2 2 3" xfId="30071"/>
    <cellStyle name="Normal 5 3 6 2 3" xfId="13912"/>
    <cellStyle name="Normal 5 3 6 2 3 2" xfId="49130"/>
    <cellStyle name="Normal 5 3 6 2 4" xfId="40085"/>
    <cellStyle name="Normal 5 3 6 2 5" xfId="26519"/>
    <cellStyle name="Normal 5 3 6 3" xfId="6290"/>
    <cellStyle name="Normal 5 3 6 3 2" xfId="18920"/>
    <cellStyle name="Normal 5 3 6 3 2 2" xfId="54136"/>
    <cellStyle name="Normal 5 3 6 3 3" xfId="41539"/>
    <cellStyle name="Normal 5 3 6 3 4" xfId="31525"/>
    <cellStyle name="Normal 5 3 6 4" xfId="7749"/>
    <cellStyle name="Normal 5 3 6 4 2" xfId="20374"/>
    <cellStyle name="Normal 5 3 6 4 2 2" xfId="55590"/>
    <cellStyle name="Normal 5 3 6 4 3" xfId="42993"/>
    <cellStyle name="Normal 5 3 6 4 4" xfId="32979"/>
    <cellStyle name="Normal 5 3 6 5" xfId="9530"/>
    <cellStyle name="Normal 5 3 6 5 2" xfId="22150"/>
    <cellStyle name="Normal 5 3 6 5 2 2" xfId="57366"/>
    <cellStyle name="Normal 5 3 6 5 3" xfId="44769"/>
    <cellStyle name="Normal 5 3 6 5 4" xfId="34755"/>
    <cellStyle name="Normal 5 3 6 6" xfId="11323"/>
    <cellStyle name="Normal 5 3 6 6 2" xfId="23926"/>
    <cellStyle name="Normal 5 3 6 6 2 2" xfId="59142"/>
    <cellStyle name="Normal 5 3 6 6 3" xfId="46545"/>
    <cellStyle name="Normal 5 3 6 6 4" xfId="36531"/>
    <cellStyle name="Normal 5 3 6 7" xfId="15690"/>
    <cellStyle name="Normal 5 3 6 7 2" xfId="50906"/>
    <cellStyle name="Normal 5 3 6 7 3" xfId="28295"/>
    <cellStyle name="Normal 5 3 6 8" xfId="12781"/>
    <cellStyle name="Normal 5 3 6 8 2" xfId="47999"/>
    <cellStyle name="Normal 5 3 6 9" xfId="38309"/>
    <cellStyle name="Normal 5 3 7" xfId="2847"/>
    <cellStyle name="Normal 5 3 7 10" xfId="25233"/>
    <cellStyle name="Normal 5 3 7 11" xfId="60768"/>
    <cellStyle name="Normal 5 3 7 2" xfId="4665"/>
    <cellStyle name="Normal 5 3 7 2 2" xfId="17311"/>
    <cellStyle name="Normal 5 3 7 2 2 2" xfId="52527"/>
    <cellStyle name="Normal 5 3 7 2 2 3" xfId="29916"/>
    <cellStyle name="Normal 5 3 7 2 3" xfId="13757"/>
    <cellStyle name="Normal 5 3 7 2 3 2" xfId="48975"/>
    <cellStyle name="Normal 5 3 7 2 4" xfId="39930"/>
    <cellStyle name="Normal 5 3 7 2 5" xfId="26364"/>
    <cellStyle name="Normal 5 3 7 3" xfId="6135"/>
    <cellStyle name="Normal 5 3 7 3 2" xfId="18765"/>
    <cellStyle name="Normal 5 3 7 3 2 2" xfId="53981"/>
    <cellStyle name="Normal 5 3 7 3 3" xfId="41384"/>
    <cellStyle name="Normal 5 3 7 3 4" xfId="31370"/>
    <cellStyle name="Normal 5 3 7 4" xfId="7594"/>
    <cellStyle name="Normal 5 3 7 4 2" xfId="20219"/>
    <cellStyle name="Normal 5 3 7 4 2 2" xfId="55435"/>
    <cellStyle name="Normal 5 3 7 4 3" xfId="42838"/>
    <cellStyle name="Normal 5 3 7 4 4" xfId="32824"/>
    <cellStyle name="Normal 5 3 7 5" xfId="9375"/>
    <cellStyle name="Normal 5 3 7 5 2" xfId="21995"/>
    <cellStyle name="Normal 5 3 7 5 2 2" xfId="57211"/>
    <cellStyle name="Normal 5 3 7 5 3" xfId="44614"/>
    <cellStyle name="Normal 5 3 7 5 4" xfId="34600"/>
    <cellStyle name="Normal 5 3 7 6" xfId="11168"/>
    <cellStyle name="Normal 5 3 7 6 2" xfId="23771"/>
    <cellStyle name="Normal 5 3 7 6 2 2" xfId="58987"/>
    <cellStyle name="Normal 5 3 7 6 3" xfId="46390"/>
    <cellStyle name="Normal 5 3 7 6 4" xfId="36376"/>
    <cellStyle name="Normal 5 3 7 7" xfId="15535"/>
    <cellStyle name="Normal 5 3 7 7 2" xfId="50751"/>
    <cellStyle name="Normal 5 3 7 7 3" xfId="28140"/>
    <cellStyle name="Normal 5 3 7 8" xfId="12626"/>
    <cellStyle name="Normal 5 3 7 8 2" xfId="47844"/>
    <cellStyle name="Normal 5 3 7 9" xfId="38154"/>
    <cellStyle name="Normal 5 3 8" xfId="3356"/>
    <cellStyle name="Normal 5 3 8 10" xfId="26851"/>
    <cellStyle name="Normal 5 3 8 11" xfId="61255"/>
    <cellStyle name="Normal 5 3 8 2" xfId="5152"/>
    <cellStyle name="Normal 5 3 8 2 2" xfId="17798"/>
    <cellStyle name="Normal 5 3 8 2 2 2" xfId="53014"/>
    <cellStyle name="Normal 5 3 8 2 3" xfId="40417"/>
    <cellStyle name="Normal 5 3 8 2 4" xfId="30403"/>
    <cellStyle name="Normal 5 3 8 3" xfId="6622"/>
    <cellStyle name="Normal 5 3 8 3 2" xfId="19252"/>
    <cellStyle name="Normal 5 3 8 3 2 2" xfId="54468"/>
    <cellStyle name="Normal 5 3 8 3 3" xfId="41871"/>
    <cellStyle name="Normal 5 3 8 3 4" xfId="31857"/>
    <cellStyle name="Normal 5 3 8 4" xfId="8081"/>
    <cellStyle name="Normal 5 3 8 4 2" xfId="20706"/>
    <cellStyle name="Normal 5 3 8 4 2 2" xfId="55922"/>
    <cellStyle name="Normal 5 3 8 4 3" xfId="43325"/>
    <cellStyle name="Normal 5 3 8 4 4" xfId="33311"/>
    <cellStyle name="Normal 5 3 8 5" xfId="9862"/>
    <cellStyle name="Normal 5 3 8 5 2" xfId="22482"/>
    <cellStyle name="Normal 5 3 8 5 2 2" xfId="57698"/>
    <cellStyle name="Normal 5 3 8 5 3" xfId="45101"/>
    <cellStyle name="Normal 5 3 8 5 4" xfId="35087"/>
    <cellStyle name="Normal 5 3 8 6" xfId="11655"/>
    <cellStyle name="Normal 5 3 8 6 2" xfId="24258"/>
    <cellStyle name="Normal 5 3 8 6 2 2" xfId="59474"/>
    <cellStyle name="Normal 5 3 8 6 3" xfId="46877"/>
    <cellStyle name="Normal 5 3 8 6 4" xfId="36863"/>
    <cellStyle name="Normal 5 3 8 7" xfId="16022"/>
    <cellStyle name="Normal 5 3 8 7 2" xfId="51238"/>
    <cellStyle name="Normal 5 3 8 7 3" xfId="28627"/>
    <cellStyle name="Normal 5 3 8 8" xfId="14244"/>
    <cellStyle name="Normal 5 3 8 8 2" xfId="49462"/>
    <cellStyle name="Normal 5 3 8 9" xfId="38641"/>
    <cellStyle name="Normal 5 3 9" xfId="2517"/>
    <cellStyle name="Normal 5 3 9 10" xfId="26042"/>
    <cellStyle name="Normal 5 3 9 11" xfId="60446"/>
    <cellStyle name="Normal 5 3 9 2" xfId="4343"/>
    <cellStyle name="Normal 5 3 9 2 2" xfId="16989"/>
    <cellStyle name="Normal 5 3 9 2 2 2" xfId="52205"/>
    <cellStyle name="Normal 5 3 9 2 3" xfId="39608"/>
    <cellStyle name="Normal 5 3 9 2 4" xfId="29594"/>
    <cellStyle name="Normal 5 3 9 3" xfId="5813"/>
    <cellStyle name="Normal 5 3 9 3 2" xfId="18443"/>
    <cellStyle name="Normal 5 3 9 3 2 2" xfId="53659"/>
    <cellStyle name="Normal 5 3 9 3 3" xfId="41062"/>
    <cellStyle name="Normal 5 3 9 3 4" xfId="31048"/>
    <cellStyle name="Normal 5 3 9 4" xfId="7272"/>
    <cellStyle name="Normal 5 3 9 4 2" xfId="19897"/>
    <cellStyle name="Normal 5 3 9 4 2 2" xfId="55113"/>
    <cellStyle name="Normal 5 3 9 4 3" xfId="42516"/>
    <cellStyle name="Normal 5 3 9 4 4" xfId="32502"/>
    <cellStyle name="Normal 5 3 9 5" xfId="9053"/>
    <cellStyle name="Normal 5 3 9 5 2" xfId="21673"/>
    <cellStyle name="Normal 5 3 9 5 2 2" xfId="56889"/>
    <cellStyle name="Normal 5 3 9 5 3" xfId="44292"/>
    <cellStyle name="Normal 5 3 9 5 4" xfId="34278"/>
    <cellStyle name="Normal 5 3 9 6" xfId="10846"/>
    <cellStyle name="Normal 5 3 9 6 2" xfId="23449"/>
    <cellStyle name="Normal 5 3 9 6 2 2" xfId="58665"/>
    <cellStyle name="Normal 5 3 9 6 3" xfId="46068"/>
    <cellStyle name="Normal 5 3 9 6 4" xfId="36054"/>
    <cellStyle name="Normal 5 3 9 7" xfId="15213"/>
    <cellStyle name="Normal 5 3 9 7 2" xfId="50429"/>
    <cellStyle name="Normal 5 3 9 7 3" xfId="27818"/>
    <cellStyle name="Normal 5 3 9 8" xfId="13435"/>
    <cellStyle name="Normal 5 3 9 8 2" xfId="48653"/>
    <cellStyle name="Normal 5 3 9 9" xfId="37832"/>
    <cellStyle name="Normal 5 3_District Target Attainment" xfId="1416"/>
    <cellStyle name="Normal 5 4" xfId="1417"/>
    <cellStyle name="Normal 5 5" xfId="2442"/>
    <cellStyle name="Normal 5 6" xfId="10770"/>
    <cellStyle name="Normal 5 7" xfId="2444"/>
    <cellStyle name="Normal 5_Sheet1" xfId="1418"/>
    <cellStyle name="Normal 50" xfId="5421"/>
    <cellStyle name="Normal 51" xfId="3966"/>
    <cellStyle name="Normal 52" xfId="5423"/>
    <cellStyle name="Normal 53" xfId="4046"/>
    <cellStyle name="Normal 54" xfId="4048"/>
    <cellStyle name="Normal 55" xfId="5416"/>
    <cellStyle name="Normal 56" xfId="5425"/>
    <cellStyle name="Normal 57" xfId="4100"/>
    <cellStyle name="Normal 58" xfId="5417"/>
    <cellStyle name="Normal 59" xfId="3964"/>
    <cellStyle name="Normal 6" xfId="1419"/>
    <cellStyle name="Normal 6 10" xfId="2464"/>
    <cellStyle name="Normal 6 10 10" xfId="25994"/>
    <cellStyle name="Normal 6 10 11" xfId="60398"/>
    <cellStyle name="Normal 6 10 2" xfId="4295"/>
    <cellStyle name="Normal 6 10 2 2" xfId="16941"/>
    <cellStyle name="Normal 6 10 2 2 2" xfId="52157"/>
    <cellStyle name="Normal 6 10 2 3" xfId="39560"/>
    <cellStyle name="Normal 6 10 2 4" xfId="29546"/>
    <cellStyle name="Normal 6 10 3" xfId="5765"/>
    <cellStyle name="Normal 6 10 3 2" xfId="18395"/>
    <cellStyle name="Normal 6 10 3 2 2" xfId="53611"/>
    <cellStyle name="Normal 6 10 3 3" xfId="41014"/>
    <cellStyle name="Normal 6 10 3 4" xfId="31000"/>
    <cellStyle name="Normal 6 10 4" xfId="7224"/>
    <cellStyle name="Normal 6 10 4 2" xfId="19849"/>
    <cellStyle name="Normal 6 10 4 2 2" xfId="55065"/>
    <cellStyle name="Normal 6 10 4 3" xfId="42468"/>
    <cellStyle name="Normal 6 10 4 4" xfId="32454"/>
    <cellStyle name="Normal 6 10 5" xfId="9005"/>
    <cellStyle name="Normal 6 10 5 2" xfId="21625"/>
    <cellStyle name="Normal 6 10 5 2 2" xfId="56841"/>
    <cellStyle name="Normal 6 10 5 3" xfId="44244"/>
    <cellStyle name="Normal 6 10 5 4" xfId="34230"/>
    <cellStyle name="Normal 6 10 6" xfId="10798"/>
    <cellStyle name="Normal 6 10 6 2" xfId="23401"/>
    <cellStyle name="Normal 6 10 6 2 2" xfId="58617"/>
    <cellStyle name="Normal 6 10 6 3" xfId="46020"/>
    <cellStyle name="Normal 6 10 6 4" xfId="36006"/>
    <cellStyle name="Normal 6 10 7" xfId="15165"/>
    <cellStyle name="Normal 6 10 7 2" xfId="50381"/>
    <cellStyle name="Normal 6 10 7 3" xfId="27770"/>
    <cellStyle name="Normal 6 10 8" xfId="13387"/>
    <cellStyle name="Normal 6 10 8 2" xfId="48605"/>
    <cellStyle name="Normal 6 10 9" xfId="37784"/>
    <cellStyle name="Normal 6 11" xfId="3632"/>
    <cellStyle name="Normal 6 11 2" xfId="8356"/>
    <cellStyle name="Normal 6 11 2 2" xfId="20981"/>
    <cellStyle name="Normal 6 11 2 2 2" xfId="56197"/>
    <cellStyle name="Normal 6 11 2 3" xfId="43600"/>
    <cellStyle name="Normal 6 11 2 4" xfId="33586"/>
    <cellStyle name="Normal 6 11 3" xfId="10137"/>
    <cellStyle name="Normal 6 11 3 2" xfId="22757"/>
    <cellStyle name="Normal 6 11 3 2 2" xfId="57973"/>
    <cellStyle name="Normal 6 11 3 3" xfId="45376"/>
    <cellStyle name="Normal 6 11 3 4" xfId="35362"/>
    <cellStyle name="Normal 6 11 4" xfId="11932"/>
    <cellStyle name="Normal 6 11 4 2" xfId="24533"/>
    <cellStyle name="Normal 6 11 4 2 2" xfId="59749"/>
    <cellStyle name="Normal 6 11 4 3" xfId="47152"/>
    <cellStyle name="Normal 6 11 4 4" xfId="37138"/>
    <cellStyle name="Normal 6 11 5" xfId="16297"/>
    <cellStyle name="Normal 6 11 5 2" xfId="51513"/>
    <cellStyle name="Normal 6 11 5 3" xfId="28902"/>
    <cellStyle name="Normal 6 11 6" xfId="14519"/>
    <cellStyle name="Normal 6 11 6 2" xfId="49737"/>
    <cellStyle name="Normal 6 11 7" xfId="38916"/>
    <cellStyle name="Normal 6 11 8" xfId="27126"/>
    <cellStyle name="Normal 6 12" xfId="3957"/>
    <cellStyle name="Normal 6 12 2" xfId="16619"/>
    <cellStyle name="Normal 6 12 2 2" xfId="51835"/>
    <cellStyle name="Normal 6 12 2 3" xfId="29224"/>
    <cellStyle name="Normal 6 12 3" xfId="13065"/>
    <cellStyle name="Normal 6 12 3 2" xfId="48283"/>
    <cellStyle name="Normal 6 12 4" xfId="39238"/>
    <cellStyle name="Normal 6 12 5" xfId="25672"/>
    <cellStyle name="Normal 6 13" xfId="5443"/>
    <cellStyle name="Normal 6 13 2" xfId="18073"/>
    <cellStyle name="Normal 6 13 2 2" xfId="53289"/>
    <cellStyle name="Normal 6 13 3" xfId="40692"/>
    <cellStyle name="Normal 6 13 4" xfId="30678"/>
    <cellStyle name="Normal 6 14" xfId="6899"/>
    <cellStyle name="Normal 6 14 2" xfId="19527"/>
    <cellStyle name="Normal 6 14 2 2" xfId="54743"/>
    <cellStyle name="Normal 6 14 3" xfId="42146"/>
    <cellStyle name="Normal 6 14 4" xfId="32132"/>
    <cellStyle name="Normal 6 15" xfId="8681"/>
    <cellStyle name="Normal 6 15 2" xfId="21303"/>
    <cellStyle name="Normal 6 15 2 2" xfId="56519"/>
    <cellStyle name="Normal 6 15 3" xfId="43922"/>
    <cellStyle name="Normal 6 15 4" xfId="33908"/>
    <cellStyle name="Normal 6 16" xfId="10736"/>
    <cellStyle name="Normal 6 16 2" xfId="23347"/>
    <cellStyle name="Normal 6 16 2 2" xfId="58563"/>
    <cellStyle name="Normal 6 16 3" xfId="45966"/>
    <cellStyle name="Normal 6 16 4" xfId="35952"/>
    <cellStyle name="Normal 6 17" xfId="14842"/>
    <cellStyle name="Normal 6 17 2" xfId="50059"/>
    <cellStyle name="Normal 6 17 3" xfId="27448"/>
    <cellStyle name="Normal 6 18" xfId="12256"/>
    <cellStyle name="Normal 6 18 2" xfId="47474"/>
    <cellStyle name="Normal 6 19" xfId="37461"/>
    <cellStyle name="Normal 6 2" xfId="1420"/>
    <cellStyle name="Normal 6 2 10" xfId="3682"/>
    <cellStyle name="Normal 6 2 10 2" xfId="8406"/>
    <cellStyle name="Normal 6 2 10 2 2" xfId="21031"/>
    <cellStyle name="Normal 6 2 10 2 2 2" xfId="56247"/>
    <cellStyle name="Normal 6 2 10 2 3" xfId="43650"/>
    <cellStyle name="Normal 6 2 10 2 4" xfId="33636"/>
    <cellStyle name="Normal 6 2 10 3" xfId="10187"/>
    <cellStyle name="Normal 6 2 10 3 2" xfId="22807"/>
    <cellStyle name="Normal 6 2 10 3 2 2" xfId="58023"/>
    <cellStyle name="Normal 6 2 10 3 3" xfId="45426"/>
    <cellStyle name="Normal 6 2 10 3 4" xfId="35412"/>
    <cellStyle name="Normal 6 2 10 4" xfId="11982"/>
    <cellStyle name="Normal 6 2 10 4 2" xfId="24583"/>
    <cellStyle name="Normal 6 2 10 4 2 2" xfId="59799"/>
    <cellStyle name="Normal 6 2 10 4 3" xfId="47202"/>
    <cellStyle name="Normal 6 2 10 4 4" xfId="37188"/>
    <cellStyle name="Normal 6 2 10 5" xfId="16347"/>
    <cellStyle name="Normal 6 2 10 5 2" xfId="51563"/>
    <cellStyle name="Normal 6 2 10 5 3" xfId="28952"/>
    <cellStyle name="Normal 6 2 10 6" xfId="14569"/>
    <cellStyle name="Normal 6 2 10 6 2" xfId="49787"/>
    <cellStyle name="Normal 6 2 10 7" xfId="38966"/>
    <cellStyle name="Normal 6 2 10 8" xfId="27176"/>
    <cellStyle name="Normal 6 2 11" xfId="4014"/>
    <cellStyle name="Normal 6 2 11 2" xfId="16669"/>
    <cellStyle name="Normal 6 2 11 2 2" xfId="51885"/>
    <cellStyle name="Normal 6 2 11 2 3" xfId="29274"/>
    <cellStyle name="Normal 6 2 11 3" xfId="13115"/>
    <cellStyle name="Normal 6 2 11 3 2" xfId="48333"/>
    <cellStyle name="Normal 6 2 11 4" xfId="39288"/>
    <cellStyle name="Normal 6 2 11 5" xfId="25722"/>
    <cellStyle name="Normal 6 2 12" xfId="5493"/>
    <cellStyle name="Normal 6 2 12 2" xfId="18123"/>
    <cellStyle name="Normal 6 2 12 2 2" xfId="53339"/>
    <cellStyle name="Normal 6 2 12 3" xfId="40742"/>
    <cellStyle name="Normal 6 2 12 4" xfId="30728"/>
    <cellStyle name="Normal 6 2 13" xfId="6949"/>
    <cellStyle name="Normal 6 2 13 2" xfId="19577"/>
    <cellStyle name="Normal 6 2 13 2 2" xfId="54793"/>
    <cellStyle name="Normal 6 2 13 3" xfId="42196"/>
    <cellStyle name="Normal 6 2 13 4" xfId="32182"/>
    <cellStyle name="Normal 6 2 14" xfId="8731"/>
    <cellStyle name="Normal 6 2 14 2" xfId="21353"/>
    <cellStyle name="Normal 6 2 14 2 2" xfId="56569"/>
    <cellStyle name="Normal 6 2 14 3" xfId="43972"/>
    <cellStyle name="Normal 6 2 14 4" xfId="33958"/>
    <cellStyle name="Normal 6 2 15" xfId="10737"/>
    <cellStyle name="Normal 6 2 15 2" xfId="23348"/>
    <cellStyle name="Normal 6 2 15 2 2" xfId="58564"/>
    <cellStyle name="Normal 6 2 15 3" xfId="45967"/>
    <cellStyle name="Normal 6 2 15 4" xfId="35953"/>
    <cellStyle name="Normal 6 2 16" xfId="14892"/>
    <cellStyle name="Normal 6 2 16 2" xfId="50109"/>
    <cellStyle name="Normal 6 2 16 3" xfId="27498"/>
    <cellStyle name="Normal 6 2 17" xfId="12306"/>
    <cellStyle name="Normal 6 2 17 2" xfId="47524"/>
    <cellStyle name="Normal 6 2 18" xfId="37511"/>
    <cellStyle name="Normal 6 2 19" xfId="24913"/>
    <cellStyle name="Normal 6 2 2" xfId="1421"/>
    <cellStyle name="Normal 6 2 20" xfId="60126"/>
    <cellStyle name="Normal 6 2 3" xfId="1422"/>
    <cellStyle name="Normal 6 2 3 10" xfId="5494"/>
    <cellStyle name="Normal 6 2 3 10 2" xfId="18124"/>
    <cellStyle name="Normal 6 2 3 10 2 2" xfId="53340"/>
    <cellStyle name="Normal 6 2 3 10 3" xfId="40743"/>
    <cellStyle name="Normal 6 2 3 10 4" xfId="30729"/>
    <cellStyle name="Normal 6 2 3 11" xfId="6950"/>
    <cellStyle name="Normal 6 2 3 11 2" xfId="19578"/>
    <cellStyle name="Normal 6 2 3 11 2 2" xfId="54794"/>
    <cellStyle name="Normal 6 2 3 11 3" xfId="42197"/>
    <cellStyle name="Normal 6 2 3 11 4" xfId="32183"/>
    <cellStyle name="Normal 6 2 3 12" xfId="8732"/>
    <cellStyle name="Normal 6 2 3 12 2" xfId="21354"/>
    <cellStyle name="Normal 6 2 3 12 2 2" xfId="56570"/>
    <cellStyle name="Normal 6 2 3 12 3" xfId="43973"/>
    <cellStyle name="Normal 6 2 3 12 4" xfId="33959"/>
    <cellStyle name="Normal 6 2 3 13" xfId="10738"/>
    <cellStyle name="Normal 6 2 3 13 2" xfId="23349"/>
    <cellStyle name="Normal 6 2 3 13 2 2" xfId="58565"/>
    <cellStyle name="Normal 6 2 3 13 3" xfId="45968"/>
    <cellStyle name="Normal 6 2 3 13 4" xfId="35954"/>
    <cellStyle name="Normal 6 2 3 14" xfId="14893"/>
    <cellStyle name="Normal 6 2 3 14 2" xfId="50110"/>
    <cellStyle name="Normal 6 2 3 14 3" xfId="27499"/>
    <cellStyle name="Normal 6 2 3 15" xfId="12307"/>
    <cellStyle name="Normal 6 2 3 15 2" xfId="47525"/>
    <cellStyle name="Normal 6 2 3 16" xfId="37512"/>
    <cellStyle name="Normal 6 2 3 17" xfId="24914"/>
    <cellStyle name="Normal 6 2 3 18" xfId="60127"/>
    <cellStyle name="Normal 6 2 3 2" xfId="1423"/>
    <cellStyle name="Normal 6 2 3 2 10" xfId="7024"/>
    <cellStyle name="Normal 6 2 3 2 10 2" xfId="19650"/>
    <cellStyle name="Normal 6 2 3 2 10 2 2" xfId="54866"/>
    <cellStyle name="Normal 6 2 3 2 10 3" xfId="42269"/>
    <cellStyle name="Normal 6 2 3 2 10 4" xfId="32255"/>
    <cellStyle name="Normal 6 2 3 2 11" xfId="8805"/>
    <cellStyle name="Normal 6 2 3 2 11 2" xfId="21426"/>
    <cellStyle name="Normal 6 2 3 2 11 2 2" xfId="56642"/>
    <cellStyle name="Normal 6 2 3 2 11 3" xfId="44045"/>
    <cellStyle name="Normal 6 2 3 2 11 4" xfId="34031"/>
    <cellStyle name="Normal 6 2 3 2 12" xfId="10739"/>
    <cellStyle name="Normal 6 2 3 2 12 2" xfId="23350"/>
    <cellStyle name="Normal 6 2 3 2 12 2 2" xfId="58566"/>
    <cellStyle name="Normal 6 2 3 2 12 3" xfId="45969"/>
    <cellStyle name="Normal 6 2 3 2 12 4" xfId="35955"/>
    <cellStyle name="Normal 6 2 3 2 13" xfId="14965"/>
    <cellStyle name="Normal 6 2 3 2 13 2" xfId="50182"/>
    <cellStyle name="Normal 6 2 3 2 13 3" xfId="27571"/>
    <cellStyle name="Normal 6 2 3 2 14" xfId="12379"/>
    <cellStyle name="Normal 6 2 3 2 14 2" xfId="47597"/>
    <cellStyle name="Normal 6 2 3 2 15" xfId="37584"/>
    <cellStyle name="Normal 6 2 3 2 16" xfId="24986"/>
    <cellStyle name="Normal 6 2 3 2 17" xfId="60199"/>
    <cellStyle name="Normal 6 2 3 2 2" xfId="1424"/>
    <cellStyle name="Normal 6 2 3 2 2 10" xfId="10740"/>
    <cellStyle name="Normal 6 2 3 2 2 10 2" xfId="23351"/>
    <cellStyle name="Normal 6 2 3 2 2 10 2 2" xfId="58567"/>
    <cellStyle name="Normal 6 2 3 2 2 10 3" xfId="45970"/>
    <cellStyle name="Normal 6 2 3 2 2 10 4" xfId="35956"/>
    <cellStyle name="Normal 6 2 3 2 2 11" xfId="15120"/>
    <cellStyle name="Normal 6 2 3 2 2 11 2" xfId="50336"/>
    <cellStyle name="Normal 6 2 3 2 2 11 3" xfId="27725"/>
    <cellStyle name="Normal 6 2 3 2 2 12" xfId="12533"/>
    <cellStyle name="Normal 6 2 3 2 2 12 2" xfId="47751"/>
    <cellStyle name="Normal 6 2 3 2 2 13" xfId="37739"/>
    <cellStyle name="Normal 6 2 3 2 2 14" xfId="25140"/>
    <cellStyle name="Normal 6 2 3 2 2 15" xfId="60353"/>
    <cellStyle name="Normal 6 2 3 2 2 2" xfId="3256"/>
    <cellStyle name="Normal 6 2 3 2 2 2 10" xfId="25624"/>
    <cellStyle name="Normal 6 2 3 2 2 2 11" xfId="61159"/>
    <cellStyle name="Normal 6 2 3 2 2 2 2" xfId="5056"/>
    <cellStyle name="Normal 6 2 3 2 2 2 2 2" xfId="17702"/>
    <cellStyle name="Normal 6 2 3 2 2 2 2 2 2" xfId="52918"/>
    <cellStyle name="Normal 6 2 3 2 2 2 2 2 3" xfId="30307"/>
    <cellStyle name="Normal 6 2 3 2 2 2 2 3" xfId="14148"/>
    <cellStyle name="Normal 6 2 3 2 2 2 2 3 2" xfId="49366"/>
    <cellStyle name="Normal 6 2 3 2 2 2 2 4" xfId="40321"/>
    <cellStyle name="Normal 6 2 3 2 2 2 2 5" xfId="26755"/>
    <cellStyle name="Normal 6 2 3 2 2 2 3" xfId="6526"/>
    <cellStyle name="Normal 6 2 3 2 2 2 3 2" xfId="19156"/>
    <cellStyle name="Normal 6 2 3 2 2 2 3 2 2" xfId="54372"/>
    <cellStyle name="Normal 6 2 3 2 2 2 3 3" xfId="41775"/>
    <cellStyle name="Normal 6 2 3 2 2 2 3 4" xfId="31761"/>
    <cellStyle name="Normal 6 2 3 2 2 2 4" xfId="7985"/>
    <cellStyle name="Normal 6 2 3 2 2 2 4 2" xfId="20610"/>
    <cellStyle name="Normal 6 2 3 2 2 2 4 2 2" xfId="55826"/>
    <cellStyle name="Normal 6 2 3 2 2 2 4 3" xfId="43229"/>
    <cellStyle name="Normal 6 2 3 2 2 2 4 4" xfId="33215"/>
    <cellStyle name="Normal 6 2 3 2 2 2 5" xfId="9766"/>
    <cellStyle name="Normal 6 2 3 2 2 2 5 2" xfId="22386"/>
    <cellStyle name="Normal 6 2 3 2 2 2 5 2 2" xfId="57602"/>
    <cellStyle name="Normal 6 2 3 2 2 2 5 3" xfId="45005"/>
    <cellStyle name="Normal 6 2 3 2 2 2 5 4" xfId="34991"/>
    <cellStyle name="Normal 6 2 3 2 2 2 6" xfId="11559"/>
    <cellStyle name="Normal 6 2 3 2 2 2 6 2" xfId="24162"/>
    <cellStyle name="Normal 6 2 3 2 2 2 6 2 2" xfId="59378"/>
    <cellStyle name="Normal 6 2 3 2 2 2 6 3" xfId="46781"/>
    <cellStyle name="Normal 6 2 3 2 2 2 6 4" xfId="36767"/>
    <cellStyle name="Normal 6 2 3 2 2 2 7" xfId="15926"/>
    <cellStyle name="Normal 6 2 3 2 2 2 7 2" xfId="51142"/>
    <cellStyle name="Normal 6 2 3 2 2 2 7 3" xfId="28531"/>
    <cellStyle name="Normal 6 2 3 2 2 2 8" xfId="13017"/>
    <cellStyle name="Normal 6 2 3 2 2 2 8 2" xfId="48235"/>
    <cellStyle name="Normal 6 2 3 2 2 2 9" xfId="38545"/>
    <cellStyle name="Normal 6 2 3 2 2 3" xfId="3585"/>
    <cellStyle name="Normal 6 2 3 2 2 3 10" xfId="27080"/>
    <cellStyle name="Normal 6 2 3 2 2 3 11" xfId="61484"/>
    <cellStyle name="Normal 6 2 3 2 2 3 2" xfId="5381"/>
    <cellStyle name="Normal 6 2 3 2 2 3 2 2" xfId="18027"/>
    <cellStyle name="Normal 6 2 3 2 2 3 2 2 2" xfId="53243"/>
    <cellStyle name="Normal 6 2 3 2 2 3 2 3" xfId="40646"/>
    <cellStyle name="Normal 6 2 3 2 2 3 2 4" xfId="30632"/>
    <cellStyle name="Normal 6 2 3 2 2 3 3" xfId="6851"/>
    <cellStyle name="Normal 6 2 3 2 2 3 3 2" xfId="19481"/>
    <cellStyle name="Normal 6 2 3 2 2 3 3 2 2" xfId="54697"/>
    <cellStyle name="Normal 6 2 3 2 2 3 3 3" xfId="42100"/>
    <cellStyle name="Normal 6 2 3 2 2 3 3 4" xfId="32086"/>
    <cellStyle name="Normal 6 2 3 2 2 3 4" xfId="8310"/>
    <cellStyle name="Normal 6 2 3 2 2 3 4 2" xfId="20935"/>
    <cellStyle name="Normal 6 2 3 2 2 3 4 2 2" xfId="56151"/>
    <cellStyle name="Normal 6 2 3 2 2 3 4 3" xfId="43554"/>
    <cellStyle name="Normal 6 2 3 2 2 3 4 4" xfId="33540"/>
    <cellStyle name="Normal 6 2 3 2 2 3 5" xfId="10091"/>
    <cellStyle name="Normal 6 2 3 2 2 3 5 2" xfId="22711"/>
    <cellStyle name="Normal 6 2 3 2 2 3 5 2 2" xfId="57927"/>
    <cellStyle name="Normal 6 2 3 2 2 3 5 3" xfId="45330"/>
    <cellStyle name="Normal 6 2 3 2 2 3 5 4" xfId="35316"/>
    <cellStyle name="Normal 6 2 3 2 2 3 6" xfId="11884"/>
    <cellStyle name="Normal 6 2 3 2 2 3 6 2" xfId="24487"/>
    <cellStyle name="Normal 6 2 3 2 2 3 6 2 2" xfId="59703"/>
    <cellStyle name="Normal 6 2 3 2 2 3 6 3" xfId="47106"/>
    <cellStyle name="Normal 6 2 3 2 2 3 6 4" xfId="37092"/>
    <cellStyle name="Normal 6 2 3 2 2 3 7" xfId="16251"/>
    <cellStyle name="Normal 6 2 3 2 2 3 7 2" xfId="51467"/>
    <cellStyle name="Normal 6 2 3 2 2 3 7 3" xfId="28856"/>
    <cellStyle name="Normal 6 2 3 2 2 3 8" xfId="14473"/>
    <cellStyle name="Normal 6 2 3 2 2 3 8 2" xfId="49691"/>
    <cellStyle name="Normal 6 2 3 2 2 3 9" xfId="38870"/>
    <cellStyle name="Normal 6 2 3 2 2 4" xfId="2747"/>
    <cellStyle name="Normal 6 2 3 2 2 4 10" xfId="26271"/>
    <cellStyle name="Normal 6 2 3 2 2 4 11" xfId="60675"/>
    <cellStyle name="Normal 6 2 3 2 2 4 2" xfId="4572"/>
    <cellStyle name="Normal 6 2 3 2 2 4 2 2" xfId="17218"/>
    <cellStyle name="Normal 6 2 3 2 2 4 2 2 2" xfId="52434"/>
    <cellStyle name="Normal 6 2 3 2 2 4 2 3" xfId="39837"/>
    <cellStyle name="Normal 6 2 3 2 2 4 2 4" xfId="29823"/>
    <cellStyle name="Normal 6 2 3 2 2 4 3" xfId="6042"/>
    <cellStyle name="Normal 6 2 3 2 2 4 3 2" xfId="18672"/>
    <cellStyle name="Normal 6 2 3 2 2 4 3 2 2" xfId="53888"/>
    <cellStyle name="Normal 6 2 3 2 2 4 3 3" xfId="41291"/>
    <cellStyle name="Normal 6 2 3 2 2 4 3 4" xfId="31277"/>
    <cellStyle name="Normal 6 2 3 2 2 4 4" xfId="7501"/>
    <cellStyle name="Normal 6 2 3 2 2 4 4 2" xfId="20126"/>
    <cellStyle name="Normal 6 2 3 2 2 4 4 2 2" xfId="55342"/>
    <cellStyle name="Normal 6 2 3 2 2 4 4 3" xfId="42745"/>
    <cellStyle name="Normal 6 2 3 2 2 4 4 4" xfId="32731"/>
    <cellStyle name="Normal 6 2 3 2 2 4 5" xfId="9282"/>
    <cellStyle name="Normal 6 2 3 2 2 4 5 2" xfId="21902"/>
    <cellStyle name="Normal 6 2 3 2 2 4 5 2 2" xfId="57118"/>
    <cellStyle name="Normal 6 2 3 2 2 4 5 3" xfId="44521"/>
    <cellStyle name="Normal 6 2 3 2 2 4 5 4" xfId="34507"/>
    <cellStyle name="Normal 6 2 3 2 2 4 6" xfId="11075"/>
    <cellStyle name="Normal 6 2 3 2 2 4 6 2" xfId="23678"/>
    <cellStyle name="Normal 6 2 3 2 2 4 6 2 2" xfId="58894"/>
    <cellStyle name="Normal 6 2 3 2 2 4 6 3" xfId="46297"/>
    <cellStyle name="Normal 6 2 3 2 2 4 6 4" xfId="36283"/>
    <cellStyle name="Normal 6 2 3 2 2 4 7" xfId="15442"/>
    <cellStyle name="Normal 6 2 3 2 2 4 7 2" xfId="50658"/>
    <cellStyle name="Normal 6 2 3 2 2 4 7 3" xfId="28047"/>
    <cellStyle name="Normal 6 2 3 2 2 4 8" xfId="13664"/>
    <cellStyle name="Normal 6 2 3 2 2 4 8 2" xfId="48882"/>
    <cellStyle name="Normal 6 2 3 2 2 4 9" xfId="38061"/>
    <cellStyle name="Normal 6 2 3 2 2 5" xfId="3910"/>
    <cellStyle name="Normal 6 2 3 2 2 5 2" xfId="8633"/>
    <cellStyle name="Normal 6 2 3 2 2 5 2 2" xfId="21258"/>
    <cellStyle name="Normal 6 2 3 2 2 5 2 2 2" xfId="56474"/>
    <cellStyle name="Normal 6 2 3 2 2 5 2 3" xfId="43877"/>
    <cellStyle name="Normal 6 2 3 2 2 5 2 4" xfId="33863"/>
    <cellStyle name="Normal 6 2 3 2 2 5 3" xfId="10414"/>
    <cellStyle name="Normal 6 2 3 2 2 5 3 2" xfId="23034"/>
    <cellStyle name="Normal 6 2 3 2 2 5 3 2 2" xfId="58250"/>
    <cellStyle name="Normal 6 2 3 2 2 5 3 3" xfId="45653"/>
    <cellStyle name="Normal 6 2 3 2 2 5 3 4" xfId="35639"/>
    <cellStyle name="Normal 6 2 3 2 2 5 4" xfId="12209"/>
    <cellStyle name="Normal 6 2 3 2 2 5 4 2" xfId="24810"/>
    <cellStyle name="Normal 6 2 3 2 2 5 4 2 2" xfId="60026"/>
    <cellStyle name="Normal 6 2 3 2 2 5 4 3" xfId="47429"/>
    <cellStyle name="Normal 6 2 3 2 2 5 4 4" xfId="37415"/>
    <cellStyle name="Normal 6 2 3 2 2 5 5" xfId="16574"/>
    <cellStyle name="Normal 6 2 3 2 2 5 5 2" xfId="51790"/>
    <cellStyle name="Normal 6 2 3 2 2 5 5 3" xfId="29179"/>
    <cellStyle name="Normal 6 2 3 2 2 5 6" xfId="14796"/>
    <cellStyle name="Normal 6 2 3 2 2 5 6 2" xfId="50014"/>
    <cellStyle name="Normal 6 2 3 2 2 5 7" xfId="39193"/>
    <cellStyle name="Normal 6 2 3 2 2 5 8" xfId="27403"/>
    <cellStyle name="Normal 6 2 3 2 2 6" xfId="4250"/>
    <cellStyle name="Normal 6 2 3 2 2 6 2" xfId="16896"/>
    <cellStyle name="Normal 6 2 3 2 2 6 2 2" xfId="52112"/>
    <cellStyle name="Normal 6 2 3 2 2 6 2 3" xfId="29501"/>
    <cellStyle name="Normal 6 2 3 2 2 6 3" xfId="13342"/>
    <cellStyle name="Normal 6 2 3 2 2 6 3 2" xfId="48560"/>
    <cellStyle name="Normal 6 2 3 2 2 6 4" xfId="39515"/>
    <cellStyle name="Normal 6 2 3 2 2 6 5" xfId="25949"/>
    <cellStyle name="Normal 6 2 3 2 2 7" xfId="5720"/>
    <cellStyle name="Normal 6 2 3 2 2 7 2" xfId="18350"/>
    <cellStyle name="Normal 6 2 3 2 2 7 2 2" xfId="53566"/>
    <cellStyle name="Normal 6 2 3 2 2 7 3" xfId="40969"/>
    <cellStyle name="Normal 6 2 3 2 2 7 4" xfId="30955"/>
    <cellStyle name="Normal 6 2 3 2 2 8" xfId="7179"/>
    <cellStyle name="Normal 6 2 3 2 2 8 2" xfId="19804"/>
    <cellStyle name="Normal 6 2 3 2 2 8 2 2" xfId="55020"/>
    <cellStyle name="Normal 6 2 3 2 2 8 3" xfId="42423"/>
    <cellStyle name="Normal 6 2 3 2 2 8 4" xfId="32409"/>
    <cellStyle name="Normal 6 2 3 2 2 9" xfId="8960"/>
    <cellStyle name="Normal 6 2 3 2 2 9 2" xfId="21580"/>
    <cellStyle name="Normal 6 2 3 2 2 9 2 2" xfId="56796"/>
    <cellStyle name="Normal 6 2 3 2 2 9 3" xfId="44199"/>
    <cellStyle name="Normal 6 2 3 2 2 9 4" xfId="34185"/>
    <cellStyle name="Normal 6 2 3 2 3" xfId="3096"/>
    <cellStyle name="Normal 6 2 3 2 3 10" xfId="25467"/>
    <cellStyle name="Normal 6 2 3 2 3 11" xfId="61002"/>
    <cellStyle name="Normal 6 2 3 2 3 2" xfId="4899"/>
    <cellStyle name="Normal 6 2 3 2 3 2 2" xfId="17545"/>
    <cellStyle name="Normal 6 2 3 2 3 2 2 2" xfId="52761"/>
    <cellStyle name="Normal 6 2 3 2 3 2 2 3" xfId="30150"/>
    <cellStyle name="Normal 6 2 3 2 3 2 3" xfId="13991"/>
    <cellStyle name="Normal 6 2 3 2 3 2 3 2" xfId="49209"/>
    <cellStyle name="Normal 6 2 3 2 3 2 4" xfId="40164"/>
    <cellStyle name="Normal 6 2 3 2 3 2 5" xfId="26598"/>
    <cellStyle name="Normal 6 2 3 2 3 3" xfId="6369"/>
    <cellStyle name="Normal 6 2 3 2 3 3 2" xfId="18999"/>
    <cellStyle name="Normal 6 2 3 2 3 3 2 2" xfId="54215"/>
    <cellStyle name="Normal 6 2 3 2 3 3 3" xfId="41618"/>
    <cellStyle name="Normal 6 2 3 2 3 3 4" xfId="31604"/>
    <cellStyle name="Normal 6 2 3 2 3 4" xfId="7828"/>
    <cellStyle name="Normal 6 2 3 2 3 4 2" xfId="20453"/>
    <cellStyle name="Normal 6 2 3 2 3 4 2 2" xfId="55669"/>
    <cellStyle name="Normal 6 2 3 2 3 4 3" xfId="43072"/>
    <cellStyle name="Normal 6 2 3 2 3 4 4" xfId="33058"/>
    <cellStyle name="Normal 6 2 3 2 3 5" xfId="9609"/>
    <cellStyle name="Normal 6 2 3 2 3 5 2" xfId="22229"/>
    <cellStyle name="Normal 6 2 3 2 3 5 2 2" xfId="57445"/>
    <cellStyle name="Normal 6 2 3 2 3 5 3" xfId="44848"/>
    <cellStyle name="Normal 6 2 3 2 3 5 4" xfId="34834"/>
    <cellStyle name="Normal 6 2 3 2 3 6" xfId="11402"/>
    <cellStyle name="Normal 6 2 3 2 3 6 2" xfId="24005"/>
    <cellStyle name="Normal 6 2 3 2 3 6 2 2" xfId="59221"/>
    <cellStyle name="Normal 6 2 3 2 3 6 3" xfId="46624"/>
    <cellStyle name="Normal 6 2 3 2 3 6 4" xfId="36610"/>
    <cellStyle name="Normal 6 2 3 2 3 7" xfId="15769"/>
    <cellStyle name="Normal 6 2 3 2 3 7 2" xfId="50985"/>
    <cellStyle name="Normal 6 2 3 2 3 7 3" xfId="28374"/>
    <cellStyle name="Normal 6 2 3 2 3 8" xfId="12860"/>
    <cellStyle name="Normal 6 2 3 2 3 8 2" xfId="48078"/>
    <cellStyle name="Normal 6 2 3 2 3 9" xfId="38388"/>
    <cellStyle name="Normal 6 2 3 2 4" xfId="2923"/>
    <cellStyle name="Normal 6 2 3 2 4 10" xfId="25308"/>
    <cellStyle name="Normal 6 2 3 2 4 11" xfId="60843"/>
    <cellStyle name="Normal 6 2 3 2 4 2" xfId="4740"/>
    <cellStyle name="Normal 6 2 3 2 4 2 2" xfId="17386"/>
    <cellStyle name="Normal 6 2 3 2 4 2 2 2" xfId="52602"/>
    <cellStyle name="Normal 6 2 3 2 4 2 2 3" xfId="29991"/>
    <cellStyle name="Normal 6 2 3 2 4 2 3" xfId="13832"/>
    <cellStyle name="Normal 6 2 3 2 4 2 3 2" xfId="49050"/>
    <cellStyle name="Normal 6 2 3 2 4 2 4" xfId="40005"/>
    <cellStyle name="Normal 6 2 3 2 4 2 5" xfId="26439"/>
    <cellStyle name="Normal 6 2 3 2 4 3" xfId="6210"/>
    <cellStyle name="Normal 6 2 3 2 4 3 2" xfId="18840"/>
    <cellStyle name="Normal 6 2 3 2 4 3 2 2" xfId="54056"/>
    <cellStyle name="Normal 6 2 3 2 4 3 3" xfId="41459"/>
    <cellStyle name="Normal 6 2 3 2 4 3 4" xfId="31445"/>
    <cellStyle name="Normal 6 2 3 2 4 4" xfId="7669"/>
    <cellStyle name="Normal 6 2 3 2 4 4 2" xfId="20294"/>
    <cellStyle name="Normal 6 2 3 2 4 4 2 2" xfId="55510"/>
    <cellStyle name="Normal 6 2 3 2 4 4 3" xfId="42913"/>
    <cellStyle name="Normal 6 2 3 2 4 4 4" xfId="32899"/>
    <cellStyle name="Normal 6 2 3 2 4 5" xfId="9450"/>
    <cellStyle name="Normal 6 2 3 2 4 5 2" xfId="22070"/>
    <cellStyle name="Normal 6 2 3 2 4 5 2 2" xfId="57286"/>
    <cellStyle name="Normal 6 2 3 2 4 5 3" xfId="44689"/>
    <cellStyle name="Normal 6 2 3 2 4 5 4" xfId="34675"/>
    <cellStyle name="Normal 6 2 3 2 4 6" xfId="11243"/>
    <cellStyle name="Normal 6 2 3 2 4 6 2" xfId="23846"/>
    <cellStyle name="Normal 6 2 3 2 4 6 2 2" xfId="59062"/>
    <cellStyle name="Normal 6 2 3 2 4 6 3" xfId="46465"/>
    <cellStyle name="Normal 6 2 3 2 4 6 4" xfId="36451"/>
    <cellStyle name="Normal 6 2 3 2 4 7" xfId="15610"/>
    <cellStyle name="Normal 6 2 3 2 4 7 2" xfId="50826"/>
    <cellStyle name="Normal 6 2 3 2 4 7 3" xfId="28215"/>
    <cellStyle name="Normal 6 2 3 2 4 8" xfId="12701"/>
    <cellStyle name="Normal 6 2 3 2 4 8 2" xfId="47919"/>
    <cellStyle name="Normal 6 2 3 2 4 9" xfId="38229"/>
    <cellStyle name="Normal 6 2 3 2 5" xfId="3431"/>
    <cellStyle name="Normal 6 2 3 2 5 10" xfId="26926"/>
    <cellStyle name="Normal 6 2 3 2 5 11" xfId="61330"/>
    <cellStyle name="Normal 6 2 3 2 5 2" xfId="5227"/>
    <cellStyle name="Normal 6 2 3 2 5 2 2" xfId="17873"/>
    <cellStyle name="Normal 6 2 3 2 5 2 2 2" xfId="53089"/>
    <cellStyle name="Normal 6 2 3 2 5 2 3" xfId="40492"/>
    <cellStyle name="Normal 6 2 3 2 5 2 4" xfId="30478"/>
    <cellStyle name="Normal 6 2 3 2 5 3" xfId="6697"/>
    <cellStyle name="Normal 6 2 3 2 5 3 2" xfId="19327"/>
    <cellStyle name="Normal 6 2 3 2 5 3 2 2" xfId="54543"/>
    <cellStyle name="Normal 6 2 3 2 5 3 3" xfId="41946"/>
    <cellStyle name="Normal 6 2 3 2 5 3 4" xfId="31932"/>
    <cellStyle name="Normal 6 2 3 2 5 4" xfId="8156"/>
    <cellStyle name="Normal 6 2 3 2 5 4 2" xfId="20781"/>
    <cellStyle name="Normal 6 2 3 2 5 4 2 2" xfId="55997"/>
    <cellStyle name="Normal 6 2 3 2 5 4 3" xfId="43400"/>
    <cellStyle name="Normal 6 2 3 2 5 4 4" xfId="33386"/>
    <cellStyle name="Normal 6 2 3 2 5 5" xfId="9937"/>
    <cellStyle name="Normal 6 2 3 2 5 5 2" xfId="22557"/>
    <cellStyle name="Normal 6 2 3 2 5 5 2 2" xfId="57773"/>
    <cellStyle name="Normal 6 2 3 2 5 5 3" xfId="45176"/>
    <cellStyle name="Normal 6 2 3 2 5 5 4" xfId="35162"/>
    <cellStyle name="Normal 6 2 3 2 5 6" xfId="11730"/>
    <cellStyle name="Normal 6 2 3 2 5 6 2" xfId="24333"/>
    <cellStyle name="Normal 6 2 3 2 5 6 2 2" xfId="59549"/>
    <cellStyle name="Normal 6 2 3 2 5 6 3" xfId="46952"/>
    <cellStyle name="Normal 6 2 3 2 5 6 4" xfId="36938"/>
    <cellStyle name="Normal 6 2 3 2 5 7" xfId="16097"/>
    <cellStyle name="Normal 6 2 3 2 5 7 2" xfId="51313"/>
    <cellStyle name="Normal 6 2 3 2 5 7 3" xfId="28702"/>
    <cellStyle name="Normal 6 2 3 2 5 8" xfId="14319"/>
    <cellStyle name="Normal 6 2 3 2 5 8 2" xfId="49537"/>
    <cellStyle name="Normal 6 2 3 2 5 9" xfId="38716"/>
    <cellStyle name="Normal 6 2 3 2 6" xfId="2592"/>
    <cellStyle name="Normal 6 2 3 2 6 10" xfId="26117"/>
    <cellStyle name="Normal 6 2 3 2 6 11" xfId="60521"/>
    <cellStyle name="Normal 6 2 3 2 6 2" xfId="4418"/>
    <cellStyle name="Normal 6 2 3 2 6 2 2" xfId="17064"/>
    <cellStyle name="Normal 6 2 3 2 6 2 2 2" xfId="52280"/>
    <cellStyle name="Normal 6 2 3 2 6 2 3" xfId="39683"/>
    <cellStyle name="Normal 6 2 3 2 6 2 4" xfId="29669"/>
    <cellStyle name="Normal 6 2 3 2 6 3" xfId="5888"/>
    <cellStyle name="Normal 6 2 3 2 6 3 2" xfId="18518"/>
    <cellStyle name="Normal 6 2 3 2 6 3 2 2" xfId="53734"/>
    <cellStyle name="Normal 6 2 3 2 6 3 3" xfId="41137"/>
    <cellStyle name="Normal 6 2 3 2 6 3 4" xfId="31123"/>
    <cellStyle name="Normal 6 2 3 2 6 4" xfId="7347"/>
    <cellStyle name="Normal 6 2 3 2 6 4 2" xfId="19972"/>
    <cellStyle name="Normal 6 2 3 2 6 4 2 2" xfId="55188"/>
    <cellStyle name="Normal 6 2 3 2 6 4 3" xfId="42591"/>
    <cellStyle name="Normal 6 2 3 2 6 4 4" xfId="32577"/>
    <cellStyle name="Normal 6 2 3 2 6 5" xfId="9128"/>
    <cellStyle name="Normal 6 2 3 2 6 5 2" xfId="21748"/>
    <cellStyle name="Normal 6 2 3 2 6 5 2 2" xfId="56964"/>
    <cellStyle name="Normal 6 2 3 2 6 5 3" xfId="44367"/>
    <cellStyle name="Normal 6 2 3 2 6 5 4" xfId="34353"/>
    <cellStyle name="Normal 6 2 3 2 6 6" xfId="10921"/>
    <cellStyle name="Normal 6 2 3 2 6 6 2" xfId="23524"/>
    <cellStyle name="Normal 6 2 3 2 6 6 2 2" xfId="58740"/>
    <cellStyle name="Normal 6 2 3 2 6 6 3" xfId="46143"/>
    <cellStyle name="Normal 6 2 3 2 6 6 4" xfId="36129"/>
    <cellStyle name="Normal 6 2 3 2 6 7" xfId="15288"/>
    <cellStyle name="Normal 6 2 3 2 6 7 2" xfId="50504"/>
    <cellStyle name="Normal 6 2 3 2 6 7 3" xfId="27893"/>
    <cellStyle name="Normal 6 2 3 2 6 8" xfId="13510"/>
    <cellStyle name="Normal 6 2 3 2 6 8 2" xfId="48728"/>
    <cellStyle name="Normal 6 2 3 2 6 9" xfId="37907"/>
    <cellStyle name="Normal 6 2 3 2 7" xfId="3755"/>
    <cellStyle name="Normal 6 2 3 2 7 2" xfId="8479"/>
    <cellStyle name="Normal 6 2 3 2 7 2 2" xfId="21104"/>
    <cellStyle name="Normal 6 2 3 2 7 2 2 2" xfId="56320"/>
    <cellStyle name="Normal 6 2 3 2 7 2 3" xfId="43723"/>
    <cellStyle name="Normal 6 2 3 2 7 2 4" xfId="33709"/>
    <cellStyle name="Normal 6 2 3 2 7 3" xfId="10260"/>
    <cellStyle name="Normal 6 2 3 2 7 3 2" xfId="22880"/>
    <cellStyle name="Normal 6 2 3 2 7 3 2 2" xfId="58096"/>
    <cellStyle name="Normal 6 2 3 2 7 3 3" xfId="45499"/>
    <cellStyle name="Normal 6 2 3 2 7 3 4" xfId="35485"/>
    <cellStyle name="Normal 6 2 3 2 7 4" xfId="12055"/>
    <cellStyle name="Normal 6 2 3 2 7 4 2" xfId="24656"/>
    <cellStyle name="Normal 6 2 3 2 7 4 2 2" xfId="59872"/>
    <cellStyle name="Normal 6 2 3 2 7 4 3" xfId="47275"/>
    <cellStyle name="Normal 6 2 3 2 7 4 4" xfId="37261"/>
    <cellStyle name="Normal 6 2 3 2 7 5" xfId="16420"/>
    <cellStyle name="Normal 6 2 3 2 7 5 2" xfId="51636"/>
    <cellStyle name="Normal 6 2 3 2 7 5 3" xfId="29025"/>
    <cellStyle name="Normal 6 2 3 2 7 6" xfId="14642"/>
    <cellStyle name="Normal 6 2 3 2 7 6 2" xfId="49860"/>
    <cellStyle name="Normal 6 2 3 2 7 7" xfId="39039"/>
    <cellStyle name="Normal 6 2 3 2 7 8" xfId="27249"/>
    <cellStyle name="Normal 6 2 3 2 8" xfId="4093"/>
    <cellStyle name="Normal 6 2 3 2 8 2" xfId="16742"/>
    <cellStyle name="Normal 6 2 3 2 8 2 2" xfId="51958"/>
    <cellStyle name="Normal 6 2 3 2 8 2 3" xfId="29347"/>
    <cellStyle name="Normal 6 2 3 2 8 3" xfId="13188"/>
    <cellStyle name="Normal 6 2 3 2 8 3 2" xfId="48406"/>
    <cellStyle name="Normal 6 2 3 2 8 4" xfId="39361"/>
    <cellStyle name="Normal 6 2 3 2 8 5" xfId="25795"/>
    <cellStyle name="Normal 6 2 3 2 9" xfId="5566"/>
    <cellStyle name="Normal 6 2 3 2 9 2" xfId="18196"/>
    <cellStyle name="Normal 6 2 3 2 9 2 2" xfId="53412"/>
    <cellStyle name="Normal 6 2 3 2 9 3" xfId="40815"/>
    <cellStyle name="Normal 6 2 3 2 9 4" xfId="30801"/>
    <cellStyle name="Normal 6 2 3 3" xfId="1425"/>
    <cellStyle name="Normal 6 2 3 3 10" xfId="10741"/>
    <cellStyle name="Normal 6 2 3 3 10 2" xfId="23352"/>
    <cellStyle name="Normal 6 2 3 3 10 2 2" xfId="58568"/>
    <cellStyle name="Normal 6 2 3 3 10 3" xfId="45971"/>
    <cellStyle name="Normal 6 2 3 3 10 4" xfId="35957"/>
    <cellStyle name="Normal 6 2 3 3 11" xfId="15046"/>
    <cellStyle name="Normal 6 2 3 3 11 2" xfId="50262"/>
    <cellStyle name="Normal 6 2 3 3 11 3" xfId="27651"/>
    <cellStyle name="Normal 6 2 3 3 12" xfId="12459"/>
    <cellStyle name="Normal 6 2 3 3 12 2" xfId="47677"/>
    <cellStyle name="Normal 6 2 3 3 13" xfId="37665"/>
    <cellStyle name="Normal 6 2 3 3 14" xfId="25066"/>
    <cellStyle name="Normal 6 2 3 3 15" xfId="60279"/>
    <cellStyle name="Normal 6 2 3 3 2" xfId="3182"/>
    <cellStyle name="Normal 6 2 3 3 2 10" xfId="25550"/>
    <cellStyle name="Normal 6 2 3 3 2 11" xfId="61085"/>
    <cellStyle name="Normal 6 2 3 3 2 2" xfId="4982"/>
    <cellStyle name="Normal 6 2 3 3 2 2 2" xfId="17628"/>
    <cellStyle name="Normal 6 2 3 3 2 2 2 2" xfId="52844"/>
    <cellStyle name="Normal 6 2 3 3 2 2 2 3" xfId="30233"/>
    <cellStyle name="Normal 6 2 3 3 2 2 3" xfId="14074"/>
    <cellStyle name="Normal 6 2 3 3 2 2 3 2" xfId="49292"/>
    <cellStyle name="Normal 6 2 3 3 2 2 4" xfId="40247"/>
    <cellStyle name="Normal 6 2 3 3 2 2 5" xfId="26681"/>
    <cellStyle name="Normal 6 2 3 3 2 3" xfId="6452"/>
    <cellStyle name="Normal 6 2 3 3 2 3 2" xfId="19082"/>
    <cellStyle name="Normal 6 2 3 3 2 3 2 2" xfId="54298"/>
    <cellStyle name="Normal 6 2 3 3 2 3 3" xfId="41701"/>
    <cellStyle name="Normal 6 2 3 3 2 3 4" xfId="31687"/>
    <cellStyle name="Normal 6 2 3 3 2 4" xfId="7911"/>
    <cellStyle name="Normal 6 2 3 3 2 4 2" xfId="20536"/>
    <cellStyle name="Normal 6 2 3 3 2 4 2 2" xfId="55752"/>
    <cellStyle name="Normal 6 2 3 3 2 4 3" xfId="43155"/>
    <cellStyle name="Normal 6 2 3 3 2 4 4" xfId="33141"/>
    <cellStyle name="Normal 6 2 3 3 2 5" xfId="9692"/>
    <cellStyle name="Normal 6 2 3 3 2 5 2" xfId="22312"/>
    <cellStyle name="Normal 6 2 3 3 2 5 2 2" xfId="57528"/>
    <cellStyle name="Normal 6 2 3 3 2 5 3" xfId="44931"/>
    <cellStyle name="Normal 6 2 3 3 2 5 4" xfId="34917"/>
    <cellStyle name="Normal 6 2 3 3 2 6" xfId="11485"/>
    <cellStyle name="Normal 6 2 3 3 2 6 2" xfId="24088"/>
    <cellStyle name="Normal 6 2 3 3 2 6 2 2" xfId="59304"/>
    <cellStyle name="Normal 6 2 3 3 2 6 3" xfId="46707"/>
    <cellStyle name="Normal 6 2 3 3 2 6 4" xfId="36693"/>
    <cellStyle name="Normal 6 2 3 3 2 7" xfId="15852"/>
    <cellStyle name="Normal 6 2 3 3 2 7 2" xfId="51068"/>
    <cellStyle name="Normal 6 2 3 3 2 7 3" xfId="28457"/>
    <cellStyle name="Normal 6 2 3 3 2 8" xfId="12943"/>
    <cellStyle name="Normal 6 2 3 3 2 8 2" xfId="48161"/>
    <cellStyle name="Normal 6 2 3 3 2 9" xfId="38471"/>
    <cellStyle name="Normal 6 2 3 3 3" xfId="3511"/>
    <cellStyle name="Normal 6 2 3 3 3 10" xfId="27006"/>
    <cellStyle name="Normal 6 2 3 3 3 11" xfId="61410"/>
    <cellStyle name="Normal 6 2 3 3 3 2" xfId="5307"/>
    <cellStyle name="Normal 6 2 3 3 3 2 2" xfId="17953"/>
    <cellStyle name="Normal 6 2 3 3 3 2 2 2" xfId="53169"/>
    <cellStyle name="Normal 6 2 3 3 3 2 3" xfId="40572"/>
    <cellStyle name="Normal 6 2 3 3 3 2 4" xfId="30558"/>
    <cellStyle name="Normal 6 2 3 3 3 3" xfId="6777"/>
    <cellStyle name="Normal 6 2 3 3 3 3 2" xfId="19407"/>
    <cellStyle name="Normal 6 2 3 3 3 3 2 2" xfId="54623"/>
    <cellStyle name="Normal 6 2 3 3 3 3 3" xfId="42026"/>
    <cellStyle name="Normal 6 2 3 3 3 3 4" xfId="32012"/>
    <cellStyle name="Normal 6 2 3 3 3 4" xfId="8236"/>
    <cellStyle name="Normal 6 2 3 3 3 4 2" xfId="20861"/>
    <cellStyle name="Normal 6 2 3 3 3 4 2 2" xfId="56077"/>
    <cellStyle name="Normal 6 2 3 3 3 4 3" xfId="43480"/>
    <cellStyle name="Normal 6 2 3 3 3 4 4" xfId="33466"/>
    <cellStyle name="Normal 6 2 3 3 3 5" xfId="10017"/>
    <cellStyle name="Normal 6 2 3 3 3 5 2" xfId="22637"/>
    <cellStyle name="Normal 6 2 3 3 3 5 2 2" xfId="57853"/>
    <cellStyle name="Normal 6 2 3 3 3 5 3" xfId="45256"/>
    <cellStyle name="Normal 6 2 3 3 3 5 4" xfId="35242"/>
    <cellStyle name="Normal 6 2 3 3 3 6" xfId="11810"/>
    <cellStyle name="Normal 6 2 3 3 3 6 2" xfId="24413"/>
    <cellStyle name="Normal 6 2 3 3 3 6 2 2" xfId="59629"/>
    <cellStyle name="Normal 6 2 3 3 3 6 3" xfId="47032"/>
    <cellStyle name="Normal 6 2 3 3 3 6 4" xfId="37018"/>
    <cellStyle name="Normal 6 2 3 3 3 7" xfId="16177"/>
    <cellStyle name="Normal 6 2 3 3 3 7 2" xfId="51393"/>
    <cellStyle name="Normal 6 2 3 3 3 7 3" xfId="28782"/>
    <cellStyle name="Normal 6 2 3 3 3 8" xfId="14399"/>
    <cellStyle name="Normal 6 2 3 3 3 8 2" xfId="49617"/>
    <cellStyle name="Normal 6 2 3 3 3 9" xfId="38796"/>
    <cellStyle name="Normal 6 2 3 3 4" xfId="2673"/>
    <cellStyle name="Normal 6 2 3 3 4 10" xfId="26197"/>
    <cellStyle name="Normal 6 2 3 3 4 11" xfId="60601"/>
    <cellStyle name="Normal 6 2 3 3 4 2" xfId="4498"/>
    <cellStyle name="Normal 6 2 3 3 4 2 2" xfId="17144"/>
    <cellStyle name="Normal 6 2 3 3 4 2 2 2" xfId="52360"/>
    <cellStyle name="Normal 6 2 3 3 4 2 3" xfId="39763"/>
    <cellStyle name="Normal 6 2 3 3 4 2 4" xfId="29749"/>
    <cellStyle name="Normal 6 2 3 3 4 3" xfId="5968"/>
    <cellStyle name="Normal 6 2 3 3 4 3 2" xfId="18598"/>
    <cellStyle name="Normal 6 2 3 3 4 3 2 2" xfId="53814"/>
    <cellStyle name="Normal 6 2 3 3 4 3 3" xfId="41217"/>
    <cellStyle name="Normal 6 2 3 3 4 3 4" xfId="31203"/>
    <cellStyle name="Normal 6 2 3 3 4 4" xfId="7427"/>
    <cellStyle name="Normal 6 2 3 3 4 4 2" xfId="20052"/>
    <cellStyle name="Normal 6 2 3 3 4 4 2 2" xfId="55268"/>
    <cellStyle name="Normal 6 2 3 3 4 4 3" xfId="42671"/>
    <cellStyle name="Normal 6 2 3 3 4 4 4" xfId="32657"/>
    <cellStyle name="Normal 6 2 3 3 4 5" xfId="9208"/>
    <cellStyle name="Normal 6 2 3 3 4 5 2" xfId="21828"/>
    <cellStyle name="Normal 6 2 3 3 4 5 2 2" xfId="57044"/>
    <cellStyle name="Normal 6 2 3 3 4 5 3" xfId="44447"/>
    <cellStyle name="Normal 6 2 3 3 4 5 4" xfId="34433"/>
    <cellStyle name="Normal 6 2 3 3 4 6" xfId="11001"/>
    <cellStyle name="Normal 6 2 3 3 4 6 2" xfId="23604"/>
    <cellStyle name="Normal 6 2 3 3 4 6 2 2" xfId="58820"/>
    <cellStyle name="Normal 6 2 3 3 4 6 3" xfId="46223"/>
    <cellStyle name="Normal 6 2 3 3 4 6 4" xfId="36209"/>
    <cellStyle name="Normal 6 2 3 3 4 7" xfId="15368"/>
    <cellStyle name="Normal 6 2 3 3 4 7 2" xfId="50584"/>
    <cellStyle name="Normal 6 2 3 3 4 7 3" xfId="27973"/>
    <cellStyle name="Normal 6 2 3 3 4 8" xfId="13590"/>
    <cellStyle name="Normal 6 2 3 3 4 8 2" xfId="48808"/>
    <cellStyle name="Normal 6 2 3 3 4 9" xfId="37987"/>
    <cellStyle name="Normal 6 2 3 3 5" xfId="3836"/>
    <cellStyle name="Normal 6 2 3 3 5 2" xfId="8559"/>
    <cellStyle name="Normal 6 2 3 3 5 2 2" xfId="21184"/>
    <cellStyle name="Normal 6 2 3 3 5 2 2 2" xfId="56400"/>
    <cellStyle name="Normal 6 2 3 3 5 2 3" xfId="43803"/>
    <cellStyle name="Normal 6 2 3 3 5 2 4" xfId="33789"/>
    <cellStyle name="Normal 6 2 3 3 5 3" xfId="10340"/>
    <cellStyle name="Normal 6 2 3 3 5 3 2" xfId="22960"/>
    <cellStyle name="Normal 6 2 3 3 5 3 2 2" xfId="58176"/>
    <cellStyle name="Normal 6 2 3 3 5 3 3" xfId="45579"/>
    <cellStyle name="Normal 6 2 3 3 5 3 4" xfId="35565"/>
    <cellStyle name="Normal 6 2 3 3 5 4" xfId="12135"/>
    <cellStyle name="Normal 6 2 3 3 5 4 2" xfId="24736"/>
    <cellStyle name="Normal 6 2 3 3 5 4 2 2" xfId="59952"/>
    <cellStyle name="Normal 6 2 3 3 5 4 3" xfId="47355"/>
    <cellStyle name="Normal 6 2 3 3 5 4 4" xfId="37341"/>
    <cellStyle name="Normal 6 2 3 3 5 5" xfId="16500"/>
    <cellStyle name="Normal 6 2 3 3 5 5 2" xfId="51716"/>
    <cellStyle name="Normal 6 2 3 3 5 5 3" xfId="29105"/>
    <cellStyle name="Normal 6 2 3 3 5 6" xfId="14722"/>
    <cellStyle name="Normal 6 2 3 3 5 6 2" xfId="49940"/>
    <cellStyle name="Normal 6 2 3 3 5 7" xfId="39119"/>
    <cellStyle name="Normal 6 2 3 3 5 8" xfId="27329"/>
    <cellStyle name="Normal 6 2 3 3 6" xfId="4176"/>
    <cellStyle name="Normal 6 2 3 3 6 2" xfId="16822"/>
    <cellStyle name="Normal 6 2 3 3 6 2 2" xfId="52038"/>
    <cellStyle name="Normal 6 2 3 3 6 2 3" xfId="29427"/>
    <cellStyle name="Normal 6 2 3 3 6 3" xfId="13268"/>
    <cellStyle name="Normal 6 2 3 3 6 3 2" xfId="48486"/>
    <cellStyle name="Normal 6 2 3 3 6 4" xfId="39441"/>
    <cellStyle name="Normal 6 2 3 3 6 5" xfId="25875"/>
    <cellStyle name="Normal 6 2 3 3 7" xfId="5646"/>
    <cellStyle name="Normal 6 2 3 3 7 2" xfId="18276"/>
    <cellStyle name="Normal 6 2 3 3 7 2 2" xfId="53492"/>
    <cellStyle name="Normal 6 2 3 3 7 3" xfId="40895"/>
    <cellStyle name="Normal 6 2 3 3 7 4" xfId="30881"/>
    <cellStyle name="Normal 6 2 3 3 8" xfId="7105"/>
    <cellStyle name="Normal 6 2 3 3 8 2" xfId="19730"/>
    <cellStyle name="Normal 6 2 3 3 8 2 2" xfId="54946"/>
    <cellStyle name="Normal 6 2 3 3 8 3" xfId="42349"/>
    <cellStyle name="Normal 6 2 3 3 8 4" xfId="32335"/>
    <cellStyle name="Normal 6 2 3 3 9" xfId="8886"/>
    <cellStyle name="Normal 6 2 3 3 9 2" xfId="21506"/>
    <cellStyle name="Normal 6 2 3 3 9 2 2" xfId="56722"/>
    <cellStyle name="Normal 6 2 3 3 9 3" xfId="44125"/>
    <cellStyle name="Normal 6 2 3 3 9 4" xfId="34111"/>
    <cellStyle name="Normal 6 2 3 4" xfId="3017"/>
    <cellStyle name="Normal 6 2 3 4 10" xfId="25391"/>
    <cellStyle name="Normal 6 2 3 4 11" xfId="60926"/>
    <cellStyle name="Normal 6 2 3 4 2" xfId="4823"/>
    <cellStyle name="Normal 6 2 3 4 2 2" xfId="17469"/>
    <cellStyle name="Normal 6 2 3 4 2 2 2" xfId="52685"/>
    <cellStyle name="Normal 6 2 3 4 2 2 3" xfId="30074"/>
    <cellStyle name="Normal 6 2 3 4 2 3" xfId="13915"/>
    <cellStyle name="Normal 6 2 3 4 2 3 2" xfId="49133"/>
    <cellStyle name="Normal 6 2 3 4 2 4" xfId="40088"/>
    <cellStyle name="Normal 6 2 3 4 2 5" xfId="26522"/>
    <cellStyle name="Normal 6 2 3 4 3" xfId="6293"/>
    <cellStyle name="Normal 6 2 3 4 3 2" xfId="18923"/>
    <cellStyle name="Normal 6 2 3 4 3 2 2" xfId="54139"/>
    <cellStyle name="Normal 6 2 3 4 3 3" xfId="41542"/>
    <cellStyle name="Normal 6 2 3 4 3 4" xfId="31528"/>
    <cellStyle name="Normal 6 2 3 4 4" xfId="7752"/>
    <cellStyle name="Normal 6 2 3 4 4 2" xfId="20377"/>
    <cellStyle name="Normal 6 2 3 4 4 2 2" xfId="55593"/>
    <cellStyle name="Normal 6 2 3 4 4 3" xfId="42996"/>
    <cellStyle name="Normal 6 2 3 4 4 4" xfId="32982"/>
    <cellStyle name="Normal 6 2 3 4 5" xfId="9533"/>
    <cellStyle name="Normal 6 2 3 4 5 2" xfId="22153"/>
    <cellStyle name="Normal 6 2 3 4 5 2 2" xfId="57369"/>
    <cellStyle name="Normal 6 2 3 4 5 3" xfId="44772"/>
    <cellStyle name="Normal 6 2 3 4 5 4" xfId="34758"/>
    <cellStyle name="Normal 6 2 3 4 6" xfId="11326"/>
    <cellStyle name="Normal 6 2 3 4 6 2" xfId="23929"/>
    <cellStyle name="Normal 6 2 3 4 6 2 2" xfId="59145"/>
    <cellStyle name="Normal 6 2 3 4 6 3" xfId="46548"/>
    <cellStyle name="Normal 6 2 3 4 6 4" xfId="36534"/>
    <cellStyle name="Normal 6 2 3 4 7" xfId="15693"/>
    <cellStyle name="Normal 6 2 3 4 7 2" xfId="50909"/>
    <cellStyle name="Normal 6 2 3 4 7 3" xfId="28298"/>
    <cellStyle name="Normal 6 2 3 4 8" xfId="12784"/>
    <cellStyle name="Normal 6 2 3 4 8 2" xfId="48002"/>
    <cellStyle name="Normal 6 2 3 4 9" xfId="38312"/>
    <cellStyle name="Normal 6 2 3 5" xfId="2850"/>
    <cellStyle name="Normal 6 2 3 5 10" xfId="25236"/>
    <cellStyle name="Normal 6 2 3 5 11" xfId="60771"/>
    <cellStyle name="Normal 6 2 3 5 2" xfId="4668"/>
    <cellStyle name="Normal 6 2 3 5 2 2" xfId="17314"/>
    <cellStyle name="Normal 6 2 3 5 2 2 2" xfId="52530"/>
    <cellStyle name="Normal 6 2 3 5 2 2 3" xfId="29919"/>
    <cellStyle name="Normal 6 2 3 5 2 3" xfId="13760"/>
    <cellStyle name="Normal 6 2 3 5 2 3 2" xfId="48978"/>
    <cellStyle name="Normal 6 2 3 5 2 4" xfId="39933"/>
    <cellStyle name="Normal 6 2 3 5 2 5" xfId="26367"/>
    <cellStyle name="Normal 6 2 3 5 3" xfId="6138"/>
    <cellStyle name="Normal 6 2 3 5 3 2" xfId="18768"/>
    <cellStyle name="Normal 6 2 3 5 3 2 2" xfId="53984"/>
    <cellStyle name="Normal 6 2 3 5 3 3" xfId="41387"/>
    <cellStyle name="Normal 6 2 3 5 3 4" xfId="31373"/>
    <cellStyle name="Normal 6 2 3 5 4" xfId="7597"/>
    <cellStyle name="Normal 6 2 3 5 4 2" xfId="20222"/>
    <cellStyle name="Normal 6 2 3 5 4 2 2" xfId="55438"/>
    <cellStyle name="Normal 6 2 3 5 4 3" xfId="42841"/>
    <cellStyle name="Normal 6 2 3 5 4 4" xfId="32827"/>
    <cellStyle name="Normal 6 2 3 5 5" xfId="9378"/>
    <cellStyle name="Normal 6 2 3 5 5 2" xfId="21998"/>
    <cellStyle name="Normal 6 2 3 5 5 2 2" xfId="57214"/>
    <cellStyle name="Normal 6 2 3 5 5 3" xfId="44617"/>
    <cellStyle name="Normal 6 2 3 5 5 4" xfId="34603"/>
    <cellStyle name="Normal 6 2 3 5 6" xfId="11171"/>
    <cellStyle name="Normal 6 2 3 5 6 2" xfId="23774"/>
    <cellStyle name="Normal 6 2 3 5 6 2 2" xfId="58990"/>
    <cellStyle name="Normal 6 2 3 5 6 3" xfId="46393"/>
    <cellStyle name="Normal 6 2 3 5 6 4" xfId="36379"/>
    <cellStyle name="Normal 6 2 3 5 7" xfId="15538"/>
    <cellStyle name="Normal 6 2 3 5 7 2" xfId="50754"/>
    <cellStyle name="Normal 6 2 3 5 7 3" xfId="28143"/>
    <cellStyle name="Normal 6 2 3 5 8" xfId="12629"/>
    <cellStyle name="Normal 6 2 3 5 8 2" xfId="47847"/>
    <cellStyle name="Normal 6 2 3 5 9" xfId="38157"/>
    <cellStyle name="Normal 6 2 3 6" xfId="3359"/>
    <cellStyle name="Normal 6 2 3 6 10" xfId="26854"/>
    <cellStyle name="Normal 6 2 3 6 11" xfId="61258"/>
    <cellStyle name="Normal 6 2 3 6 2" xfId="5155"/>
    <cellStyle name="Normal 6 2 3 6 2 2" xfId="17801"/>
    <cellStyle name="Normal 6 2 3 6 2 2 2" xfId="53017"/>
    <cellStyle name="Normal 6 2 3 6 2 3" xfId="40420"/>
    <cellStyle name="Normal 6 2 3 6 2 4" xfId="30406"/>
    <cellStyle name="Normal 6 2 3 6 3" xfId="6625"/>
    <cellStyle name="Normal 6 2 3 6 3 2" xfId="19255"/>
    <cellStyle name="Normal 6 2 3 6 3 2 2" xfId="54471"/>
    <cellStyle name="Normal 6 2 3 6 3 3" xfId="41874"/>
    <cellStyle name="Normal 6 2 3 6 3 4" xfId="31860"/>
    <cellStyle name="Normal 6 2 3 6 4" xfId="8084"/>
    <cellStyle name="Normal 6 2 3 6 4 2" xfId="20709"/>
    <cellStyle name="Normal 6 2 3 6 4 2 2" xfId="55925"/>
    <cellStyle name="Normal 6 2 3 6 4 3" xfId="43328"/>
    <cellStyle name="Normal 6 2 3 6 4 4" xfId="33314"/>
    <cellStyle name="Normal 6 2 3 6 5" xfId="9865"/>
    <cellStyle name="Normal 6 2 3 6 5 2" xfId="22485"/>
    <cellStyle name="Normal 6 2 3 6 5 2 2" xfId="57701"/>
    <cellStyle name="Normal 6 2 3 6 5 3" xfId="45104"/>
    <cellStyle name="Normal 6 2 3 6 5 4" xfId="35090"/>
    <cellStyle name="Normal 6 2 3 6 6" xfId="11658"/>
    <cellStyle name="Normal 6 2 3 6 6 2" xfId="24261"/>
    <cellStyle name="Normal 6 2 3 6 6 2 2" xfId="59477"/>
    <cellStyle name="Normal 6 2 3 6 6 3" xfId="46880"/>
    <cellStyle name="Normal 6 2 3 6 6 4" xfId="36866"/>
    <cellStyle name="Normal 6 2 3 6 7" xfId="16025"/>
    <cellStyle name="Normal 6 2 3 6 7 2" xfId="51241"/>
    <cellStyle name="Normal 6 2 3 6 7 3" xfId="28630"/>
    <cellStyle name="Normal 6 2 3 6 8" xfId="14247"/>
    <cellStyle name="Normal 6 2 3 6 8 2" xfId="49465"/>
    <cellStyle name="Normal 6 2 3 6 9" xfId="38644"/>
    <cellStyle name="Normal 6 2 3 7" xfId="2520"/>
    <cellStyle name="Normal 6 2 3 7 10" xfId="26045"/>
    <cellStyle name="Normal 6 2 3 7 11" xfId="60449"/>
    <cellStyle name="Normal 6 2 3 7 2" xfId="4346"/>
    <cellStyle name="Normal 6 2 3 7 2 2" xfId="16992"/>
    <cellStyle name="Normal 6 2 3 7 2 2 2" xfId="52208"/>
    <cellStyle name="Normal 6 2 3 7 2 3" xfId="39611"/>
    <cellStyle name="Normal 6 2 3 7 2 4" xfId="29597"/>
    <cellStyle name="Normal 6 2 3 7 3" xfId="5816"/>
    <cellStyle name="Normal 6 2 3 7 3 2" xfId="18446"/>
    <cellStyle name="Normal 6 2 3 7 3 2 2" xfId="53662"/>
    <cellStyle name="Normal 6 2 3 7 3 3" xfId="41065"/>
    <cellStyle name="Normal 6 2 3 7 3 4" xfId="31051"/>
    <cellStyle name="Normal 6 2 3 7 4" xfId="7275"/>
    <cellStyle name="Normal 6 2 3 7 4 2" xfId="19900"/>
    <cellStyle name="Normal 6 2 3 7 4 2 2" xfId="55116"/>
    <cellStyle name="Normal 6 2 3 7 4 3" xfId="42519"/>
    <cellStyle name="Normal 6 2 3 7 4 4" xfId="32505"/>
    <cellStyle name="Normal 6 2 3 7 5" xfId="9056"/>
    <cellStyle name="Normal 6 2 3 7 5 2" xfId="21676"/>
    <cellStyle name="Normal 6 2 3 7 5 2 2" xfId="56892"/>
    <cellStyle name="Normal 6 2 3 7 5 3" xfId="44295"/>
    <cellStyle name="Normal 6 2 3 7 5 4" xfId="34281"/>
    <cellStyle name="Normal 6 2 3 7 6" xfId="10849"/>
    <cellStyle name="Normal 6 2 3 7 6 2" xfId="23452"/>
    <cellStyle name="Normal 6 2 3 7 6 2 2" xfId="58668"/>
    <cellStyle name="Normal 6 2 3 7 6 3" xfId="46071"/>
    <cellStyle name="Normal 6 2 3 7 6 4" xfId="36057"/>
    <cellStyle name="Normal 6 2 3 7 7" xfId="15216"/>
    <cellStyle name="Normal 6 2 3 7 7 2" xfId="50432"/>
    <cellStyle name="Normal 6 2 3 7 7 3" xfId="27821"/>
    <cellStyle name="Normal 6 2 3 7 8" xfId="13438"/>
    <cellStyle name="Normal 6 2 3 7 8 2" xfId="48656"/>
    <cellStyle name="Normal 6 2 3 7 9" xfId="37835"/>
    <cellStyle name="Normal 6 2 3 8" xfId="3683"/>
    <cellStyle name="Normal 6 2 3 8 2" xfId="8407"/>
    <cellStyle name="Normal 6 2 3 8 2 2" xfId="21032"/>
    <cellStyle name="Normal 6 2 3 8 2 2 2" xfId="56248"/>
    <cellStyle name="Normal 6 2 3 8 2 3" xfId="43651"/>
    <cellStyle name="Normal 6 2 3 8 2 4" xfId="33637"/>
    <cellStyle name="Normal 6 2 3 8 3" xfId="10188"/>
    <cellStyle name="Normal 6 2 3 8 3 2" xfId="22808"/>
    <cellStyle name="Normal 6 2 3 8 3 2 2" xfId="58024"/>
    <cellStyle name="Normal 6 2 3 8 3 3" xfId="45427"/>
    <cellStyle name="Normal 6 2 3 8 3 4" xfId="35413"/>
    <cellStyle name="Normal 6 2 3 8 4" xfId="11983"/>
    <cellStyle name="Normal 6 2 3 8 4 2" xfId="24584"/>
    <cellStyle name="Normal 6 2 3 8 4 2 2" xfId="59800"/>
    <cellStyle name="Normal 6 2 3 8 4 3" xfId="47203"/>
    <cellStyle name="Normal 6 2 3 8 4 4" xfId="37189"/>
    <cellStyle name="Normal 6 2 3 8 5" xfId="16348"/>
    <cellStyle name="Normal 6 2 3 8 5 2" xfId="51564"/>
    <cellStyle name="Normal 6 2 3 8 5 3" xfId="28953"/>
    <cellStyle name="Normal 6 2 3 8 6" xfId="14570"/>
    <cellStyle name="Normal 6 2 3 8 6 2" xfId="49788"/>
    <cellStyle name="Normal 6 2 3 8 7" xfId="38967"/>
    <cellStyle name="Normal 6 2 3 8 8" xfId="27177"/>
    <cellStyle name="Normal 6 2 3 9" xfId="4015"/>
    <cellStyle name="Normal 6 2 3 9 2" xfId="16670"/>
    <cellStyle name="Normal 6 2 3 9 2 2" xfId="51886"/>
    <cellStyle name="Normal 6 2 3 9 2 3" xfId="29275"/>
    <cellStyle name="Normal 6 2 3 9 3" xfId="13116"/>
    <cellStyle name="Normal 6 2 3 9 3 2" xfId="48334"/>
    <cellStyle name="Normal 6 2 3 9 4" xfId="39289"/>
    <cellStyle name="Normal 6 2 3 9 5" xfId="25723"/>
    <cellStyle name="Normal 6 2 3_District Target Attainment" xfId="1426"/>
    <cellStyle name="Normal 6 2 4" xfId="1427"/>
    <cellStyle name="Normal 6 2 4 10" xfId="7023"/>
    <cellStyle name="Normal 6 2 4 10 2" xfId="19649"/>
    <cellStyle name="Normal 6 2 4 10 2 2" xfId="54865"/>
    <cellStyle name="Normal 6 2 4 10 3" xfId="42268"/>
    <cellStyle name="Normal 6 2 4 10 4" xfId="32254"/>
    <cellStyle name="Normal 6 2 4 11" xfId="8804"/>
    <cellStyle name="Normal 6 2 4 11 2" xfId="21425"/>
    <cellStyle name="Normal 6 2 4 11 2 2" xfId="56641"/>
    <cellStyle name="Normal 6 2 4 11 3" xfId="44044"/>
    <cellStyle name="Normal 6 2 4 11 4" xfId="34030"/>
    <cellStyle name="Normal 6 2 4 12" xfId="10742"/>
    <cellStyle name="Normal 6 2 4 12 2" xfId="23353"/>
    <cellStyle name="Normal 6 2 4 12 2 2" xfId="58569"/>
    <cellStyle name="Normal 6 2 4 12 3" xfId="45972"/>
    <cellStyle name="Normal 6 2 4 12 4" xfId="35958"/>
    <cellStyle name="Normal 6 2 4 13" xfId="14964"/>
    <cellStyle name="Normal 6 2 4 13 2" xfId="50181"/>
    <cellStyle name="Normal 6 2 4 13 3" xfId="27570"/>
    <cellStyle name="Normal 6 2 4 14" xfId="12378"/>
    <cellStyle name="Normal 6 2 4 14 2" xfId="47596"/>
    <cellStyle name="Normal 6 2 4 15" xfId="37583"/>
    <cellStyle name="Normal 6 2 4 16" xfId="24985"/>
    <cellStyle name="Normal 6 2 4 17" xfId="60198"/>
    <cellStyle name="Normal 6 2 4 2" xfId="1428"/>
    <cellStyle name="Normal 6 2 4 2 10" xfId="10743"/>
    <cellStyle name="Normal 6 2 4 2 10 2" xfId="23354"/>
    <cellStyle name="Normal 6 2 4 2 10 2 2" xfId="58570"/>
    <cellStyle name="Normal 6 2 4 2 10 3" xfId="45973"/>
    <cellStyle name="Normal 6 2 4 2 10 4" xfId="35959"/>
    <cellStyle name="Normal 6 2 4 2 11" xfId="15119"/>
    <cellStyle name="Normal 6 2 4 2 11 2" xfId="50335"/>
    <cellStyle name="Normal 6 2 4 2 11 3" xfId="27724"/>
    <cellStyle name="Normal 6 2 4 2 12" xfId="12532"/>
    <cellStyle name="Normal 6 2 4 2 12 2" xfId="47750"/>
    <cellStyle name="Normal 6 2 4 2 13" xfId="37738"/>
    <cellStyle name="Normal 6 2 4 2 14" xfId="25139"/>
    <cellStyle name="Normal 6 2 4 2 15" xfId="60352"/>
    <cellStyle name="Normal 6 2 4 2 2" xfId="3255"/>
    <cellStyle name="Normal 6 2 4 2 2 10" xfId="25623"/>
    <cellStyle name="Normal 6 2 4 2 2 11" xfId="61158"/>
    <cellStyle name="Normal 6 2 4 2 2 2" xfId="5055"/>
    <cellStyle name="Normal 6 2 4 2 2 2 2" xfId="17701"/>
    <cellStyle name="Normal 6 2 4 2 2 2 2 2" xfId="52917"/>
    <cellStyle name="Normal 6 2 4 2 2 2 2 3" xfId="30306"/>
    <cellStyle name="Normal 6 2 4 2 2 2 3" xfId="14147"/>
    <cellStyle name="Normal 6 2 4 2 2 2 3 2" xfId="49365"/>
    <cellStyle name="Normal 6 2 4 2 2 2 4" xfId="40320"/>
    <cellStyle name="Normal 6 2 4 2 2 2 5" xfId="26754"/>
    <cellStyle name="Normal 6 2 4 2 2 3" xfId="6525"/>
    <cellStyle name="Normal 6 2 4 2 2 3 2" xfId="19155"/>
    <cellStyle name="Normal 6 2 4 2 2 3 2 2" xfId="54371"/>
    <cellStyle name="Normal 6 2 4 2 2 3 3" xfId="41774"/>
    <cellStyle name="Normal 6 2 4 2 2 3 4" xfId="31760"/>
    <cellStyle name="Normal 6 2 4 2 2 4" xfId="7984"/>
    <cellStyle name="Normal 6 2 4 2 2 4 2" xfId="20609"/>
    <cellStyle name="Normal 6 2 4 2 2 4 2 2" xfId="55825"/>
    <cellStyle name="Normal 6 2 4 2 2 4 3" xfId="43228"/>
    <cellStyle name="Normal 6 2 4 2 2 4 4" xfId="33214"/>
    <cellStyle name="Normal 6 2 4 2 2 5" xfId="9765"/>
    <cellStyle name="Normal 6 2 4 2 2 5 2" xfId="22385"/>
    <cellStyle name="Normal 6 2 4 2 2 5 2 2" xfId="57601"/>
    <cellStyle name="Normal 6 2 4 2 2 5 3" xfId="45004"/>
    <cellStyle name="Normal 6 2 4 2 2 5 4" xfId="34990"/>
    <cellStyle name="Normal 6 2 4 2 2 6" xfId="11558"/>
    <cellStyle name="Normal 6 2 4 2 2 6 2" xfId="24161"/>
    <cellStyle name="Normal 6 2 4 2 2 6 2 2" xfId="59377"/>
    <cellStyle name="Normal 6 2 4 2 2 6 3" xfId="46780"/>
    <cellStyle name="Normal 6 2 4 2 2 6 4" xfId="36766"/>
    <cellStyle name="Normal 6 2 4 2 2 7" xfId="15925"/>
    <cellStyle name="Normal 6 2 4 2 2 7 2" xfId="51141"/>
    <cellStyle name="Normal 6 2 4 2 2 7 3" xfId="28530"/>
    <cellStyle name="Normal 6 2 4 2 2 8" xfId="13016"/>
    <cellStyle name="Normal 6 2 4 2 2 8 2" xfId="48234"/>
    <cellStyle name="Normal 6 2 4 2 2 9" xfId="38544"/>
    <cellStyle name="Normal 6 2 4 2 3" xfId="3584"/>
    <cellStyle name="Normal 6 2 4 2 3 10" xfId="27079"/>
    <cellStyle name="Normal 6 2 4 2 3 11" xfId="61483"/>
    <cellStyle name="Normal 6 2 4 2 3 2" xfId="5380"/>
    <cellStyle name="Normal 6 2 4 2 3 2 2" xfId="18026"/>
    <cellStyle name="Normal 6 2 4 2 3 2 2 2" xfId="53242"/>
    <cellStyle name="Normal 6 2 4 2 3 2 3" xfId="40645"/>
    <cellStyle name="Normal 6 2 4 2 3 2 4" xfId="30631"/>
    <cellStyle name="Normal 6 2 4 2 3 3" xfId="6850"/>
    <cellStyle name="Normal 6 2 4 2 3 3 2" xfId="19480"/>
    <cellStyle name="Normal 6 2 4 2 3 3 2 2" xfId="54696"/>
    <cellStyle name="Normal 6 2 4 2 3 3 3" xfId="42099"/>
    <cellStyle name="Normal 6 2 4 2 3 3 4" xfId="32085"/>
    <cellStyle name="Normal 6 2 4 2 3 4" xfId="8309"/>
    <cellStyle name="Normal 6 2 4 2 3 4 2" xfId="20934"/>
    <cellStyle name="Normal 6 2 4 2 3 4 2 2" xfId="56150"/>
    <cellStyle name="Normal 6 2 4 2 3 4 3" xfId="43553"/>
    <cellStyle name="Normal 6 2 4 2 3 4 4" xfId="33539"/>
    <cellStyle name="Normal 6 2 4 2 3 5" xfId="10090"/>
    <cellStyle name="Normal 6 2 4 2 3 5 2" xfId="22710"/>
    <cellStyle name="Normal 6 2 4 2 3 5 2 2" xfId="57926"/>
    <cellStyle name="Normal 6 2 4 2 3 5 3" xfId="45329"/>
    <cellStyle name="Normal 6 2 4 2 3 5 4" xfId="35315"/>
    <cellStyle name="Normal 6 2 4 2 3 6" xfId="11883"/>
    <cellStyle name="Normal 6 2 4 2 3 6 2" xfId="24486"/>
    <cellStyle name="Normal 6 2 4 2 3 6 2 2" xfId="59702"/>
    <cellStyle name="Normal 6 2 4 2 3 6 3" xfId="47105"/>
    <cellStyle name="Normal 6 2 4 2 3 6 4" xfId="37091"/>
    <cellStyle name="Normal 6 2 4 2 3 7" xfId="16250"/>
    <cellStyle name="Normal 6 2 4 2 3 7 2" xfId="51466"/>
    <cellStyle name="Normal 6 2 4 2 3 7 3" xfId="28855"/>
    <cellStyle name="Normal 6 2 4 2 3 8" xfId="14472"/>
    <cellStyle name="Normal 6 2 4 2 3 8 2" xfId="49690"/>
    <cellStyle name="Normal 6 2 4 2 3 9" xfId="38869"/>
    <cellStyle name="Normal 6 2 4 2 4" xfId="2746"/>
    <cellStyle name="Normal 6 2 4 2 4 10" xfId="26270"/>
    <cellStyle name="Normal 6 2 4 2 4 11" xfId="60674"/>
    <cellStyle name="Normal 6 2 4 2 4 2" xfId="4571"/>
    <cellStyle name="Normal 6 2 4 2 4 2 2" xfId="17217"/>
    <cellStyle name="Normal 6 2 4 2 4 2 2 2" xfId="52433"/>
    <cellStyle name="Normal 6 2 4 2 4 2 3" xfId="39836"/>
    <cellStyle name="Normal 6 2 4 2 4 2 4" xfId="29822"/>
    <cellStyle name="Normal 6 2 4 2 4 3" xfId="6041"/>
    <cellStyle name="Normal 6 2 4 2 4 3 2" xfId="18671"/>
    <cellStyle name="Normal 6 2 4 2 4 3 2 2" xfId="53887"/>
    <cellStyle name="Normal 6 2 4 2 4 3 3" xfId="41290"/>
    <cellStyle name="Normal 6 2 4 2 4 3 4" xfId="31276"/>
    <cellStyle name="Normal 6 2 4 2 4 4" xfId="7500"/>
    <cellStyle name="Normal 6 2 4 2 4 4 2" xfId="20125"/>
    <cellStyle name="Normal 6 2 4 2 4 4 2 2" xfId="55341"/>
    <cellStyle name="Normal 6 2 4 2 4 4 3" xfId="42744"/>
    <cellStyle name="Normal 6 2 4 2 4 4 4" xfId="32730"/>
    <cellStyle name="Normal 6 2 4 2 4 5" xfId="9281"/>
    <cellStyle name="Normal 6 2 4 2 4 5 2" xfId="21901"/>
    <cellStyle name="Normal 6 2 4 2 4 5 2 2" xfId="57117"/>
    <cellStyle name="Normal 6 2 4 2 4 5 3" xfId="44520"/>
    <cellStyle name="Normal 6 2 4 2 4 5 4" xfId="34506"/>
    <cellStyle name="Normal 6 2 4 2 4 6" xfId="11074"/>
    <cellStyle name="Normal 6 2 4 2 4 6 2" xfId="23677"/>
    <cellStyle name="Normal 6 2 4 2 4 6 2 2" xfId="58893"/>
    <cellStyle name="Normal 6 2 4 2 4 6 3" xfId="46296"/>
    <cellStyle name="Normal 6 2 4 2 4 6 4" xfId="36282"/>
    <cellStyle name="Normal 6 2 4 2 4 7" xfId="15441"/>
    <cellStyle name="Normal 6 2 4 2 4 7 2" xfId="50657"/>
    <cellStyle name="Normal 6 2 4 2 4 7 3" xfId="28046"/>
    <cellStyle name="Normal 6 2 4 2 4 8" xfId="13663"/>
    <cellStyle name="Normal 6 2 4 2 4 8 2" xfId="48881"/>
    <cellStyle name="Normal 6 2 4 2 4 9" xfId="38060"/>
    <cellStyle name="Normal 6 2 4 2 5" xfId="3909"/>
    <cellStyle name="Normal 6 2 4 2 5 2" xfId="8632"/>
    <cellStyle name="Normal 6 2 4 2 5 2 2" xfId="21257"/>
    <cellStyle name="Normal 6 2 4 2 5 2 2 2" xfId="56473"/>
    <cellStyle name="Normal 6 2 4 2 5 2 3" xfId="43876"/>
    <cellStyle name="Normal 6 2 4 2 5 2 4" xfId="33862"/>
    <cellStyle name="Normal 6 2 4 2 5 3" xfId="10413"/>
    <cellStyle name="Normal 6 2 4 2 5 3 2" xfId="23033"/>
    <cellStyle name="Normal 6 2 4 2 5 3 2 2" xfId="58249"/>
    <cellStyle name="Normal 6 2 4 2 5 3 3" xfId="45652"/>
    <cellStyle name="Normal 6 2 4 2 5 3 4" xfId="35638"/>
    <cellStyle name="Normal 6 2 4 2 5 4" xfId="12208"/>
    <cellStyle name="Normal 6 2 4 2 5 4 2" xfId="24809"/>
    <cellStyle name="Normal 6 2 4 2 5 4 2 2" xfId="60025"/>
    <cellStyle name="Normal 6 2 4 2 5 4 3" xfId="47428"/>
    <cellStyle name="Normal 6 2 4 2 5 4 4" xfId="37414"/>
    <cellStyle name="Normal 6 2 4 2 5 5" xfId="16573"/>
    <cellStyle name="Normal 6 2 4 2 5 5 2" xfId="51789"/>
    <cellStyle name="Normal 6 2 4 2 5 5 3" xfId="29178"/>
    <cellStyle name="Normal 6 2 4 2 5 6" xfId="14795"/>
    <cellStyle name="Normal 6 2 4 2 5 6 2" xfId="50013"/>
    <cellStyle name="Normal 6 2 4 2 5 7" xfId="39192"/>
    <cellStyle name="Normal 6 2 4 2 5 8" xfId="27402"/>
    <cellStyle name="Normal 6 2 4 2 6" xfId="4249"/>
    <cellStyle name="Normal 6 2 4 2 6 2" xfId="16895"/>
    <cellStyle name="Normal 6 2 4 2 6 2 2" xfId="52111"/>
    <cellStyle name="Normal 6 2 4 2 6 2 3" xfId="29500"/>
    <cellStyle name="Normal 6 2 4 2 6 3" xfId="13341"/>
    <cellStyle name="Normal 6 2 4 2 6 3 2" xfId="48559"/>
    <cellStyle name="Normal 6 2 4 2 6 4" xfId="39514"/>
    <cellStyle name="Normal 6 2 4 2 6 5" xfId="25948"/>
    <cellStyle name="Normal 6 2 4 2 7" xfId="5719"/>
    <cellStyle name="Normal 6 2 4 2 7 2" xfId="18349"/>
    <cellStyle name="Normal 6 2 4 2 7 2 2" xfId="53565"/>
    <cellStyle name="Normal 6 2 4 2 7 3" xfId="40968"/>
    <cellStyle name="Normal 6 2 4 2 7 4" xfId="30954"/>
    <cellStyle name="Normal 6 2 4 2 8" xfId="7178"/>
    <cellStyle name="Normal 6 2 4 2 8 2" xfId="19803"/>
    <cellStyle name="Normal 6 2 4 2 8 2 2" xfId="55019"/>
    <cellStyle name="Normal 6 2 4 2 8 3" xfId="42422"/>
    <cellStyle name="Normal 6 2 4 2 8 4" xfId="32408"/>
    <cellStyle name="Normal 6 2 4 2 9" xfId="8959"/>
    <cellStyle name="Normal 6 2 4 2 9 2" xfId="21579"/>
    <cellStyle name="Normal 6 2 4 2 9 2 2" xfId="56795"/>
    <cellStyle name="Normal 6 2 4 2 9 3" xfId="44198"/>
    <cellStyle name="Normal 6 2 4 2 9 4" xfId="34184"/>
    <cellStyle name="Normal 6 2 4 3" xfId="3095"/>
    <cellStyle name="Normal 6 2 4 3 10" xfId="25466"/>
    <cellStyle name="Normal 6 2 4 3 11" xfId="61001"/>
    <cellStyle name="Normal 6 2 4 3 2" xfId="4898"/>
    <cellStyle name="Normal 6 2 4 3 2 2" xfId="17544"/>
    <cellStyle name="Normal 6 2 4 3 2 2 2" xfId="52760"/>
    <cellStyle name="Normal 6 2 4 3 2 2 3" xfId="30149"/>
    <cellStyle name="Normal 6 2 4 3 2 3" xfId="13990"/>
    <cellStyle name="Normal 6 2 4 3 2 3 2" xfId="49208"/>
    <cellStyle name="Normal 6 2 4 3 2 4" xfId="40163"/>
    <cellStyle name="Normal 6 2 4 3 2 5" xfId="26597"/>
    <cellStyle name="Normal 6 2 4 3 3" xfId="6368"/>
    <cellStyle name="Normal 6 2 4 3 3 2" xfId="18998"/>
    <cellStyle name="Normal 6 2 4 3 3 2 2" xfId="54214"/>
    <cellStyle name="Normal 6 2 4 3 3 3" xfId="41617"/>
    <cellStyle name="Normal 6 2 4 3 3 4" xfId="31603"/>
    <cellStyle name="Normal 6 2 4 3 4" xfId="7827"/>
    <cellStyle name="Normal 6 2 4 3 4 2" xfId="20452"/>
    <cellStyle name="Normal 6 2 4 3 4 2 2" xfId="55668"/>
    <cellStyle name="Normal 6 2 4 3 4 3" xfId="43071"/>
    <cellStyle name="Normal 6 2 4 3 4 4" xfId="33057"/>
    <cellStyle name="Normal 6 2 4 3 5" xfId="9608"/>
    <cellStyle name="Normal 6 2 4 3 5 2" xfId="22228"/>
    <cellStyle name="Normal 6 2 4 3 5 2 2" xfId="57444"/>
    <cellStyle name="Normal 6 2 4 3 5 3" xfId="44847"/>
    <cellStyle name="Normal 6 2 4 3 5 4" xfId="34833"/>
    <cellStyle name="Normal 6 2 4 3 6" xfId="11401"/>
    <cellStyle name="Normal 6 2 4 3 6 2" xfId="24004"/>
    <cellStyle name="Normal 6 2 4 3 6 2 2" xfId="59220"/>
    <cellStyle name="Normal 6 2 4 3 6 3" xfId="46623"/>
    <cellStyle name="Normal 6 2 4 3 6 4" xfId="36609"/>
    <cellStyle name="Normal 6 2 4 3 7" xfId="15768"/>
    <cellStyle name="Normal 6 2 4 3 7 2" xfId="50984"/>
    <cellStyle name="Normal 6 2 4 3 7 3" xfId="28373"/>
    <cellStyle name="Normal 6 2 4 3 8" xfId="12859"/>
    <cellStyle name="Normal 6 2 4 3 8 2" xfId="48077"/>
    <cellStyle name="Normal 6 2 4 3 9" xfId="38387"/>
    <cellStyle name="Normal 6 2 4 4" xfId="2922"/>
    <cellStyle name="Normal 6 2 4 4 10" xfId="25307"/>
    <cellStyle name="Normal 6 2 4 4 11" xfId="60842"/>
    <cellStyle name="Normal 6 2 4 4 2" xfId="4739"/>
    <cellStyle name="Normal 6 2 4 4 2 2" xfId="17385"/>
    <cellStyle name="Normal 6 2 4 4 2 2 2" xfId="52601"/>
    <cellStyle name="Normal 6 2 4 4 2 2 3" xfId="29990"/>
    <cellStyle name="Normal 6 2 4 4 2 3" xfId="13831"/>
    <cellStyle name="Normal 6 2 4 4 2 3 2" xfId="49049"/>
    <cellStyle name="Normal 6 2 4 4 2 4" xfId="40004"/>
    <cellStyle name="Normal 6 2 4 4 2 5" xfId="26438"/>
    <cellStyle name="Normal 6 2 4 4 3" xfId="6209"/>
    <cellStyle name="Normal 6 2 4 4 3 2" xfId="18839"/>
    <cellStyle name="Normal 6 2 4 4 3 2 2" xfId="54055"/>
    <cellStyle name="Normal 6 2 4 4 3 3" xfId="41458"/>
    <cellStyle name="Normal 6 2 4 4 3 4" xfId="31444"/>
    <cellStyle name="Normal 6 2 4 4 4" xfId="7668"/>
    <cellStyle name="Normal 6 2 4 4 4 2" xfId="20293"/>
    <cellStyle name="Normal 6 2 4 4 4 2 2" xfId="55509"/>
    <cellStyle name="Normal 6 2 4 4 4 3" xfId="42912"/>
    <cellStyle name="Normal 6 2 4 4 4 4" xfId="32898"/>
    <cellStyle name="Normal 6 2 4 4 5" xfId="9449"/>
    <cellStyle name="Normal 6 2 4 4 5 2" xfId="22069"/>
    <cellStyle name="Normal 6 2 4 4 5 2 2" xfId="57285"/>
    <cellStyle name="Normal 6 2 4 4 5 3" xfId="44688"/>
    <cellStyle name="Normal 6 2 4 4 5 4" xfId="34674"/>
    <cellStyle name="Normal 6 2 4 4 6" xfId="11242"/>
    <cellStyle name="Normal 6 2 4 4 6 2" xfId="23845"/>
    <cellStyle name="Normal 6 2 4 4 6 2 2" xfId="59061"/>
    <cellStyle name="Normal 6 2 4 4 6 3" xfId="46464"/>
    <cellStyle name="Normal 6 2 4 4 6 4" xfId="36450"/>
    <cellStyle name="Normal 6 2 4 4 7" xfId="15609"/>
    <cellStyle name="Normal 6 2 4 4 7 2" xfId="50825"/>
    <cellStyle name="Normal 6 2 4 4 7 3" xfId="28214"/>
    <cellStyle name="Normal 6 2 4 4 8" xfId="12700"/>
    <cellStyle name="Normal 6 2 4 4 8 2" xfId="47918"/>
    <cellStyle name="Normal 6 2 4 4 9" xfId="38228"/>
    <cellStyle name="Normal 6 2 4 5" xfId="3430"/>
    <cellStyle name="Normal 6 2 4 5 10" xfId="26925"/>
    <cellStyle name="Normal 6 2 4 5 11" xfId="61329"/>
    <cellStyle name="Normal 6 2 4 5 2" xfId="5226"/>
    <cellStyle name="Normal 6 2 4 5 2 2" xfId="17872"/>
    <cellStyle name="Normal 6 2 4 5 2 2 2" xfId="53088"/>
    <cellStyle name="Normal 6 2 4 5 2 3" xfId="40491"/>
    <cellStyle name="Normal 6 2 4 5 2 4" xfId="30477"/>
    <cellStyle name="Normal 6 2 4 5 3" xfId="6696"/>
    <cellStyle name="Normal 6 2 4 5 3 2" xfId="19326"/>
    <cellStyle name="Normal 6 2 4 5 3 2 2" xfId="54542"/>
    <cellStyle name="Normal 6 2 4 5 3 3" xfId="41945"/>
    <cellStyle name="Normal 6 2 4 5 3 4" xfId="31931"/>
    <cellStyle name="Normal 6 2 4 5 4" xfId="8155"/>
    <cellStyle name="Normal 6 2 4 5 4 2" xfId="20780"/>
    <cellStyle name="Normal 6 2 4 5 4 2 2" xfId="55996"/>
    <cellStyle name="Normal 6 2 4 5 4 3" xfId="43399"/>
    <cellStyle name="Normal 6 2 4 5 4 4" xfId="33385"/>
    <cellStyle name="Normal 6 2 4 5 5" xfId="9936"/>
    <cellStyle name="Normal 6 2 4 5 5 2" xfId="22556"/>
    <cellStyle name="Normal 6 2 4 5 5 2 2" xfId="57772"/>
    <cellStyle name="Normal 6 2 4 5 5 3" xfId="45175"/>
    <cellStyle name="Normal 6 2 4 5 5 4" xfId="35161"/>
    <cellStyle name="Normal 6 2 4 5 6" xfId="11729"/>
    <cellStyle name="Normal 6 2 4 5 6 2" xfId="24332"/>
    <cellStyle name="Normal 6 2 4 5 6 2 2" xfId="59548"/>
    <cellStyle name="Normal 6 2 4 5 6 3" xfId="46951"/>
    <cellStyle name="Normal 6 2 4 5 6 4" xfId="36937"/>
    <cellStyle name="Normal 6 2 4 5 7" xfId="16096"/>
    <cellStyle name="Normal 6 2 4 5 7 2" xfId="51312"/>
    <cellStyle name="Normal 6 2 4 5 7 3" xfId="28701"/>
    <cellStyle name="Normal 6 2 4 5 8" xfId="14318"/>
    <cellStyle name="Normal 6 2 4 5 8 2" xfId="49536"/>
    <cellStyle name="Normal 6 2 4 5 9" xfId="38715"/>
    <cellStyle name="Normal 6 2 4 6" xfId="2591"/>
    <cellStyle name="Normal 6 2 4 6 10" xfId="26116"/>
    <cellStyle name="Normal 6 2 4 6 11" xfId="60520"/>
    <cellStyle name="Normal 6 2 4 6 2" xfId="4417"/>
    <cellStyle name="Normal 6 2 4 6 2 2" xfId="17063"/>
    <cellStyle name="Normal 6 2 4 6 2 2 2" xfId="52279"/>
    <cellStyle name="Normal 6 2 4 6 2 3" xfId="39682"/>
    <cellStyle name="Normal 6 2 4 6 2 4" xfId="29668"/>
    <cellStyle name="Normal 6 2 4 6 3" xfId="5887"/>
    <cellStyle name="Normal 6 2 4 6 3 2" xfId="18517"/>
    <cellStyle name="Normal 6 2 4 6 3 2 2" xfId="53733"/>
    <cellStyle name="Normal 6 2 4 6 3 3" xfId="41136"/>
    <cellStyle name="Normal 6 2 4 6 3 4" xfId="31122"/>
    <cellStyle name="Normal 6 2 4 6 4" xfId="7346"/>
    <cellStyle name="Normal 6 2 4 6 4 2" xfId="19971"/>
    <cellStyle name="Normal 6 2 4 6 4 2 2" xfId="55187"/>
    <cellStyle name="Normal 6 2 4 6 4 3" xfId="42590"/>
    <cellStyle name="Normal 6 2 4 6 4 4" xfId="32576"/>
    <cellStyle name="Normal 6 2 4 6 5" xfId="9127"/>
    <cellStyle name="Normal 6 2 4 6 5 2" xfId="21747"/>
    <cellStyle name="Normal 6 2 4 6 5 2 2" xfId="56963"/>
    <cellStyle name="Normal 6 2 4 6 5 3" xfId="44366"/>
    <cellStyle name="Normal 6 2 4 6 5 4" xfId="34352"/>
    <cellStyle name="Normal 6 2 4 6 6" xfId="10920"/>
    <cellStyle name="Normal 6 2 4 6 6 2" xfId="23523"/>
    <cellStyle name="Normal 6 2 4 6 6 2 2" xfId="58739"/>
    <cellStyle name="Normal 6 2 4 6 6 3" xfId="46142"/>
    <cellStyle name="Normal 6 2 4 6 6 4" xfId="36128"/>
    <cellStyle name="Normal 6 2 4 6 7" xfId="15287"/>
    <cellStyle name="Normal 6 2 4 6 7 2" xfId="50503"/>
    <cellStyle name="Normal 6 2 4 6 7 3" xfId="27892"/>
    <cellStyle name="Normal 6 2 4 6 8" xfId="13509"/>
    <cellStyle name="Normal 6 2 4 6 8 2" xfId="48727"/>
    <cellStyle name="Normal 6 2 4 6 9" xfId="37906"/>
    <cellStyle name="Normal 6 2 4 7" xfId="3754"/>
    <cellStyle name="Normal 6 2 4 7 2" xfId="8478"/>
    <cellStyle name="Normal 6 2 4 7 2 2" xfId="21103"/>
    <cellStyle name="Normal 6 2 4 7 2 2 2" xfId="56319"/>
    <cellStyle name="Normal 6 2 4 7 2 3" xfId="43722"/>
    <cellStyle name="Normal 6 2 4 7 2 4" xfId="33708"/>
    <cellStyle name="Normal 6 2 4 7 3" xfId="10259"/>
    <cellStyle name="Normal 6 2 4 7 3 2" xfId="22879"/>
    <cellStyle name="Normal 6 2 4 7 3 2 2" xfId="58095"/>
    <cellStyle name="Normal 6 2 4 7 3 3" xfId="45498"/>
    <cellStyle name="Normal 6 2 4 7 3 4" xfId="35484"/>
    <cellStyle name="Normal 6 2 4 7 4" xfId="12054"/>
    <cellStyle name="Normal 6 2 4 7 4 2" xfId="24655"/>
    <cellStyle name="Normal 6 2 4 7 4 2 2" xfId="59871"/>
    <cellStyle name="Normal 6 2 4 7 4 3" xfId="47274"/>
    <cellStyle name="Normal 6 2 4 7 4 4" xfId="37260"/>
    <cellStyle name="Normal 6 2 4 7 5" xfId="16419"/>
    <cellStyle name="Normal 6 2 4 7 5 2" xfId="51635"/>
    <cellStyle name="Normal 6 2 4 7 5 3" xfId="29024"/>
    <cellStyle name="Normal 6 2 4 7 6" xfId="14641"/>
    <cellStyle name="Normal 6 2 4 7 6 2" xfId="49859"/>
    <cellStyle name="Normal 6 2 4 7 7" xfId="39038"/>
    <cellStyle name="Normal 6 2 4 7 8" xfId="27248"/>
    <cellStyle name="Normal 6 2 4 8" xfId="4092"/>
    <cellStyle name="Normal 6 2 4 8 2" xfId="16741"/>
    <cellStyle name="Normal 6 2 4 8 2 2" xfId="51957"/>
    <cellStyle name="Normal 6 2 4 8 2 3" xfId="29346"/>
    <cellStyle name="Normal 6 2 4 8 3" xfId="13187"/>
    <cellStyle name="Normal 6 2 4 8 3 2" xfId="48405"/>
    <cellStyle name="Normal 6 2 4 8 4" xfId="39360"/>
    <cellStyle name="Normal 6 2 4 8 5" xfId="25794"/>
    <cellStyle name="Normal 6 2 4 9" xfId="5565"/>
    <cellStyle name="Normal 6 2 4 9 2" xfId="18195"/>
    <cellStyle name="Normal 6 2 4 9 2 2" xfId="53411"/>
    <cellStyle name="Normal 6 2 4 9 3" xfId="40814"/>
    <cellStyle name="Normal 6 2 4 9 4" xfId="30800"/>
    <cellStyle name="Normal 6 2 5" xfId="1429"/>
    <cellStyle name="Normal 6 2 5 10" xfId="10744"/>
    <cellStyle name="Normal 6 2 5 10 2" xfId="23355"/>
    <cellStyle name="Normal 6 2 5 10 2 2" xfId="58571"/>
    <cellStyle name="Normal 6 2 5 10 3" xfId="45974"/>
    <cellStyle name="Normal 6 2 5 10 4" xfId="35960"/>
    <cellStyle name="Normal 6 2 5 11" xfId="15045"/>
    <cellStyle name="Normal 6 2 5 11 2" xfId="50261"/>
    <cellStyle name="Normal 6 2 5 11 3" xfId="27650"/>
    <cellStyle name="Normal 6 2 5 12" xfId="12458"/>
    <cellStyle name="Normal 6 2 5 12 2" xfId="47676"/>
    <cellStyle name="Normal 6 2 5 13" xfId="37664"/>
    <cellStyle name="Normal 6 2 5 14" xfId="25065"/>
    <cellStyle name="Normal 6 2 5 15" xfId="60278"/>
    <cellStyle name="Normal 6 2 5 2" xfId="3181"/>
    <cellStyle name="Normal 6 2 5 2 10" xfId="25549"/>
    <cellStyle name="Normal 6 2 5 2 11" xfId="61084"/>
    <cellStyle name="Normal 6 2 5 2 2" xfId="4981"/>
    <cellStyle name="Normal 6 2 5 2 2 2" xfId="17627"/>
    <cellStyle name="Normal 6 2 5 2 2 2 2" xfId="52843"/>
    <cellStyle name="Normal 6 2 5 2 2 2 3" xfId="30232"/>
    <cellStyle name="Normal 6 2 5 2 2 3" xfId="14073"/>
    <cellStyle name="Normal 6 2 5 2 2 3 2" xfId="49291"/>
    <cellStyle name="Normal 6 2 5 2 2 4" xfId="40246"/>
    <cellStyle name="Normal 6 2 5 2 2 5" xfId="26680"/>
    <cellStyle name="Normal 6 2 5 2 3" xfId="6451"/>
    <cellStyle name="Normal 6 2 5 2 3 2" xfId="19081"/>
    <cellStyle name="Normal 6 2 5 2 3 2 2" xfId="54297"/>
    <cellStyle name="Normal 6 2 5 2 3 3" xfId="41700"/>
    <cellStyle name="Normal 6 2 5 2 3 4" xfId="31686"/>
    <cellStyle name="Normal 6 2 5 2 4" xfId="7910"/>
    <cellStyle name="Normal 6 2 5 2 4 2" xfId="20535"/>
    <cellStyle name="Normal 6 2 5 2 4 2 2" xfId="55751"/>
    <cellStyle name="Normal 6 2 5 2 4 3" xfId="43154"/>
    <cellStyle name="Normal 6 2 5 2 4 4" xfId="33140"/>
    <cellStyle name="Normal 6 2 5 2 5" xfId="9691"/>
    <cellStyle name="Normal 6 2 5 2 5 2" xfId="22311"/>
    <cellStyle name="Normal 6 2 5 2 5 2 2" xfId="57527"/>
    <cellStyle name="Normal 6 2 5 2 5 3" xfId="44930"/>
    <cellStyle name="Normal 6 2 5 2 5 4" xfId="34916"/>
    <cellStyle name="Normal 6 2 5 2 6" xfId="11484"/>
    <cellStyle name="Normal 6 2 5 2 6 2" xfId="24087"/>
    <cellStyle name="Normal 6 2 5 2 6 2 2" xfId="59303"/>
    <cellStyle name="Normal 6 2 5 2 6 3" xfId="46706"/>
    <cellStyle name="Normal 6 2 5 2 6 4" xfId="36692"/>
    <cellStyle name="Normal 6 2 5 2 7" xfId="15851"/>
    <cellStyle name="Normal 6 2 5 2 7 2" xfId="51067"/>
    <cellStyle name="Normal 6 2 5 2 7 3" xfId="28456"/>
    <cellStyle name="Normal 6 2 5 2 8" xfId="12942"/>
    <cellStyle name="Normal 6 2 5 2 8 2" xfId="48160"/>
    <cellStyle name="Normal 6 2 5 2 9" xfId="38470"/>
    <cellStyle name="Normal 6 2 5 3" xfId="3510"/>
    <cellStyle name="Normal 6 2 5 3 10" xfId="27005"/>
    <cellStyle name="Normal 6 2 5 3 11" xfId="61409"/>
    <cellStyle name="Normal 6 2 5 3 2" xfId="5306"/>
    <cellStyle name="Normal 6 2 5 3 2 2" xfId="17952"/>
    <cellStyle name="Normal 6 2 5 3 2 2 2" xfId="53168"/>
    <cellStyle name="Normal 6 2 5 3 2 3" xfId="40571"/>
    <cellStyle name="Normal 6 2 5 3 2 4" xfId="30557"/>
    <cellStyle name="Normal 6 2 5 3 3" xfId="6776"/>
    <cellStyle name="Normal 6 2 5 3 3 2" xfId="19406"/>
    <cellStyle name="Normal 6 2 5 3 3 2 2" xfId="54622"/>
    <cellStyle name="Normal 6 2 5 3 3 3" xfId="42025"/>
    <cellStyle name="Normal 6 2 5 3 3 4" xfId="32011"/>
    <cellStyle name="Normal 6 2 5 3 4" xfId="8235"/>
    <cellStyle name="Normal 6 2 5 3 4 2" xfId="20860"/>
    <cellStyle name="Normal 6 2 5 3 4 2 2" xfId="56076"/>
    <cellStyle name="Normal 6 2 5 3 4 3" xfId="43479"/>
    <cellStyle name="Normal 6 2 5 3 4 4" xfId="33465"/>
    <cellStyle name="Normal 6 2 5 3 5" xfId="10016"/>
    <cellStyle name="Normal 6 2 5 3 5 2" xfId="22636"/>
    <cellStyle name="Normal 6 2 5 3 5 2 2" xfId="57852"/>
    <cellStyle name="Normal 6 2 5 3 5 3" xfId="45255"/>
    <cellStyle name="Normal 6 2 5 3 5 4" xfId="35241"/>
    <cellStyle name="Normal 6 2 5 3 6" xfId="11809"/>
    <cellStyle name="Normal 6 2 5 3 6 2" xfId="24412"/>
    <cellStyle name="Normal 6 2 5 3 6 2 2" xfId="59628"/>
    <cellStyle name="Normal 6 2 5 3 6 3" xfId="47031"/>
    <cellStyle name="Normal 6 2 5 3 6 4" xfId="37017"/>
    <cellStyle name="Normal 6 2 5 3 7" xfId="16176"/>
    <cellStyle name="Normal 6 2 5 3 7 2" xfId="51392"/>
    <cellStyle name="Normal 6 2 5 3 7 3" xfId="28781"/>
    <cellStyle name="Normal 6 2 5 3 8" xfId="14398"/>
    <cellStyle name="Normal 6 2 5 3 8 2" xfId="49616"/>
    <cellStyle name="Normal 6 2 5 3 9" xfId="38795"/>
    <cellStyle name="Normal 6 2 5 4" xfId="2672"/>
    <cellStyle name="Normal 6 2 5 4 10" xfId="26196"/>
    <cellStyle name="Normal 6 2 5 4 11" xfId="60600"/>
    <cellStyle name="Normal 6 2 5 4 2" xfId="4497"/>
    <cellStyle name="Normal 6 2 5 4 2 2" xfId="17143"/>
    <cellStyle name="Normal 6 2 5 4 2 2 2" xfId="52359"/>
    <cellStyle name="Normal 6 2 5 4 2 3" xfId="39762"/>
    <cellStyle name="Normal 6 2 5 4 2 4" xfId="29748"/>
    <cellStyle name="Normal 6 2 5 4 3" xfId="5967"/>
    <cellStyle name="Normal 6 2 5 4 3 2" xfId="18597"/>
    <cellStyle name="Normal 6 2 5 4 3 2 2" xfId="53813"/>
    <cellStyle name="Normal 6 2 5 4 3 3" xfId="41216"/>
    <cellStyle name="Normal 6 2 5 4 3 4" xfId="31202"/>
    <cellStyle name="Normal 6 2 5 4 4" xfId="7426"/>
    <cellStyle name="Normal 6 2 5 4 4 2" xfId="20051"/>
    <cellStyle name="Normal 6 2 5 4 4 2 2" xfId="55267"/>
    <cellStyle name="Normal 6 2 5 4 4 3" xfId="42670"/>
    <cellStyle name="Normal 6 2 5 4 4 4" xfId="32656"/>
    <cellStyle name="Normal 6 2 5 4 5" xfId="9207"/>
    <cellStyle name="Normal 6 2 5 4 5 2" xfId="21827"/>
    <cellStyle name="Normal 6 2 5 4 5 2 2" xfId="57043"/>
    <cellStyle name="Normal 6 2 5 4 5 3" xfId="44446"/>
    <cellStyle name="Normal 6 2 5 4 5 4" xfId="34432"/>
    <cellStyle name="Normal 6 2 5 4 6" xfId="11000"/>
    <cellStyle name="Normal 6 2 5 4 6 2" xfId="23603"/>
    <cellStyle name="Normal 6 2 5 4 6 2 2" xfId="58819"/>
    <cellStyle name="Normal 6 2 5 4 6 3" xfId="46222"/>
    <cellStyle name="Normal 6 2 5 4 6 4" xfId="36208"/>
    <cellStyle name="Normal 6 2 5 4 7" xfId="15367"/>
    <cellStyle name="Normal 6 2 5 4 7 2" xfId="50583"/>
    <cellStyle name="Normal 6 2 5 4 7 3" xfId="27972"/>
    <cellStyle name="Normal 6 2 5 4 8" xfId="13589"/>
    <cellStyle name="Normal 6 2 5 4 8 2" xfId="48807"/>
    <cellStyle name="Normal 6 2 5 4 9" xfId="37986"/>
    <cellStyle name="Normal 6 2 5 5" xfId="3835"/>
    <cellStyle name="Normal 6 2 5 5 2" xfId="8558"/>
    <cellStyle name="Normal 6 2 5 5 2 2" xfId="21183"/>
    <cellStyle name="Normal 6 2 5 5 2 2 2" xfId="56399"/>
    <cellStyle name="Normal 6 2 5 5 2 3" xfId="43802"/>
    <cellStyle name="Normal 6 2 5 5 2 4" xfId="33788"/>
    <cellStyle name="Normal 6 2 5 5 3" xfId="10339"/>
    <cellStyle name="Normal 6 2 5 5 3 2" xfId="22959"/>
    <cellStyle name="Normal 6 2 5 5 3 2 2" xfId="58175"/>
    <cellStyle name="Normal 6 2 5 5 3 3" xfId="45578"/>
    <cellStyle name="Normal 6 2 5 5 3 4" xfId="35564"/>
    <cellStyle name="Normal 6 2 5 5 4" xfId="12134"/>
    <cellStyle name="Normal 6 2 5 5 4 2" xfId="24735"/>
    <cellStyle name="Normal 6 2 5 5 4 2 2" xfId="59951"/>
    <cellStyle name="Normal 6 2 5 5 4 3" xfId="47354"/>
    <cellStyle name="Normal 6 2 5 5 4 4" xfId="37340"/>
    <cellStyle name="Normal 6 2 5 5 5" xfId="16499"/>
    <cellStyle name="Normal 6 2 5 5 5 2" xfId="51715"/>
    <cellStyle name="Normal 6 2 5 5 5 3" xfId="29104"/>
    <cellStyle name="Normal 6 2 5 5 6" xfId="14721"/>
    <cellStyle name="Normal 6 2 5 5 6 2" xfId="49939"/>
    <cellStyle name="Normal 6 2 5 5 7" xfId="39118"/>
    <cellStyle name="Normal 6 2 5 5 8" xfId="27328"/>
    <cellStyle name="Normal 6 2 5 6" xfId="4175"/>
    <cellStyle name="Normal 6 2 5 6 2" xfId="16821"/>
    <cellStyle name="Normal 6 2 5 6 2 2" xfId="52037"/>
    <cellStyle name="Normal 6 2 5 6 2 3" xfId="29426"/>
    <cellStyle name="Normal 6 2 5 6 3" xfId="13267"/>
    <cellStyle name="Normal 6 2 5 6 3 2" xfId="48485"/>
    <cellStyle name="Normal 6 2 5 6 4" xfId="39440"/>
    <cellStyle name="Normal 6 2 5 6 5" xfId="25874"/>
    <cellStyle name="Normal 6 2 5 7" xfId="5645"/>
    <cellStyle name="Normal 6 2 5 7 2" xfId="18275"/>
    <cellStyle name="Normal 6 2 5 7 2 2" xfId="53491"/>
    <cellStyle name="Normal 6 2 5 7 3" xfId="40894"/>
    <cellStyle name="Normal 6 2 5 7 4" xfId="30880"/>
    <cellStyle name="Normal 6 2 5 8" xfId="7104"/>
    <cellStyle name="Normal 6 2 5 8 2" xfId="19729"/>
    <cellStyle name="Normal 6 2 5 8 2 2" xfId="54945"/>
    <cellStyle name="Normal 6 2 5 8 3" xfId="42348"/>
    <cellStyle name="Normal 6 2 5 8 4" xfId="32334"/>
    <cellStyle name="Normal 6 2 5 9" xfId="8885"/>
    <cellStyle name="Normal 6 2 5 9 2" xfId="21505"/>
    <cellStyle name="Normal 6 2 5 9 2 2" xfId="56721"/>
    <cellStyle name="Normal 6 2 5 9 3" xfId="44124"/>
    <cellStyle name="Normal 6 2 5 9 4" xfId="34110"/>
    <cellStyle name="Normal 6 2 6" xfId="3016"/>
    <cellStyle name="Normal 6 2 6 10" xfId="25390"/>
    <cellStyle name="Normal 6 2 6 11" xfId="60925"/>
    <cellStyle name="Normal 6 2 6 2" xfId="4822"/>
    <cellStyle name="Normal 6 2 6 2 2" xfId="17468"/>
    <cellStyle name="Normal 6 2 6 2 2 2" xfId="52684"/>
    <cellStyle name="Normal 6 2 6 2 2 3" xfId="30073"/>
    <cellStyle name="Normal 6 2 6 2 3" xfId="13914"/>
    <cellStyle name="Normal 6 2 6 2 3 2" xfId="49132"/>
    <cellStyle name="Normal 6 2 6 2 4" xfId="40087"/>
    <cellStyle name="Normal 6 2 6 2 5" xfId="26521"/>
    <cellStyle name="Normal 6 2 6 3" xfId="6292"/>
    <cellStyle name="Normal 6 2 6 3 2" xfId="18922"/>
    <cellStyle name="Normal 6 2 6 3 2 2" xfId="54138"/>
    <cellStyle name="Normal 6 2 6 3 3" xfId="41541"/>
    <cellStyle name="Normal 6 2 6 3 4" xfId="31527"/>
    <cellStyle name="Normal 6 2 6 4" xfId="7751"/>
    <cellStyle name="Normal 6 2 6 4 2" xfId="20376"/>
    <cellStyle name="Normal 6 2 6 4 2 2" xfId="55592"/>
    <cellStyle name="Normal 6 2 6 4 3" xfId="42995"/>
    <cellStyle name="Normal 6 2 6 4 4" xfId="32981"/>
    <cellStyle name="Normal 6 2 6 5" xfId="9532"/>
    <cellStyle name="Normal 6 2 6 5 2" xfId="22152"/>
    <cellStyle name="Normal 6 2 6 5 2 2" xfId="57368"/>
    <cellStyle name="Normal 6 2 6 5 3" xfId="44771"/>
    <cellStyle name="Normal 6 2 6 5 4" xfId="34757"/>
    <cellStyle name="Normal 6 2 6 6" xfId="11325"/>
    <cellStyle name="Normal 6 2 6 6 2" xfId="23928"/>
    <cellStyle name="Normal 6 2 6 6 2 2" xfId="59144"/>
    <cellStyle name="Normal 6 2 6 6 3" xfId="46547"/>
    <cellStyle name="Normal 6 2 6 6 4" xfId="36533"/>
    <cellStyle name="Normal 6 2 6 7" xfId="15692"/>
    <cellStyle name="Normal 6 2 6 7 2" xfId="50908"/>
    <cellStyle name="Normal 6 2 6 7 3" xfId="28297"/>
    <cellStyle name="Normal 6 2 6 8" xfId="12783"/>
    <cellStyle name="Normal 6 2 6 8 2" xfId="48001"/>
    <cellStyle name="Normal 6 2 6 9" xfId="38311"/>
    <cellStyle name="Normal 6 2 7" xfId="2849"/>
    <cellStyle name="Normal 6 2 7 10" xfId="25235"/>
    <cellStyle name="Normal 6 2 7 11" xfId="60770"/>
    <cellStyle name="Normal 6 2 7 2" xfId="4667"/>
    <cellStyle name="Normal 6 2 7 2 2" xfId="17313"/>
    <cellStyle name="Normal 6 2 7 2 2 2" xfId="52529"/>
    <cellStyle name="Normal 6 2 7 2 2 3" xfId="29918"/>
    <cellStyle name="Normal 6 2 7 2 3" xfId="13759"/>
    <cellStyle name="Normal 6 2 7 2 3 2" xfId="48977"/>
    <cellStyle name="Normal 6 2 7 2 4" xfId="39932"/>
    <cellStyle name="Normal 6 2 7 2 5" xfId="26366"/>
    <cellStyle name="Normal 6 2 7 3" xfId="6137"/>
    <cellStyle name="Normal 6 2 7 3 2" xfId="18767"/>
    <cellStyle name="Normal 6 2 7 3 2 2" xfId="53983"/>
    <cellStyle name="Normal 6 2 7 3 3" xfId="41386"/>
    <cellStyle name="Normal 6 2 7 3 4" xfId="31372"/>
    <cellStyle name="Normal 6 2 7 4" xfId="7596"/>
    <cellStyle name="Normal 6 2 7 4 2" xfId="20221"/>
    <cellStyle name="Normal 6 2 7 4 2 2" xfId="55437"/>
    <cellStyle name="Normal 6 2 7 4 3" xfId="42840"/>
    <cellStyle name="Normal 6 2 7 4 4" xfId="32826"/>
    <cellStyle name="Normal 6 2 7 5" xfId="9377"/>
    <cellStyle name="Normal 6 2 7 5 2" xfId="21997"/>
    <cellStyle name="Normal 6 2 7 5 2 2" xfId="57213"/>
    <cellStyle name="Normal 6 2 7 5 3" xfId="44616"/>
    <cellStyle name="Normal 6 2 7 5 4" xfId="34602"/>
    <cellStyle name="Normal 6 2 7 6" xfId="11170"/>
    <cellStyle name="Normal 6 2 7 6 2" xfId="23773"/>
    <cellStyle name="Normal 6 2 7 6 2 2" xfId="58989"/>
    <cellStyle name="Normal 6 2 7 6 3" xfId="46392"/>
    <cellStyle name="Normal 6 2 7 6 4" xfId="36378"/>
    <cellStyle name="Normal 6 2 7 7" xfId="15537"/>
    <cellStyle name="Normal 6 2 7 7 2" xfId="50753"/>
    <cellStyle name="Normal 6 2 7 7 3" xfId="28142"/>
    <cellStyle name="Normal 6 2 7 8" xfId="12628"/>
    <cellStyle name="Normal 6 2 7 8 2" xfId="47846"/>
    <cellStyle name="Normal 6 2 7 9" xfId="38156"/>
    <cellStyle name="Normal 6 2 8" xfId="3358"/>
    <cellStyle name="Normal 6 2 8 10" xfId="26853"/>
    <cellStyle name="Normal 6 2 8 11" xfId="61257"/>
    <cellStyle name="Normal 6 2 8 2" xfId="5154"/>
    <cellStyle name="Normal 6 2 8 2 2" xfId="17800"/>
    <cellStyle name="Normal 6 2 8 2 2 2" xfId="53016"/>
    <cellStyle name="Normal 6 2 8 2 3" xfId="40419"/>
    <cellStyle name="Normal 6 2 8 2 4" xfId="30405"/>
    <cellStyle name="Normal 6 2 8 3" xfId="6624"/>
    <cellStyle name="Normal 6 2 8 3 2" xfId="19254"/>
    <cellStyle name="Normal 6 2 8 3 2 2" xfId="54470"/>
    <cellStyle name="Normal 6 2 8 3 3" xfId="41873"/>
    <cellStyle name="Normal 6 2 8 3 4" xfId="31859"/>
    <cellStyle name="Normal 6 2 8 4" xfId="8083"/>
    <cellStyle name="Normal 6 2 8 4 2" xfId="20708"/>
    <cellStyle name="Normal 6 2 8 4 2 2" xfId="55924"/>
    <cellStyle name="Normal 6 2 8 4 3" xfId="43327"/>
    <cellStyle name="Normal 6 2 8 4 4" xfId="33313"/>
    <cellStyle name="Normal 6 2 8 5" xfId="9864"/>
    <cellStyle name="Normal 6 2 8 5 2" xfId="22484"/>
    <cellStyle name="Normal 6 2 8 5 2 2" xfId="57700"/>
    <cellStyle name="Normal 6 2 8 5 3" xfId="45103"/>
    <cellStyle name="Normal 6 2 8 5 4" xfId="35089"/>
    <cellStyle name="Normal 6 2 8 6" xfId="11657"/>
    <cellStyle name="Normal 6 2 8 6 2" xfId="24260"/>
    <cellStyle name="Normal 6 2 8 6 2 2" xfId="59476"/>
    <cellStyle name="Normal 6 2 8 6 3" xfId="46879"/>
    <cellStyle name="Normal 6 2 8 6 4" xfId="36865"/>
    <cellStyle name="Normal 6 2 8 7" xfId="16024"/>
    <cellStyle name="Normal 6 2 8 7 2" xfId="51240"/>
    <cellStyle name="Normal 6 2 8 7 3" xfId="28629"/>
    <cellStyle name="Normal 6 2 8 8" xfId="14246"/>
    <cellStyle name="Normal 6 2 8 8 2" xfId="49464"/>
    <cellStyle name="Normal 6 2 8 9" xfId="38643"/>
    <cellStyle name="Normal 6 2 9" xfId="2519"/>
    <cellStyle name="Normal 6 2 9 10" xfId="26044"/>
    <cellStyle name="Normal 6 2 9 11" xfId="60448"/>
    <cellStyle name="Normal 6 2 9 2" xfId="4345"/>
    <cellStyle name="Normal 6 2 9 2 2" xfId="16991"/>
    <cellStyle name="Normal 6 2 9 2 2 2" xfId="52207"/>
    <cellStyle name="Normal 6 2 9 2 3" xfId="39610"/>
    <cellStyle name="Normal 6 2 9 2 4" xfId="29596"/>
    <cellStyle name="Normal 6 2 9 3" xfId="5815"/>
    <cellStyle name="Normal 6 2 9 3 2" xfId="18445"/>
    <cellStyle name="Normal 6 2 9 3 2 2" xfId="53661"/>
    <cellStyle name="Normal 6 2 9 3 3" xfId="41064"/>
    <cellStyle name="Normal 6 2 9 3 4" xfId="31050"/>
    <cellStyle name="Normal 6 2 9 4" xfId="7274"/>
    <cellStyle name="Normal 6 2 9 4 2" xfId="19899"/>
    <cellStyle name="Normal 6 2 9 4 2 2" xfId="55115"/>
    <cellStyle name="Normal 6 2 9 4 3" xfId="42518"/>
    <cellStyle name="Normal 6 2 9 4 4" xfId="32504"/>
    <cellStyle name="Normal 6 2 9 5" xfId="9055"/>
    <cellStyle name="Normal 6 2 9 5 2" xfId="21675"/>
    <cellStyle name="Normal 6 2 9 5 2 2" xfId="56891"/>
    <cellStyle name="Normal 6 2 9 5 3" xfId="44294"/>
    <cellStyle name="Normal 6 2 9 5 4" xfId="34280"/>
    <cellStyle name="Normal 6 2 9 6" xfId="10848"/>
    <cellStyle name="Normal 6 2 9 6 2" xfId="23451"/>
    <cellStyle name="Normal 6 2 9 6 2 2" xfId="58667"/>
    <cellStyle name="Normal 6 2 9 6 3" xfId="46070"/>
    <cellStyle name="Normal 6 2 9 6 4" xfId="36056"/>
    <cellStyle name="Normal 6 2 9 7" xfId="15215"/>
    <cellStyle name="Normal 6 2 9 7 2" xfId="50431"/>
    <cellStyle name="Normal 6 2 9 7 3" xfId="27820"/>
    <cellStyle name="Normal 6 2 9 8" xfId="13437"/>
    <cellStyle name="Normal 6 2 9 8 2" xfId="48655"/>
    <cellStyle name="Normal 6 2 9 9" xfId="37834"/>
    <cellStyle name="Normal 6 2_District Target Attainment" xfId="1430"/>
    <cellStyle name="Normal 6 20" xfId="24863"/>
    <cellStyle name="Normal 6 21" xfId="60076"/>
    <cellStyle name="Normal 6 3" xfId="1431"/>
    <cellStyle name="Normal 6 4" xfId="1432"/>
    <cellStyle name="Normal 6 4 2" xfId="1433"/>
    <cellStyle name="Normal 6 4_District Target Attainment" xfId="1434"/>
    <cellStyle name="Normal 6 5" xfId="1435"/>
    <cellStyle name="Normal 6 5 10" xfId="6973"/>
    <cellStyle name="Normal 6 5 10 2" xfId="19599"/>
    <cellStyle name="Normal 6 5 10 2 2" xfId="54815"/>
    <cellStyle name="Normal 6 5 10 3" xfId="42218"/>
    <cellStyle name="Normal 6 5 10 4" xfId="32204"/>
    <cellStyle name="Normal 6 5 11" xfId="8754"/>
    <cellStyle name="Normal 6 5 11 2" xfId="21375"/>
    <cellStyle name="Normal 6 5 11 2 2" xfId="56591"/>
    <cellStyle name="Normal 6 5 11 3" xfId="43994"/>
    <cellStyle name="Normal 6 5 11 4" xfId="33980"/>
    <cellStyle name="Normal 6 5 12" xfId="10745"/>
    <cellStyle name="Normal 6 5 12 2" xfId="23356"/>
    <cellStyle name="Normal 6 5 12 2 2" xfId="58572"/>
    <cellStyle name="Normal 6 5 12 3" xfId="45975"/>
    <cellStyle name="Normal 6 5 12 4" xfId="35961"/>
    <cellStyle name="Normal 6 5 13" xfId="14914"/>
    <cellStyle name="Normal 6 5 13 2" xfId="50131"/>
    <cellStyle name="Normal 6 5 13 3" xfId="27520"/>
    <cellStyle name="Normal 6 5 14" xfId="12328"/>
    <cellStyle name="Normal 6 5 14 2" xfId="47546"/>
    <cellStyle name="Normal 6 5 15" xfId="37533"/>
    <cellStyle name="Normal 6 5 16" xfId="24935"/>
    <cellStyle name="Normal 6 5 17" xfId="60148"/>
    <cellStyle name="Normal 6 5 2" xfId="1436"/>
    <cellStyle name="Normal 6 5 2 10" xfId="10746"/>
    <cellStyle name="Normal 6 5 2 10 2" xfId="23357"/>
    <cellStyle name="Normal 6 5 2 10 2 2" xfId="58573"/>
    <cellStyle name="Normal 6 5 2 10 3" xfId="45976"/>
    <cellStyle name="Normal 6 5 2 10 4" xfId="35962"/>
    <cellStyle name="Normal 6 5 2 11" xfId="15069"/>
    <cellStyle name="Normal 6 5 2 11 2" xfId="50285"/>
    <cellStyle name="Normal 6 5 2 11 3" xfId="27674"/>
    <cellStyle name="Normal 6 5 2 12" xfId="12482"/>
    <cellStyle name="Normal 6 5 2 12 2" xfId="47700"/>
    <cellStyle name="Normal 6 5 2 13" xfId="37688"/>
    <cellStyle name="Normal 6 5 2 14" xfId="25089"/>
    <cellStyle name="Normal 6 5 2 15" xfId="60302"/>
    <cellStyle name="Normal 6 5 2 2" xfId="3205"/>
    <cellStyle name="Normal 6 5 2 2 10" xfId="25573"/>
    <cellStyle name="Normal 6 5 2 2 11" xfId="61108"/>
    <cellStyle name="Normal 6 5 2 2 2" xfId="5005"/>
    <cellStyle name="Normal 6 5 2 2 2 2" xfId="17651"/>
    <cellStyle name="Normal 6 5 2 2 2 2 2" xfId="52867"/>
    <cellStyle name="Normal 6 5 2 2 2 2 3" xfId="30256"/>
    <cellStyle name="Normal 6 5 2 2 2 3" xfId="14097"/>
    <cellStyle name="Normal 6 5 2 2 2 3 2" xfId="49315"/>
    <cellStyle name="Normal 6 5 2 2 2 4" xfId="40270"/>
    <cellStyle name="Normal 6 5 2 2 2 5" xfId="26704"/>
    <cellStyle name="Normal 6 5 2 2 3" xfId="6475"/>
    <cellStyle name="Normal 6 5 2 2 3 2" xfId="19105"/>
    <cellStyle name="Normal 6 5 2 2 3 2 2" xfId="54321"/>
    <cellStyle name="Normal 6 5 2 2 3 3" xfId="41724"/>
    <cellStyle name="Normal 6 5 2 2 3 4" xfId="31710"/>
    <cellStyle name="Normal 6 5 2 2 4" xfId="7934"/>
    <cellStyle name="Normal 6 5 2 2 4 2" xfId="20559"/>
    <cellStyle name="Normal 6 5 2 2 4 2 2" xfId="55775"/>
    <cellStyle name="Normal 6 5 2 2 4 3" xfId="43178"/>
    <cellStyle name="Normal 6 5 2 2 4 4" xfId="33164"/>
    <cellStyle name="Normal 6 5 2 2 5" xfId="9715"/>
    <cellStyle name="Normal 6 5 2 2 5 2" xfId="22335"/>
    <cellStyle name="Normal 6 5 2 2 5 2 2" xfId="57551"/>
    <cellStyle name="Normal 6 5 2 2 5 3" xfId="44954"/>
    <cellStyle name="Normal 6 5 2 2 5 4" xfId="34940"/>
    <cellStyle name="Normal 6 5 2 2 6" xfId="11508"/>
    <cellStyle name="Normal 6 5 2 2 6 2" xfId="24111"/>
    <cellStyle name="Normal 6 5 2 2 6 2 2" xfId="59327"/>
    <cellStyle name="Normal 6 5 2 2 6 3" xfId="46730"/>
    <cellStyle name="Normal 6 5 2 2 6 4" xfId="36716"/>
    <cellStyle name="Normal 6 5 2 2 7" xfId="15875"/>
    <cellStyle name="Normal 6 5 2 2 7 2" xfId="51091"/>
    <cellStyle name="Normal 6 5 2 2 7 3" xfId="28480"/>
    <cellStyle name="Normal 6 5 2 2 8" xfId="12966"/>
    <cellStyle name="Normal 6 5 2 2 8 2" xfId="48184"/>
    <cellStyle name="Normal 6 5 2 2 9" xfId="38494"/>
    <cellStyle name="Normal 6 5 2 3" xfId="3534"/>
    <cellStyle name="Normal 6 5 2 3 10" xfId="27029"/>
    <cellStyle name="Normal 6 5 2 3 11" xfId="61433"/>
    <cellStyle name="Normal 6 5 2 3 2" xfId="5330"/>
    <cellStyle name="Normal 6 5 2 3 2 2" xfId="17976"/>
    <cellStyle name="Normal 6 5 2 3 2 2 2" xfId="53192"/>
    <cellStyle name="Normal 6 5 2 3 2 3" xfId="40595"/>
    <cellStyle name="Normal 6 5 2 3 2 4" xfId="30581"/>
    <cellStyle name="Normal 6 5 2 3 3" xfId="6800"/>
    <cellStyle name="Normal 6 5 2 3 3 2" xfId="19430"/>
    <cellStyle name="Normal 6 5 2 3 3 2 2" xfId="54646"/>
    <cellStyle name="Normal 6 5 2 3 3 3" xfId="42049"/>
    <cellStyle name="Normal 6 5 2 3 3 4" xfId="32035"/>
    <cellStyle name="Normal 6 5 2 3 4" xfId="8259"/>
    <cellStyle name="Normal 6 5 2 3 4 2" xfId="20884"/>
    <cellStyle name="Normal 6 5 2 3 4 2 2" xfId="56100"/>
    <cellStyle name="Normal 6 5 2 3 4 3" xfId="43503"/>
    <cellStyle name="Normal 6 5 2 3 4 4" xfId="33489"/>
    <cellStyle name="Normal 6 5 2 3 5" xfId="10040"/>
    <cellStyle name="Normal 6 5 2 3 5 2" xfId="22660"/>
    <cellStyle name="Normal 6 5 2 3 5 2 2" xfId="57876"/>
    <cellStyle name="Normal 6 5 2 3 5 3" xfId="45279"/>
    <cellStyle name="Normal 6 5 2 3 5 4" xfId="35265"/>
    <cellStyle name="Normal 6 5 2 3 6" xfId="11833"/>
    <cellStyle name="Normal 6 5 2 3 6 2" xfId="24436"/>
    <cellStyle name="Normal 6 5 2 3 6 2 2" xfId="59652"/>
    <cellStyle name="Normal 6 5 2 3 6 3" xfId="47055"/>
    <cellStyle name="Normal 6 5 2 3 6 4" xfId="37041"/>
    <cellStyle name="Normal 6 5 2 3 7" xfId="16200"/>
    <cellStyle name="Normal 6 5 2 3 7 2" xfId="51416"/>
    <cellStyle name="Normal 6 5 2 3 7 3" xfId="28805"/>
    <cellStyle name="Normal 6 5 2 3 8" xfId="14422"/>
    <cellStyle name="Normal 6 5 2 3 8 2" xfId="49640"/>
    <cellStyle name="Normal 6 5 2 3 9" xfId="38819"/>
    <cellStyle name="Normal 6 5 2 4" xfId="2696"/>
    <cellStyle name="Normal 6 5 2 4 10" xfId="26220"/>
    <cellStyle name="Normal 6 5 2 4 11" xfId="60624"/>
    <cellStyle name="Normal 6 5 2 4 2" xfId="4521"/>
    <cellStyle name="Normal 6 5 2 4 2 2" xfId="17167"/>
    <cellStyle name="Normal 6 5 2 4 2 2 2" xfId="52383"/>
    <cellStyle name="Normal 6 5 2 4 2 3" xfId="39786"/>
    <cellStyle name="Normal 6 5 2 4 2 4" xfId="29772"/>
    <cellStyle name="Normal 6 5 2 4 3" xfId="5991"/>
    <cellStyle name="Normal 6 5 2 4 3 2" xfId="18621"/>
    <cellStyle name="Normal 6 5 2 4 3 2 2" xfId="53837"/>
    <cellStyle name="Normal 6 5 2 4 3 3" xfId="41240"/>
    <cellStyle name="Normal 6 5 2 4 3 4" xfId="31226"/>
    <cellStyle name="Normal 6 5 2 4 4" xfId="7450"/>
    <cellStyle name="Normal 6 5 2 4 4 2" xfId="20075"/>
    <cellStyle name="Normal 6 5 2 4 4 2 2" xfId="55291"/>
    <cellStyle name="Normal 6 5 2 4 4 3" xfId="42694"/>
    <cellStyle name="Normal 6 5 2 4 4 4" xfId="32680"/>
    <cellStyle name="Normal 6 5 2 4 5" xfId="9231"/>
    <cellStyle name="Normal 6 5 2 4 5 2" xfId="21851"/>
    <cellStyle name="Normal 6 5 2 4 5 2 2" xfId="57067"/>
    <cellStyle name="Normal 6 5 2 4 5 3" xfId="44470"/>
    <cellStyle name="Normal 6 5 2 4 5 4" xfId="34456"/>
    <cellStyle name="Normal 6 5 2 4 6" xfId="11024"/>
    <cellStyle name="Normal 6 5 2 4 6 2" xfId="23627"/>
    <cellStyle name="Normal 6 5 2 4 6 2 2" xfId="58843"/>
    <cellStyle name="Normal 6 5 2 4 6 3" xfId="46246"/>
    <cellStyle name="Normal 6 5 2 4 6 4" xfId="36232"/>
    <cellStyle name="Normal 6 5 2 4 7" xfId="15391"/>
    <cellStyle name="Normal 6 5 2 4 7 2" xfId="50607"/>
    <cellStyle name="Normal 6 5 2 4 7 3" xfId="27996"/>
    <cellStyle name="Normal 6 5 2 4 8" xfId="13613"/>
    <cellStyle name="Normal 6 5 2 4 8 2" xfId="48831"/>
    <cellStyle name="Normal 6 5 2 4 9" xfId="38010"/>
    <cellStyle name="Normal 6 5 2 5" xfId="3859"/>
    <cellStyle name="Normal 6 5 2 5 2" xfId="8582"/>
    <cellStyle name="Normal 6 5 2 5 2 2" xfId="21207"/>
    <cellStyle name="Normal 6 5 2 5 2 2 2" xfId="56423"/>
    <cellStyle name="Normal 6 5 2 5 2 3" xfId="43826"/>
    <cellStyle name="Normal 6 5 2 5 2 4" xfId="33812"/>
    <cellStyle name="Normal 6 5 2 5 3" xfId="10363"/>
    <cellStyle name="Normal 6 5 2 5 3 2" xfId="22983"/>
    <cellStyle name="Normal 6 5 2 5 3 2 2" xfId="58199"/>
    <cellStyle name="Normal 6 5 2 5 3 3" xfId="45602"/>
    <cellStyle name="Normal 6 5 2 5 3 4" xfId="35588"/>
    <cellStyle name="Normal 6 5 2 5 4" xfId="12158"/>
    <cellStyle name="Normal 6 5 2 5 4 2" xfId="24759"/>
    <cellStyle name="Normal 6 5 2 5 4 2 2" xfId="59975"/>
    <cellStyle name="Normal 6 5 2 5 4 3" xfId="47378"/>
    <cellStyle name="Normal 6 5 2 5 4 4" xfId="37364"/>
    <cellStyle name="Normal 6 5 2 5 5" xfId="16523"/>
    <cellStyle name="Normal 6 5 2 5 5 2" xfId="51739"/>
    <cellStyle name="Normal 6 5 2 5 5 3" xfId="29128"/>
    <cellStyle name="Normal 6 5 2 5 6" xfId="14745"/>
    <cellStyle name="Normal 6 5 2 5 6 2" xfId="49963"/>
    <cellStyle name="Normal 6 5 2 5 7" xfId="39142"/>
    <cellStyle name="Normal 6 5 2 5 8" xfId="27352"/>
    <cellStyle name="Normal 6 5 2 6" xfId="4199"/>
    <cellStyle name="Normal 6 5 2 6 2" xfId="16845"/>
    <cellStyle name="Normal 6 5 2 6 2 2" xfId="52061"/>
    <cellStyle name="Normal 6 5 2 6 2 3" xfId="29450"/>
    <cellStyle name="Normal 6 5 2 6 3" xfId="13291"/>
    <cellStyle name="Normal 6 5 2 6 3 2" xfId="48509"/>
    <cellStyle name="Normal 6 5 2 6 4" xfId="39464"/>
    <cellStyle name="Normal 6 5 2 6 5" xfId="25898"/>
    <cellStyle name="Normal 6 5 2 7" xfId="5669"/>
    <cellStyle name="Normal 6 5 2 7 2" xfId="18299"/>
    <cellStyle name="Normal 6 5 2 7 2 2" xfId="53515"/>
    <cellStyle name="Normal 6 5 2 7 3" xfId="40918"/>
    <cellStyle name="Normal 6 5 2 7 4" xfId="30904"/>
    <cellStyle name="Normal 6 5 2 8" xfId="7128"/>
    <cellStyle name="Normal 6 5 2 8 2" xfId="19753"/>
    <cellStyle name="Normal 6 5 2 8 2 2" xfId="54969"/>
    <cellStyle name="Normal 6 5 2 8 3" xfId="42372"/>
    <cellStyle name="Normal 6 5 2 8 4" xfId="32358"/>
    <cellStyle name="Normal 6 5 2 9" xfId="8909"/>
    <cellStyle name="Normal 6 5 2 9 2" xfId="21529"/>
    <cellStyle name="Normal 6 5 2 9 2 2" xfId="56745"/>
    <cellStyle name="Normal 6 5 2 9 3" xfId="44148"/>
    <cellStyle name="Normal 6 5 2 9 4" xfId="34134"/>
    <cellStyle name="Normal 6 5 3" xfId="3044"/>
    <cellStyle name="Normal 6 5 3 10" xfId="25416"/>
    <cellStyle name="Normal 6 5 3 11" xfId="60951"/>
    <cellStyle name="Normal 6 5 3 2" xfId="4848"/>
    <cellStyle name="Normal 6 5 3 2 2" xfId="17494"/>
    <cellStyle name="Normal 6 5 3 2 2 2" xfId="52710"/>
    <cellStyle name="Normal 6 5 3 2 2 3" xfId="30099"/>
    <cellStyle name="Normal 6 5 3 2 3" xfId="13940"/>
    <cellStyle name="Normal 6 5 3 2 3 2" xfId="49158"/>
    <cellStyle name="Normal 6 5 3 2 4" xfId="40113"/>
    <cellStyle name="Normal 6 5 3 2 5" xfId="26547"/>
    <cellStyle name="Normal 6 5 3 3" xfId="6318"/>
    <cellStyle name="Normal 6 5 3 3 2" xfId="18948"/>
    <cellStyle name="Normal 6 5 3 3 2 2" xfId="54164"/>
    <cellStyle name="Normal 6 5 3 3 3" xfId="41567"/>
    <cellStyle name="Normal 6 5 3 3 4" xfId="31553"/>
    <cellStyle name="Normal 6 5 3 4" xfId="7777"/>
    <cellStyle name="Normal 6 5 3 4 2" xfId="20402"/>
    <cellStyle name="Normal 6 5 3 4 2 2" xfId="55618"/>
    <cellStyle name="Normal 6 5 3 4 3" xfId="43021"/>
    <cellStyle name="Normal 6 5 3 4 4" xfId="33007"/>
    <cellStyle name="Normal 6 5 3 5" xfId="9558"/>
    <cellStyle name="Normal 6 5 3 5 2" xfId="22178"/>
    <cellStyle name="Normal 6 5 3 5 2 2" xfId="57394"/>
    <cellStyle name="Normal 6 5 3 5 3" xfId="44797"/>
    <cellStyle name="Normal 6 5 3 5 4" xfId="34783"/>
    <cellStyle name="Normal 6 5 3 6" xfId="11351"/>
    <cellStyle name="Normal 6 5 3 6 2" xfId="23954"/>
    <cellStyle name="Normal 6 5 3 6 2 2" xfId="59170"/>
    <cellStyle name="Normal 6 5 3 6 3" xfId="46573"/>
    <cellStyle name="Normal 6 5 3 6 4" xfId="36559"/>
    <cellStyle name="Normal 6 5 3 7" xfId="15718"/>
    <cellStyle name="Normal 6 5 3 7 2" xfId="50934"/>
    <cellStyle name="Normal 6 5 3 7 3" xfId="28323"/>
    <cellStyle name="Normal 6 5 3 8" xfId="12809"/>
    <cellStyle name="Normal 6 5 3 8 2" xfId="48027"/>
    <cellStyle name="Normal 6 5 3 9" xfId="38337"/>
    <cellStyle name="Normal 6 5 4" xfId="2872"/>
    <cellStyle name="Normal 6 5 4 10" xfId="25257"/>
    <cellStyle name="Normal 6 5 4 11" xfId="60792"/>
    <cellStyle name="Normal 6 5 4 2" xfId="4689"/>
    <cellStyle name="Normal 6 5 4 2 2" xfId="17335"/>
    <cellStyle name="Normal 6 5 4 2 2 2" xfId="52551"/>
    <cellStyle name="Normal 6 5 4 2 2 3" xfId="29940"/>
    <cellStyle name="Normal 6 5 4 2 3" xfId="13781"/>
    <cellStyle name="Normal 6 5 4 2 3 2" xfId="48999"/>
    <cellStyle name="Normal 6 5 4 2 4" xfId="39954"/>
    <cellStyle name="Normal 6 5 4 2 5" xfId="26388"/>
    <cellStyle name="Normal 6 5 4 3" xfId="6159"/>
    <cellStyle name="Normal 6 5 4 3 2" xfId="18789"/>
    <cellStyle name="Normal 6 5 4 3 2 2" xfId="54005"/>
    <cellStyle name="Normal 6 5 4 3 3" xfId="41408"/>
    <cellStyle name="Normal 6 5 4 3 4" xfId="31394"/>
    <cellStyle name="Normal 6 5 4 4" xfId="7618"/>
    <cellStyle name="Normal 6 5 4 4 2" xfId="20243"/>
    <cellStyle name="Normal 6 5 4 4 2 2" xfId="55459"/>
    <cellStyle name="Normal 6 5 4 4 3" xfId="42862"/>
    <cellStyle name="Normal 6 5 4 4 4" xfId="32848"/>
    <cellStyle name="Normal 6 5 4 5" xfId="9399"/>
    <cellStyle name="Normal 6 5 4 5 2" xfId="22019"/>
    <cellStyle name="Normal 6 5 4 5 2 2" xfId="57235"/>
    <cellStyle name="Normal 6 5 4 5 3" xfId="44638"/>
    <cellStyle name="Normal 6 5 4 5 4" xfId="34624"/>
    <cellStyle name="Normal 6 5 4 6" xfId="11192"/>
    <cellStyle name="Normal 6 5 4 6 2" xfId="23795"/>
    <cellStyle name="Normal 6 5 4 6 2 2" xfId="59011"/>
    <cellStyle name="Normal 6 5 4 6 3" xfId="46414"/>
    <cellStyle name="Normal 6 5 4 6 4" xfId="36400"/>
    <cellStyle name="Normal 6 5 4 7" xfId="15559"/>
    <cellStyle name="Normal 6 5 4 7 2" xfId="50775"/>
    <cellStyle name="Normal 6 5 4 7 3" xfId="28164"/>
    <cellStyle name="Normal 6 5 4 8" xfId="12650"/>
    <cellStyle name="Normal 6 5 4 8 2" xfId="47868"/>
    <cellStyle name="Normal 6 5 4 9" xfId="38178"/>
    <cellStyle name="Normal 6 5 5" xfId="3380"/>
    <cellStyle name="Normal 6 5 5 10" xfId="26875"/>
    <cellStyle name="Normal 6 5 5 11" xfId="61279"/>
    <cellStyle name="Normal 6 5 5 2" xfId="5176"/>
    <cellStyle name="Normal 6 5 5 2 2" xfId="17822"/>
    <cellStyle name="Normal 6 5 5 2 2 2" xfId="53038"/>
    <cellStyle name="Normal 6 5 5 2 3" xfId="40441"/>
    <cellStyle name="Normal 6 5 5 2 4" xfId="30427"/>
    <cellStyle name="Normal 6 5 5 3" xfId="6646"/>
    <cellStyle name="Normal 6 5 5 3 2" xfId="19276"/>
    <cellStyle name="Normal 6 5 5 3 2 2" xfId="54492"/>
    <cellStyle name="Normal 6 5 5 3 3" xfId="41895"/>
    <cellStyle name="Normal 6 5 5 3 4" xfId="31881"/>
    <cellStyle name="Normal 6 5 5 4" xfId="8105"/>
    <cellStyle name="Normal 6 5 5 4 2" xfId="20730"/>
    <cellStyle name="Normal 6 5 5 4 2 2" xfId="55946"/>
    <cellStyle name="Normal 6 5 5 4 3" xfId="43349"/>
    <cellStyle name="Normal 6 5 5 4 4" xfId="33335"/>
    <cellStyle name="Normal 6 5 5 5" xfId="9886"/>
    <cellStyle name="Normal 6 5 5 5 2" xfId="22506"/>
    <cellStyle name="Normal 6 5 5 5 2 2" xfId="57722"/>
    <cellStyle name="Normal 6 5 5 5 3" xfId="45125"/>
    <cellStyle name="Normal 6 5 5 5 4" xfId="35111"/>
    <cellStyle name="Normal 6 5 5 6" xfId="11679"/>
    <cellStyle name="Normal 6 5 5 6 2" xfId="24282"/>
    <cellStyle name="Normal 6 5 5 6 2 2" xfId="59498"/>
    <cellStyle name="Normal 6 5 5 6 3" xfId="46901"/>
    <cellStyle name="Normal 6 5 5 6 4" xfId="36887"/>
    <cellStyle name="Normal 6 5 5 7" xfId="16046"/>
    <cellStyle name="Normal 6 5 5 7 2" xfId="51262"/>
    <cellStyle name="Normal 6 5 5 7 3" xfId="28651"/>
    <cellStyle name="Normal 6 5 5 8" xfId="14268"/>
    <cellStyle name="Normal 6 5 5 8 2" xfId="49486"/>
    <cellStyle name="Normal 6 5 5 9" xfId="38665"/>
    <cellStyle name="Normal 6 5 6" xfId="2541"/>
    <cellStyle name="Normal 6 5 6 10" xfId="26066"/>
    <cellStyle name="Normal 6 5 6 11" xfId="60470"/>
    <cellStyle name="Normal 6 5 6 2" xfId="4367"/>
    <cellStyle name="Normal 6 5 6 2 2" xfId="17013"/>
    <cellStyle name="Normal 6 5 6 2 2 2" xfId="52229"/>
    <cellStyle name="Normal 6 5 6 2 3" xfId="39632"/>
    <cellStyle name="Normal 6 5 6 2 4" xfId="29618"/>
    <cellStyle name="Normal 6 5 6 3" xfId="5837"/>
    <cellStyle name="Normal 6 5 6 3 2" xfId="18467"/>
    <cellStyle name="Normal 6 5 6 3 2 2" xfId="53683"/>
    <cellStyle name="Normal 6 5 6 3 3" xfId="41086"/>
    <cellStyle name="Normal 6 5 6 3 4" xfId="31072"/>
    <cellStyle name="Normal 6 5 6 4" xfId="7296"/>
    <cellStyle name="Normal 6 5 6 4 2" xfId="19921"/>
    <cellStyle name="Normal 6 5 6 4 2 2" xfId="55137"/>
    <cellStyle name="Normal 6 5 6 4 3" xfId="42540"/>
    <cellStyle name="Normal 6 5 6 4 4" xfId="32526"/>
    <cellStyle name="Normal 6 5 6 5" xfId="9077"/>
    <cellStyle name="Normal 6 5 6 5 2" xfId="21697"/>
    <cellStyle name="Normal 6 5 6 5 2 2" xfId="56913"/>
    <cellStyle name="Normal 6 5 6 5 3" xfId="44316"/>
    <cellStyle name="Normal 6 5 6 5 4" xfId="34302"/>
    <cellStyle name="Normal 6 5 6 6" xfId="10870"/>
    <cellStyle name="Normal 6 5 6 6 2" xfId="23473"/>
    <cellStyle name="Normal 6 5 6 6 2 2" xfId="58689"/>
    <cellStyle name="Normal 6 5 6 6 3" xfId="46092"/>
    <cellStyle name="Normal 6 5 6 6 4" xfId="36078"/>
    <cellStyle name="Normal 6 5 6 7" xfId="15237"/>
    <cellStyle name="Normal 6 5 6 7 2" xfId="50453"/>
    <cellStyle name="Normal 6 5 6 7 3" xfId="27842"/>
    <cellStyle name="Normal 6 5 6 8" xfId="13459"/>
    <cellStyle name="Normal 6 5 6 8 2" xfId="48677"/>
    <cellStyle name="Normal 6 5 6 9" xfId="37856"/>
    <cellStyle name="Normal 6 5 7" xfId="3704"/>
    <cellStyle name="Normal 6 5 7 2" xfId="8428"/>
    <cellStyle name="Normal 6 5 7 2 2" xfId="21053"/>
    <cellStyle name="Normal 6 5 7 2 2 2" xfId="56269"/>
    <cellStyle name="Normal 6 5 7 2 3" xfId="43672"/>
    <cellStyle name="Normal 6 5 7 2 4" xfId="33658"/>
    <cellStyle name="Normal 6 5 7 3" xfId="10209"/>
    <cellStyle name="Normal 6 5 7 3 2" xfId="22829"/>
    <cellStyle name="Normal 6 5 7 3 2 2" xfId="58045"/>
    <cellStyle name="Normal 6 5 7 3 3" xfId="45448"/>
    <cellStyle name="Normal 6 5 7 3 4" xfId="35434"/>
    <cellStyle name="Normal 6 5 7 4" xfId="12004"/>
    <cellStyle name="Normal 6 5 7 4 2" xfId="24605"/>
    <cellStyle name="Normal 6 5 7 4 2 2" xfId="59821"/>
    <cellStyle name="Normal 6 5 7 4 3" xfId="47224"/>
    <cellStyle name="Normal 6 5 7 4 4" xfId="37210"/>
    <cellStyle name="Normal 6 5 7 5" xfId="16369"/>
    <cellStyle name="Normal 6 5 7 5 2" xfId="51585"/>
    <cellStyle name="Normal 6 5 7 5 3" xfId="28974"/>
    <cellStyle name="Normal 6 5 7 6" xfId="14591"/>
    <cellStyle name="Normal 6 5 7 6 2" xfId="49809"/>
    <cellStyle name="Normal 6 5 7 7" xfId="38988"/>
    <cellStyle name="Normal 6 5 7 8" xfId="27198"/>
    <cellStyle name="Normal 6 5 8" xfId="4040"/>
    <cellStyle name="Normal 6 5 8 2" xfId="16691"/>
    <cellStyle name="Normal 6 5 8 2 2" xfId="51907"/>
    <cellStyle name="Normal 6 5 8 2 3" xfId="29296"/>
    <cellStyle name="Normal 6 5 8 3" xfId="13137"/>
    <cellStyle name="Normal 6 5 8 3 2" xfId="48355"/>
    <cellStyle name="Normal 6 5 8 4" xfId="39310"/>
    <cellStyle name="Normal 6 5 8 5" xfId="25744"/>
    <cellStyle name="Normal 6 5 9" xfId="5515"/>
    <cellStyle name="Normal 6 5 9 2" xfId="18145"/>
    <cellStyle name="Normal 6 5 9 2 2" xfId="53361"/>
    <cellStyle name="Normal 6 5 9 3" xfId="40764"/>
    <cellStyle name="Normal 6 5 9 4" xfId="30750"/>
    <cellStyle name="Normal 6 6" xfId="1437"/>
    <cellStyle name="Normal 6 6 10" xfId="10747"/>
    <cellStyle name="Normal 6 6 10 2" xfId="23358"/>
    <cellStyle name="Normal 6 6 10 2 2" xfId="58574"/>
    <cellStyle name="Normal 6 6 10 3" xfId="45977"/>
    <cellStyle name="Normal 6 6 10 4" xfId="35963"/>
    <cellStyle name="Normal 6 6 11" xfId="14995"/>
    <cellStyle name="Normal 6 6 11 2" xfId="50211"/>
    <cellStyle name="Normal 6 6 11 3" xfId="27600"/>
    <cellStyle name="Normal 6 6 12" xfId="12408"/>
    <cellStyle name="Normal 6 6 12 2" xfId="47626"/>
    <cellStyle name="Normal 6 6 13" xfId="37614"/>
    <cellStyle name="Normal 6 6 14" xfId="25015"/>
    <cellStyle name="Normal 6 6 15" xfId="60228"/>
    <cellStyle name="Normal 6 6 2" xfId="3131"/>
    <cellStyle name="Normal 6 6 2 10" xfId="25499"/>
    <cellStyle name="Normal 6 6 2 11" xfId="61034"/>
    <cellStyle name="Normal 6 6 2 2" xfId="4931"/>
    <cellStyle name="Normal 6 6 2 2 2" xfId="17577"/>
    <cellStyle name="Normal 6 6 2 2 2 2" xfId="52793"/>
    <cellStyle name="Normal 6 6 2 2 2 3" xfId="30182"/>
    <cellStyle name="Normal 6 6 2 2 3" xfId="14023"/>
    <cellStyle name="Normal 6 6 2 2 3 2" xfId="49241"/>
    <cellStyle name="Normal 6 6 2 2 4" xfId="40196"/>
    <cellStyle name="Normal 6 6 2 2 5" xfId="26630"/>
    <cellStyle name="Normal 6 6 2 3" xfId="6401"/>
    <cellStyle name="Normal 6 6 2 3 2" xfId="19031"/>
    <cellStyle name="Normal 6 6 2 3 2 2" xfId="54247"/>
    <cellStyle name="Normal 6 6 2 3 3" xfId="41650"/>
    <cellStyle name="Normal 6 6 2 3 4" xfId="31636"/>
    <cellStyle name="Normal 6 6 2 4" xfId="7860"/>
    <cellStyle name="Normal 6 6 2 4 2" xfId="20485"/>
    <cellStyle name="Normal 6 6 2 4 2 2" xfId="55701"/>
    <cellStyle name="Normal 6 6 2 4 3" xfId="43104"/>
    <cellStyle name="Normal 6 6 2 4 4" xfId="33090"/>
    <cellStyle name="Normal 6 6 2 5" xfId="9641"/>
    <cellStyle name="Normal 6 6 2 5 2" xfId="22261"/>
    <cellStyle name="Normal 6 6 2 5 2 2" xfId="57477"/>
    <cellStyle name="Normal 6 6 2 5 3" xfId="44880"/>
    <cellStyle name="Normal 6 6 2 5 4" xfId="34866"/>
    <cellStyle name="Normal 6 6 2 6" xfId="11434"/>
    <cellStyle name="Normal 6 6 2 6 2" xfId="24037"/>
    <cellStyle name="Normal 6 6 2 6 2 2" xfId="59253"/>
    <cellStyle name="Normal 6 6 2 6 3" xfId="46656"/>
    <cellStyle name="Normal 6 6 2 6 4" xfId="36642"/>
    <cellStyle name="Normal 6 6 2 7" xfId="15801"/>
    <cellStyle name="Normal 6 6 2 7 2" xfId="51017"/>
    <cellStyle name="Normal 6 6 2 7 3" xfId="28406"/>
    <cellStyle name="Normal 6 6 2 8" xfId="12892"/>
    <cellStyle name="Normal 6 6 2 8 2" xfId="48110"/>
    <cellStyle name="Normal 6 6 2 9" xfId="38420"/>
    <cellStyle name="Normal 6 6 3" xfId="3460"/>
    <cellStyle name="Normal 6 6 3 10" xfId="26955"/>
    <cellStyle name="Normal 6 6 3 11" xfId="61359"/>
    <cellStyle name="Normal 6 6 3 2" xfId="5256"/>
    <cellStyle name="Normal 6 6 3 2 2" xfId="17902"/>
    <cellStyle name="Normal 6 6 3 2 2 2" xfId="53118"/>
    <cellStyle name="Normal 6 6 3 2 3" xfId="40521"/>
    <cellStyle name="Normal 6 6 3 2 4" xfId="30507"/>
    <cellStyle name="Normal 6 6 3 3" xfId="6726"/>
    <cellStyle name="Normal 6 6 3 3 2" xfId="19356"/>
    <cellStyle name="Normal 6 6 3 3 2 2" xfId="54572"/>
    <cellStyle name="Normal 6 6 3 3 3" xfId="41975"/>
    <cellStyle name="Normal 6 6 3 3 4" xfId="31961"/>
    <cellStyle name="Normal 6 6 3 4" xfId="8185"/>
    <cellStyle name="Normal 6 6 3 4 2" xfId="20810"/>
    <cellStyle name="Normal 6 6 3 4 2 2" xfId="56026"/>
    <cellStyle name="Normal 6 6 3 4 3" xfId="43429"/>
    <cellStyle name="Normal 6 6 3 4 4" xfId="33415"/>
    <cellStyle name="Normal 6 6 3 5" xfId="9966"/>
    <cellStyle name="Normal 6 6 3 5 2" xfId="22586"/>
    <cellStyle name="Normal 6 6 3 5 2 2" xfId="57802"/>
    <cellStyle name="Normal 6 6 3 5 3" xfId="45205"/>
    <cellStyle name="Normal 6 6 3 5 4" xfId="35191"/>
    <cellStyle name="Normal 6 6 3 6" xfId="11759"/>
    <cellStyle name="Normal 6 6 3 6 2" xfId="24362"/>
    <cellStyle name="Normal 6 6 3 6 2 2" xfId="59578"/>
    <cellStyle name="Normal 6 6 3 6 3" xfId="46981"/>
    <cellStyle name="Normal 6 6 3 6 4" xfId="36967"/>
    <cellStyle name="Normal 6 6 3 7" xfId="16126"/>
    <cellStyle name="Normal 6 6 3 7 2" xfId="51342"/>
    <cellStyle name="Normal 6 6 3 7 3" xfId="28731"/>
    <cellStyle name="Normal 6 6 3 8" xfId="14348"/>
    <cellStyle name="Normal 6 6 3 8 2" xfId="49566"/>
    <cellStyle name="Normal 6 6 3 9" xfId="38745"/>
    <cellStyle name="Normal 6 6 4" xfId="2622"/>
    <cellStyle name="Normal 6 6 4 10" xfId="26146"/>
    <cellStyle name="Normal 6 6 4 11" xfId="60550"/>
    <cellStyle name="Normal 6 6 4 2" xfId="4447"/>
    <cellStyle name="Normal 6 6 4 2 2" xfId="17093"/>
    <cellStyle name="Normal 6 6 4 2 2 2" xfId="52309"/>
    <cellStyle name="Normal 6 6 4 2 3" xfId="39712"/>
    <cellStyle name="Normal 6 6 4 2 4" xfId="29698"/>
    <cellStyle name="Normal 6 6 4 3" xfId="5917"/>
    <cellStyle name="Normal 6 6 4 3 2" xfId="18547"/>
    <cellStyle name="Normal 6 6 4 3 2 2" xfId="53763"/>
    <cellStyle name="Normal 6 6 4 3 3" xfId="41166"/>
    <cellStyle name="Normal 6 6 4 3 4" xfId="31152"/>
    <cellStyle name="Normal 6 6 4 4" xfId="7376"/>
    <cellStyle name="Normal 6 6 4 4 2" xfId="20001"/>
    <cellStyle name="Normal 6 6 4 4 2 2" xfId="55217"/>
    <cellStyle name="Normal 6 6 4 4 3" xfId="42620"/>
    <cellStyle name="Normal 6 6 4 4 4" xfId="32606"/>
    <cellStyle name="Normal 6 6 4 5" xfId="9157"/>
    <cellStyle name="Normal 6 6 4 5 2" xfId="21777"/>
    <cellStyle name="Normal 6 6 4 5 2 2" xfId="56993"/>
    <cellStyle name="Normal 6 6 4 5 3" xfId="44396"/>
    <cellStyle name="Normal 6 6 4 5 4" xfId="34382"/>
    <cellStyle name="Normal 6 6 4 6" xfId="10950"/>
    <cellStyle name="Normal 6 6 4 6 2" xfId="23553"/>
    <cellStyle name="Normal 6 6 4 6 2 2" xfId="58769"/>
    <cellStyle name="Normal 6 6 4 6 3" xfId="46172"/>
    <cellStyle name="Normal 6 6 4 6 4" xfId="36158"/>
    <cellStyle name="Normal 6 6 4 7" xfId="15317"/>
    <cellStyle name="Normal 6 6 4 7 2" xfId="50533"/>
    <cellStyle name="Normal 6 6 4 7 3" xfId="27922"/>
    <cellStyle name="Normal 6 6 4 8" xfId="13539"/>
    <cellStyle name="Normal 6 6 4 8 2" xfId="48757"/>
    <cellStyle name="Normal 6 6 4 9" xfId="37936"/>
    <cellStyle name="Normal 6 6 5" xfId="3785"/>
    <cellStyle name="Normal 6 6 5 2" xfId="8508"/>
    <cellStyle name="Normal 6 6 5 2 2" xfId="21133"/>
    <cellStyle name="Normal 6 6 5 2 2 2" xfId="56349"/>
    <cellStyle name="Normal 6 6 5 2 3" xfId="43752"/>
    <cellStyle name="Normal 6 6 5 2 4" xfId="33738"/>
    <cellStyle name="Normal 6 6 5 3" xfId="10289"/>
    <cellStyle name="Normal 6 6 5 3 2" xfId="22909"/>
    <cellStyle name="Normal 6 6 5 3 2 2" xfId="58125"/>
    <cellStyle name="Normal 6 6 5 3 3" xfId="45528"/>
    <cellStyle name="Normal 6 6 5 3 4" xfId="35514"/>
    <cellStyle name="Normal 6 6 5 4" xfId="12084"/>
    <cellStyle name="Normal 6 6 5 4 2" xfId="24685"/>
    <cellStyle name="Normal 6 6 5 4 2 2" xfId="59901"/>
    <cellStyle name="Normal 6 6 5 4 3" xfId="47304"/>
    <cellStyle name="Normal 6 6 5 4 4" xfId="37290"/>
    <cellStyle name="Normal 6 6 5 5" xfId="16449"/>
    <cellStyle name="Normal 6 6 5 5 2" xfId="51665"/>
    <cellStyle name="Normal 6 6 5 5 3" xfId="29054"/>
    <cellStyle name="Normal 6 6 5 6" xfId="14671"/>
    <cellStyle name="Normal 6 6 5 6 2" xfId="49889"/>
    <cellStyle name="Normal 6 6 5 7" xfId="39068"/>
    <cellStyle name="Normal 6 6 5 8" xfId="27278"/>
    <cellStyle name="Normal 6 6 6" xfId="4125"/>
    <cellStyle name="Normal 6 6 6 2" xfId="16771"/>
    <cellStyle name="Normal 6 6 6 2 2" xfId="51987"/>
    <cellStyle name="Normal 6 6 6 2 3" xfId="29376"/>
    <cellStyle name="Normal 6 6 6 3" xfId="13217"/>
    <cellStyle name="Normal 6 6 6 3 2" xfId="48435"/>
    <cellStyle name="Normal 6 6 6 4" xfId="39390"/>
    <cellStyle name="Normal 6 6 6 5" xfId="25824"/>
    <cellStyle name="Normal 6 6 7" xfId="5595"/>
    <cellStyle name="Normal 6 6 7 2" xfId="18225"/>
    <cellStyle name="Normal 6 6 7 2 2" xfId="53441"/>
    <cellStyle name="Normal 6 6 7 3" xfId="40844"/>
    <cellStyle name="Normal 6 6 7 4" xfId="30830"/>
    <cellStyle name="Normal 6 6 8" xfId="7054"/>
    <cellStyle name="Normal 6 6 8 2" xfId="19679"/>
    <cellStyle name="Normal 6 6 8 2 2" xfId="54895"/>
    <cellStyle name="Normal 6 6 8 3" xfId="42298"/>
    <cellStyle name="Normal 6 6 8 4" xfId="32284"/>
    <cellStyle name="Normal 6 6 9" xfId="8835"/>
    <cellStyle name="Normal 6 6 9 2" xfId="21455"/>
    <cellStyle name="Normal 6 6 9 2 2" xfId="56671"/>
    <cellStyle name="Normal 6 6 9 3" xfId="44074"/>
    <cellStyle name="Normal 6 6 9 4" xfId="34060"/>
    <cellStyle name="Normal 6 7" xfId="2956"/>
    <cellStyle name="Normal 6 7 10" xfId="25337"/>
    <cellStyle name="Normal 6 7 11" xfId="60872"/>
    <cellStyle name="Normal 6 7 2" xfId="4769"/>
    <cellStyle name="Normal 6 7 2 2" xfId="17415"/>
    <cellStyle name="Normal 6 7 2 2 2" xfId="52631"/>
    <cellStyle name="Normal 6 7 2 2 3" xfId="30020"/>
    <cellStyle name="Normal 6 7 2 3" xfId="13861"/>
    <cellStyle name="Normal 6 7 2 3 2" xfId="49079"/>
    <cellStyle name="Normal 6 7 2 4" xfId="40034"/>
    <cellStyle name="Normal 6 7 2 5" xfId="26468"/>
    <cellStyle name="Normal 6 7 3" xfId="6239"/>
    <cellStyle name="Normal 6 7 3 2" xfId="18869"/>
    <cellStyle name="Normal 6 7 3 2 2" xfId="54085"/>
    <cellStyle name="Normal 6 7 3 3" xfId="41488"/>
    <cellStyle name="Normal 6 7 3 4" xfId="31474"/>
    <cellStyle name="Normal 6 7 4" xfId="7698"/>
    <cellStyle name="Normal 6 7 4 2" xfId="20323"/>
    <cellStyle name="Normal 6 7 4 2 2" xfId="55539"/>
    <cellStyle name="Normal 6 7 4 3" xfId="42942"/>
    <cellStyle name="Normal 6 7 4 4" xfId="32928"/>
    <cellStyle name="Normal 6 7 5" xfId="9479"/>
    <cellStyle name="Normal 6 7 5 2" xfId="22099"/>
    <cellStyle name="Normal 6 7 5 2 2" xfId="57315"/>
    <cellStyle name="Normal 6 7 5 3" xfId="44718"/>
    <cellStyle name="Normal 6 7 5 4" xfId="34704"/>
    <cellStyle name="Normal 6 7 6" xfId="11272"/>
    <cellStyle name="Normal 6 7 6 2" xfId="23875"/>
    <cellStyle name="Normal 6 7 6 2 2" xfId="59091"/>
    <cellStyle name="Normal 6 7 6 3" xfId="46494"/>
    <cellStyle name="Normal 6 7 6 4" xfId="36480"/>
    <cellStyle name="Normal 6 7 7" xfId="15639"/>
    <cellStyle name="Normal 6 7 7 2" xfId="50855"/>
    <cellStyle name="Normal 6 7 7 3" xfId="28244"/>
    <cellStyle name="Normal 6 7 8" xfId="12730"/>
    <cellStyle name="Normal 6 7 8 2" xfId="47948"/>
    <cellStyle name="Normal 6 7 9" xfId="38258"/>
    <cellStyle name="Normal 6 8" xfId="2794"/>
    <cellStyle name="Normal 6 8 10" xfId="25185"/>
    <cellStyle name="Normal 6 8 11" xfId="60720"/>
    <cellStyle name="Normal 6 8 2" xfId="4617"/>
    <cellStyle name="Normal 6 8 2 2" xfId="17263"/>
    <cellStyle name="Normal 6 8 2 2 2" xfId="52479"/>
    <cellStyle name="Normal 6 8 2 2 3" xfId="29868"/>
    <cellStyle name="Normal 6 8 2 3" xfId="13709"/>
    <cellStyle name="Normal 6 8 2 3 2" xfId="48927"/>
    <cellStyle name="Normal 6 8 2 4" xfId="39882"/>
    <cellStyle name="Normal 6 8 2 5" xfId="26316"/>
    <cellStyle name="Normal 6 8 3" xfId="6087"/>
    <cellStyle name="Normal 6 8 3 2" xfId="18717"/>
    <cellStyle name="Normal 6 8 3 2 2" xfId="53933"/>
    <cellStyle name="Normal 6 8 3 3" xfId="41336"/>
    <cellStyle name="Normal 6 8 3 4" xfId="31322"/>
    <cellStyle name="Normal 6 8 4" xfId="7546"/>
    <cellStyle name="Normal 6 8 4 2" xfId="20171"/>
    <cellStyle name="Normal 6 8 4 2 2" xfId="55387"/>
    <cellStyle name="Normal 6 8 4 3" xfId="42790"/>
    <cellStyle name="Normal 6 8 4 4" xfId="32776"/>
    <cellStyle name="Normal 6 8 5" xfId="9327"/>
    <cellStyle name="Normal 6 8 5 2" xfId="21947"/>
    <cellStyle name="Normal 6 8 5 2 2" xfId="57163"/>
    <cellStyle name="Normal 6 8 5 3" xfId="44566"/>
    <cellStyle name="Normal 6 8 5 4" xfId="34552"/>
    <cellStyle name="Normal 6 8 6" xfId="11120"/>
    <cellStyle name="Normal 6 8 6 2" xfId="23723"/>
    <cellStyle name="Normal 6 8 6 2 2" xfId="58939"/>
    <cellStyle name="Normal 6 8 6 3" xfId="46342"/>
    <cellStyle name="Normal 6 8 6 4" xfId="36328"/>
    <cellStyle name="Normal 6 8 7" xfId="15487"/>
    <cellStyle name="Normal 6 8 7 2" xfId="50703"/>
    <cellStyle name="Normal 6 8 7 3" xfId="28092"/>
    <cellStyle name="Normal 6 8 8" xfId="12578"/>
    <cellStyle name="Normal 6 8 8 2" xfId="47796"/>
    <cellStyle name="Normal 6 8 9" xfId="38106"/>
    <cellStyle name="Normal 6 9" xfId="3308"/>
    <cellStyle name="Normal 6 9 10" xfId="26803"/>
    <cellStyle name="Normal 6 9 11" xfId="61207"/>
    <cellStyle name="Normal 6 9 2" xfId="5104"/>
    <cellStyle name="Normal 6 9 2 2" xfId="17750"/>
    <cellStyle name="Normal 6 9 2 2 2" xfId="52966"/>
    <cellStyle name="Normal 6 9 2 3" xfId="40369"/>
    <cellStyle name="Normal 6 9 2 4" xfId="30355"/>
    <cellStyle name="Normal 6 9 3" xfId="6574"/>
    <cellStyle name="Normal 6 9 3 2" xfId="19204"/>
    <cellStyle name="Normal 6 9 3 2 2" xfId="54420"/>
    <cellStyle name="Normal 6 9 3 3" xfId="41823"/>
    <cellStyle name="Normal 6 9 3 4" xfId="31809"/>
    <cellStyle name="Normal 6 9 4" xfId="8033"/>
    <cellStyle name="Normal 6 9 4 2" xfId="20658"/>
    <cellStyle name="Normal 6 9 4 2 2" xfId="55874"/>
    <cellStyle name="Normal 6 9 4 3" xfId="43277"/>
    <cellStyle name="Normal 6 9 4 4" xfId="33263"/>
    <cellStyle name="Normal 6 9 5" xfId="9814"/>
    <cellStyle name="Normal 6 9 5 2" xfId="22434"/>
    <cellStyle name="Normal 6 9 5 2 2" xfId="57650"/>
    <cellStyle name="Normal 6 9 5 3" xfId="45053"/>
    <cellStyle name="Normal 6 9 5 4" xfId="35039"/>
    <cellStyle name="Normal 6 9 6" xfId="11607"/>
    <cellStyle name="Normal 6 9 6 2" xfId="24210"/>
    <cellStyle name="Normal 6 9 6 2 2" xfId="59426"/>
    <cellStyle name="Normal 6 9 6 3" xfId="46829"/>
    <cellStyle name="Normal 6 9 6 4" xfId="36815"/>
    <cellStyle name="Normal 6 9 7" xfId="15974"/>
    <cellStyle name="Normal 6 9 7 2" xfId="51190"/>
    <cellStyle name="Normal 6 9 7 3" xfId="28579"/>
    <cellStyle name="Normal 6 9 8" xfId="14196"/>
    <cellStyle name="Normal 6 9 8 2" xfId="49414"/>
    <cellStyle name="Normal 6 9 9" xfId="38593"/>
    <cellStyle name="Normal 6_District Target Attainment" xfId="1438"/>
    <cellStyle name="Normal 60" xfId="4098"/>
    <cellStyle name="Normal 61" xfId="5426"/>
    <cellStyle name="Normal 62" xfId="6882"/>
    <cellStyle name="Normal 63" xfId="7030"/>
    <cellStyle name="Normal 64" xfId="8663"/>
    <cellStyle name="Normal 65" xfId="8664"/>
    <cellStyle name="Normal 66" xfId="8738"/>
    <cellStyle name="Normal 67" xfId="10444"/>
    <cellStyle name="Normal 67 2" xfId="23064"/>
    <cellStyle name="Normal 67 2 2" xfId="58280"/>
    <cellStyle name="Normal 67 3" xfId="45683"/>
    <cellStyle name="Normal 67 4" xfId="35669"/>
    <cellStyle name="Normal 68" xfId="10782"/>
    <cellStyle name="Normal 69" xfId="10476"/>
    <cellStyle name="Normal 7" xfId="1439"/>
    <cellStyle name="Normal 7 10" xfId="3106"/>
    <cellStyle name="Normal 7 11" xfId="2795"/>
    <cellStyle name="Normal 7 12" xfId="2465"/>
    <cellStyle name="Normal 7 2" xfId="1440"/>
    <cellStyle name="Normal 7 2 2" xfId="1441"/>
    <cellStyle name="Normal 7 2 2 2" xfId="1442"/>
    <cellStyle name="Normal 7 2 2_District Target Attainment" xfId="1443"/>
    <cellStyle name="Normal 7 2 3" xfId="1444"/>
    <cellStyle name="Normal 7 3" xfId="1445"/>
    <cellStyle name="Normal 7 3 2" xfId="1446"/>
    <cellStyle name="Normal 7 3_District Target Attainment" xfId="1447"/>
    <cellStyle name="Normal 7 4" xfId="1448"/>
    <cellStyle name="Normal 7 5" xfId="1449"/>
    <cellStyle name="Normal 7 6" xfId="1450"/>
    <cellStyle name="Normal 7 7" xfId="1451"/>
    <cellStyle name="Normal 7 8" xfId="1452"/>
    <cellStyle name="Normal 7 9" xfId="2957"/>
    <cellStyle name="Normal 7_District Target Attainment" xfId="1453"/>
    <cellStyle name="Normal 70" xfId="10477"/>
    <cellStyle name="Normal 71" xfId="10778"/>
    <cellStyle name="Normal 72" xfId="10779"/>
    <cellStyle name="Normal 73" xfId="11916"/>
    <cellStyle name="Normal 74" xfId="24842"/>
    <cellStyle name="Normal 75" xfId="24840"/>
    <cellStyle name="Normal 76" xfId="24845"/>
    <cellStyle name="Normal 77" xfId="12239"/>
    <cellStyle name="Normal 78" xfId="24846"/>
    <cellStyle name="Normal 79" xfId="60057"/>
    <cellStyle name="Normal 8" xfId="1454"/>
    <cellStyle name="Normal 8 10" xfId="3289"/>
    <cellStyle name="Normal 8 10 10" xfId="25656"/>
    <cellStyle name="Normal 8 10 11" xfId="61191"/>
    <cellStyle name="Normal 8 10 2" xfId="5088"/>
    <cellStyle name="Normal 8 10 2 2" xfId="17734"/>
    <cellStyle name="Normal 8 10 2 2 2" xfId="52950"/>
    <cellStyle name="Normal 8 10 2 2 3" xfId="30339"/>
    <cellStyle name="Normal 8 10 2 3" xfId="14180"/>
    <cellStyle name="Normal 8 10 2 3 2" xfId="49398"/>
    <cellStyle name="Normal 8 10 2 4" xfId="40353"/>
    <cellStyle name="Normal 8 10 2 5" xfId="26787"/>
    <cellStyle name="Normal 8 10 3" xfId="6558"/>
    <cellStyle name="Normal 8 10 3 2" xfId="19188"/>
    <cellStyle name="Normal 8 10 3 2 2" xfId="54404"/>
    <cellStyle name="Normal 8 10 3 3" xfId="41807"/>
    <cellStyle name="Normal 8 10 3 4" xfId="31793"/>
    <cellStyle name="Normal 8 10 4" xfId="8017"/>
    <cellStyle name="Normal 8 10 4 2" xfId="20642"/>
    <cellStyle name="Normal 8 10 4 2 2" xfId="55858"/>
    <cellStyle name="Normal 8 10 4 3" xfId="43261"/>
    <cellStyle name="Normal 8 10 4 4" xfId="33247"/>
    <cellStyle name="Normal 8 10 5" xfId="9798"/>
    <cellStyle name="Normal 8 10 5 2" xfId="22418"/>
    <cellStyle name="Normal 8 10 5 2 2" xfId="57634"/>
    <cellStyle name="Normal 8 10 5 3" xfId="45037"/>
    <cellStyle name="Normal 8 10 5 4" xfId="35023"/>
    <cellStyle name="Normal 8 10 6" xfId="11591"/>
    <cellStyle name="Normal 8 10 6 2" xfId="24194"/>
    <cellStyle name="Normal 8 10 6 2 2" xfId="59410"/>
    <cellStyle name="Normal 8 10 6 3" xfId="46813"/>
    <cellStyle name="Normal 8 10 6 4" xfId="36799"/>
    <cellStyle name="Normal 8 10 7" xfId="15958"/>
    <cellStyle name="Normal 8 10 7 2" xfId="51174"/>
    <cellStyle name="Normal 8 10 7 3" xfId="28563"/>
    <cellStyle name="Normal 8 10 8" xfId="13049"/>
    <cellStyle name="Normal 8 10 8 2" xfId="48267"/>
    <cellStyle name="Normal 8 10 9" xfId="38577"/>
    <cellStyle name="Normal 8 11" xfId="2935"/>
    <cellStyle name="Normal 8 11 10" xfId="25319"/>
    <cellStyle name="Normal 8 11 11" xfId="60854"/>
    <cellStyle name="Normal 8 11 2" xfId="4751"/>
    <cellStyle name="Normal 8 11 2 2" xfId="17397"/>
    <cellStyle name="Normal 8 11 2 2 2" xfId="52613"/>
    <cellStyle name="Normal 8 11 2 2 3" xfId="30002"/>
    <cellStyle name="Normal 8 11 2 3" xfId="13843"/>
    <cellStyle name="Normal 8 11 2 3 2" xfId="49061"/>
    <cellStyle name="Normal 8 11 2 4" xfId="40016"/>
    <cellStyle name="Normal 8 11 2 5" xfId="26450"/>
    <cellStyle name="Normal 8 11 3" xfId="6221"/>
    <cellStyle name="Normal 8 11 3 2" xfId="18851"/>
    <cellStyle name="Normal 8 11 3 2 2" xfId="54067"/>
    <cellStyle name="Normal 8 11 3 3" xfId="41470"/>
    <cellStyle name="Normal 8 11 3 4" xfId="31456"/>
    <cellStyle name="Normal 8 11 4" xfId="7680"/>
    <cellStyle name="Normal 8 11 4 2" xfId="20305"/>
    <cellStyle name="Normal 8 11 4 2 2" xfId="55521"/>
    <cellStyle name="Normal 8 11 4 3" xfId="42924"/>
    <cellStyle name="Normal 8 11 4 4" xfId="32910"/>
    <cellStyle name="Normal 8 11 5" xfId="9461"/>
    <cellStyle name="Normal 8 11 5 2" xfId="22081"/>
    <cellStyle name="Normal 8 11 5 2 2" xfId="57297"/>
    <cellStyle name="Normal 8 11 5 3" xfId="44700"/>
    <cellStyle name="Normal 8 11 5 4" xfId="34686"/>
    <cellStyle name="Normal 8 11 6" xfId="11254"/>
    <cellStyle name="Normal 8 11 6 2" xfId="23857"/>
    <cellStyle name="Normal 8 11 6 2 2" xfId="59073"/>
    <cellStyle name="Normal 8 11 6 3" xfId="46476"/>
    <cellStyle name="Normal 8 11 6 4" xfId="36462"/>
    <cellStyle name="Normal 8 11 7" xfId="15621"/>
    <cellStyle name="Normal 8 11 7 2" xfId="50837"/>
    <cellStyle name="Normal 8 11 7 3" xfId="28226"/>
    <cellStyle name="Normal 8 11 8" xfId="12712"/>
    <cellStyle name="Normal 8 11 8 2" xfId="47930"/>
    <cellStyle name="Normal 8 11 9" xfId="38240"/>
    <cellStyle name="Normal 8 12" xfId="3443"/>
    <cellStyle name="Normal 8 12 10" xfId="26938"/>
    <cellStyle name="Normal 8 12 11" xfId="61342"/>
    <cellStyle name="Normal 8 12 2" xfId="5239"/>
    <cellStyle name="Normal 8 12 2 2" xfId="17885"/>
    <cellStyle name="Normal 8 12 2 2 2" xfId="53101"/>
    <cellStyle name="Normal 8 12 2 3" xfId="40504"/>
    <cellStyle name="Normal 8 12 2 4" xfId="30490"/>
    <cellStyle name="Normal 8 12 3" xfId="6709"/>
    <cellStyle name="Normal 8 12 3 2" xfId="19339"/>
    <cellStyle name="Normal 8 12 3 2 2" xfId="54555"/>
    <cellStyle name="Normal 8 12 3 3" xfId="41958"/>
    <cellStyle name="Normal 8 12 3 4" xfId="31944"/>
    <cellStyle name="Normal 8 12 4" xfId="8168"/>
    <cellStyle name="Normal 8 12 4 2" xfId="20793"/>
    <cellStyle name="Normal 8 12 4 2 2" xfId="56009"/>
    <cellStyle name="Normal 8 12 4 3" xfId="43412"/>
    <cellStyle name="Normal 8 12 4 4" xfId="33398"/>
    <cellStyle name="Normal 8 12 5" xfId="9949"/>
    <cellStyle name="Normal 8 12 5 2" xfId="22569"/>
    <cellStyle name="Normal 8 12 5 2 2" xfId="57785"/>
    <cellStyle name="Normal 8 12 5 3" xfId="45188"/>
    <cellStyle name="Normal 8 12 5 4" xfId="35174"/>
    <cellStyle name="Normal 8 12 6" xfId="11742"/>
    <cellStyle name="Normal 8 12 6 2" xfId="24345"/>
    <cellStyle name="Normal 8 12 6 2 2" xfId="59561"/>
    <cellStyle name="Normal 8 12 6 3" xfId="46964"/>
    <cellStyle name="Normal 8 12 6 4" xfId="36950"/>
    <cellStyle name="Normal 8 12 7" xfId="16109"/>
    <cellStyle name="Normal 8 12 7 2" xfId="51325"/>
    <cellStyle name="Normal 8 12 7 3" xfId="28714"/>
    <cellStyle name="Normal 8 12 8" xfId="14331"/>
    <cellStyle name="Normal 8 12 8 2" xfId="49549"/>
    <cellStyle name="Normal 8 12 9" xfId="38728"/>
    <cellStyle name="Normal 8 13" xfId="2605"/>
    <cellStyle name="Normal 8 13 10" xfId="26129"/>
    <cellStyle name="Normal 8 13 11" xfId="60533"/>
    <cellStyle name="Normal 8 13 2" xfId="4430"/>
    <cellStyle name="Normal 8 13 2 2" xfId="17076"/>
    <cellStyle name="Normal 8 13 2 2 2" xfId="52292"/>
    <cellStyle name="Normal 8 13 2 3" xfId="39695"/>
    <cellStyle name="Normal 8 13 2 4" xfId="29681"/>
    <cellStyle name="Normal 8 13 3" xfId="5900"/>
    <cellStyle name="Normal 8 13 3 2" xfId="18530"/>
    <cellStyle name="Normal 8 13 3 2 2" xfId="53746"/>
    <cellStyle name="Normal 8 13 3 3" xfId="41149"/>
    <cellStyle name="Normal 8 13 3 4" xfId="31135"/>
    <cellStyle name="Normal 8 13 4" xfId="7359"/>
    <cellStyle name="Normal 8 13 4 2" xfId="19984"/>
    <cellStyle name="Normal 8 13 4 2 2" xfId="55200"/>
    <cellStyle name="Normal 8 13 4 3" xfId="42603"/>
    <cellStyle name="Normal 8 13 4 4" xfId="32589"/>
    <cellStyle name="Normal 8 13 5" xfId="9140"/>
    <cellStyle name="Normal 8 13 5 2" xfId="21760"/>
    <cellStyle name="Normal 8 13 5 2 2" xfId="56976"/>
    <cellStyle name="Normal 8 13 5 3" xfId="44379"/>
    <cellStyle name="Normal 8 13 5 4" xfId="34365"/>
    <cellStyle name="Normal 8 13 6" xfId="10933"/>
    <cellStyle name="Normal 8 13 6 2" xfId="23536"/>
    <cellStyle name="Normal 8 13 6 2 2" xfId="58752"/>
    <cellStyle name="Normal 8 13 6 3" xfId="46155"/>
    <cellStyle name="Normal 8 13 6 4" xfId="36141"/>
    <cellStyle name="Normal 8 13 7" xfId="15300"/>
    <cellStyle name="Normal 8 13 7 2" xfId="50516"/>
    <cellStyle name="Normal 8 13 7 3" xfId="27905"/>
    <cellStyle name="Normal 8 13 8" xfId="13522"/>
    <cellStyle name="Normal 8 13 8 2" xfId="48740"/>
    <cellStyle name="Normal 8 13 9" xfId="37919"/>
    <cellStyle name="Normal 8 14" xfId="3768"/>
    <cellStyle name="Normal 8 14 2" xfId="8491"/>
    <cellStyle name="Normal 8 14 2 2" xfId="21116"/>
    <cellStyle name="Normal 8 14 2 2 2" xfId="56332"/>
    <cellStyle name="Normal 8 14 2 3" xfId="43735"/>
    <cellStyle name="Normal 8 14 2 4" xfId="33721"/>
    <cellStyle name="Normal 8 14 3" xfId="10272"/>
    <cellStyle name="Normal 8 14 3 2" xfId="22892"/>
    <cellStyle name="Normal 8 14 3 2 2" xfId="58108"/>
    <cellStyle name="Normal 8 14 3 3" xfId="45511"/>
    <cellStyle name="Normal 8 14 3 4" xfId="35497"/>
    <cellStyle name="Normal 8 14 4" xfId="12067"/>
    <cellStyle name="Normal 8 14 4 2" xfId="24668"/>
    <cellStyle name="Normal 8 14 4 2 2" xfId="59884"/>
    <cellStyle name="Normal 8 14 4 3" xfId="47287"/>
    <cellStyle name="Normal 8 14 4 4" xfId="37273"/>
    <cellStyle name="Normal 8 14 5" xfId="16432"/>
    <cellStyle name="Normal 8 14 5 2" xfId="51648"/>
    <cellStyle name="Normal 8 14 5 3" xfId="29037"/>
    <cellStyle name="Normal 8 14 6" xfId="14654"/>
    <cellStyle name="Normal 8 14 6 2" xfId="49872"/>
    <cellStyle name="Normal 8 14 7" xfId="39051"/>
    <cellStyle name="Normal 8 14 8" xfId="27261"/>
    <cellStyle name="Normal 8 15" xfId="4108"/>
    <cellStyle name="Normal 8 15 2" xfId="16754"/>
    <cellStyle name="Normal 8 15 2 2" xfId="51970"/>
    <cellStyle name="Normal 8 15 2 3" xfId="29359"/>
    <cellStyle name="Normal 8 15 3" xfId="13200"/>
    <cellStyle name="Normal 8 15 3 2" xfId="48418"/>
    <cellStyle name="Normal 8 15 4" xfId="39373"/>
    <cellStyle name="Normal 8 15 5" xfId="25807"/>
    <cellStyle name="Normal 8 16" xfId="5578"/>
    <cellStyle name="Normal 8 16 2" xfId="18208"/>
    <cellStyle name="Normal 8 16 2 2" xfId="53424"/>
    <cellStyle name="Normal 8 16 3" xfId="40827"/>
    <cellStyle name="Normal 8 16 4" xfId="30813"/>
    <cellStyle name="Normal 8 17" xfId="7037"/>
    <cellStyle name="Normal 8 17 2" xfId="19662"/>
    <cellStyle name="Normal 8 17 2 2" xfId="54878"/>
    <cellStyle name="Normal 8 17 3" xfId="42281"/>
    <cellStyle name="Normal 8 17 4" xfId="32267"/>
    <cellStyle name="Normal 8 18" xfId="8818"/>
    <cellStyle name="Normal 8 18 2" xfId="21438"/>
    <cellStyle name="Normal 8 18 2 2" xfId="56654"/>
    <cellStyle name="Normal 8 18 3" xfId="44057"/>
    <cellStyle name="Normal 8 18 4" xfId="34043"/>
    <cellStyle name="Normal 8 19" xfId="10748"/>
    <cellStyle name="Normal 8 19 2" xfId="23359"/>
    <cellStyle name="Normal 8 19 2 2" xfId="58575"/>
    <cellStyle name="Normal 8 19 3" xfId="45978"/>
    <cellStyle name="Normal 8 19 4" xfId="35964"/>
    <cellStyle name="Normal 8 2" xfId="1455"/>
    <cellStyle name="Normal 8 2 2" xfId="1456"/>
    <cellStyle name="Normal 8 2 2 2" xfId="1457"/>
    <cellStyle name="Normal 8 2 2_District Target Attainment" xfId="1458"/>
    <cellStyle name="Normal 8 2 3" xfId="1459"/>
    <cellStyle name="Normal 8 20" xfId="14978"/>
    <cellStyle name="Normal 8 20 2" xfId="50194"/>
    <cellStyle name="Normal 8 20 3" xfId="27583"/>
    <cellStyle name="Normal 8 21" xfId="12391"/>
    <cellStyle name="Normal 8 21 2" xfId="47609"/>
    <cellStyle name="Normal 8 22" xfId="37597"/>
    <cellStyle name="Normal 8 23" xfId="24998"/>
    <cellStyle name="Normal 8 24" xfId="60211"/>
    <cellStyle name="Normal 8 3" xfId="1460"/>
    <cellStyle name="Normal 8 3 2" xfId="1461"/>
    <cellStyle name="Normal 8 3 2 2" xfId="1462"/>
    <cellStyle name="Normal 8 3 2_District Target Attainment" xfId="1463"/>
    <cellStyle name="Normal 8 3 3" xfId="1464"/>
    <cellStyle name="Normal 8 3 3 2" xfId="1465"/>
    <cellStyle name="Normal 8 3 3_District Target Attainment" xfId="1466"/>
    <cellStyle name="Normal 8 3 4" xfId="1467"/>
    <cellStyle name="Normal 8 3 4 2" xfId="1468"/>
    <cellStyle name="Normal 8 3 4 2 2" xfId="1469"/>
    <cellStyle name="Normal 8 3 4 2_District Target Attainment" xfId="1470"/>
    <cellStyle name="Normal 8 3 4 3" xfId="1471"/>
    <cellStyle name="Normal 8 3 4 3 2" xfId="1472"/>
    <cellStyle name="Normal 8 3 4 3 2 2" xfId="1473"/>
    <cellStyle name="Normal 8 3 4 3 2_District Target Attainment" xfId="1474"/>
    <cellStyle name="Normal 8 3 4 3 3" xfId="1475"/>
    <cellStyle name="Normal 8 3 4 3 3 2" xfId="1476"/>
    <cellStyle name="Normal 8 3 4 3 3 2 2" xfId="1477"/>
    <cellStyle name="Normal 8 3 4 3 3 2_District Target Attainment" xfId="1478"/>
    <cellStyle name="Normal 8 3 4 3 3 3" xfId="1479"/>
    <cellStyle name="Normal 8 3 4 3 3_District Target Attainment" xfId="1480"/>
    <cellStyle name="Normal 8 3 4 3 4" xfId="1481"/>
    <cellStyle name="Normal 8 3 4 3 4 2" xfId="1482"/>
    <cellStyle name="Normal 8 3 4 3 4 2 2" xfId="1483"/>
    <cellStyle name="Normal 8 3 4 3 4 2_District Target Attainment" xfId="1484"/>
    <cellStyle name="Normal 8 3 4 3 4 3" xfId="1485"/>
    <cellStyle name="Normal 8 3 4 3 4 3 2" xfId="1486"/>
    <cellStyle name="Normal 8 3 4 3 4 3_District Target Attainment" xfId="1487"/>
    <cellStyle name="Normal 8 3 4 3 4 4" xfId="1488"/>
    <cellStyle name="Normal 8 3 4 3 4 4 2" xfId="1489"/>
    <cellStyle name="Normal 8 3 4 3 4 4 2 2" xfId="1490"/>
    <cellStyle name="Normal 8 3 4 3 4 4 2 2 2" xfId="1491"/>
    <cellStyle name="Normal 8 3 4 3 4 4 2 2_District Target Attainment" xfId="1492"/>
    <cellStyle name="Normal 8 3 4 3 4 4 2 3" xfId="1493"/>
    <cellStyle name="Normal 8 3 4 3 4 4 2 3 2" xfId="1494"/>
    <cellStyle name="Normal 8 3 4 3 4 4 2 3 2 2" xfId="1495"/>
    <cellStyle name="Normal 8 3 4 3 4 4 2 3 2_District Target Attainment" xfId="1496"/>
    <cellStyle name="Normal 8 3 4 3 4 4 2 3 3" xfId="1497"/>
    <cellStyle name="Normal 8 3 4 3 4 4 2 3 3 2" xfId="1498"/>
    <cellStyle name="Normal 8 3 4 3 4 4 2 3 3 2 2" xfId="1499"/>
    <cellStyle name="Normal 8 3 4 3 4 4 2 3 3 2_District Target Attainment" xfId="1500"/>
    <cellStyle name="Normal 8 3 4 3 4 4 2 3 3 3" xfId="1501"/>
    <cellStyle name="Normal 8 3 4 3 4 4 2 3 3_District Target Attainment" xfId="1502"/>
    <cellStyle name="Normal 8 3 4 3 4 4 2 3 4" xfId="1503"/>
    <cellStyle name="Normal 8 3 4 3 4 4 2 3_District Target Attainment" xfId="1504"/>
    <cellStyle name="Normal 8 3 4 3 4 4 2 4" xfId="1505"/>
    <cellStyle name="Normal 8 3 4 3 4 4 2_District Target Attainment" xfId="1506"/>
    <cellStyle name="Normal 8 3 4 3 4 4 3" xfId="1507"/>
    <cellStyle name="Normal 8 3 4 3 4 4 3 2" xfId="1508"/>
    <cellStyle name="Normal 8 3 4 3 4 4 3_District Target Attainment" xfId="1509"/>
    <cellStyle name="Normal 8 3 4 3 4 4 4" xfId="1510"/>
    <cellStyle name="Normal 8 3 4 3 4 4 4 2" xfId="1511"/>
    <cellStyle name="Normal 8 3 4 3 4 4 4 2 2" xfId="1512"/>
    <cellStyle name="Normal 8 3 4 3 4 4 4 2_District Target Attainment" xfId="1513"/>
    <cellStyle name="Normal 8 3 4 3 4 4 4 3" xfId="1514"/>
    <cellStyle name="Normal 8 3 4 3 4 4 4 3 2" xfId="1515"/>
    <cellStyle name="Normal 8 3 4 3 4 4 4 3 2 2" xfId="1516"/>
    <cellStyle name="Normal 8 3 4 3 4 4 4 3 2_District Target Attainment" xfId="1517"/>
    <cellStyle name="Normal 8 3 4 3 4 4 4 3 3" xfId="1518"/>
    <cellStyle name="Normal 8 3 4 3 4 4 4 3_District Target Attainment" xfId="1519"/>
    <cellStyle name="Normal 8 3 4 3 4 4 4 4" xfId="1520"/>
    <cellStyle name="Normal 8 3 4 3 4 4 4_District Target Attainment" xfId="1521"/>
    <cellStyle name="Normal 8 3 4 3 4 4 5" xfId="1522"/>
    <cellStyle name="Normal 8 3 4 3 4 4_District Target Attainment" xfId="1523"/>
    <cellStyle name="Normal 8 3 4 3 4 5" xfId="1524"/>
    <cellStyle name="Normal 8 3 4 3 4_District Target Attainment" xfId="1525"/>
    <cellStyle name="Normal 8 3 4 3 5" xfId="1526"/>
    <cellStyle name="Normal 8 3 4 3_District Target Attainment" xfId="1527"/>
    <cellStyle name="Normal 8 3 4 4" xfId="1528"/>
    <cellStyle name="Normal 8 3 4 4 2" xfId="1529"/>
    <cellStyle name="Normal 8 3 4 4 2 2" xfId="1530"/>
    <cellStyle name="Normal 8 3 4 4 2_District Target Attainment" xfId="1531"/>
    <cellStyle name="Normal 8 3 4 4 3" xfId="1532"/>
    <cellStyle name="Normal 8 3 4 4_District Target Attainment" xfId="1533"/>
    <cellStyle name="Normal 8 3 4 5" xfId="1534"/>
    <cellStyle name="Normal 8 3 4 5 2" xfId="1535"/>
    <cellStyle name="Normal 8 3 4 5 2 2" xfId="1536"/>
    <cellStyle name="Normal 8 3 4 5 2_District Target Attainment" xfId="1537"/>
    <cellStyle name="Normal 8 3 4 5 3" xfId="1538"/>
    <cellStyle name="Normal 8 3 4 5 3 2" xfId="1539"/>
    <cellStyle name="Normal 8 3 4 5 3_District Target Attainment" xfId="1540"/>
    <cellStyle name="Normal 8 3 4 5 4" xfId="1541"/>
    <cellStyle name="Normal 8 3 4 5 4 2" xfId="1542"/>
    <cellStyle name="Normal 8 3 4 5 4 2 2" xfId="1543"/>
    <cellStyle name="Normal 8 3 4 5 4 2 2 2" xfId="1544"/>
    <cellStyle name="Normal 8 3 4 5 4 2 2_District Target Attainment" xfId="1545"/>
    <cellStyle name="Normal 8 3 4 5 4 2 3" xfId="1546"/>
    <cellStyle name="Normal 8 3 4 5 4 2 3 2" xfId="1547"/>
    <cellStyle name="Normal 8 3 4 5 4 2 3 2 2" xfId="1548"/>
    <cellStyle name="Normal 8 3 4 5 4 2 3 2_District Target Attainment" xfId="1549"/>
    <cellStyle name="Normal 8 3 4 5 4 2 3 3" xfId="1550"/>
    <cellStyle name="Normal 8 3 4 5 4 2 3 3 2" xfId="1551"/>
    <cellStyle name="Normal 8 3 4 5 4 2 3 3 2 2" xfId="1552"/>
    <cellStyle name="Normal 8 3 4 5 4 2 3 3 2_District Target Attainment" xfId="1553"/>
    <cellStyle name="Normal 8 3 4 5 4 2 3 3 3" xfId="1554"/>
    <cellStyle name="Normal 8 3 4 5 4 2 3 3_District Target Attainment" xfId="1555"/>
    <cellStyle name="Normal 8 3 4 5 4 2 3 4" xfId="1556"/>
    <cellStyle name="Normal 8 3 4 5 4 2 3_District Target Attainment" xfId="1557"/>
    <cellStyle name="Normal 8 3 4 5 4 2 4" xfId="1558"/>
    <cellStyle name="Normal 8 3 4 5 4 2_District Target Attainment" xfId="1559"/>
    <cellStyle name="Normal 8 3 4 5 4 3" xfId="1560"/>
    <cellStyle name="Normal 8 3 4 5 4 3 2" xfId="1561"/>
    <cellStyle name="Normal 8 3 4 5 4 3_District Target Attainment" xfId="1562"/>
    <cellStyle name="Normal 8 3 4 5 4 4" xfId="1563"/>
    <cellStyle name="Normal 8 3 4 5 4 4 2" xfId="1564"/>
    <cellStyle name="Normal 8 3 4 5 4 4 2 2" xfId="1565"/>
    <cellStyle name="Normal 8 3 4 5 4 4 2_District Target Attainment" xfId="1566"/>
    <cellStyle name="Normal 8 3 4 5 4 4 3" xfId="1567"/>
    <cellStyle name="Normal 8 3 4 5 4 4 3 2" xfId="1568"/>
    <cellStyle name="Normal 8 3 4 5 4 4 3 2 2" xfId="1569"/>
    <cellStyle name="Normal 8 3 4 5 4 4 3 2_District Target Attainment" xfId="1570"/>
    <cellStyle name="Normal 8 3 4 5 4 4 3 3" xfId="1571"/>
    <cellStyle name="Normal 8 3 4 5 4 4 3_District Target Attainment" xfId="1572"/>
    <cellStyle name="Normal 8 3 4 5 4 4 4" xfId="1573"/>
    <cellStyle name="Normal 8 3 4 5 4 4_District Target Attainment" xfId="1574"/>
    <cellStyle name="Normal 8 3 4 5 4 5" xfId="1575"/>
    <cellStyle name="Normal 8 3 4 5 4_District Target Attainment" xfId="1576"/>
    <cellStyle name="Normal 8 3 4 5 5" xfId="1577"/>
    <cellStyle name="Normal 8 3 4 5_District Target Attainment" xfId="1578"/>
    <cellStyle name="Normal 8 3 4 6" xfId="1579"/>
    <cellStyle name="Normal 8 3 4_District Target Attainment" xfId="1580"/>
    <cellStyle name="Normal 8 3 5" xfId="1581"/>
    <cellStyle name="Normal 8 3 5 2" xfId="1582"/>
    <cellStyle name="Normal 8 3 5 2 2" xfId="1583"/>
    <cellStyle name="Normal 8 3 5 2_District Target Attainment" xfId="1584"/>
    <cellStyle name="Normal 8 3 5 3" xfId="1585"/>
    <cellStyle name="Normal 8 3 5 3 2" xfId="1586"/>
    <cellStyle name="Normal 8 3 5 3 2 2" xfId="1587"/>
    <cellStyle name="Normal 8 3 5 3 2_District Target Attainment" xfId="1588"/>
    <cellStyle name="Normal 8 3 5 3 3" xfId="1589"/>
    <cellStyle name="Normal 8 3 5 3_District Target Attainment" xfId="1590"/>
    <cellStyle name="Normal 8 3 5 4" xfId="1591"/>
    <cellStyle name="Normal 8 3 5 4 2" xfId="1592"/>
    <cellStyle name="Normal 8 3 5 4 2 2" xfId="1593"/>
    <cellStyle name="Normal 8 3 5 4 2_District Target Attainment" xfId="1594"/>
    <cellStyle name="Normal 8 3 5 4 3" xfId="1595"/>
    <cellStyle name="Normal 8 3 5 4 3 2" xfId="1596"/>
    <cellStyle name="Normal 8 3 5 4 3_District Target Attainment" xfId="1597"/>
    <cellStyle name="Normal 8 3 5 4 4" xfId="1598"/>
    <cellStyle name="Normal 8 3 5 4 4 2" xfId="1599"/>
    <cellStyle name="Normal 8 3 5 4 4 2 2" xfId="1600"/>
    <cellStyle name="Normal 8 3 5 4 4 2 2 2" xfId="1601"/>
    <cellStyle name="Normal 8 3 5 4 4 2 2_District Target Attainment" xfId="1602"/>
    <cellStyle name="Normal 8 3 5 4 4 2 3" xfId="1603"/>
    <cellStyle name="Normal 8 3 5 4 4 2 3 2" xfId="1604"/>
    <cellStyle name="Normal 8 3 5 4 4 2 3 2 2" xfId="1605"/>
    <cellStyle name="Normal 8 3 5 4 4 2 3 2_District Target Attainment" xfId="1606"/>
    <cellStyle name="Normal 8 3 5 4 4 2 3 3" xfId="1607"/>
    <cellStyle name="Normal 8 3 5 4 4 2 3 3 2" xfId="1608"/>
    <cellStyle name="Normal 8 3 5 4 4 2 3 3 2 2" xfId="1609"/>
    <cellStyle name="Normal 8 3 5 4 4 2 3 3 2_District Target Attainment" xfId="1610"/>
    <cellStyle name="Normal 8 3 5 4 4 2 3 3 3" xfId="1611"/>
    <cellStyle name="Normal 8 3 5 4 4 2 3 3_District Target Attainment" xfId="1612"/>
    <cellStyle name="Normal 8 3 5 4 4 2 3 4" xfId="1613"/>
    <cellStyle name="Normal 8 3 5 4 4 2 3_District Target Attainment" xfId="1614"/>
    <cellStyle name="Normal 8 3 5 4 4 2 4" xfId="1615"/>
    <cellStyle name="Normal 8 3 5 4 4 2_District Target Attainment" xfId="1616"/>
    <cellStyle name="Normal 8 3 5 4 4 3" xfId="1617"/>
    <cellStyle name="Normal 8 3 5 4 4 3 2" xfId="1618"/>
    <cellStyle name="Normal 8 3 5 4 4 3_District Target Attainment" xfId="1619"/>
    <cellStyle name="Normal 8 3 5 4 4 4" xfId="1620"/>
    <cellStyle name="Normal 8 3 5 4 4 4 2" xfId="1621"/>
    <cellStyle name="Normal 8 3 5 4 4 4 2 2" xfId="1622"/>
    <cellStyle name="Normal 8 3 5 4 4 4 2_District Target Attainment" xfId="1623"/>
    <cellStyle name="Normal 8 3 5 4 4 4 3" xfId="1624"/>
    <cellStyle name="Normal 8 3 5 4 4 4 3 2" xfId="1625"/>
    <cellStyle name="Normal 8 3 5 4 4 4 3 2 2" xfId="1626"/>
    <cellStyle name="Normal 8 3 5 4 4 4 3 2_District Target Attainment" xfId="1627"/>
    <cellStyle name="Normal 8 3 5 4 4 4 3 3" xfId="1628"/>
    <cellStyle name="Normal 8 3 5 4 4 4 3_District Target Attainment" xfId="1629"/>
    <cellStyle name="Normal 8 3 5 4 4 4 4" xfId="1630"/>
    <cellStyle name="Normal 8 3 5 4 4 4_District Target Attainment" xfId="1631"/>
    <cellStyle name="Normal 8 3 5 4 4 5" xfId="1632"/>
    <cellStyle name="Normal 8 3 5 4 4_District Target Attainment" xfId="1633"/>
    <cellStyle name="Normal 8 3 5 4 5" xfId="1634"/>
    <cellStyle name="Normal 8 3 5 4_District Target Attainment" xfId="1635"/>
    <cellStyle name="Normal 8 3 5 5" xfId="1636"/>
    <cellStyle name="Normal 8 3 5_District Target Attainment" xfId="1637"/>
    <cellStyle name="Normal 8 3 6" xfId="1638"/>
    <cellStyle name="Normal 8 3 6 2" xfId="1639"/>
    <cellStyle name="Normal 8 3 6 2 2" xfId="1640"/>
    <cellStyle name="Normal 8 3 6 2_District Target Attainment" xfId="1641"/>
    <cellStyle name="Normal 8 3 6 3" xfId="1642"/>
    <cellStyle name="Normal 8 3 6_District Target Attainment" xfId="1643"/>
    <cellStyle name="Normal 8 3 7" xfId="1644"/>
    <cellStyle name="Normal 8 3 7 2" xfId="1645"/>
    <cellStyle name="Normal 8 3 7 2 2" xfId="1646"/>
    <cellStyle name="Normal 8 3 7 2_District Target Attainment" xfId="1647"/>
    <cellStyle name="Normal 8 3 7 3" xfId="1648"/>
    <cellStyle name="Normal 8 3 7 3 2" xfId="1649"/>
    <cellStyle name="Normal 8 3 7 3_District Target Attainment" xfId="1650"/>
    <cellStyle name="Normal 8 3 7 4" xfId="1651"/>
    <cellStyle name="Normal 8 3 7 4 2" xfId="1652"/>
    <cellStyle name="Normal 8 3 7 4 2 2" xfId="1653"/>
    <cellStyle name="Normal 8 3 7 4 2 2 2" xfId="1654"/>
    <cellStyle name="Normal 8 3 7 4 2 2_District Target Attainment" xfId="1655"/>
    <cellStyle name="Normal 8 3 7 4 2 3" xfId="1656"/>
    <cellStyle name="Normal 8 3 7 4 2 3 2" xfId="1657"/>
    <cellStyle name="Normal 8 3 7 4 2 3 2 2" xfId="1658"/>
    <cellStyle name="Normal 8 3 7 4 2 3 2_District Target Attainment" xfId="1659"/>
    <cellStyle name="Normal 8 3 7 4 2 3 3" xfId="1660"/>
    <cellStyle name="Normal 8 3 7 4 2 3 3 2" xfId="1661"/>
    <cellStyle name="Normal 8 3 7 4 2 3 3 2 2" xfId="1662"/>
    <cellStyle name="Normal 8 3 7 4 2 3 3 2_District Target Attainment" xfId="1663"/>
    <cellStyle name="Normal 8 3 7 4 2 3 3 3" xfId="1664"/>
    <cellStyle name="Normal 8 3 7 4 2 3 3_District Target Attainment" xfId="1665"/>
    <cellStyle name="Normal 8 3 7 4 2 3 4" xfId="1666"/>
    <cellStyle name="Normal 8 3 7 4 2 3_District Target Attainment" xfId="1667"/>
    <cellStyle name="Normal 8 3 7 4 2 4" xfId="1668"/>
    <cellStyle name="Normal 8 3 7 4 2_District Target Attainment" xfId="1669"/>
    <cellStyle name="Normal 8 3 7 4 3" xfId="1670"/>
    <cellStyle name="Normal 8 3 7 4 3 2" xfId="1671"/>
    <cellStyle name="Normal 8 3 7 4 3_District Target Attainment" xfId="1672"/>
    <cellStyle name="Normal 8 3 7 4 4" xfId="1673"/>
    <cellStyle name="Normal 8 3 7 4 4 2" xfId="1674"/>
    <cellStyle name="Normal 8 3 7 4 4 2 2" xfId="1675"/>
    <cellStyle name="Normal 8 3 7 4 4 2_District Target Attainment" xfId="1676"/>
    <cellStyle name="Normal 8 3 7 4 4 3" xfId="1677"/>
    <cellStyle name="Normal 8 3 7 4 4 3 2" xfId="1678"/>
    <cellStyle name="Normal 8 3 7 4 4 3 2 2" xfId="1679"/>
    <cellStyle name="Normal 8 3 7 4 4 3 2_District Target Attainment" xfId="1680"/>
    <cellStyle name="Normal 8 3 7 4 4 3 3" xfId="1681"/>
    <cellStyle name="Normal 8 3 7 4 4 3_District Target Attainment" xfId="1682"/>
    <cellStyle name="Normal 8 3 7 4 4 4" xfId="1683"/>
    <cellStyle name="Normal 8 3 7 4 4_District Target Attainment" xfId="1684"/>
    <cellStyle name="Normal 8 3 7 4 5" xfId="1685"/>
    <cellStyle name="Normal 8 3 7 4_District Target Attainment" xfId="1686"/>
    <cellStyle name="Normal 8 3 7 5" xfId="1687"/>
    <cellStyle name="Normal 8 3 7_District Target Attainment" xfId="1688"/>
    <cellStyle name="Normal 8 3 8" xfId="1689"/>
    <cellStyle name="Normal 8 3_District Target Attainment" xfId="1690"/>
    <cellStyle name="Normal 8 4" xfId="1691"/>
    <cellStyle name="Normal 8 5" xfId="1692"/>
    <cellStyle name="Normal 8 6" xfId="3114"/>
    <cellStyle name="Normal 8 6 10" xfId="25482"/>
    <cellStyle name="Normal 8 6 11" xfId="61017"/>
    <cellStyle name="Normal 8 6 2" xfId="4914"/>
    <cellStyle name="Normal 8 6 2 2" xfId="17560"/>
    <cellStyle name="Normal 8 6 2 2 2" xfId="52776"/>
    <cellStyle name="Normal 8 6 2 2 3" xfId="30165"/>
    <cellStyle name="Normal 8 6 2 3" xfId="14006"/>
    <cellStyle name="Normal 8 6 2 3 2" xfId="49224"/>
    <cellStyle name="Normal 8 6 2 4" xfId="40179"/>
    <cellStyle name="Normal 8 6 2 5" xfId="26613"/>
    <cellStyle name="Normal 8 6 3" xfId="6384"/>
    <cellStyle name="Normal 8 6 3 2" xfId="19014"/>
    <cellStyle name="Normal 8 6 3 2 2" xfId="54230"/>
    <cellStyle name="Normal 8 6 3 3" xfId="41633"/>
    <cellStyle name="Normal 8 6 3 4" xfId="31619"/>
    <cellStyle name="Normal 8 6 4" xfId="7843"/>
    <cellStyle name="Normal 8 6 4 2" xfId="20468"/>
    <cellStyle name="Normal 8 6 4 2 2" xfId="55684"/>
    <cellStyle name="Normal 8 6 4 3" xfId="43087"/>
    <cellStyle name="Normal 8 6 4 4" xfId="33073"/>
    <cellStyle name="Normal 8 6 5" xfId="9624"/>
    <cellStyle name="Normal 8 6 5 2" xfId="22244"/>
    <cellStyle name="Normal 8 6 5 2 2" xfId="57460"/>
    <cellStyle name="Normal 8 6 5 3" xfId="44863"/>
    <cellStyle name="Normal 8 6 5 4" xfId="34849"/>
    <cellStyle name="Normal 8 6 6" xfId="11417"/>
    <cellStyle name="Normal 8 6 6 2" xfId="24020"/>
    <cellStyle name="Normal 8 6 6 2 2" xfId="59236"/>
    <cellStyle name="Normal 8 6 6 3" xfId="46639"/>
    <cellStyle name="Normal 8 6 6 4" xfId="36625"/>
    <cellStyle name="Normal 8 6 7" xfId="15784"/>
    <cellStyle name="Normal 8 6 7 2" xfId="51000"/>
    <cellStyle name="Normal 8 6 7 3" xfId="28389"/>
    <cellStyle name="Normal 8 6 8" xfId="12875"/>
    <cellStyle name="Normal 8 6 8 2" xfId="48093"/>
    <cellStyle name="Normal 8 6 9" xfId="38403"/>
    <cellStyle name="Normal 8 7" xfId="3286"/>
    <cellStyle name="Normal 8 7 10" xfId="25654"/>
    <cellStyle name="Normal 8 7 11" xfId="61189"/>
    <cellStyle name="Normal 8 7 2" xfId="5086"/>
    <cellStyle name="Normal 8 7 2 2" xfId="17732"/>
    <cellStyle name="Normal 8 7 2 2 2" xfId="52948"/>
    <cellStyle name="Normal 8 7 2 2 3" xfId="30337"/>
    <cellStyle name="Normal 8 7 2 3" xfId="14178"/>
    <cellStyle name="Normal 8 7 2 3 2" xfId="49396"/>
    <cellStyle name="Normal 8 7 2 4" xfId="40351"/>
    <cellStyle name="Normal 8 7 2 5" xfId="26785"/>
    <cellStyle name="Normal 8 7 3" xfId="6556"/>
    <cellStyle name="Normal 8 7 3 2" xfId="19186"/>
    <cellStyle name="Normal 8 7 3 2 2" xfId="54402"/>
    <cellStyle name="Normal 8 7 3 3" xfId="41805"/>
    <cellStyle name="Normal 8 7 3 4" xfId="31791"/>
    <cellStyle name="Normal 8 7 4" xfId="8015"/>
    <cellStyle name="Normal 8 7 4 2" xfId="20640"/>
    <cellStyle name="Normal 8 7 4 2 2" xfId="55856"/>
    <cellStyle name="Normal 8 7 4 3" xfId="43259"/>
    <cellStyle name="Normal 8 7 4 4" xfId="33245"/>
    <cellStyle name="Normal 8 7 5" xfId="9796"/>
    <cellStyle name="Normal 8 7 5 2" xfId="22416"/>
    <cellStyle name="Normal 8 7 5 2 2" xfId="57632"/>
    <cellStyle name="Normal 8 7 5 3" xfId="45035"/>
    <cellStyle name="Normal 8 7 5 4" xfId="35021"/>
    <cellStyle name="Normal 8 7 6" xfId="11589"/>
    <cellStyle name="Normal 8 7 6 2" xfId="24192"/>
    <cellStyle name="Normal 8 7 6 2 2" xfId="59408"/>
    <cellStyle name="Normal 8 7 6 3" xfId="46811"/>
    <cellStyle name="Normal 8 7 6 4" xfId="36797"/>
    <cellStyle name="Normal 8 7 7" xfId="15956"/>
    <cellStyle name="Normal 8 7 7 2" xfId="51172"/>
    <cellStyle name="Normal 8 7 7 3" xfId="28561"/>
    <cellStyle name="Normal 8 7 8" xfId="13047"/>
    <cellStyle name="Normal 8 7 8 2" xfId="48265"/>
    <cellStyle name="Normal 8 7 9" xfId="38575"/>
    <cellStyle name="Normal 8 8" xfId="3287"/>
    <cellStyle name="Normal 8 8 10" xfId="25655"/>
    <cellStyle name="Normal 8 8 11" xfId="61190"/>
    <cellStyle name="Normal 8 8 2" xfId="5087"/>
    <cellStyle name="Normal 8 8 2 2" xfId="17733"/>
    <cellStyle name="Normal 8 8 2 2 2" xfId="52949"/>
    <cellStyle name="Normal 8 8 2 2 3" xfId="30338"/>
    <cellStyle name="Normal 8 8 2 3" xfId="14179"/>
    <cellStyle name="Normal 8 8 2 3 2" xfId="49397"/>
    <cellStyle name="Normal 8 8 2 4" xfId="40352"/>
    <cellStyle name="Normal 8 8 2 5" xfId="26786"/>
    <cellStyle name="Normal 8 8 3" xfId="6557"/>
    <cellStyle name="Normal 8 8 3 2" xfId="19187"/>
    <cellStyle name="Normal 8 8 3 2 2" xfId="54403"/>
    <cellStyle name="Normal 8 8 3 3" xfId="41806"/>
    <cellStyle name="Normal 8 8 3 4" xfId="31792"/>
    <cellStyle name="Normal 8 8 4" xfId="8016"/>
    <cellStyle name="Normal 8 8 4 2" xfId="20641"/>
    <cellStyle name="Normal 8 8 4 2 2" xfId="55857"/>
    <cellStyle name="Normal 8 8 4 3" xfId="43260"/>
    <cellStyle name="Normal 8 8 4 4" xfId="33246"/>
    <cellStyle name="Normal 8 8 5" xfId="9797"/>
    <cellStyle name="Normal 8 8 5 2" xfId="22417"/>
    <cellStyle name="Normal 8 8 5 2 2" xfId="57633"/>
    <cellStyle name="Normal 8 8 5 3" xfId="45036"/>
    <cellStyle name="Normal 8 8 5 4" xfId="35022"/>
    <cellStyle name="Normal 8 8 6" xfId="11590"/>
    <cellStyle name="Normal 8 8 6 2" xfId="24193"/>
    <cellStyle name="Normal 8 8 6 2 2" xfId="59409"/>
    <cellStyle name="Normal 8 8 6 3" xfId="46812"/>
    <cellStyle name="Normal 8 8 6 4" xfId="36798"/>
    <cellStyle name="Normal 8 8 7" xfId="15957"/>
    <cellStyle name="Normal 8 8 7 2" xfId="51173"/>
    <cellStyle name="Normal 8 8 7 3" xfId="28562"/>
    <cellStyle name="Normal 8 8 8" xfId="13048"/>
    <cellStyle name="Normal 8 8 8 2" xfId="48266"/>
    <cellStyle name="Normal 8 8 9" xfId="38576"/>
    <cellStyle name="Normal 8 9" xfId="2964"/>
    <cellStyle name="Normal 8 9 10" xfId="25343"/>
    <cellStyle name="Normal 8 9 11" xfId="60878"/>
    <cellStyle name="Normal 8 9 2" xfId="4775"/>
    <cellStyle name="Normal 8 9 2 2" xfId="17421"/>
    <cellStyle name="Normal 8 9 2 2 2" xfId="52637"/>
    <cellStyle name="Normal 8 9 2 2 3" xfId="30026"/>
    <cellStyle name="Normal 8 9 2 3" xfId="13867"/>
    <cellStyle name="Normal 8 9 2 3 2" xfId="49085"/>
    <cellStyle name="Normal 8 9 2 4" xfId="40040"/>
    <cellStyle name="Normal 8 9 2 5" xfId="26474"/>
    <cellStyle name="Normal 8 9 3" xfId="6245"/>
    <cellStyle name="Normal 8 9 3 2" xfId="18875"/>
    <cellStyle name="Normal 8 9 3 2 2" xfId="54091"/>
    <cellStyle name="Normal 8 9 3 3" xfId="41494"/>
    <cellStyle name="Normal 8 9 3 4" xfId="31480"/>
    <cellStyle name="Normal 8 9 4" xfId="7704"/>
    <cellStyle name="Normal 8 9 4 2" xfId="20329"/>
    <cellStyle name="Normal 8 9 4 2 2" xfId="55545"/>
    <cellStyle name="Normal 8 9 4 3" xfId="42948"/>
    <cellStyle name="Normal 8 9 4 4" xfId="32934"/>
    <cellStyle name="Normal 8 9 5" xfId="9485"/>
    <cellStyle name="Normal 8 9 5 2" xfId="22105"/>
    <cellStyle name="Normal 8 9 5 2 2" xfId="57321"/>
    <cellStyle name="Normal 8 9 5 3" xfId="44724"/>
    <cellStyle name="Normal 8 9 5 4" xfId="34710"/>
    <cellStyle name="Normal 8 9 6" xfId="11278"/>
    <cellStyle name="Normal 8 9 6 2" xfId="23881"/>
    <cellStyle name="Normal 8 9 6 2 2" xfId="59097"/>
    <cellStyle name="Normal 8 9 6 3" xfId="46500"/>
    <cellStyle name="Normal 8 9 6 4" xfId="36486"/>
    <cellStyle name="Normal 8 9 7" xfId="15645"/>
    <cellStyle name="Normal 8 9 7 2" xfId="50861"/>
    <cellStyle name="Normal 8 9 7 3" xfId="28250"/>
    <cellStyle name="Normal 8 9 8" xfId="12736"/>
    <cellStyle name="Normal 8 9 8 2" xfId="47954"/>
    <cellStyle name="Normal 8 9 9" xfId="38264"/>
    <cellStyle name="Normal 80" xfId="2443"/>
    <cellStyle name="Normal 9" xfId="1693"/>
    <cellStyle name="Normal 9 2" xfId="1694"/>
    <cellStyle name="Normal 9 2 2" xfId="1695"/>
    <cellStyle name="Normal 9 2_Sheet1" xfId="1696"/>
    <cellStyle name="Normal 9 3" xfId="1697"/>
    <cellStyle name="Normal_Baccalaureate Programs" xfId="27"/>
    <cellStyle name="Normal_Copy of EnrollmentReport_0607b" xfId="17"/>
    <cellStyle name="Percent" xfId="18" builtinId="5"/>
    <cellStyle name="Percent 10" xfId="1698"/>
    <cellStyle name="Percent 10 2" xfId="1699"/>
    <cellStyle name="Percent 10 2 2" xfId="1700"/>
    <cellStyle name="Percent 10 3" xfId="1701"/>
    <cellStyle name="Percent 11" xfId="1702"/>
    <cellStyle name="Percent 11 2" xfId="1703"/>
    <cellStyle name="Percent 11 2 2" xfId="1704"/>
    <cellStyle name="Percent 11 3" xfId="1705"/>
    <cellStyle name="Percent 2" xfId="19"/>
    <cellStyle name="Percent 2 2" xfId="20"/>
    <cellStyle name="Percent 2 2 2" xfId="1706"/>
    <cellStyle name="Percent 2 2 2 2" xfId="1707"/>
    <cellStyle name="Percent 2 2 2 2 2" xfId="1708"/>
    <cellStyle name="Percent 2 2 2 3" xfId="1709"/>
    <cellStyle name="Percent 2 2 2 3 2" xfId="1710"/>
    <cellStyle name="Percent 2 2 2 4" xfId="1711"/>
    <cellStyle name="Percent 2 2 3" xfId="1712"/>
    <cellStyle name="Percent 2 2 4" xfId="1713"/>
    <cellStyle name="Percent 2 2 5" xfId="1714"/>
    <cellStyle name="Percent 2 3" xfId="1715"/>
    <cellStyle name="Percent 2 3 2" xfId="1716"/>
    <cellStyle name="Percent 2 3 2 2" xfId="1717"/>
    <cellStyle name="Percent 2 3 3" xfId="1718"/>
    <cellStyle name="Percent 2 4" xfId="1719"/>
    <cellStyle name="Percent 2 4 2" xfId="1720"/>
    <cellStyle name="Percent 2 5" xfId="1721"/>
    <cellStyle name="Percent 2 5 2" xfId="1722"/>
    <cellStyle name="Percent 2 6" xfId="1723"/>
    <cellStyle name="Percent 2 6 2" xfId="1724"/>
    <cellStyle name="Percent 2 7" xfId="1725"/>
    <cellStyle name="Percent 2 8" xfId="1726"/>
    <cellStyle name="Percent 3" xfId="21"/>
    <cellStyle name="Percent 3 2" xfId="22"/>
    <cellStyle name="Percent 3 2 2" xfId="1727"/>
    <cellStyle name="Percent 3 2 2 2" xfId="1728"/>
    <cellStyle name="Percent 3 2 3" xfId="1729"/>
    <cellStyle name="Percent 3 2 3 10" xfId="4016"/>
    <cellStyle name="Percent 3 2 3 10 2" xfId="16671"/>
    <cellStyle name="Percent 3 2 3 10 2 2" xfId="51887"/>
    <cellStyle name="Percent 3 2 3 10 2 3" xfId="29276"/>
    <cellStyle name="Percent 3 2 3 10 3" xfId="13117"/>
    <cellStyle name="Percent 3 2 3 10 3 2" xfId="48335"/>
    <cellStyle name="Percent 3 2 3 10 4" xfId="39290"/>
    <cellStyle name="Percent 3 2 3 10 5" xfId="25724"/>
    <cellStyle name="Percent 3 2 3 11" xfId="5495"/>
    <cellStyle name="Percent 3 2 3 11 2" xfId="18125"/>
    <cellStyle name="Percent 3 2 3 11 2 2" xfId="53341"/>
    <cellStyle name="Percent 3 2 3 11 3" xfId="40744"/>
    <cellStyle name="Percent 3 2 3 11 4" xfId="30730"/>
    <cellStyle name="Percent 3 2 3 12" xfId="6951"/>
    <cellStyle name="Percent 3 2 3 12 2" xfId="19579"/>
    <cellStyle name="Percent 3 2 3 12 2 2" xfId="54795"/>
    <cellStyle name="Percent 3 2 3 12 3" xfId="42198"/>
    <cellStyle name="Percent 3 2 3 12 4" xfId="32184"/>
    <cellStyle name="Percent 3 2 3 13" xfId="8733"/>
    <cellStyle name="Percent 3 2 3 13 2" xfId="21355"/>
    <cellStyle name="Percent 3 2 3 13 2 2" xfId="56571"/>
    <cellStyle name="Percent 3 2 3 13 3" xfId="43974"/>
    <cellStyle name="Percent 3 2 3 13 4" xfId="33960"/>
    <cellStyle name="Percent 3 2 3 14" xfId="10749"/>
    <cellStyle name="Percent 3 2 3 14 2" xfId="23360"/>
    <cellStyle name="Percent 3 2 3 14 2 2" xfId="58576"/>
    <cellStyle name="Percent 3 2 3 14 3" xfId="45979"/>
    <cellStyle name="Percent 3 2 3 14 4" xfId="35965"/>
    <cellStyle name="Percent 3 2 3 15" xfId="14894"/>
    <cellStyle name="Percent 3 2 3 15 2" xfId="50111"/>
    <cellStyle name="Percent 3 2 3 15 3" xfId="27500"/>
    <cellStyle name="Percent 3 2 3 16" xfId="12308"/>
    <cellStyle name="Percent 3 2 3 16 2" xfId="47526"/>
    <cellStyle name="Percent 3 2 3 17" xfId="37513"/>
    <cellStyle name="Percent 3 2 3 18" xfId="24915"/>
    <cellStyle name="Percent 3 2 3 19" xfId="60128"/>
    <cellStyle name="Percent 3 2 3 2" xfId="1730"/>
    <cellStyle name="Percent 3 2 3 3" xfId="1731"/>
    <cellStyle name="Percent 3 2 3 3 10" xfId="7025"/>
    <cellStyle name="Percent 3 2 3 3 10 2" xfId="19651"/>
    <cellStyle name="Percent 3 2 3 3 10 2 2" xfId="54867"/>
    <cellStyle name="Percent 3 2 3 3 10 3" xfId="42270"/>
    <cellStyle name="Percent 3 2 3 3 10 4" xfId="32256"/>
    <cellStyle name="Percent 3 2 3 3 11" xfId="8806"/>
    <cellStyle name="Percent 3 2 3 3 11 2" xfId="21427"/>
    <cellStyle name="Percent 3 2 3 3 11 2 2" xfId="56643"/>
    <cellStyle name="Percent 3 2 3 3 11 3" xfId="44046"/>
    <cellStyle name="Percent 3 2 3 3 11 4" xfId="34032"/>
    <cellStyle name="Percent 3 2 3 3 12" xfId="10750"/>
    <cellStyle name="Percent 3 2 3 3 12 2" xfId="23361"/>
    <cellStyle name="Percent 3 2 3 3 12 2 2" xfId="58577"/>
    <cellStyle name="Percent 3 2 3 3 12 3" xfId="45980"/>
    <cellStyle name="Percent 3 2 3 3 12 4" xfId="35966"/>
    <cellStyle name="Percent 3 2 3 3 13" xfId="14966"/>
    <cellStyle name="Percent 3 2 3 3 13 2" xfId="50183"/>
    <cellStyle name="Percent 3 2 3 3 13 3" xfId="27572"/>
    <cellStyle name="Percent 3 2 3 3 14" xfId="12380"/>
    <cellStyle name="Percent 3 2 3 3 14 2" xfId="47598"/>
    <cellStyle name="Percent 3 2 3 3 15" xfId="37585"/>
    <cellStyle name="Percent 3 2 3 3 16" xfId="24987"/>
    <cellStyle name="Percent 3 2 3 3 17" xfId="60200"/>
    <cellStyle name="Percent 3 2 3 3 2" xfId="1732"/>
    <cellStyle name="Percent 3 2 3 3 2 10" xfId="10751"/>
    <cellStyle name="Percent 3 2 3 3 2 10 2" xfId="23362"/>
    <cellStyle name="Percent 3 2 3 3 2 10 2 2" xfId="58578"/>
    <cellStyle name="Percent 3 2 3 3 2 10 3" xfId="45981"/>
    <cellStyle name="Percent 3 2 3 3 2 10 4" xfId="35967"/>
    <cellStyle name="Percent 3 2 3 3 2 11" xfId="15121"/>
    <cellStyle name="Percent 3 2 3 3 2 11 2" xfId="50337"/>
    <cellStyle name="Percent 3 2 3 3 2 11 3" xfId="27726"/>
    <cellStyle name="Percent 3 2 3 3 2 12" xfId="12534"/>
    <cellStyle name="Percent 3 2 3 3 2 12 2" xfId="47752"/>
    <cellStyle name="Percent 3 2 3 3 2 13" xfId="37740"/>
    <cellStyle name="Percent 3 2 3 3 2 14" xfId="25141"/>
    <cellStyle name="Percent 3 2 3 3 2 15" xfId="60354"/>
    <cellStyle name="Percent 3 2 3 3 2 2" xfId="3257"/>
    <cellStyle name="Percent 3 2 3 3 2 2 10" xfId="25625"/>
    <cellStyle name="Percent 3 2 3 3 2 2 11" xfId="61160"/>
    <cellStyle name="Percent 3 2 3 3 2 2 2" xfId="5057"/>
    <cellStyle name="Percent 3 2 3 3 2 2 2 2" xfId="17703"/>
    <cellStyle name="Percent 3 2 3 3 2 2 2 2 2" xfId="52919"/>
    <cellStyle name="Percent 3 2 3 3 2 2 2 2 3" xfId="30308"/>
    <cellStyle name="Percent 3 2 3 3 2 2 2 3" xfId="14149"/>
    <cellStyle name="Percent 3 2 3 3 2 2 2 3 2" xfId="49367"/>
    <cellStyle name="Percent 3 2 3 3 2 2 2 4" xfId="40322"/>
    <cellStyle name="Percent 3 2 3 3 2 2 2 5" xfId="26756"/>
    <cellStyle name="Percent 3 2 3 3 2 2 3" xfId="6527"/>
    <cellStyle name="Percent 3 2 3 3 2 2 3 2" xfId="19157"/>
    <cellStyle name="Percent 3 2 3 3 2 2 3 2 2" xfId="54373"/>
    <cellStyle name="Percent 3 2 3 3 2 2 3 3" xfId="41776"/>
    <cellStyle name="Percent 3 2 3 3 2 2 3 4" xfId="31762"/>
    <cellStyle name="Percent 3 2 3 3 2 2 4" xfId="7986"/>
    <cellStyle name="Percent 3 2 3 3 2 2 4 2" xfId="20611"/>
    <cellStyle name="Percent 3 2 3 3 2 2 4 2 2" xfId="55827"/>
    <cellStyle name="Percent 3 2 3 3 2 2 4 3" xfId="43230"/>
    <cellStyle name="Percent 3 2 3 3 2 2 4 4" xfId="33216"/>
    <cellStyle name="Percent 3 2 3 3 2 2 5" xfId="9767"/>
    <cellStyle name="Percent 3 2 3 3 2 2 5 2" xfId="22387"/>
    <cellStyle name="Percent 3 2 3 3 2 2 5 2 2" xfId="57603"/>
    <cellStyle name="Percent 3 2 3 3 2 2 5 3" xfId="45006"/>
    <cellStyle name="Percent 3 2 3 3 2 2 5 4" xfId="34992"/>
    <cellStyle name="Percent 3 2 3 3 2 2 6" xfId="11560"/>
    <cellStyle name="Percent 3 2 3 3 2 2 6 2" xfId="24163"/>
    <cellStyle name="Percent 3 2 3 3 2 2 6 2 2" xfId="59379"/>
    <cellStyle name="Percent 3 2 3 3 2 2 6 3" xfId="46782"/>
    <cellStyle name="Percent 3 2 3 3 2 2 6 4" xfId="36768"/>
    <cellStyle name="Percent 3 2 3 3 2 2 7" xfId="15927"/>
    <cellStyle name="Percent 3 2 3 3 2 2 7 2" xfId="51143"/>
    <cellStyle name="Percent 3 2 3 3 2 2 7 3" xfId="28532"/>
    <cellStyle name="Percent 3 2 3 3 2 2 8" xfId="13018"/>
    <cellStyle name="Percent 3 2 3 3 2 2 8 2" xfId="48236"/>
    <cellStyle name="Percent 3 2 3 3 2 2 9" xfId="38546"/>
    <cellStyle name="Percent 3 2 3 3 2 3" xfId="3586"/>
    <cellStyle name="Percent 3 2 3 3 2 3 10" xfId="27081"/>
    <cellStyle name="Percent 3 2 3 3 2 3 11" xfId="61485"/>
    <cellStyle name="Percent 3 2 3 3 2 3 2" xfId="5382"/>
    <cellStyle name="Percent 3 2 3 3 2 3 2 2" xfId="18028"/>
    <cellStyle name="Percent 3 2 3 3 2 3 2 2 2" xfId="53244"/>
    <cellStyle name="Percent 3 2 3 3 2 3 2 3" xfId="40647"/>
    <cellStyle name="Percent 3 2 3 3 2 3 2 4" xfId="30633"/>
    <cellStyle name="Percent 3 2 3 3 2 3 3" xfId="6852"/>
    <cellStyle name="Percent 3 2 3 3 2 3 3 2" xfId="19482"/>
    <cellStyle name="Percent 3 2 3 3 2 3 3 2 2" xfId="54698"/>
    <cellStyle name="Percent 3 2 3 3 2 3 3 3" xfId="42101"/>
    <cellStyle name="Percent 3 2 3 3 2 3 3 4" xfId="32087"/>
    <cellStyle name="Percent 3 2 3 3 2 3 4" xfId="8311"/>
    <cellStyle name="Percent 3 2 3 3 2 3 4 2" xfId="20936"/>
    <cellStyle name="Percent 3 2 3 3 2 3 4 2 2" xfId="56152"/>
    <cellStyle name="Percent 3 2 3 3 2 3 4 3" xfId="43555"/>
    <cellStyle name="Percent 3 2 3 3 2 3 4 4" xfId="33541"/>
    <cellStyle name="Percent 3 2 3 3 2 3 5" xfId="10092"/>
    <cellStyle name="Percent 3 2 3 3 2 3 5 2" xfId="22712"/>
    <cellStyle name="Percent 3 2 3 3 2 3 5 2 2" xfId="57928"/>
    <cellStyle name="Percent 3 2 3 3 2 3 5 3" xfId="45331"/>
    <cellStyle name="Percent 3 2 3 3 2 3 5 4" xfId="35317"/>
    <cellStyle name="Percent 3 2 3 3 2 3 6" xfId="11885"/>
    <cellStyle name="Percent 3 2 3 3 2 3 6 2" xfId="24488"/>
    <cellStyle name="Percent 3 2 3 3 2 3 6 2 2" xfId="59704"/>
    <cellStyle name="Percent 3 2 3 3 2 3 6 3" xfId="47107"/>
    <cellStyle name="Percent 3 2 3 3 2 3 6 4" xfId="37093"/>
    <cellStyle name="Percent 3 2 3 3 2 3 7" xfId="16252"/>
    <cellStyle name="Percent 3 2 3 3 2 3 7 2" xfId="51468"/>
    <cellStyle name="Percent 3 2 3 3 2 3 7 3" xfId="28857"/>
    <cellStyle name="Percent 3 2 3 3 2 3 8" xfId="14474"/>
    <cellStyle name="Percent 3 2 3 3 2 3 8 2" xfId="49692"/>
    <cellStyle name="Percent 3 2 3 3 2 3 9" xfId="38871"/>
    <cellStyle name="Percent 3 2 3 3 2 4" xfId="2748"/>
    <cellStyle name="Percent 3 2 3 3 2 4 10" xfId="26272"/>
    <cellStyle name="Percent 3 2 3 3 2 4 11" xfId="60676"/>
    <cellStyle name="Percent 3 2 3 3 2 4 2" xfId="4573"/>
    <cellStyle name="Percent 3 2 3 3 2 4 2 2" xfId="17219"/>
    <cellStyle name="Percent 3 2 3 3 2 4 2 2 2" xfId="52435"/>
    <cellStyle name="Percent 3 2 3 3 2 4 2 3" xfId="39838"/>
    <cellStyle name="Percent 3 2 3 3 2 4 2 4" xfId="29824"/>
    <cellStyle name="Percent 3 2 3 3 2 4 3" xfId="6043"/>
    <cellStyle name="Percent 3 2 3 3 2 4 3 2" xfId="18673"/>
    <cellStyle name="Percent 3 2 3 3 2 4 3 2 2" xfId="53889"/>
    <cellStyle name="Percent 3 2 3 3 2 4 3 3" xfId="41292"/>
    <cellStyle name="Percent 3 2 3 3 2 4 3 4" xfId="31278"/>
    <cellStyle name="Percent 3 2 3 3 2 4 4" xfId="7502"/>
    <cellStyle name="Percent 3 2 3 3 2 4 4 2" xfId="20127"/>
    <cellStyle name="Percent 3 2 3 3 2 4 4 2 2" xfId="55343"/>
    <cellStyle name="Percent 3 2 3 3 2 4 4 3" xfId="42746"/>
    <cellStyle name="Percent 3 2 3 3 2 4 4 4" xfId="32732"/>
    <cellStyle name="Percent 3 2 3 3 2 4 5" xfId="9283"/>
    <cellStyle name="Percent 3 2 3 3 2 4 5 2" xfId="21903"/>
    <cellStyle name="Percent 3 2 3 3 2 4 5 2 2" xfId="57119"/>
    <cellStyle name="Percent 3 2 3 3 2 4 5 3" xfId="44522"/>
    <cellStyle name="Percent 3 2 3 3 2 4 5 4" xfId="34508"/>
    <cellStyle name="Percent 3 2 3 3 2 4 6" xfId="11076"/>
    <cellStyle name="Percent 3 2 3 3 2 4 6 2" xfId="23679"/>
    <cellStyle name="Percent 3 2 3 3 2 4 6 2 2" xfId="58895"/>
    <cellStyle name="Percent 3 2 3 3 2 4 6 3" xfId="46298"/>
    <cellStyle name="Percent 3 2 3 3 2 4 6 4" xfId="36284"/>
    <cellStyle name="Percent 3 2 3 3 2 4 7" xfId="15443"/>
    <cellStyle name="Percent 3 2 3 3 2 4 7 2" xfId="50659"/>
    <cellStyle name="Percent 3 2 3 3 2 4 7 3" xfId="28048"/>
    <cellStyle name="Percent 3 2 3 3 2 4 8" xfId="13665"/>
    <cellStyle name="Percent 3 2 3 3 2 4 8 2" xfId="48883"/>
    <cellStyle name="Percent 3 2 3 3 2 4 9" xfId="38062"/>
    <cellStyle name="Percent 3 2 3 3 2 5" xfId="3911"/>
    <cellStyle name="Percent 3 2 3 3 2 5 2" xfId="8634"/>
    <cellStyle name="Percent 3 2 3 3 2 5 2 2" xfId="21259"/>
    <cellStyle name="Percent 3 2 3 3 2 5 2 2 2" xfId="56475"/>
    <cellStyle name="Percent 3 2 3 3 2 5 2 3" xfId="43878"/>
    <cellStyle name="Percent 3 2 3 3 2 5 2 4" xfId="33864"/>
    <cellStyle name="Percent 3 2 3 3 2 5 3" xfId="10415"/>
    <cellStyle name="Percent 3 2 3 3 2 5 3 2" xfId="23035"/>
    <cellStyle name="Percent 3 2 3 3 2 5 3 2 2" xfId="58251"/>
    <cellStyle name="Percent 3 2 3 3 2 5 3 3" xfId="45654"/>
    <cellStyle name="Percent 3 2 3 3 2 5 3 4" xfId="35640"/>
    <cellStyle name="Percent 3 2 3 3 2 5 4" xfId="12210"/>
    <cellStyle name="Percent 3 2 3 3 2 5 4 2" xfId="24811"/>
    <cellStyle name="Percent 3 2 3 3 2 5 4 2 2" xfId="60027"/>
    <cellStyle name="Percent 3 2 3 3 2 5 4 3" xfId="47430"/>
    <cellStyle name="Percent 3 2 3 3 2 5 4 4" xfId="37416"/>
    <cellStyle name="Percent 3 2 3 3 2 5 5" xfId="16575"/>
    <cellStyle name="Percent 3 2 3 3 2 5 5 2" xfId="51791"/>
    <cellStyle name="Percent 3 2 3 3 2 5 5 3" xfId="29180"/>
    <cellStyle name="Percent 3 2 3 3 2 5 6" xfId="14797"/>
    <cellStyle name="Percent 3 2 3 3 2 5 6 2" xfId="50015"/>
    <cellStyle name="Percent 3 2 3 3 2 5 7" xfId="39194"/>
    <cellStyle name="Percent 3 2 3 3 2 5 8" xfId="27404"/>
    <cellStyle name="Percent 3 2 3 3 2 6" xfId="4251"/>
    <cellStyle name="Percent 3 2 3 3 2 6 2" xfId="16897"/>
    <cellStyle name="Percent 3 2 3 3 2 6 2 2" xfId="52113"/>
    <cellStyle name="Percent 3 2 3 3 2 6 2 3" xfId="29502"/>
    <cellStyle name="Percent 3 2 3 3 2 6 3" xfId="13343"/>
    <cellStyle name="Percent 3 2 3 3 2 6 3 2" xfId="48561"/>
    <cellStyle name="Percent 3 2 3 3 2 6 4" xfId="39516"/>
    <cellStyle name="Percent 3 2 3 3 2 6 5" xfId="25950"/>
    <cellStyle name="Percent 3 2 3 3 2 7" xfId="5721"/>
    <cellStyle name="Percent 3 2 3 3 2 7 2" xfId="18351"/>
    <cellStyle name="Percent 3 2 3 3 2 7 2 2" xfId="53567"/>
    <cellStyle name="Percent 3 2 3 3 2 7 3" xfId="40970"/>
    <cellStyle name="Percent 3 2 3 3 2 7 4" xfId="30956"/>
    <cellStyle name="Percent 3 2 3 3 2 8" xfId="7180"/>
    <cellStyle name="Percent 3 2 3 3 2 8 2" xfId="19805"/>
    <cellStyle name="Percent 3 2 3 3 2 8 2 2" xfId="55021"/>
    <cellStyle name="Percent 3 2 3 3 2 8 3" xfId="42424"/>
    <cellStyle name="Percent 3 2 3 3 2 8 4" xfId="32410"/>
    <cellStyle name="Percent 3 2 3 3 2 9" xfId="8961"/>
    <cellStyle name="Percent 3 2 3 3 2 9 2" xfId="21581"/>
    <cellStyle name="Percent 3 2 3 3 2 9 2 2" xfId="56797"/>
    <cellStyle name="Percent 3 2 3 3 2 9 3" xfId="44200"/>
    <cellStyle name="Percent 3 2 3 3 2 9 4" xfId="34186"/>
    <cellStyle name="Percent 3 2 3 3 3" xfId="3098"/>
    <cellStyle name="Percent 3 2 3 3 3 10" xfId="25469"/>
    <cellStyle name="Percent 3 2 3 3 3 11" xfId="61004"/>
    <cellStyle name="Percent 3 2 3 3 3 2" xfId="4901"/>
    <cellStyle name="Percent 3 2 3 3 3 2 2" xfId="17547"/>
    <cellStyle name="Percent 3 2 3 3 3 2 2 2" xfId="52763"/>
    <cellStyle name="Percent 3 2 3 3 3 2 2 3" xfId="30152"/>
    <cellStyle name="Percent 3 2 3 3 3 2 3" xfId="13993"/>
    <cellStyle name="Percent 3 2 3 3 3 2 3 2" xfId="49211"/>
    <cellStyle name="Percent 3 2 3 3 3 2 4" xfId="40166"/>
    <cellStyle name="Percent 3 2 3 3 3 2 5" xfId="26600"/>
    <cellStyle name="Percent 3 2 3 3 3 3" xfId="6371"/>
    <cellStyle name="Percent 3 2 3 3 3 3 2" xfId="19001"/>
    <cellStyle name="Percent 3 2 3 3 3 3 2 2" xfId="54217"/>
    <cellStyle name="Percent 3 2 3 3 3 3 3" xfId="41620"/>
    <cellStyle name="Percent 3 2 3 3 3 3 4" xfId="31606"/>
    <cellStyle name="Percent 3 2 3 3 3 4" xfId="7830"/>
    <cellStyle name="Percent 3 2 3 3 3 4 2" xfId="20455"/>
    <cellStyle name="Percent 3 2 3 3 3 4 2 2" xfId="55671"/>
    <cellStyle name="Percent 3 2 3 3 3 4 3" xfId="43074"/>
    <cellStyle name="Percent 3 2 3 3 3 4 4" xfId="33060"/>
    <cellStyle name="Percent 3 2 3 3 3 5" xfId="9611"/>
    <cellStyle name="Percent 3 2 3 3 3 5 2" xfId="22231"/>
    <cellStyle name="Percent 3 2 3 3 3 5 2 2" xfId="57447"/>
    <cellStyle name="Percent 3 2 3 3 3 5 3" xfId="44850"/>
    <cellStyle name="Percent 3 2 3 3 3 5 4" xfId="34836"/>
    <cellStyle name="Percent 3 2 3 3 3 6" xfId="11404"/>
    <cellStyle name="Percent 3 2 3 3 3 6 2" xfId="24007"/>
    <cellStyle name="Percent 3 2 3 3 3 6 2 2" xfId="59223"/>
    <cellStyle name="Percent 3 2 3 3 3 6 3" xfId="46626"/>
    <cellStyle name="Percent 3 2 3 3 3 6 4" xfId="36612"/>
    <cellStyle name="Percent 3 2 3 3 3 7" xfId="15771"/>
    <cellStyle name="Percent 3 2 3 3 3 7 2" xfId="50987"/>
    <cellStyle name="Percent 3 2 3 3 3 7 3" xfId="28376"/>
    <cellStyle name="Percent 3 2 3 3 3 8" xfId="12862"/>
    <cellStyle name="Percent 3 2 3 3 3 8 2" xfId="48080"/>
    <cellStyle name="Percent 3 2 3 3 3 9" xfId="38390"/>
    <cellStyle name="Percent 3 2 3 3 4" xfId="2924"/>
    <cellStyle name="Percent 3 2 3 3 4 10" xfId="25309"/>
    <cellStyle name="Percent 3 2 3 3 4 11" xfId="60844"/>
    <cellStyle name="Percent 3 2 3 3 4 2" xfId="4741"/>
    <cellStyle name="Percent 3 2 3 3 4 2 2" xfId="17387"/>
    <cellStyle name="Percent 3 2 3 3 4 2 2 2" xfId="52603"/>
    <cellStyle name="Percent 3 2 3 3 4 2 2 3" xfId="29992"/>
    <cellStyle name="Percent 3 2 3 3 4 2 3" xfId="13833"/>
    <cellStyle name="Percent 3 2 3 3 4 2 3 2" xfId="49051"/>
    <cellStyle name="Percent 3 2 3 3 4 2 4" xfId="40006"/>
    <cellStyle name="Percent 3 2 3 3 4 2 5" xfId="26440"/>
    <cellStyle name="Percent 3 2 3 3 4 3" xfId="6211"/>
    <cellStyle name="Percent 3 2 3 3 4 3 2" xfId="18841"/>
    <cellStyle name="Percent 3 2 3 3 4 3 2 2" xfId="54057"/>
    <cellStyle name="Percent 3 2 3 3 4 3 3" xfId="41460"/>
    <cellStyle name="Percent 3 2 3 3 4 3 4" xfId="31446"/>
    <cellStyle name="Percent 3 2 3 3 4 4" xfId="7670"/>
    <cellStyle name="Percent 3 2 3 3 4 4 2" xfId="20295"/>
    <cellStyle name="Percent 3 2 3 3 4 4 2 2" xfId="55511"/>
    <cellStyle name="Percent 3 2 3 3 4 4 3" xfId="42914"/>
    <cellStyle name="Percent 3 2 3 3 4 4 4" xfId="32900"/>
    <cellStyle name="Percent 3 2 3 3 4 5" xfId="9451"/>
    <cellStyle name="Percent 3 2 3 3 4 5 2" xfId="22071"/>
    <cellStyle name="Percent 3 2 3 3 4 5 2 2" xfId="57287"/>
    <cellStyle name="Percent 3 2 3 3 4 5 3" xfId="44690"/>
    <cellStyle name="Percent 3 2 3 3 4 5 4" xfId="34676"/>
    <cellStyle name="Percent 3 2 3 3 4 6" xfId="11244"/>
    <cellStyle name="Percent 3 2 3 3 4 6 2" xfId="23847"/>
    <cellStyle name="Percent 3 2 3 3 4 6 2 2" xfId="59063"/>
    <cellStyle name="Percent 3 2 3 3 4 6 3" xfId="46466"/>
    <cellStyle name="Percent 3 2 3 3 4 6 4" xfId="36452"/>
    <cellStyle name="Percent 3 2 3 3 4 7" xfId="15611"/>
    <cellStyle name="Percent 3 2 3 3 4 7 2" xfId="50827"/>
    <cellStyle name="Percent 3 2 3 3 4 7 3" xfId="28216"/>
    <cellStyle name="Percent 3 2 3 3 4 8" xfId="12702"/>
    <cellStyle name="Percent 3 2 3 3 4 8 2" xfId="47920"/>
    <cellStyle name="Percent 3 2 3 3 4 9" xfId="38230"/>
    <cellStyle name="Percent 3 2 3 3 5" xfId="3432"/>
    <cellStyle name="Percent 3 2 3 3 5 10" xfId="26927"/>
    <cellStyle name="Percent 3 2 3 3 5 11" xfId="61331"/>
    <cellStyle name="Percent 3 2 3 3 5 2" xfId="5228"/>
    <cellStyle name="Percent 3 2 3 3 5 2 2" xfId="17874"/>
    <cellStyle name="Percent 3 2 3 3 5 2 2 2" xfId="53090"/>
    <cellStyle name="Percent 3 2 3 3 5 2 3" xfId="40493"/>
    <cellStyle name="Percent 3 2 3 3 5 2 4" xfId="30479"/>
    <cellStyle name="Percent 3 2 3 3 5 3" xfId="6698"/>
    <cellStyle name="Percent 3 2 3 3 5 3 2" xfId="19328"/>
    <cellStyle name="Percent 3 2 3 3 5 3 2 2" xfId="54544"/>
    <cellStyle name="Percent 3 2 3 3 5 3 3" xfId="41947"/>
    <cellStyle name="Percent 3 2 3 3 5 3 4" xfId="31933"/>
    <cellStyle name="Percent 3 2 3 3 5 4" xfId="8157"/>
    <cellStyle name="Percent 3 2 3 3 5 4 2" xfId="20782"/>
    <cellStyle name="Percent 3 2 3 3 5 4 2 2" xfId="55998"/>
    <cellStyle name="Percent 3 2 3 3 5 4 3" xfId="43401"/>
    <cellStyle name="Percent 3 2 3 3 5 4 4" xfId="33387"/>
    <cellStyle name="Percent 3 2 3 3 5 5" xfId="9938"/>
    <cellStyle name="Percent 3 2 3 3 5 5 2" xfId="22558"/>
    <cellStyle name="Percent 3 2 3 3 5 5 2 2" xfId="57774"/>
    <cellStyle name="Percent 3 2 3 3 5 5 3" xfId="45177"/>
    <cellStyle name="Percent 3 2 3 3 5 5 4" xfId="35163"/>
    <cellStyle name="Percent 3 2 3 3 5 6" xfId="11731"/>
    <cellStyle name="Percent 3 2 3 3 5 6 2" xfId="24334"/>
    <cellStyle name="Percent 3 2 3 3 5 6 2 2" xfId="59550"/>
    <cellStyle name="Percent 3 2 3 3 5 6 3" xfId="46953"/>
    <cellStyle name="Percent 3 2 3 3 5 6 4" xfId="36939"/>
    <cellStyle name="Percent 3 2 3 3 5 7" xfId="16098"/>
    <cellStyle name="Percent 3 2 3 3 5 7 2" xfId="51314"/>
    <cellStyle name="Percent 3 2 3 3 5 7 3" xfId="28703"/>
    <cellStyle name="Percent 3 2 3 3 5 8" xfId="14320"/>
    <cellStyle name="Percent 3 2 3 3 5 8 2" xfId="49538"/>
    <cellStyle name="Percent 3 2 3 3 5 9" xfId="38717"/>
    <cellStyle name="Percent 3 2 3 3 6" xfId="2593"/>
    <cellStyle name="Percent 3 2 3 3 6 10" xfId="26118"/>
    <cellStyle name="Percent 3 2 3 3 6 11" xfId="60522"/>
    <cellStyle name="Percent 3 2 3 3 6 2" xfId="4419"/>
    <cellStyle name="Percent 3 2 3 3 6 2 2" xfId="17065"/>
    <cellStyle name="Percent 3 2 3 3 6 2 2 2" xfId="52281"/>
    <cellStyle name="Percent 3 2 3 3 6 2 3" xfId="39684"/>
    <cellStyle name="Percent 3 2 3 3 6 2 4" xfId="29670"/>
    <cellStyle name="Percent 3 2 3 3 6 3" xfId="5889"/>
    <cellStyle name="Percent 3 2 3 3 6 3 2" xfId="18519"/>
    <cellStyle name="Percent 3 2 3 3 6 3 2 2" xfId="53735"/>
    <cellStyle name="Percent 3 2 3 3 6 3 3" xfId="41138"/>
    <cellStyle name="Percent 3 2 3 3 6 3 4" xfId="31124"/>
    <cellStyle name="Percent 3 2 3 3 6 4" xfId="7348"/>
    <cellStyle name="Percent 3 2 3 3 6 4 2" xfId="19973"/>
    <cellStyle name="Percent 3 2 3 3 6 4 2 2" xfId="55189"/>
    <cellStyle name="Percent 3 2 3 3 6 4 3" xfId="42592"/>
    <cellStyle name="Percent 3 2 3 3 6 4 4" xfId="32578"/>
    <cellStyle name="Percent 3 2 3 3 6 5" xfId="9129"/>
    <cellStyle name="Percent 3 2 3 3 6 5 2" xfId="21749"/>
    <cellStyle name="Percent 3 2 3 3 6 5 2 2" xfId="56965"/>
    <cellStyle name="Percent 3 2 3 3 6 5 3" xfId="44368"/>
    <cellStyle name="Percent 3 2 3 3 6 5 4" xfId="34354"/>
    <cellStyle name="Percent 3 2 3 3 6 6" xfId="10922"/>
    <cellStyle name="Percent 3 2 3 3 6 6 2" xfId="23525"/>
    <cellStyle name="Percent 3 2 3 3 6 6 2 2" xfId="58741"/>
    <cellStyle name="Percent 3 2 3 3 6 6 3" xfId="46144"/>
    <cellStyle name="Percent 3 2 3 3 6 6 4" xfId="36130"/>
    <cellStyle name="Percent 3 2 3 3 6 7" xfId="15289"/>
    <cellStyle name="Percent 3 2 3 3 6 7 2" xfId="50505"/>
    <cellStyle name="Percent 3 2 3 3 6 7 3" xfId="27894"/>
    <cellStyle name="Percent 3 2 3 3 6 8" xfId="13511"/>
    <cellStyle name="Percent 3 2 3 3 6 8 2" xfId="48729"/>
    <cellStyle name="Percent 3 2 3 3 6 9" xfId="37908"/>
    <cellStyle name="Percent 3 2 3 3 7" xfId="3756"/>
    <cellStyle name="Percent 3 2 3 3 7 2" xfId="8480"/>
    <cellStyle name="Percent 3 2 3 3 7 2 2" xfId="21105"/>
    <cellStyle name="Percent 3 2 3 3 7 2 2 2" xfId="56321"/>
    <cellStyle name="Percent 3 2 3 3 7 2 3" xfId="43724"/>
    <cellStyle name="Percent 3 2 3 3 7 2 4" xfId="33710"/>
    <cellStyle name="Percent 3 2 3 3 7 3" xfId="10261"/>
    <cellStyle name="Percent 3 2 3 3 7 3 2" xfId="22881"/>
    <cellStyle name="Percent 3 2 3 3 7 3 2 2" xfId="58097"/>
    <cellStyle name="Percent 3 2 3 3 7 3 3" xfId="45500"/>
    <cellStyle name="Percent 3 2 3 3 7 3 4" xfId="35486"/>
    <cellStyle name="Percent 3 2 3 3 7 4" xfId="12056"/>
    <cellStyle name="Percent 3 2 3 3 7 4 2" xfId="24657"/>
    <cellStyle name="Percent 3 2 3 3 7 4 2 2" xfId="59873"/>
    <cellStyle name="Percent 3 2 3 3 7 4 3" xfId="47276"/>
    <cellStyle name="Percent 3 2 3 3 7 4 4" xfId="37262"/>
    <cellStyle name="Percent 3 2 3 3 7 5" xfId="16421"/>
    <cellStyle name="Percent 3 2 3 3 7 5 2" xfId="51637"/>
    <cellStyle name="Percent 3 2 3 3 7 5 3" xfId="29026"/>
    <cellStyle name="Percent 3 2 3 3 7 6" xfId="14643"/>
    <cellStyle name="Percent 3 2 3 3 7 6 2" xfId="49861"/>
    <cellStyle name="Percent 3 2 3 3 7 7" xfId="39040"/>
    <cellStyle name="Percent 3 2 3 3 7 8" xfId="27250"/>
    <cellStyle name="Percent 3 2 3 3 8" xfId="4094"/>
    <cellStyle name="Percent 3 2 3 3 8 2" xfId="16743"/>
    <cellStyle name="Percent 3 2 3 3 8 2 2" xfId="51959"/>
    <cellStyle name="Percent 3 2 3 3 8 2 3" xfId="29348"/>
    <cellStyle name="Percent 3 2 3 3 8 3" xfId="13189"/>
    <cellStyle name="Percent 3 2 3 3 8 3 2" xfId="48407"/>
    <cellStyle name="Percent 3 2 3 3 8 4" xfId="39362"/>
    <cellStyle name="Percent 3 2 3 3 8 5" xfId="25796"/>
    <cellStyle name="Percent 3 2 3 3 9" xfId="5567"/>
    <cellStyle name="Percent 3 2 3 3 9 2" xfId="18197"/>
    <cellStyle name="Percent 3 2 3 3 9 2 2" xfId="53413"/>
    <cellStyle name="Percent 3 2 3 3 9 3" xfId="40816"/>
    <cellStyle name="Percent 3 2 3 3 9 4" xfId="30802"/>
    <cellStyle name="Percent 3 2 3 4" xfId="1733"/>
    <cellStyle name="Percent 3 2 3 4 10" xfId="10752"/>
    <cellStyle name="Percent 3 2 3 4 10 2" xfId="23363"/>
    <cellStyle name="Percent 3 2 3 4 10 2 2" xfId="58579"/>
    <cellStyle name="Percent 3 2 3 4 10 3" xfId="45982"/>
    <cellStyle name="Percent 3 2 3 4 10 4" xfId="35968"/>
    <cellStyle name="Percent 3 2 3 4 11" xfId="15047"/>
    <cellStyle name="Percent 3 2 3 4 11 2" xfId="50263"/>
    <cellStyle name="Percent 3 2 3 4 11 3" xfId="27652"/>
    <cellStyle name="Percent 3 2 3 4 12" xfId="12460"/>
    <cellStyle name="Percent 3 2 3 4 12 2" xfId="47678"/>
    <cellStyle name="Percent 3 2 3 4 13" xfId="37666"/>
    <cellStyle name="Percent 3 2 3 4 14" xfId="25067"/>
    <cellStyle name="Percent 3 2 3 4 15" xfId="60280"/>
    <cellStyle name="Percent 3 2 3 4 2" xfId="3183"/>
    <cellStyle name="Percent 3 2 3 4 2 10" xfId="25551"/>
    <cellStyle name="Percent 3 2 3 4 2 11" xfId="61086"/>
    <cellStyle name="Percent 3 2 3 4 2 2" xfId="4983"/>
    <cellStyle name="Percent 3 2 3 4 2 2 2" xfId="17629"/>
    <cellStyle name="Percent 3 2 3 4 2 2 2 2" xfId="52845"/>
    <cellStyle name="Percent 3 2 3 4 2 2 2 3" xfId="30234"/>
    <cellStyle name="Percent 3 2 3 4 2 2 3" xfId="14075"/>
    <cellStyle name="Percent 3 2 3 4 2 2 3 2" xfId="49293"/>
    <cellStyle name="Percent 3 2 3 4 2 2 4" xfId="40248"/>
    <cellStyle name="Percent 3 2 3 4 2 2 5" xfId="26682"/>
    <cellStyle name="Percent 3 2 3 4 2 3" xfId="6453"/>
    <cellStyle name="Percent 3 2 3 4 2 3 2" xfId="19083"/>
    <cellStyle name="Percent 3 2 3 4 2 3 2 2" xfId="54299"/>
    <cellStyle name="Percent 3 2 3 4 2 3 3" xfId="41702"/>
    <cellStyle name="Percent 3 2 3 4 2 3 4" xfId="31688"/>
    <cellStyle name="Percent 3 2 3 4 2 4" xfId="7912"/>
    <cellStyle name="Percent 3 2 3 4 2 4 2" xfId="20537"/>
    <cellStyle name="Percent 3 2 3 4 2 4 2 2" xfId="55753"/>
    <cellStyle name="Percent 3 2 3 4 2 4 3" xfId="43156"/>
    <cellStyle name="Percent 3 2 3 4 2 4 4" xfId="33142"/>
    <cellStyle name="Percent 3 2 3 4 2 5" xfId="9693"/>
    <cellStyle name="Percent 3 2 3 4 2 5 2" xfId="22313"/>
    <cellStyle name="Percent 3 2 3 4 2 5 2 2" xfId="57529"/>
    <cellStyle name="Percent 3 2 3 4 2 5 3" xfId="44932"/>
    <cellStyle name="Percent 3 2 3 4 2 5 4" xfId="34918"/>
    <cellStyle name="Percent 3 2 3 4 2 6" xfId="11486"/>
    <cellStyle name="Percent 3 2 3 4 2 6 2" xfId="24089"/>
    <cellStyle name="Percent 3 2 3 4 2 6 2 2" xfId="59305"/>
    <cellStyle name="Percent 3 2 3 4 2 6 3" xfId="46708"/>
    <cellStyle name="Percent 3 2 3 4 2 6 4" xfId="36694"/>
    <cellStyle name="Percent 3 2 3 4 2 7" xfId="15853"/>
    <cellStyle name="Percent 3 2 3 4 2 7 2" xfId="51069"/>
    <cellStyle name="Percent 3 2 3 4 2 7 3" xfId="28458"/>
    <cellStyle name="Percent 3 2 3 4 2 8" xfId="12944"/>
    <cellStyle name="Percent 3 2 3 4 2 8 2" xfId="48162"/>
    <cellStyle name="Percent 3 2 3 4 2 9" xfId="38472"/>
    <cellStyle name="Percent 3 2 3 4 3" xfId="3512"/>
    <cellStyle name="Percent 3 2 3 4 3 10" xfId="27007"/>
    <cellStyle name="Percent 3 2 3 4 3 11" xfId="61411"/>
    <cellStyle name="Percent 3 2 3 4 3 2" xfId="5308"/>
    <cellStyle name="Percent 3 2 3 4 3 2 2" xfId="17954"/>
    <cellStyle name="Percent 3 2 3 4 3 2 2 2" xfId="53170"/>
    <cellStyle name="Percent 3 2 3 4 3 2 3" xfId="40573"/>
    <cellStyle name="Percent 3 2 3 4 3 2 4" xfId="30559"/>
    <cellStyle name="Percent 3 2 3 4 3 3" xfId="6778"/>
    <cellStyle name="Percent 3 2 3 4 3 3 2" xfId="19408"/>
    <cellStyle name="Percent 3 2 3 4 3 3 2 2" xfId="54624"/>
    <cellStyle name="Percent 3 2 3 4 3 3 3" xfId="42027"/>
    <cellStyle name="Percent 3 2 3 4 3 3 4" xfId="32013"/>
    <cellStyle name="Percent 3 2 3 4 3 4" xfId="8237"/>
    <cellStyle name="Percent 3 2 3 4 3 4 2" xfId="20862"/>
    <cellStyle name="Percent 3 2 3 4 3 4 2 2" xfId="56078"/>
    <cellStyle name="Percent 3 2 3 4 3 4 3" xfId="43481"/>
    <cellStyle name="Percent 3 2 3 4 3 4 4" xfId="33467"/>
    <cellStyle name="Percent 3 2 3 4 3 5" xfId="10018"/>
    <cellStyle name="Percent 3 2 3 4 3 5 2" xfId="22638"/>
    <cellStyle name="Percent 3 2 3 4 3 5 2 2" xfId="57854"/>
    <cellStyle name="Percent 3 2 3 4 3 5 3" xfId="45257"/>
    <cellStyle name="Percent 3 2 3 4 3 5 4" xfId="35243"/>
    <cellStyle name="Percent 3 2 3 4 3 6" xfId="11811"/>
    <cellStyle name="Percent 3 2 3 4 3 6 2" xfId="24414"/>
    <cellStyle name="Percent 3 2 3 4 3 6 2 2" xfId="59630"/>
    <cellStyle name="Percent 3 2 3 4 3 6 3" xfId="47033"/>
    <cellStyle name="Percent 3 2 3 4 3 6 4" xfId="37019"/>
    <cellStyle name="Percent 3 2 3 4 3 7" xfId="16178"/>
    <cellStyle name="Percent 3 2 3 4 3 7 2" xfId="51394"/>
    <cellStyle name="Percent 3 2 3 4 3 7 3" xfId="28783"/>
    <cellStyle name="Percent 3 2 3 4 3 8" xfId="14400"/>
    <cellStyle name="Percent 3 2 3 4 3 8 2" xfId="49618"/>
    <cellStyle name="Percent 3 2 3 4 3 9" xfId="38797"/>
    <cellStyle name="Percent 3 2 3 4 4" xfId="2674"/>
    <cellStyle name="Percent 3 2 3 4 4 10" xfId="26198"/>
    <cellStyle name="Percent 3 2 3 4 4 11" xfId="60602"/>
    <cellStyle name="Percent 3 2 3 4 4 2" xfId="4499"/>
    <cellStyle name="Percent 3 2 3 4 4 2 2" xfId="17145"/>
    <cellStyle name="Percent 3 2 3 4 4 2 2 2" xfId="52361"/>
    <cellStyle name="Percent 3 2 3 4 4 2 3" xfId="39764"/>
    <cellStyle name="Percent 3 2 3 4 4 2 4" xfId="29750"/>
    <cellStyle name="Percent 3 2 3 4 4 3" xfId="5969"/>
    <cellStyle name="Percent 3 2 3 4 4 3 2" xfId="18599"/>
    <cellStyle name="Percent 3 2 3 4 4 3 2 2" xfId="53815"/>
    <cellStyle name="Percent 3 2 3 4 4 3 3" xfId="41218"/>
    <cellStyle name="Percent 3 2 3 4 4 3 4" xfId="31204"/>
    <cellStyle name="Percent 3 2 3 4 4 4" xfId="7428"/>
    <cellStyle name="Percent 3 2 3 4 4 4 2" xfId="20053"/>
    <cellStyle name="Percent 3 2 3 4 4 4 2 2" xfId="55269"/>
    <cellStyle name="Percent 3 2 3 4 4 4 3" xfId="42672"/>
    <cellStyle name="Percent 3 2 3 4 4 4 4" xfId="32658"/>
    <cellStyle name="Percent 3 2 3 4 4 5" xfId="9209"/>
    <cellStyle name="Percent 3 2 3 4 4 5 2" xfId="21829"/>
    <cellStyle name="Percent 3 2 3 4 4 5 2 2" xfId="57045"/>
    <cellStyle name="Percent 3 2 3 4 4 5 3" xfId="44448"/>
    <cellStyle name="Percent 3 2 3 4 4 5 4" xfId="34434"/>
    <cellStyle name="Percent 3 2 3 4 4 6" xfId="11002"/>
    <cellStyle name="Percent 3 2 3 4 4 6 2" xfId="23605"/>
    <cellStyle name="Percent 3 2 3 4 4 6 2 2" xfId="58821"/>
    <cellStyle name="Percent 3 2 3 4 4 6 3" xfId="46224"/>
    <cellStyle name="Percent 3 2 3 4 4 6 4" xfId="36210"/>
    <cellStyle name="Percent 3 2 3 4 4 7" xfId="15369"/>
    <cellStyle name="Percent 3 2 3 4 4 7 2" xfId="50585"/>
    <cellStyle name="Percent 3 2 3 4 4 7 3" xfId="27974"/>
    <cellStyle name="Percent 3 2 3 4 4 8" xfId="13591"/>
    <cellStyle name="Percent 3 2 3 4 4 8 2" xfId="48809"/>
    <cellStyle name="Percent 3 2 3 4 4 9" xfId="37988"/>
    <cellStyle name="Percent 3 2 3 4 5" xfId="3837"/>
    <cellStyle name="Percent 3 2 3 4 5 2" xfId="8560"/>
    <cellStyle name="Percent 3 2 3 4 5 2 2" xfId="21185"/>
    <cellStyle name="Percent 3 2 3 4 5 2 2 2" xfId="56401"/>
    <cellStyle name="Percent 3 2 3 4 5 2 3" xfId="43804"/>
    <cellStyle name="Percent 3 2 3 4 5 2 4" xfId="33790"/>
    <cellStyle name="Percent 3 2 3 4 5 3" xfId="10341"/>
    <cellStyle name="Percent 3 2 3 4 5 3 2" xfId="22961"/>
    <cellStyle name="Percent 3 2 3 4 5 3 2 2" xfId="58177"/>
    <cellStyle name="Percent 3 2 3 4 5 3 3" xfId="45580"/>
    <cellStyle name="Percent 3 2 3 4 5 3 4" xfId="35566"/>
    <cellStyle name="Percent 3 2 3 4 5 4" xfId="12136"/>
    <cellStyle name="Percent 3 2 3 4 5 4 2" xfId="24737"/>
    <cellStyle name="Percent 3 2 3 4 5 4 2 2" xfId="59953"/>
    <cellStyle name="Percent 3 2 3 4 5 4 3" xfId="47356"/>
    <cellStyle name="Percent 3 2 3 4 5 4 4" xfId="37342"/>
    <cellStyle name="Percent 3 2 3 4 5 5" xfId="16501"/>
    <cellStyle name="Percent 3 2 3 4 5 5 2" xfId="51717"/>
    <cellStyle name="Percent 3 2 3 4 5 5 3" xfId="29106"/>
    <cellStyle name="Percent 3 2 3 4 5 6" xfId="14723"/>
    <cellStyle name="Percent 3 2 3 4 5 6 2" xfId="49941"/>
    <cellStyle name="Percent 3 2 3 4 5 7" xfId="39120"/>
    <cellStyle name="Percent 3 2 3 4 5 8" xfId="27330"/>
    <cellStyle name="Percent 3 2 3 4 6" xfId="4177"/>
    <cellStyle name="Percent 3 2 3 4 6 2" xfId="16823"/>
    <cellStyle name="Percent 3 2 3 4 6 2 2" xfId="52039"/>
    <cellStyle name="Percent 3 2 3 4 6 2 3" xfId="29428"/>
    <cellStyle name="Percent 3 2 3 4 6 3" xfId="13269"/>
    <cellStyle name="Percent 3 2 3 4 6 3 2" xfId="48487"/>
    <cellStyle name="Percent 3 2 3 4 6 4" xfId="39442"/>
    <cellStyle name="Percent 3 2 3 4 6 5" xfId="25876"/>
    <cellStyle name="Percent 3 2 3 4 7" xfId="5647"/>
    <cellStyle name="Percent 3 2 3 4 7 2" xfId="18277"/>
    <cellStyle name="Percent 3 2 3 4 7 2 2" xfId="53493"/>
    <cellStyle name="Percent 3 2 3 4 7 3" xfId="40896"/>
    <cellStyle name="Percent 3 2 3 4 7 4" xfId="30882"/>
    <cellStyle name="Percent 3 2 3 4 8" xfId="7106"/>
    <cellStyle name="Percent 3 2 3 4 8 2" xfId="19731"/>
    <cellStyle name="Percent 3 2 3 4 8 2 2" xfId="54947"/>
    <cellStyle name="Percent 3 2 3 4 8 3" xfId="42350"/>
    <cellStyle name="Percent 3 2 3 4 8 4" xfId="32336"/>
    <cellStyle name="Percent 3 2 3 4 9" xfId="8887"/>
    <cellStyle name="Percent 3 2 3 4 9 2" xfId="21507"/>
    <cellStyle name="Percent 3 2 3 4 9 2 2" xfId="56723"/>
    <cellStyle name="Percent 3 2 3 4 9 3" xfId="44126"/>
    <cellStyle name="Percent 3 2 3 4 9 4" xfId="34112"/>
    <cellStyle name="Percent 3 2 3 5" xfId="3020"/>
    <cellStyle name="Percent 3 2 3 5 10" xfId="25394"/>
    <cellStyle name="Percent 3 2 3 5 11" xfId="60929"/>
    <cellStyle name="Percent 3 2 3 5 2" xfId="4826"/>
    <cellStyle name="Percent 3 2 3 5 2 2" xfId="17472"/>
    <cellStyle name="Percent 3 2 3 5 2 2 2" xfId="52688"/>
    <cellStyle name="Percent 3 2 3 5 2 2 3" xfId="30077"/>
    <cellStyle name="Percent 3 2 3 5 2 3" xfId="13918"/>
    <cellStyle name="Percent 3 2 3 5 2 3 2" xfId="49136"/>
    <cellStyle name="Percent 3 2 3 5 2 4" xfId="40091"/>
    <cellStyle name="Percent 3 2 3 5 2 5" xfId="26525"/>
    <cellStyle name="Percent 3 2 3 5 3" xfId="6296"/>
    <cellStyle name="Percent 3 2 3 5 3 2" xfId="18926"/>
    <cellStyle name="Percent 3 2 3 5 3 2 2" xfId="54142"/>
    <cellStyle name="Percent 3 2 3 5 3 3" xfId="41545"/>
    <cellStyle name="Percent 3 2 3 5 3 4" xfId="31531"/>
    <cellStyle name="Percent 3 2 3 5 4" xfId="7755"/>
    <cellStyle name="Percent 3 2 3 5 4 2" xfId="20380"/>
    <cellStyle name="Percent 3 2 3 5 4 2 2" xfId="55596"/>
    <cellStyle name="Percent 3 2 3 5 4 3" xfId="42999"/>
    <cellStyle name="Percent 3 2 3 5 4 4" xfId="32985"/>
    <cellStyle name="Percent 3 2 3 5 5" xfId="9536"/>
    <cellStyle name="Percent 3 2 3 5 5 2" xfId="22156"/>
    <cellStyle name="Percent 3 2 3 5 5 2 2" xfId="57372"/>
    <cellStyle name="Percent 3 2 3 5 5 3" xfId="44775"/>
    <cellStyle name="Percent 3 2 3 5 5 4" xfId="34761"/>
    <cellStyle name="Percent 3 2 3 5 6" xfId="11329"/>
    <cellStyle name="Percent 3 2 3 5 6 2" xfId="23932"/>
    <cellStyle name="Percent 3 2 3 5 6 2 2" xfId="59148"/>
    <cellStyle name="Percent 3 2 3 5 6 3" xfId="46551"/>
    <cellStyle name="Percent 3 2 3 5 6 4" xfId="36537"/>
    <cellStyle name="Percent 3 2 3 5 7" xfId="15696"/>
    <cellStyle name="Percent 3 2 3 5 7 2" xfId="50912"/>
    <cellStyle name="Percent 3 2 3 5 7 3" xfId="28301"/>
    <cellStyle name="Percent 3 2 3 5 8" xfId="12787"/>
    <cellStyle name="Percent 3 2 3 5 8 2" xfId="48005"/>
    <cellStyle name="Percent 3 2 3 5 9" xfId="38315"/>
    <cellStyle name="Percent 3 2 3 6" xfId="2851"/>
    <cellStyle name="Percent 3 2 3 6 10" xfId="25237"/>
    <cellStyle name="Percent 3 2 3 6 11" xfId="60772"/>
    <cellStyle name="Percent 3 2 3 6 2" xfId="4669"/>
    <cellStyle name="Percent 3 2 3 6 2 2" xfId="17315"/>
    <cellStyle name="Percent 3 2 3 6 2 2 2" xfId="52531"/>
    <cellStyle name="Percent 3 2 3 6 2 2 3" xfId="29920"/>
    <cellStyle name="Percent 3 2 3 6 2 3" xfId="13761"/>
    <cellStyle name="Percent 3 2 3 6 2 3 2" xfId="48979"/>
    <cellStyle name="Percent 3 2 3 6 2 4" xfId="39934"/>
    <cellStyle name="Percent 3 2 3 6 2 5" xfId="26368"/>
    <cellStyle name="Percent 3 2 3 6 3" xfId="6139"/>
    <cellStyle name="Percent 3 2 3 6 3 2" xfId="18769"/>
    <cellStyle name="Percent 3 2 3 6 3 2 2" xfId="53985"/>
    <cellStyle name="Percent 3 2 3 6 3 3" xfId="41388"/>
    <cellStyle name="Percent 3 2 3 6 3 4" xfId="31374"/>
    <cellStyle name="Percent 3 2 3 6 4" xfId="7598"/>
    <cellStyle name="Percent 3 2 3 6 4 2" xfId="20223"/>
    <cellStyle name="Percent 3 2 3 6 4 2 2" xfId="55439"/>
    <cellStyle name="Percent 3 2 3 6 4 3" xfId="42842"/>
    <cellStyle name="Percent 3 2 3 6 4 4" xfId="32828"/>
    <cellStyle name="Percent 3 2 3 6 5" xfId="9379"/>
    <cellStyle name="Percent 3 2 3 6 5 2" xfId="21999"/>
    <cellStyle name="Percent 3 2 3 6 5 2 2" xfId="57215"/>
    <cellStyle name="Percent 3 2 3 6 5 3" xfId="44618"/>
    <cellStyle name="Percent 3 2 3 6 5 4" xfId="34604"/>
    <cellStyle name="Percent 3 2 3 6 6" xfId="11172"/>
    <cellStyle name="Percent 3 2 3 6 6 2" xfId="23775"/>
    <cellStyle name="Percent 3 2 3 6 6 2 2" xfId="58991"/>
    <cellStyle name="Percent 3 2 3 6 6 3" xfId="46394"/>
    <cellStyle name="Percent 3 2 3 6 6 4" xfId="36380"/>
    <cellStyle name="Percent 3 2 3 6 7" xfId="15539"/>
    <cellStyle name="Percent 3 2 3 6 7 2" xfId="50755"/>
    <cellStyle name="Percent 3 2 3 6 7 3" xfId="28144"/>
    <cellStyle name="Percent 3 2 3 6 8" xfId="12630"/>
    <cellStyle name="Percent 3 2 3 6 8 2" xfId="47848"/>
    <cellStyle name="Percent 3 2 3 6 9" xfId="38158"/>
    <cellStyle name="Percent 3 2 3 7" xfId="3360"/>
    <cellStyle name="Percent 3 2 3 7 10" xfId="26855"/>
    <cellStyle name="Percent 3 2 3 7 11" xfId="61259"/>
    <cellStyle name="Percent 3 2 3 7 2" xfId="5156"/>
    <cellStyle name="Percent 3 2 3 7 2 2" xfId="17802"/>
    <cellStyle name="Percent 3 2 3 7 2 2 2" xfId="53018"/>
    <cellStyle name="Percent 3 2 3 7 2 3" xfId="40421"/>
    <cellStyle name="Percent 3 2 3 7 2 4" xfId="30407"/>
    <cellStyle name="Percent 3 2 3 7 3" xfId="6626"/>
    <cellStyle name="Percent 3 2 3 7 3 2" xfId="19256"/>
    <cellStyle name="Percent 3 2 3 7 3 2 2" xfId="54472"/>
    <cellStyle name="Percent 3 2 3 7 3 3" xfId="41875"/>
    <cellStyle name="Percent 3 2 3 7 3 4" xfId="31861"/>
    <cellStyle name="Percent 3 2 3 7 4" xfId="8085"/>
    <cellStyle name="Percent 3 2 3 7 4 2" xfId="20710"/>
    <cellStyle name="Percent 3 2 3 7 4 2 2" xfId="55926"/>
    <cellStyle name="Percent 3 2 3 7 4 3" xfId="43329"/>
    <cellStyle name="Percent 3 2 3 7 4 4" xfId="33315"/>
    <cellStyle name="Percent 3 2 3 7 5" xfId="9866"/>
    <cellStyle name="Percent 3 2 3 7 5 2" xfId="22486"/>
    <cellStyle name="Percent 3 2 3 7 5 2 2" xfId="57702"/>
    <cellStyle name="Percent 3 2 3 7 5 3" xfId="45105"/>
    <cellStyle name="Percent 3 2 3 7 5 4" xfId="35091"/>
    <cellStyle name="Percent 3 2 3 7 6" xfId="11659"/>
    <cellStyle name="Percent 3 2 3 7 6 2" xfId="24262"/>
    <cellStyle name="Percent 3 2 3 7 6 2 2" xfId="59478"/>
    <cellStyle name="Percent 3 2 3 7 6 3" xfId="46881"/>
    <cellStyle name="Percent 3 2 3 7 6 4" xfId="36867"/>
    <cellStyle name="Percent 3 2 3 7 7" xfId="16026"/>
    <cellStyle name="Percent 3 2 3 7 7 2" xfId="51242"/>
    <cellStyle name="Percent 3 2 3 7 7 3" xfId="28631"/>
    <cellStyle name="Percent 3 2 3 7 8" xfId="14248"/>
    <cellStyle name="Percent 3 2 3 7 8 2" xfId="49466"/>
    <cellStyle name="Percent 3 2 3 7 9" xfId="38645"/>
    <cellStyle name="Percent 3 2 3 8" xfId="2521"/>
    <cellStyle name="Percent 3 2 3 8 10" xfId="26046"/>
    <cellStyle name="Percent 3 2 3 8 11" xfId="60450"/>
    <cellStyle name="Percent 3 2 3 8 2" xfId="4347"/>
    <cellStyle name="Percent 3 2 3 8 2 2" xfId="16993"/>
    <cellStyle name="Percent 3 2 3 8 2 2 2" xfId="52209"/>
    <cellStyle name="Percent 3 2 3 8 2 3" xfId="39612"/>
    <cellStyle name="Percent 3 2 3 8 2 4" xfId="29598"/>
    <cellStyle name="Percent 3 2 3 8 3" xfId="5817"/>
    <cellStyle name="Percent 3 2 3 8 3 2" xfId="18447"/>
    <cellStyle name="Percent 3 2 3 8 3 2 2" xfId="53663"/>
    <cellStyle name="Percent 3 2 3 8 3 3" xfId="41066"/>
    <cellStyle name="Percent 3 2 3 8 3 4" xfId="31052"/>
    <cellStyle name="Percent 3 2 3 8 4" xfId="7276"/>
    <cellStyle name="Percent 3 2 3 8 4 2" xfId="19901"/>
    <cellStyle name="Percent 3 2 3 8 4 2 2" xfId="55117"/>
    <cellStyle name="Percent 3 2 3 8 4 3" xfId="42520"/>
    <cellStyle name="Percent 3 2 3 8 4 4" xfId="32506"/>
    <cellStyle name="Percent 3 2 3 8 5" xfId="9057"/>
    <cellStyle name="Percent 3 2 3 8 5 2" xfId="21677"/>
    <cellStyle name="Percent 3 2 3 8 5 2 2" xfId="56893"/>
    <cellStyle name="Percent 3 2 3 8 5 3" xfId="44296"/>
    <cellStyle name="Percent 3 2 3 8 5 4" xfId="34282"/>
    <cellStyle name="Percent 3 2 3 8 6" xfId="10850"/>
    <cellStyle name="Percent 3 2 3 8 6 2" xfId="23453"/>
    <cellStyle name="Percent 3 2 3 8 6 2 2" xfId="58669"/>
    <cellStyle name="Percent 3 2 3 8 6 3" xfId="46072"/>
    <cellStyle name="Percent 3 2 3 8 6 4" xfId="36058"/>
    <cellStyle name="Percent 3 2 3 8 7" xfId="15217"/>
    <cellStyle name="Percent 3 2 3 8 7 2" xfId="50433"/>
    <cellStyle name="Percent 3 2 3 8 7 3" xfId="27822"/>
    <cellStyle name="Percent 3 2 3 8 8" xfId="13439"/>
    <cellStyle name="Percent 3 2 3 8 8 2" xfId="48657"/>
    <cellStyle name="Percent 3 2 3 8 9" xfId="37836"/>
    <cellStyle name="Percent 3 2 3 9" xfId="3684"/>
    <cellStyle name="Percent 3 2 3 9 2" xfId="8408"/>
    <cellStyle name="Percent 3 2 3 9 2 2" xfId="21033"/>
    <cellStyle name="Percent 3 2 3 9 2 2 2" xfId="56249"/>
    <cellStyle name="Percent 3 2 3 9 2 3" xfId="43652"/>
    <cellStyle name="Percent 3 2 3 9 2 4" xfId="33638"/>
    <cellStyle name="Percent 3 2 3 9 3" xfId="10189"/>
    <cellStyle name="Percent 3 2 3 9 3 2" xfId="22809"/>
    <cellStyle name="Percent 3 2 3 9 3 2 2" xfId="58025"/>
    <cellStyle name="Percent 3 2 3 9 3 3" xfId="45428"/>
    <cellStyle name="Percent 3 2 3 9 3 4" xfId="35414"/>
    <cellStyle name="Percent 3 2 3 9 4" xfId="11984"/>
    <cellStyle name="Percent 3 2 3 9 4 2" xfId="24585"/>
    <cellStyle name="Percent 3 2 3 9 4 2 2" xfId="59801"/>
    <cellStyle name="Percent 3 2 3 9 4 3" xfId="47204"/>
    <cellStyle name="Percent 3 2 3 9 4 4" xfId="37190"/>
    <cellStyle name="Percent 3 2 3 9 5" xfId="16349"/>
    <cellStyle name="Percent 3 2 3 9 5 2" xfId="51565"/>
    <cellStyle name="Percent 3 2 3 9 5 3" xfId="28954"/>
    <cellStyle name="Percent 3 2 3 9 6" xfId="14571"/>
    <cellStyle name="Percent 3 2 3 9 6 2" xfId="49789"/>
    <cellStyle name="Percent 3 2 3 9 7" xfId="38968"/>
    <cellStyle name="Percent 3 2 3 9 8" xfId="27178"/>
    <cellStyle name="Percent 3 3" xfId="23"/>
    <cellStyle name="Percent 3 3 2" xfId="1734"/>
    <cellStyle name="Percent 3 3 2 10" xfId="5496"/>
    <cellStyle name="Percent 3 3 2 10 2" xfId="18126"/>
    <cellStyle name="Percent 3 3 2 10 2 2" xfId="53342"/>
    <cellStyle name="Percent 3 3 2 10 3" xfId="40745"/>
    <cellStyle name="Percent 3 3 2 10 4" xfId="30731"/>
    <cellStyle name="Percent 3 3 2 11" xfId="6952"/>
    <cellStyle name="Percent 3 3 2 11 2" xfId="19580"/>
    <cellStyle name="Percent 3 3 2 11 2 2" xfId="54796"/>
    <cellStyle name="Percent 3 3 2 11 3" xfId="42199"/>
    <cellStyle name="Percent 3 3 2 11 4" xfId="32185"/>
    <cellStyle name="Percent 3 3 2 12" xfId="8734"/>
    <cellStyle name="Percent 3 3 2 12 2" xfId="21356"/>
    <cellStyle name="Percent 3 3 2 12 2 2" xfId="56572"/>
    <cellStyle name="Percent 3 3 2 12 3" xfId="43975"/>
    <cellStyle name="Percent 3 3 2 12 4" xfId="33961"/>
    <cellStyle name="Percent 3 3 2 13" xfId="10753"/>
    <cellStyle name="Percent 3 3 2 13 2" xfId="23364"/>
    <cellStyle name="Percent 3 3 2 13 2 2" xfId="58580"/>
    <cellStyle name="Percent 3 3 2 13 3" xfId="45983"/>
    <cellStyle name="Percent 3 3 2 13 4" xfId="35969"/>
    <cellStyle name="Percent 3 3 2 14" xfId="14895"/>
    <cellStyle name="Percent 3 3 2 14 2" xfId="50112"/>
    <cellStyle name="Percent 3 3 2 14 3" xfId="27501"/>
    <cellStyle name="Percent 3 3 2 15" xfId="12309"/>
    <cellStyle name="Percent 3 3 2 15 2" xfId="47527"/>
    <cellStyle name="Percent 3 3 2 16" xfId="37514"/>
    <cellStyle name="Percent 3 3 2 17" xfId="24916"/>
    <cellStyle name="Percent 3 3 2 18" xfId="60129"/>
    <cellStyle name="Percent 3 3 2 2" xfId="1735"/>
    <cellStyle name="Percent 3 3 2 2 10" xfId="7026"/>
    <cellStyle name="Percent 3 3 2 2 10 2" xfId="19652"/>
    <cellStyle name="Percent 3 3 2 2 10 2 2" xfId="54868"/>
    <cellStyle name="Percent 3 3 2 2 10 3" xfId="42271"/>
    <cellStyle name="Percent 3 3 2 2 10 4" xfId="32257"/>
    <cellStyle name="Percent 3 3 2 2 11" xfId="8807"/>
    <cellStyle name="Percent 3 3 2 2 11 2" xfId="21428"/>
    <cellStyle name="Percent 3 3 2 2 11 2 2" xfId="56644"/>
    <cellStyle name="Percent 3 3 2 2 11 3" xfId="44047"/>
    <cellStyle name="Percent 3 3 2 2 11 4" xfId="34033"/>
    <cellStyle name="Percent 3 3 2 2 12" xfId="10754"/>
    <cellStyle name="Percent 3 3 2 2 12 2" xfId="23365"/>
    <cellStyle name="Percent 3 3 2 2 12 2 2" xfId="58581"/>
    <cellStyle name="Percent 3 3 2 2 12 3" xfId="45984"/>
    <cellStyle name="Percent 3 3 2 2 12 4" xfId="35970"/>
    <cellStyle name="Percent 3 3 2 2 13" xfId="14967"/>
    <cellStyle name="Percent 3 3 2 2 13 2" xfId="50184"/>
    <cellStyle name="Percent 3 3 2 2 13 3" xfId="27573"/>
    <cellStyle name="Percent 3 3 2 2 14" xfId="12381"/>
    <cellStyle name="Percent 3 3 2 2 14 2" xfId="47599"/>
    <cellStyle name="Percent 3 3 2 2 15" xfId="37586"/>
    <cellStyle name="Percent 3 3 2 2 16" xfId="24988"/>
    <cellStyle name="Percent 3 3 2 2 17" xfId="60201"/>
    <cellStyle name="Percent 3 3 2 2 2" xfId="1736"/>
    <cellStyle name="Percent 3 3 2 2 2 10" xfId="10755"/>
    <cellStyle name="Percent 3 3 2 2 2 10 2" xfId="23366"/>
    <cellStyle name="Percent 3 3 2 2 2 10 2 2" xfId="58582"/>
    <cellStyle name="Percent 3 3 2 2 2 10 3" xfId="45985"/>
    <cellStyle name="Percent 3 3 2 2 2 10 4" xfId="35971"/>
    <cellStyle name="Percent 3 3 2 2 2 11" xfId="15122"/>
    <cellStyle name="Percent 3 3 2 2 2 11 2" xfId="50338"/>
    <cellStyle name="Percent 3 3 2 2 2 11 3" xfId="27727"/>
    <cellStyle name="Percent 3 3 2 2 2 12" xfId="12535"/>
    <cellStyle name="Percent 3 3 2 2 2 12 2" xfId="47753"/>
    <cellStyle name="Percent 3 3 2 2 2 13" xfId="37741"/>
    <cellStyle name="Percent 3 3 2 2 2 14" xfId="25142"/>
    <cellStyle name="Percent 3 3 2 2 2 15" xfId="60355"/>
    <cellStyle name="Percent 3 3 2 2 2 2" xfId="3258"/>
    <cellStyle name="Percent 3 3 2 2 2 2 10" xfId="25626"/>
    <cellStyle name="Percent 3 3 2 2 2 2 11" xfId="61161"/>
    <cellStyle name="Percent 3 3 2 2 2 2 2" xfId="5058"/>
    <cellStyle name="Percent 3 3 2 2 2 2 2 2" xfId="17704"/>
    <cellStyle name="Percent 3 3 2 2 2 2 2 2 2" xfId="52920"/>
    <cellStyle name="Percent 3 3 2 2 2 2 2 2 3" xfId="30309"/>
    <cellStyle name="Percent 3 3 2 2 2 2 2 3" xfId="14150"/>
    <cellStyle name="Percent 3 3 2 2 2 2 2 3 2" xfId="49368"/>
    <cellStyle name="Percent 3 3 2 2 2 2 2 4" xfId="40323"/>
    <cellStyle name="Percent 3 3 2 2 2 2 2 5" xfId="26757"/>
    <cellStyle name="Percent 3 3 2 2 2 2 3" xfId="6528"/>
    <cellStyle name="Percent 3 3 2 2 2 2 3 2" xfId="19158"/>
    <cellStyle name="Percent 3 3 2 2 2 2 3 2 2" xfId="54374"/>
    <cellStyle name="Percent 3 3 2 2 2 2 3 3" xfId="41777"/>
    <cellStyle name="Percent 3 3 2 2 2 2 3 4" xfId="31763"/>
    <cellStyle name="Percent 3 3 2 2 2 2 4" xfId="7987"/>
    <cellStyle name="Percent 3 3 2 2 2 2 4 2" xfId="20612"/>
    <cellStyle name="Percent 3 3 2 2 2 2 4 2 2" xfId="55828"/>
    <cellStyle name="Percent 3 3 2 2 2 2 4 3" xfId="43231"/>
    <cellStyle name="Percent 3 3 2 2 2 2 4 4" xfId="33217"/>
    <cellStyle name="Percent 3 3 2 2 2 2 5" xfId="9768"/>
    <cellStyle name="Percent 3 3 2 2 2 2 5 2" xfId="22388"/>
    <cellStyle name="Percent 3 3 2 2 2 2 5 2 2" xfId="57604"/>
    <cellStyle name="Percent 3 3 2 2 2 2 5 3" xfId="45007"/>
    <cellStyle name="Percent 3 3 2 2 2 2 5 4" xfId="34993"/>
    <cellStyle name="Percent 3 3 2 2 2 2 6" xfId="11561"/>
    <cellStyle name="Percent 3 3 2 2 2 2 6 2" xfId="24164"/>
    <cellStyle name="Percent 3 3 2 2 2 2 6 2 2" xfId="59380"/>
    <cellStyle name="Percent 3 3 2 2 2 2 6 3" xfId="46783"/>
    <cellStyle name="Percent 3 3 2 2 2 2 6 4" xfId="36769"/>
    <cellStyle name="Percent 3 3 2 2 2 2 7" xfId="15928"/>
    <cellStyle name="Percent 3 3 2 2 2 2 7 2" xfId="51144"/>
    <cellStyle name="Percent 3 3 2 2 2 2 7 3" xfId="28533"/>
    <cellStyle name="Percent 3 3 2 2 2 2 8" xfId="13019"/>
    <cellStyle name="Percent 3 3 2 2 2 2 8 2" xfId="48237"/>
    <cellStyle name="Percent 3 3 2 2 2 2 9" xfId="38547"/>
    <cellStyle name="Percent 3 3 2 2 2 3" xfId="3587"/>
    <cellStyle name="Percent 3 3 2 2 2 3 10" xfId="27082"/>
    <cellStyle name="Percent 3 3 2 2 2 3 11" xfId="61486"/>
    <cellStyle name="Percent 3 3 2 2 2 3 2" xfId="5383"/>
    <cellStyle name="Percent 3 3 2 2 2 3 2 2" xfId="18029"/>
    <cellStyle name="Percent 3 3 2 2 2 3 2 2 2" xfId="53245"/>
    <cellStyle name="Percent 3 3 2 2 2 3 2 3" xfId="40648"/>
    <cellStyle name="Percent 3 3 2 2 2 3 2 4" xfId="30634"/>
    <cellStyle name="Percent 3 3 2 2 2 3 3" xfId="6853"/>
    <cellStyle name="Percent 3 3 2 2 2 3 3 2" xfId="19483"/>
    <cellStyle name="Percent 3 3 2 2 2 3 3 2 2" xfId="54699"/>
    <cellStyle name="Percent 3 3 2 2 2 3 3 3" xfId="42102"/>
    <cellStyle name="Percent 3 3 2 2 2 3 3 4" xfId="32088"/>
    <cellStyle name="Percent 3 3 2 2 2 3 4" xfId="8312"/>
    <cellStyle name="Percent 3 3 2 2 2 3 4 2" xfId="20937"/>
    <cellStyle name="Percent 3 3 2 2 2 3 4 2 2" xfId="56153"/>
    <cellStyle name="Percent 3 3 2 2 2 3 4 3" xfId="43556"/>
    <cellStyle name="Percent 3 3 2 2 2 3 4 4" xfId="33542"/>
    <cellStyle name="Percent 3 3 2 2 2 3 5" xfId="10093"/>
    <cellStyle name="Percent 3 3 2 2 2 3 5 2" xfId="22713"/>
    <cellStyle name="Percent 3 3 2 2 2 3 5 2 2" xfId="57929"/>
    <cellStyle name="Percent 3 3 2 2 2 3 5 3" xfId="45332"/>
    <cellStyle name="Percent 3 3 2 2 2 3 5 4" xfId="35318"/>
    <cellStyle name="Percent 3 3 2 2 2 3 6" xfId="11886"/>
    <cellStyle name="Percent 3 3 2 2 2 3 6 2" xfId="24489"/>
    <cellStyle name="Percent 3 3 2 2 2 3 6 2 2" xfId="59705"/>
    <cellStyle name="Percent 3 3 2 2 2 3 6 3" xfId="47108"/>
    <cellStyle name="Percent 3 3 2 2 2 3 6 4" xfId="37094"/>
    <cellStyle name="Percent 3 3 2 2 2 3 7" xfId="16253"/>
    <cellStyle name="Percent 3 3 2 2 2 3 7 2" xfId="51469"/>
    <cellStyle name="Percent 3 3 2 2 2 3 7 3" xfId="28858"/>
    <cellStyle name="Percent 3 3 2 2 2 3 8" xfId="14475"/>
    <cellStyle name="Percent 3 3 2 2 2 3 8 2" xfId="49693"/>
    <cellStyle name="Percent 3 3 2 2 2 3 9" xfId="38872"/>
    <cellStyle name="Percent 3 3 2 2 2 4" xfId="2749"/>
    <cellStyle name="Percent 3 3 2 2 2 4 10" xfId="26273"/>
    <cellStyle name="Percent 3 3 2 2 2 4 11" xfId="60677"/>
    <cellStyle name="Percent 3 3 2 2 2 4 2" xfId="4574"/>
    <cellStyle name="Percent 3 3 2 2 2 4 2 2" xfId="17220"/>
    <cellStyle name="Percent 3 3 2 2 2 4 2 2 2" xfId="52436"/>
    <cellStyle name="Percent 3 3 2 2 2 4 2 3" xfId="39839"/>
    <cellStyle name="Percent 3 3 2 2 2 4 2 4" xfId="29825"/>
    <cellStyle name="Percent 3 3 2 2 2 4 3" xfId="6044"/>
    <cellStyle name="Percent 3 3 2 2 2 4 3 2" xfId="18674"/>
    <cellStyle name="Percent 3 3 2 2 2 4 3 2 2" xfId="53890"/>
    <cellStyle name="Percent 3 3 2 2 2 4 3 3" xfId="41293"/>
    <cellStyle name="Percent 3 3 2 2 2 4 3 4" xfId="31279"/>
    <cellStyle name="Percent 3 3 2 2 2 4 4" xfId="7503"/>
    <cellStyle name="Percent 3 3 2 2 2 4 4 2" xfId="20128"/>
    <cellStyle name="Percent 3 3 2 2 2 4 4 2 2" xfId="55344"/>
    <cellStyle name="Percent 3 3 2 2 2 4 4 3" xfId="42747"/>
    <cellStyle name="Percent 3 3 2 2 2 4 4 4" xfId="32733"/>
    <cellStyle name="Percent 3 3 2 2 2 4 5" xfId="9284"/>
    <cellStyle name="Percent 3 3 2 2 2 4 5 2" xfId="21904"/>
    <cellStyle name="Percent 3 3 2 2 2 4 5 2 2" xfId="57120"/>
    <cellStyle name="Percent 3 3 2 2 2 4 5 3" xfId="44523"/>
    <cellStyle name="Percent 3 3 2 2 2 4 5 4" xfId="34509"/>
    <cellStyle name="Percent 3 3 2 2 2 4 6" xfId="11077"/>
    <cellStyle name="Percent 3 3 2 2 2 4 6 2" xfId="23680"/>
    <cellStyle name="Percent 3 3 2 2 2 4 6 2 2" xfId="58896"/>
    <cellStyle name="Percent 3 3 2 2 2 4 6 3" xfId="46299"/>
    <cellStyle name="Percent 3 3 2 2 2 4 6 4" xfId="36285"/>
    <cellStyle name="Percent 3 3 2 2 2 4 7" xfId="15444"/>
    <cellStyle name="Percent 3 3 2 2 2 4 7 2" xfId="50660"/>
    <cellStyle name="Percent 3 3 2 2 2 4 7 3" xfId="28049"/>
    <cellStyle name="Percent 3 3 2 2 2 4 8" xfId="13666"/>
    <cellStyle name="Percent 3 3 2 2 2 4 8 2" xfId="48884"/>
    <cellStyle name="Percent 3 3 2 2 2 4 9" xfId="38063"/>
    <cellStyle name="Percent 3 3 2 2 2 5" xfId="3912"/>
    <cellStyle name="Percent 3 3 2 2 2 5 2" xfId="8635"/>
    <cellStyle name="Percent 3 3 2 2 2 5 2 2" xfId="21260"/>
    <cellStyle name="Percent 3 3 2 2 2 5 2 2 2" xfId="56476"/>
    <cellStyle name="Percent 3 3 2 2 2 5 2 3" xfId="43879"/>
    <cellStyle name="Percent 3 3 2 2 2 5 2 4" xfId="33865"/>
    <cellStyle name="Percent 3 3 2 2 2 5 3" xfId="10416"/>
    <cellStyle name="Percent 3 3 2 2 2 5 3 2" xfId="23036"/>
    <cellStyle name="Percent 3 3 2 2 2 5 3 2 2" xfId="58252"/>
    <cellStyle name="Percent 3 3 2 2 2 5 3 3" xfId="45655"/>
    <cellStyle name="Percent 3 3 2 2 2 5 3 4" xfId="35641"/>
    <cellStyle name="Percent 3 3 2 2 2 5 4" xfId="12211"/>
    <cellStyle name="Percent 3 3 2 2 2 5 4 2" xfId="24812"/>
    <cellStyle name="Percent 3 3 2 2 2 5 4 2 2" xfId="60028"/>
    <cellStyle name="Percent 3 3 2 2 2 5 4 3" xfId="47431"/>
    <cellStyle name="Percent 3 3 2 2 2 5 4 4" xfId="37417"/>
    <cellStyle name="Percent 3 3 2 2 2 5 5" xfId="16576"/>
    <cellStyle name="Percent 3 3 2 2 2 5 5 2" xfId="51792"/>
    <cellStyle name="Percent 3 3 2 2 2 5 5 3" xfId="29181"/>
    <cellStyle name="Percent 3 3 2 2 2 5 6" xfId="14798"/>
    <cellStyle name="Percent 3 3 2 2 2 5 6 2" xfId="50016"/>
    <cellStyle name="Percent 3 3 2 2 2 5 7" xfId="39195"/>
    <cellStyle name="Percent 3 3 2 2 2 5 8" xfId="27405"/>
    <cellStyle name="Percent 3 3 2 2 2 6" xfId="4252"/>
    <cellStyle name="Percent 3 3 2 2 2 6 2" xfId="16898"/>
    <cellStyle name="Percent 3 3 2 2 2 6 2 2" xfId="52114"/>
    <cellStyle name="Percent 3 3 2 2 2 6 2 3" xfId="29503"/>
    <cellStyle name="Percent 3 3 2 2 2 6 3" xfId="13344"/>
    <cellStyle name="Percent 3 3 2 2 2 6 3 2" xfId="48562"/>
    <cellStyle name="Percent 3 3 2 2 2 6 4" xfId="39517"/>
    <cellStyle name="Percent 3 3 2 2 2 6 5" xfId="25951"/>
    <cellStyle name="Percent 3 3 2 2 2 7" xfId="5722"/>
    <cellStyle name="Percent 3 3 2 2 2 7 2" xfId="18352"/>
    <cellStyle name="Percent 3 3 2 2 2 7 2 2" xfId="53568"/>
    <cellStyle name="Percent 3 3 2 2 2 7 3" xfId="40971"/>
    <cellStyle name="Percent 3 3 2 2 2 7 4" xfId="30957"/>
    <cellStyle name="Percent 3 3 2 2 2 8" xfId="7181"/>
    <cellStyle name="Percent 3 3 2 2 2 8 2" xfId="19806"/>
    <cellStyle name="Percent 3 3 2 2 2 8 2 2" xfId="55022"/>
    <cellStyle name="Percent 3 3 2 2 2 8 3" xfId="42425"/>
    <cellStyle name="Percent 3 3 2 2 2 8 4" xfId="32411"/>
    <cellStyle name="Percent 3 3 2 2 2 9" xfId="8962"/>
    <cellStyle name="Percent 3 3 2 2 2 9 2" xfId="21582"/>
    <cellStyle name="Percent 3 3 2 2 2 9 2 2" xfId="56798"/>
    <cellStyle name="Percent 3 3 2 2 2 9 3" xfId="44201"/>
    <cellStyle name="Percent 3 3 2 2 2 9 4" xfId="34187"/>
    <cellStyle name="Percent 3 3 2 2 3" xfId="3099"/>
    <cellStyle name="Percent 3 3 2 2 3 10" xfId="25470"/>
    <cellStyle name="Percent 3 3 2 2 3 11" xfId="61005"/>
    <cellStyle name="Percent 3 3 2 2 3 2" xfId="4902"/>
    <cellStyle name="Percent 3 3 2 2 3 2 2" xfId="17548"/>
    <cellStyle name="Percent 3 3 2 2 3 2 2 2" xfId="52764"/>
    <cellStyle name="Percent 3 3 2 2 3 2 2 3" xfId="30153"/>
    <cellStyle name="Percent 3 3 2 2 3 2 3" xfId="13994"/>
    <cellStyle name="Percent 3 3 2 2 3 2 3 2" xfId="49212"/>
    <cellStyle name="Percent 3 3 2 2 3 2 4" xfId="40167"/>
    <cellStyle name="Percent 3 3 2 2 3 2 5" xfId="26601"/>
    <cellStyle name="Percent 3 3 2 2 3 3" xfId="6372"/>
    <cellStyle name="Percent 3 3 2 2 3 3 2" xfId="19002"/>
    <cellStyle name="Percent 3 3 2 2 3 3 2 2" xfId="54218"/>
    <cellStyle name="Percent 3 3 2 2 3 3 3" xfId="41621"/>
    <cellStyle name="Percent 3 3 2 2 3 3 4" xfId="31607"/>
    <cellStyle name="Percent 3 3 2 2 3 4" xfId="7831"/>
    <cellStyle name="Percent 3 3 2 2 3 4 2" xfId="20456"/>
    <cellStyle name="Percent 3 3 2 2 3 4 2 2" xfId="55672"/>
    <cellStyle name="Percent 3 3 2 2 3 4 3" xfId="43075"/>
    <cellStyle name="Percent 3 3 2 2 3 4 4" xfId="33061"/>
    <cellStyle name="Percent 3 3 2 2 3 5" xfId="9612"/>
    <cellStyle name="Percent 3 3 2 2 3 5 2" xfId="22232"/>
    <cellStyle name="Percent 3 3 2 2 3 5 2 2" xfId="57448"/>
    <cellStyle name="Percent 3 3 2 2 3 5 3" xfId="44851"/>
    <cellStyle name="Percent 3 3 2 2 3 5 4" xfId="34837"/>
    <cellStyle name="Percent 3 3 2 2 3 6" xfId="11405"/>
    <cellStyle name="Percent 3 3 2 2 3 6 2" xfId="24008"/>
    <cellStyle name="Percent 3 3 2 2 3 6 2 2" xfId="59224"/>
    <cellStyle name="Percent 3 3 2 2 3 6 3" xfId="46627"/>
    <cellStyle name="Percent 3 3 2 2 3 6 4" xfId="36613"/>
    <cellStyle name="Percent 3 3 2 2 3 7" xfId="15772"/>
    <cellStyle name="Percent 3 3 2 2 3 7 2" xfId="50988"/>
    <cellStyle name="Percent 3 3 2 2 3 7 3" xfId="28377"/>
    <cellStyle name="Percent 3 3 2 2 3 8" xfId="12863"/>
    <cellStyle name="Percent 3 3 2 2 3 8 2" xfId="48081"/>
    <cellStyle name="Percent 3 3 2 2 3 9" xfId="38391"/>
    <cellStyle name="Percent 3 3 2 2 4" xfId="2925"/>
    <cellStyle name="Percent 3 3 2 2 4 10" xfId="25310"/>
    <cellStyle name="Percent 3 3 2 2 4 11" xfId="60845"/>
    <cellStyle name="Percent 3 3 2 2 4 2" xfId="4742"/>
    <cellStyle name="Percent 3 3 2 2 4 2 2" xfId="17388"/>
    <cellStyle name="Percent 3 3 2 2 4 2 2 2" xfId="52604"/>
    <cellStyle name="Percent 3 3 2 2 4 2 2 3" xfId="29993"/>
    <cellStyle name="Percent 3 3 2 2 4 2 3" xfId="13834"/>
    <cellStyle name="Percent 3 3 2 2 4 2 3 2" xfId="49052"/>
    <cellStyle name="Percent 3 3 2 2 4 2 4" xfId="40007"/>
    <cellStyle name="Percent 3 3 2 2 4 2 5" xfId="26441"/>
    <cellStyle name="Percent 3 3 2 2 4 3" xfId="6212"/>
    <cellStyle name="Percent 3 3 2 2 4 3 2" xfId="18842"/>
    <cellStyle name="Percent 3 3 2 2 4 3 2 2" xfId="54058"/>
    <cellStyle name="Percent 3 3 2 2 4 3 3" xfId="41461"/>
    <cellStyle name="Percent 3 3 2 2 4 3 4" xfId="31447"/>
    <cellStyle name="Percent 3 3 2 2 4 4" xfId="7671"/>
    <cellStyle name="Percent 3 3 2 2 4 4 2" xfId="20296"/>
    <cellStyle name="Percent 3 3 2 2 4 4 2 2" xfId="55512"/>
    <cellStyle name="Percent 3 3 2 2 4 4 3" xfId="42915"/>
    <cellStyle name="Percent 3 3 2 2 4 4 4" xfId="32901"/>
    <cellStyle name="Percent 3 3 2 2 4 5" xfId="9452"/>
    <cellStyle name="Percent 3 3 2 2 4 5 2" xfId="22072"/>
    <cellStyle name="Percent 3 3 2 2 4 5 2 2" xfId="57288"/>
    <cellStyle name="Percent 3 3 2 2 4 5 3" xfId="44691"/>
    <cellStyle name="Percent 3 3 2 2 4 5 4" xfId="34677"/>
    <cellStyle name="Percent 3 3 2 2 4 6" xfId="11245"/>
    <cellStyle name="Percent 3 3 2 2 4 6 2" xfId="23848"/>
    <cellStyle name="Percent 3 3 2 2 4 6 2 2" xfId="59064"/>
    <cellStyle name="Percent 3 3 2 2 4 6 3" xfId="46467"/>
    <cellStyle name="Percent 3 3 2 2 4 6 4" xfId="36453"/>
    <cellStyle name="Percent 3 3 2 2 4 7" xfId="15612"/>
    <cellStyle name="Percent 3 3 2 2 4 7 2" xfId="50828"/>
    <cellStyle name="Percent 3 3 2 2 4 7 3" xfId="28217"/>
    <cellStyle name="Percent 3 3 2 2 4 8" xfId="12703"/>
    <cellStyle name="Percent 3 3 2 2 4 8 2" xfId="47921"/>
    <cellStyle name="Percent 3 3 2 2 4 9" xfId="38231"/>
    <cellStyle name="Percent 3 3 2 2 5" xfId="3433"/>
    <cellStyle name="Percent 3 3 2 2 5 10" xfId="26928"/>
    <cellStyle name="Percent 3 3 2 2 5 11" xfId="61332"/>
    <cellStyle name="Percent 3 3 2 2 5 2" xfId="5229"/>
    <cellStyle name="Percent 3 3 2 2 5 2 2" xfId="17875"/>
    <cellStyle name="Percent 3 3 2 2 5 2 2 2" xfId="53091"/>
    <cellStyle name="Percent 3 3 2 2 5 2 3" xfId="40494"/>
    <cellStyle name="Percent 3 3 2 2 5 2 4" xfId="30480"/>
    <cellStyle name="Percent 3 3 2 2 5 3" xfId="6699"/>
    <cellStyle name="Percent 3 3 2 2 5 3 2" xfId="19329"/>
    <cellStyle name="Percent 3 3 2 2 5 3 2 2" xfId="54545"/>
    <cellStyle name="Percent 3 3 2 2 5 3 3" xfId="41948"/>
    <cellStyle name="Percent 3 3 2 2 5 3 4" xfId="31934"/>
    <cellStyle name="Percent 3 3 2 2 5 4" xfId="8158"/>
    <cellStyle name="Percent 3 3 2 2 5 4 2" xfId="20783"/>
    <cellStyle name="Percent 3 3 2 2 5 4 2 2" xfId="55999"/>
    <cellStyle name="Percent 3 3 2 2 5 4 3" xfId="43402"/>
    <cellStyle name="Percent 3 3 2 2 5 4 4" xfId="33388"/>
    <cellStyle name="Percent 3 3 2 2 5 5" xfId="9939"/>
    <cellStyle name="Percent 3 3 2 2 5 5 2" xfId="22559"/>
    <cellStyle name="Percent 3 3 2 2 5 5 2 2" xfId="57775"/>
    <cellStyle name="Percent 3 3 2 2 5 5 3" xfId="45178"/>
    <cellStyle name="Percent 3 3 2 2 5 5 4" xfId="35164"/>
    <cellStyle name="Percent 3 3 2 2 5 6" xfId="11732"/>
    <cellStyle name="Percent 3 3 2 2 5 6 2" xfId="24335"/>
    <cellStyle name="Percent 3 3 2 2 5 6 2 2" xfId="59551"/>
    <cellStyle name="Percent 3 3 2 2 5 6 3" xfId="46954"/>
    <cellStyle name="Percent 3 3 2 2 5 6 4" xfId="36940"/>
    <cellStyle name="Percent 3 3 2 2 5 7" xfId="16099"/>
    <cellStyle name="Percent 3 3 2 2 5 7 2" xfId="51315"/>
    <cellStyle name="Percent 3 3 2 2 5 7 3" xfId="28704"/>
    <cellStyle name="Percent 3 3 2 2 5 8" xfId="14321"/>
    <cellStyle name="Percent 3 3 2 2 5 8 2" xfId="49539"/>
    <cellStyle name="Percent 3 3 2 2 5 9" xfId="38718"/>
    <cellStyle name="Percent 3 3 2 2 6" xfId="2594"/>
    <cellStyle name="Percent 3 3 2 2 6 10" xfId="26119"/>
    <cellStyle name="Percent 3 3 2 2 6 11" xfId="60523"/>
    <cellStyle name="Percent 3 3 2 2 6 2" xfId="4420"/>
    <cellStyle name="Percent 3 3 2 2 6 2 2" xfId="17066"/>
    <cellStyle name="Percent 3 3 2 2 6 2 2 2" xfId="52282"/>
    <cellStyle name="Percent 3 3 2 2 6 2 3" xfId="39685"/>
    <cellStyle name="Percent 3 3 2 2 6 2 4" xfId="29671"/>
    <cellStyle name="Percent 3 3 2 2 6 3" xfId="5890"/>
    <cellStyle name="Percent 3 3 2 2 6 3 2" xfId="18520"/>
    <cellStyle name="Percent 3 3 2 2 6 3 2 2" xfId="53736"/>
    <cellStyle name="Percent 3 3 2 2 6 3 3" xfId="41139"/>
    <cellStyle name="Percent 3 3 2 2 6 3 4" xfId="31125"/>
    <cellStyle name="Percent 3 3 2 2 6 4" xfId="7349"/>
    <cellStyle name="Percent 3 3 2 2 6 4 2" xfId="19974"/>
    <cellStyle name="Percent 3 3 2 2 6 4 2 2" xfId="55190"/>
    <cellStyle name="Percent 3 3 2 2 6 4 3" xfId="42593"/>
    <cellStyle name="Percent 3 3 2 2 6 4 4" xfId="32579"/>
    <cellStyle name="Percent 3 3 2 2 6 5" xfId="9130"/>
    <cellStyle name="Percent 3 3 2 2 6 5 2" xfId="21750"/>
    <cellStyle name="Percent 3 3 2 2 6 5 2 2" xfId="56966"/>
    <cellStyle name="Percent 3 3 2 2 6 5 3" xfId="44369"/>
    <cellStyle name="Percent 3 3 2 2 6 5 4" xfId="34355"/>
    <cellStyle name="Percent 3 3 2 2 6 6" xfId="10923"/>
    <cellStyle name="Percent 3 3 2 2 6 6 2" xfId="23526"/>
    <cellStyle name="Percent 3 3 2 2 6 6 2 2" xfId="58742"/>
    <cellStyle name="Percent 3 3 2 2 6 6 3" xfId="46145"/>
    <cellStyle name="Percent 3 3 2 2 6 6 4" xfId="36131"/>
    <cellStyle name="Percent 3 3 2 2 6 7" xfId="15290"/>
    <cellStyle name="Percent 3 3 2 2 6 7 2" xfId="50506"/>
    <cellStyle name="Percent 3 3 2 2 6 7 3" xfId="27895"/>
    <cellStyle name="Percent 3 3 2 2 6 8" xfId="13512"/>
    <cellStyle name="Percent 3 3 2 2 6 8 2" xfId="48730"/>
    <cellStyle name="Percent 3 3 2 2 6 9" xfId="37909"/>
    <cellStyle name="Percent 3 3 2 2 7" xfId="3757"/>
    <cellStyle name="Percent 3 3 2 2 7 2" xfId="8481"/>
    <cellStyle name="Percent 3 3 2 2 7 2 2" xfId="21106"/>
    <cellStyle name="Percent 3 3 2 2 7 2 2 2" xfId="56322"/>
    <cellStyle name="Percent 3 3 2 2 7 2 3" xfId="43725"/>
    <cellStyle name="Percent 3 3 2 2 7 2 4" xfId="33711"/>
    <cellStyle name="Percent 3 3 2 2 7 3" xfId="10262"/>
    <cellStyle name="Percent 3 3 2 2 7 3 2" xfId="22882"/>
    <cellStyle name="Percent 3 3 2 2 7 3 2 2" xfId="58098"/>
    <cellStyle name="Percent 3 3 2 2 7 3 3" xfId="45501"/>
    <cellStyle name="Percent 3 3 2 2 7 3 4" xfId="35487"/>
    <cellStyle name="Percent 3 3 2 2 7 4" xfId="12057"/>
    <cellStyle name="Percent 3 3 2 2 7 4 2" xfId="24658"/>
    <cellStyle name="Percent 3 3 2 2 7 4 2 2" xfId="59874"/>
    <cellStyle name="Percent 3 3 2 2 7 4 3" xfId="47277"/>
    <cellStyle name="Percent 3 3 2 2 7 4 4" xfId="37263"/>
    <cellStyle name="Percent 3 3 2 2 7 5" xfId="16422"/>
    <cellStyle name="Percent 3 3 2 2 7 5 2" xfId="51638"/>
    <cellStyle name="Percent 3 3 2 2 7 5 3" xfId="29027"/>
    <cellStyle name="Percent 3 3 2 2 7 6" xfId="14644"/>
    <cellStyle name="Percent 3 3 2 2 7 6 2" xfId="49862"/>
    <cellStyle name="Percent 3 3 2 2 7 7" xfId="39041"/>
    <cellStyle name="Percent 3 3 2 2 7 8" xfId="27251"/>
    <cellStyle name="Percent 3 3 2 2 8" xfId="4095"/>
    <cellStyle name="Percent 3 3 2 2 8 2" xfId="16744"/>
    <cellStyle name="Percent 3 3 2 2 8 2 2" xfId="51960"/>
    <cellStyle name="Percent 3 3 2 2 8 2 3" xfId="29349"/>
    <cellStyle name="Percent 3 3 2 2 8 3" xfId="13190"/>
    <cellStyle name="Percent 3 3 2 2 8 3 2" xfId="48408"/>
    <cellStyle name="Percent 3 3 2 2 8 4" xfId="39363"/>
    <cellStyle name="Percent 3 3 2 2 8 5" xfId="25797"/>
    <cellStyle name="Percent 3 3 2 2 9" xfId="5568"/>
    <cellStyle name="Percent 3 3 2 2 9 2" xfId="18198"/>
    <cellStyle name="Percent 3 3 2 2 9 2 2" xfId="53414"/>
    <cellStyle name="Percent 3 3 2 2 9 3" xfId="40817"/>
    <cellStyle name="Percent 3 3 2 2 9 4" xfId="30803"/>
    <cellStyle name="Percent 3 3 2 3" xfId="1737"/>
    <cellStyle name="Percent 3 3 2 3 10" xfId="10756"/>
    <cellStyle name="Percent 3 3 2 3 10 2" xfId="23367"/>
    <cellStyle name="Percent 3 3 2 3 10 2 2" xfId="58583"/>
    <cellStyle name="Percent 3 3 2 3 10 3" xfId="45986"/>
    <cellStyle name="Percent 3 3 2 3 10 4" xfId="35972"/>
    <cellStyle name="Percent 3 3 2 3 11" xfId="15048"/>
    <cellStyle name="Percent 3 3 2 3 11 2" xfId="50264"/>
    <cellStyle name="Percent 3 3 2 3 11 3" xfId="27653"/>
    <cellStyle name="Percent 3 3 2 3 12" xfId="12461"/>
    <cellStyle name="Percent 3 3 2 3 12 2" xfId="47679"/>
    <cellStyle name="Percent 3 3 2 3 13" xfId="37667"/>
    <cellStyle name="Percent 3 3 2 3 14" xfId="25068"/>
    <cellStyle name="Percent 3 3 2 3 15" xfId="60281"/>
    <cellStyle name="Percent 3 3 2 3 2" xfId="3184"/>
    <cellStyle name="Percent 3 3 2 3 2 10" xfId="25552"/>
    <cellStyle name="Percent 3 3 2 3 2 11" xfId="61087"/>
    <cellStyle name="Percent 3 3 2 3 2 2" xfId="4984"/>
    <cellStyle name="Percent 3 3 2 3 2 2 2" xfId="17630"/>
    <cellStyle name="Percent 3 3 2 3 2 2 2 2" xfId="52846"/>
    <cellStyle name="Percent 3 3 2 3 2 2 2 3" xfId="30235"/>
    <cellStyle name="Percent 3 3 2 3 2 2 3" xfId="14076"/>
    <cellStyle name="Percent 3 3 2 3 2 2 3 2" xfId="49294"/>
    <cellStyle name="Percent 3 3 2 3 2 2 4" xfId="40249"/>
    <cellStyle name="Percent 3 3 2 3 2 2 5" xfId="26683"/>
    <cellStyle name="Percent 3 3 2 3 2 3" xfId="6454"/>
    <cellStyle name="Percent 3 3 2 3 2 3 2" xfId="19084"/>
    <cellStyle name="Percent 3 3 2 3 2 3 2 2" xfId="54300"/>
    <cellStyle name="Percent 3 3 2 3 2 3 3" xfId="41703"/>
    <cellStyle name="Percent 3 3 2 3 2 3 4" xfId="31689"/>
    <cellStyle name="Percent 3 3 2 3 2 4" xfId="7913"/>
    <cellStyle name="Percent 3 3 2 3 2 4 2" xfId="20538"/>
    <cellStyle name="Percent 3 3 2 3 2 4 2 2" xfId="55754"/>
    <cellStyle name="Percent 3 3 2 3 2 4 3" xfId="43157"/>
    <cellStyle name="Percent 3 3 2 3 2 4 4" xfId="33143"/>
    <cellStyle name="Percent 3 3 2 3 2 5" xfId="9694"/>
    <cellStyle name="Percent 3 3 2 3 2 5 2" xfId="22314"/>
    <cellStyle name="Percent 3 3 2 3 2 5 2 2" xfId="57530"/>
    <cellStyle name="Percent 3 3 2 3 2 5 3" xfId="44933"/>
    <cellStyle name="Percent 3 3 2 3 2 5 4" xfId="34919"/>
    <cellStyle name="Percent 3 3 2 3 2 6" xfId="11487"/>
    <cellStyle name="Percent 3 3 2 3 2 6 2" xfId="24090"/>
    <cellStyle name="Percent 3 3 2 3 2 6 2 2" xfId="59306"/>
    <cellStyle name="Percent 3 3 2 3 2 6 3" xfId="46709"/>
    <cellStyle name="Percent 3 3 2 3 2 6 4" xfId="36695"/>
    <cellStyle name="Percent 3 3 2 3 2 7" xfId="15854"/>
    <cellStyle name="Percent 3 3 2 3 2 7 2" xfId="51070"/>
    <cellStyle name="Percent 3 3 2 3 2 7 3" xfId="28459"/>
    <cellStyle name="Percent 3 3 2 3 2 8" xfId="12945"/>
    <cellStyle name="Percent 3 3 2 3 2 8 2" xfId="48163"/>
    <cellStyle name="Percent 3 3 2 3 2 9" xfId="38473"/>
    <cellStyle name="Percent 3 3 2 3 3" xfId="3513"/>
    <cellStyle name="Percent 3 3 2 3 3 10" xfId="27008"/>
    <cellStyle name="Percent 3 3 2 3 3 11" xfId="61412"/>
    <cellStyle name="Percent 3 3 2 3 3 2" xfId="5309"/>
    <cellStyle name="Percent 3 3 2 3 3 2 2" xfId="17955"/>
    <cellStyle name="Percent 3 3 2 3 3 2 2 2" xfId="53171"/>
    <cellStyle name="Percent 3 3 2 3 3 2 3" xfId="40574"/>
    <cellStyle name="Percent 3 3 2 3 3 2 4" xfId="30560"/>
    <cellStyle name="Percent 3 3 2 3 3 3" xfId="6779"/>
    <cellStyle name="Percent 3 3 2 3 3 3 2" xfId="19409"/>
    <cellStyle name="Percent 3 3 2 3 3 3 2 2" xfId="54625"/>
    <cellStyle name="Percent 3 3 2 3 3 3 3" xfId="42028"/>
    <cellStyle name="Percent 3 3 2 3 3 3 4" xfId="32014"/>
    <cellStyle name="Percent 3 3 2 3 3 4" xfId="8238"/>
    <cellStyle name="Percent 3 3 2 3 3 4 2" xfId="20863"/>
    <cellStyle name="Percent 3 3 2 3 3 4 2 2" xfId="56079"/>
    <cellStyle name="Percent 3 3 2 3 3 4 3" xfId="43482"/>
    <cellStyle name="Percent 3 3 2 3 3 4 4" xfId="33468"/>
    <cellStyle name="Percent 3 3 2 3 3 5" xfId="10019"/>
    <cellStyle name="Percent 3 3 2 3 3 5 2" xfId="22639"/>
    <cellStyle name="Percent 3 3 2 3 3 5 2 2" xfId="57855"/>
    <cellStyle name="Percent 3 3 2 3 3 5 3" xfId="45258"/>
    <cellStyle name="Percent 3 3 2 3 3 5 4" xfId="35244"/>
    <cellStyle name="Percent 3 3 2 3 3 6" xfId="11812"/>
    <cellStyle name="Percent 3 3 2 3 3 6 2" xfId="24415"/>
    <cellStyle name="Percent 3 3 2 3 3 6 2 2" xfId="59631"/>
    <cellStyle name="Percent 3 3 2 3 3 6 3" xfId="47034"/>
    <cellStyle name="Percent 3 3 2 3 3 6 4" xfId="37020"/>
    <cellStyle name="Percent 3 3 2 3 3 7" xfId="16179"/>
    <cellStyle name="Percent 3 3 2 3 3 7 2" xfId="51395"/>
    <cellStyle name="Percent 3 3 2 3 3 7 3" xfId="28784"/>
    <cellStyle name="Percent 3 3 2 3 3 8" xfId="14401"/>
    <cellStyle name="Percent 3 3 2 3 3 8 2" xfId="49619"/>
    <cellStyle name="Percent 3 3 2 3 3 9" xfId="38798"/>
    <cellStyle name="Percent 3 3 2 3 4" xfId="2675"/>
    <cellStyle name="Percent 3 3 2 3 4 10" xfId="26199"/>
    <cellStyle name="Percent 3 3 2 3 4 11" xfId="60603"/>
    <cellStyle name="Percent 3 3 2 3 4 2" xfId="4500"/>
    <cellStyle name="Percent 3 3 2 3 4 2 2" xfId="17146"/>
    <cellStyle name="Percent 3 3 2 3 4 2 2 2" xfId="52362"/>
    <cellStyle name="Percent 3 3 2 3 4 2 3" xfId="39765"/>
    <cellStyle name="Percent 3 3 2 3 4 2 4" xfId="29751"/>
    <cellStyle name="Percent 3 3 2 3 4 3" xfId="5970"/>
    <cellStyle name="Percent 3 3 2 3 4 3 2" xfId="18600"/>
    <cellStyle name="Percent 3 3 2 3 4 3 2 2" xfId="53816"/>
    <cellStyle name="Percent 3 3 2 3 4 3 3" xfId="41219"/>
    <cellStyle name="Percent 3 3 2 3 4 3 4" xfId="31205"/>
    <cellStyle name="Percent 3 3 2 3 4 4" xfId="7429"/>
    <cellStyle name="Percent 3 3 2 3 4 4 2" xfId="20054"/>
    <cellStyle name="Percent 3 3 2 3 4 4 2 2" xfId="55270"/>
    <cellStyle name="Percent 3 3 2 3 4 4 3" xfId="42673"/>
    <cellStyle name="Percent 3 3 2 3 4 4 4" xfId="32659"/>
    <cellStyle name="Percent 3 3 2 3 4 5" xfId="9210"/>
    <cellStyle name="Percent 3 3 2 3 4 5 2" xfId="21830"/>
    <cellStyle name="Percent 3 3 2 3 4 5 2 2" xfId="57046"/>
    <cellStyle name="Percent 3 3 2 3 4 5 3" xfId="44449"/>
    <cellStyle name="Percent 3 3 2 3 4 5 4" xfId="34435"/>
    <cellStyle name="Percent 3 3 2 3 4 6" xfId="11003"/>
    <cellStyle name="Percent 3 3 2 3 4 6 2" xfId="23606"/>
    <cellStyle name="Percent 3 3 2 3 4 6 2 2" xfId="58822"/>
    <cellStyle name="Percent 3 3 2 3 4 6 3" xfId="46225"/>
    <cellStyle name="Percent 3 3 2 3 4 6 4" xfId="36211"/>
    <cellStyle name="Percent 3 3 2 3 4 7" xfId="15370"/>
    <cellStyle name="Percent 3 3 2 3 4 7 2" xfId="50586"/>
    <cellStyle name="Percent 3 3 2 3 4 7 3" xfId="27975"/>
    <cellStyle name="Percent 3 3 2 3 4 8" xfId="13592"/>
    <cellStyle name="Percent 3 3 2 3 4 8 2" xfId="48810"/>
    <cellStyle name="Percent 3 3 2 3 4 9" xfId="37989"/>
    <cellStyle name="Percent 3 3 2 3 5" xfId="3838"/>
    <cellStyle name="Percent 3 3 2 3 5 2" xfId="8561"/>
    <cellStyle name="Percent 3 3 2 3 5 2 2" xfId="21186"/>
    <cellStyle name="Percent 3 3 2 3 5 2 2 2" xfId="56402"/>
    <cellStyle name="Percent 3 3 2 3 5 2 3" xfId="43805"/>
    <cellStyle name="Percent 3 3 2 3 5 2 4" xfId="33791"/>
    <cellStyle name="Percent 3 3 2 3 5 3" xfId="10342"/>
    <cellStyle name="Percent 3 3 2 3 5 3 2" xfId="22962"/>
    <cellStyle name="Percent 3 3 2 3 5 3 2 2" xfId="58178"/>
    <cellStyle name="Percent 3 3 2 3 5 3 3" xfId="45581"/>
    <cellStyle name="Percent 3 3 2 3 5 3 4" xfId="35567"/>
    <cellStyle name="Percent 3 3 2 3 5 4" xfId="12137"/>
    <cellStyle name="Percent 3 3 2 3 5 4 2" xfId="24738"/>
    <cellStyle name="Percent 3 3 2 3 5 4 2 2" xfId="59954"/>
    <cellStyle name="Percent 3 3 2 3 5 4 3" xfId="47357"/>
    <cellStyle name="Percent 3 3 2 3 5 4 4" xfId="37343"/>
    <cellStyle name="Percent 3 3 2 3 5 5" xfId="16502"/>
    <cellStyle name="Percent 3 3 2 3 5 5 2" xfId="51718"/>
    <cellStyle name="Percent 3 3 2 3 5 5 3" xfId="29107"/>
    <cellStyle name="Percent 3 3 2 3 5 6" xfId="14724"/>
    <cellStyle name="Percent 3 3 2 3 5 6 2" xfId="49942"/>
    <cellStyle name="Percent 3 3 2 3 5 7" xfId="39121"/>
    <cellStyle name="Percent 3 3 2 3 5 8" xfId="27331"/>
    <cellStyle name="Percent 3 3 2 3 6" xfId="4178"/>
    <cellStyle name="Percent 3 3 2 3 6 2" xfId="16824"/>
    <cellStyle name="Percent 3 3 2 3 6 2 2" xfId="52040"/>
    <cellStyle name="Percent 3 3 2 3 6 2 3" xfId="29429"/>
    <cellStyle name="Percent 3 3 2 3 6 3" xfId="13270"/>
    <cellStyle name="Percent 3 3 2 3 6 3 2" xfId="48488"/>
    <cellStyle name="Percent 3 3 2 3 6 4" xfId="39443"/>
    <cellStyle name="Percent 3 3 2 3 6 5" xfId="25877"/>
    <cellStyle name="Percent 3 3 2 3 7" xfId="5648"/>
    <cellStyle name="Percent 3 3 2 3 7 2" xfId="18278"/>
    <cellStyle name="Percent 3 3 2 3 7 2 2" xfId="53494"/>
    <cellStyle name="Percent 3 3 2 3 7 3" xfId="40897"/>
    <cellStyle name="Percent 3 3 2 3 7 4" xfId="30883"/>
    <cellStyle name="Percent 3 3 2 3 8" xfId="7107"/>
    <cellStyle name="Percent 3 3 2 3 8 2" xfId="19732"/>
    <cellStyle name="Percent 3 3 2 3 8 2 2" xfId="54948"/>
    <cellStyle name="Percent 3 3 2 3 8 3" xfId="42351"/>
    <cellStyle name="Percent 3 3 2 3 8 4" xfId="32337"/>
    <cellStyle name="Percent 3 3 2 3 9" xfId="8888"/>
    <cellStyle name="Percent 3 3 2 3 9 2" xfId="21508"/>
    <cellStyle name="Percent 3 3 2 3 9 2 2" xfId="56724"/>
    <cellStyle name="Percent 3 3 2 3 9 3" xfId="44127"/>
    <cellStyle name="Percent 3 3 2 3 9 4" xfId="34113"/>
    <cellStyle name="Percent 3 3 2 4" xfId="3021"/>
    <cellStyle name="Percent 3 3 2 4 10" xfId="25395"/>
    <cellStyle name="Percent 3 3 2 4 11" xfId="60930"/>
    <cellStyle name="Percent 3 3 2 4 2" xfId="4827"/>
    <cellStyle name="Percent 3 3 2 4 2 2" xfId="17473"/>
    <cellStyle name="Percent 3 3 2 4 2 2 2" xfId="52689"/>
    <cellStyle name="Percent 3 3 2 4 2 2 3" xfId="30078"/>
    <cellStyle name="Percent 3 3 2 4 2 3" xfId="13919"/>
    <cellStyle name="Percent 3 3 2 4 2 3 2" xfId="49137"/>
    <cellStyle name="Percent 3 3 2 4 2 4" xfId="40092"/>
    <cellStyle name="Percent 3 3 2 4 2 5" xfId="26526"/>
    <cellStyle name="Percent 3 3 2 4 3" xfId="6297"/>
    <cellStyle name="Percent 3 3 2 4 3 2" xfId="18927"/>
    <cellStyle name="Percent 3 3 2 4 3 2 2" xfId="54143"/>
    <cellStyle name="Percent 3 3 2 4 3 3" xfId="41546"/>
    <cellStyle name="Percent 3 3 2 4 3 4" xfId="31532"/>
    <cellStyle name="Percent 3 3 2 4 4" xfId="7756"/>
    <cellStyle name="Percent 3 3 2 4 4 2" xfId="20381"/>
    <cellStyle name="Percent 3 3 2 4 4 2 2" xfId="55597"/>
    <cellStyle name="Percent 3 3 2 4 4 3" xfId="43000"/>
    <cellStyle name="Percent 3 3 2 4 4 4" xfId="32986"/>
    <cellStyle name="Percent 3 3 2 4 5" xfId="9537"/>
    <cellStyle name="Percent 3 3 2 4 5 2" xfId="22157"/>
    <cellStyle name="Percent 3 3 2 4 5 2 2" xfId="57373"/>
    <cellStyle name="Percent 3 3 2 4 5 3" xfId="44776"/>
    <cellStyle name="Percent 3 3 2 4 5 4" xfId="34762"/>
    <cellStyle name="Percent 3 3 2 4 6" xfId="11330"/>
    <cellStyle name="Percent 3 3 2 4 6 2" xfId="23933"/>
    <cellStyle name="Percent 3 3 2 4 6 2 2" xfId="59149"/>
    <cellStyle name="Percent 3 3 2 4 6 3" xfId="46552"/>
    <cellStyle name="Percent 3 3 2 4 6 4" xfId="36538"/>
    <cellStyle name="Percent 3 3 2 4 7" xfId="15697"/>
    <cellStyle name="Percent 3 3 2 4 7 2" xfId="50913"/>
    <cellStyle name="Percent 3 3 2 4 7 3" xfId="28302"/>
    <cellStyle name="Percent 3 3 2 4 8" xfId="12788"/>
    <cellStyle name="Percent 3 3 2 4 8 2" xfId="48006"/>
    <cellStyle name="Percent 3 3 2 4 9" xfId="38316"/>
    <cellStyle name="Percent 3 3 2 5" xfId="2852"/>
    <cellStyle name="Percent 3 3 2 5 10" xfId="25238"/>
    <cellStyle name="Percent 3 3 2 5 11" xfId="60773"/>
    <cellStyle name="Percent 3 3 2 5 2" xfId="4670"/>
    <cellStyle name="Percent 3 3 2 5 2 2" xfId="17316"/>
    <cellStyle name="Percent 3 3 2 5 2 2 2" xfId="52532"/>
    <cellStyle name="Percent 3 3 2 5 2 2 3" xfId="29921"/>
    <cellStyle name="Percent 3 3 2 5 2 3" xfId="13762"/>
    <cellStyle name="Percent 3 3 2 5 2 3 2" xfId="48980"/>
    <cellStyle name="Percent 3 3 2 5 2 4" xfId="39935"/>
    <cellStyle name="Percent 3 3 2 5 2 5" xfId="26369"/>
    <cellStyle name="Percent 3 3 2 5 3" xfId="6140"/>
    <cellStyle name="Percent 3 3 2 5 3 2" xfId="18770"/>
    <cellStyle name="Percent 3 3 2 5 3 2 2" xfId="53986"/>
    <cellStyle name="Percent 3 3 2 5 3 3" xfId="41389"/>
    <cellStyle name="Percent 3 3 2 5 3 4" xfId="31375"/>
    <cellStyle name="Percent 3 3 2 5 4" xfId="7599"/>
    <cellStyle name="Percent 3 3 2 5 4 2" xfId="20224"/>
    <cellStyle name="Percent 3 3 2 5 4 2 2" xfId="55440"/>
    <cellStyle name="Percent 3 3 2 5 4 3" xfId="42843"/>
    <cellStyle name="Percent 3 3 2 5 4 4" xfId="32829"/>
    <cellStyle name="Percent 3 3 2 5 5" xfId="9380"/>
    <cellStyle name="Percent 3 3 2 5 5 2" xfId="22000"/>
    <cellStyle name="Percent 3 3 2 5 5 2 2" xfId="57216"/>
    <cellStyle name="Percent 3 3 2 5 5 3" xfId="44619"/>
    <cellStyle name="Percent 3 3 2 5 5 4" xfId="34605"/>
    <cellStyle name="Percent 3 3 2 5 6" xfId="11173"/>
    <cellStyle name="Percent 3 3 2 5 6 2" xfId="23776"/>
    <cellStyle name="Percent 3 3 2 5 6 2 2" xfId="58992"/>
    <cellStyle name="Percent 3 3 2 5 6 3" xfId="46395"/>
    <cellStyle name="Percent 3 3 2 5 6 4" xfId="36381"/>
    <cellStyle name="Percent 3 3 2 5 7" xfId="15540"/>
    <cellStyle name="Percent 3 3 2 5 7 2" xfId="50756"/>
    <cellStyle name="Percent 3 3 2 5 7 3" xfId="28145"/>
    <cellStyle name="Percent 3 3 2 5 8" xfId="12631"/>
    <cellStyle name="Percent 3 3 2 5 8 2" xfId="47849"/>
    <cellStyle name="Percent 3 3 2 5 9" xfId="38159"/>
    <cellStyle name="Percent 3 3 2 6" xfId="3361"/>
    <cellStyle name="Percent 3 3 2 6 10" xfId="26856"/>
    <cellStyle name="Percent 3 3 2 6 11" xfId="61260"/>
    <cellStyle name="Percent 3 3 2 6 2" xfId="5157"/>
    <cellStyle name="Percent 3 3 2 6 2 2" xfId="17803"/>
    <cellStyle name="Percent 3 3 2 6 2 2 2" xfId="53019"/>
    <cellStyle name="Percent 3 3 2 6 2 3" xfId="40422"/>
    <cellStyle name="Percent 3 3 2 6 2 4" xfId="30408"/>
    <cellStyle name="Percent 3 3 2 6 3" xfId="6627"/>
    <cellStyle name="Percent 3 3 2 6 3 2" xfId="19257"/>
    <cellStyle name="Percent 3 3 2 6 3 2 2" xfId="54473"/>
    <cellStyle name="Percent 3 3 2 6 3 3" xfId="41876"/>
    <cellStyle name="Percent 3 3 2 6 3 4" xfId="31862"/>
    <cellStyle name="Percent 3 3 2 6 4" xfId="8086"/>
    <cellStyle name="Percent 3 3 2 6 4 2" xfId="20711"/>
    <cellStyle name="Percent 3 3 2 6 4 2 2" xfId="55927"/>
    <cellStyle name="Percent 3 3 2 6 4 3" xfId="43330"/>
    <cellStyle name="Percent 3 3 2 6 4 4" xfId="33316"/>
    <cellStyle name="Percent 3 3 2 6 5" xfId="9867"/>
    <cellStyle name="Percent 3 3 2 6 5 2" xfId="22487"/>
    <cellStyle name="Percent 3 3 2 6 5 2 2" xfId="57703"/>
    <cellStyle name="Percent 3 3 2 6 5 3" xfId="45106"/>
    <cellStyle name="Percent 3 3 2 6 5 4" xfId="35092"/>
    <cellStyle name="Percent 3 3 2 6 6" xfId="11660"/>
    <cellStyle name="Percent 3 3 2 6 6 2" xfId="24263"/>
    <cellStyle name="Percent 3 3 2 6 6 2 2" xfId="59479"/>
    <cellStyle name="Percent 3 3 2 6 6 3" xfId="46882"/>
    <cellStyle name="Percent 3 3 2 6 6 4" xfId="36868"/>
    <cellStyle name="Percent 3 3 2 6 7" xfId="16027"/>
    <cellStyle name="Percent 3 3 2 6 7 2" xfId="51243"/>
    <cellStyle name="Percent 3 3 2 6 7 3" xfId="28632"/>
    <cellStyle name="Percent 3 3 2 6 8" xfId="14249"/>
    <cellStyle name="Percent 3 3 2 6 8 2" xfId="49467"/>
    <cellStyle name="Percent 3 3 2 6 9" xfId="38646"/>
    <cellStyle name="Percent 3 3 2 7" xfId="2522"/>
    <cellStyle name="Percent 3 3 2 7 10" xfId="26047"/>
    <cellStyle name="Percent 3 3 2 7 11" xfId="60451"/>
    <cellStyle name="Percent 3 3 2 7 2" xfId="4348"/>
    <cellStyle name="Percent 3 3 2 7 2 2" xfId="16994"/>
    <cellStyle name="Percent 3 3 2 7 2 2 2" xfId="52210"/>
    <cellStyle name="Percent 3 3 2 7 2 3" xfId="39613"/>
    <cellStyle name="Percent 3 3 2 7 2 4" xfId="29599"/>
    <cellStyle name="Percent 3 3 2 7 3" xfId="5818"/>
    <cellStyle name="Percent 3 3 2 7 3 2" xfId="18448"/>
    <cellStyle name="Percent 3 3 2 7 3 2 2" xfId="53664"/>
    <cellStyle name="Percent 3 3 2 7 3 3" xfId="41067"/>
    <cellStyle name="Percent 3 3 2 7 3 4" xfId="31053"/>
    <cellStyle name="Percent 3 3 2 7 4" xfId="7277"/>
    <cellStyle name="Percent 3 3 2 7 4 2" xfId="19902"/>
    <cellStyle name="Percent 3 3 2 7 4 2 2" xfId="55118"/>
    <cellStyle name="Percent 3 3 2 7 4 3" xfId="42521"/>
    <cellStyle name="Percent 3 3 2 7 4 4" xfId="32507"/>
    <cellStyle name="Percent 3 3 2 7 5" xfId="9058"/>
    <cellStyle name="Percent 3 3 2 7 5 2" xfId="21678"/>
    <cellStyle name="Percent 3 3 2 7 5 2 2" xfId="56894"/>
    <cellStyle name="Percent 3 3 2 7 5 3" xfId="44297"/>
    <cellStyle name="Percent 3 3 2 7 5 4" xfId="34283"/>
    <cellStyle name="Percent 3 3 2 7 6" xfId="10851"/>
    <cellStyle name="Percent 3 3 2 7 6 2" xfId="23454"/>
    <cellStyle name="Percent 3 3 2 7 6 2 2" xfId="58670"/>
    <cellStyle name="Percent 3 3 2 7 6 3" xfId="46073"/>
    <cellStyle name="Percent 3 3 2 7 6 4" xfId="36059"/>
    <cellStyle name="Percent 3 3 2 7 7" xfId="15218"/>
    <cellStyle name="Percent 3 3 2 7 7 2" xfId="50434"/>
    <cellStyle name="Percent 3 3 2 7 7 3" xfId="27823"/>
    <cellStyle name="Percent 3 3 2 7 8" xfId="13440"/>
    <cellStyle name="Percent 3 3 2 7 8 2" xfId="48658"/>
    <cellStyle name="Percent 3 3 2 7 9" xfId="37837"/>
    <cellStyle name="Percent 3 3 2 8" xfId="3685"/>
    <cellStyle name="Percent 3 3 2 8 2" xfId="8409"/>
    <cellStyle name="Percent 3 3 2 8 2 2" xfId="21034"/>
    <cellStyle name="Percent 3 3 2 8 2 2 2" xfId="56250"/>
    <cellStyle name="Percent 3 3 2 8 2 3" xfId="43653"/>
    <cellStyle name="Percent 3 3 2 8 2 4" xfId="33639"/>
    <cellStyle name="Percent 3 3 2 8 3" xfId="10190"/>
    <cellStyle name="Percent 3 3 2 8 3 2" xfId="22810"/>
    <cellStyle name="Percent 3 3 2 8 3 2 2" xfId="58026"/>
    <cellStyle name="Percent 3 3 2 8 3 3" xfId="45429"/>
    <cellStyle name="Percent 3 3 2 8 3 4" xfId="35415"/>
    <cellStyle name="Percent 3 3 2 8 4" xfId="11985"/>
    <cellStyle name="Percent 3 3 2 8 4 2" xfId="24586"/>
    <cellStyle name="Percent 3 3 2 8 4 2 2" xfId="59802"/>
    <cellStyle name="Percent 3 3 2 8 4 3" xfId="47205"/>
    <cellStyle name="Percent 3 3 2 8 4 4" xfId="37191"/>
    <cellStyle name="Percent 3 3 2 8 5" xfId="16350"/>
    <cellStyle name="Percent 3 3 2 8 5 2" xfId="51566"/>
    <cellStyle name="Percent 3 3 2 8 5 3" xfId="28955"/>
    <cellStyle name="Percent 3 3 2 8 6" xfId="14572"/>
    <cellStyle name="Percent 3 3 2 8 6 2" xfId="49790"/>
    <cellStyle name="Percent 3 3 2 8 7" xfId="38969"/>
    <cellStyle name="Percent 3 3 2 8 8" xfId="27179"/>
    <cellStyle name="Percent 3 3 2 9" xfId="4017"/>
    <cellStyle name="Percent 3 3 2 9 2" xfId="16672"/>
    <cellStyle name="Percent 3 3 2 9 2 2" xfId="51888"/>
    <cellStyle name="Percent 3 3 2 9 2 3" xfId="29277"/>
    <cellStyle name="Percent 3 3 2 9 3" xfId="13118"/>
    <cellStyle name="Percent 3 3 2 9 3 2" xfId="48336"/>
    <cellStyle name="Percent 3 3 2 9 4" xfId="39291"/>
    <cellStyle name="Percent 3 3 2 9 5" xfId="25725"/>
    <cellStyle name="Percent 3 3 3" xfId="1738"/>
    <cellStyle name="Percent 3 4" xfId="1739"/>
    <cellStyle name="Percent 3 4 2" xfId="1740"/>
    <cellStyle name="Percent 3 5" xfId="1741"/>
    <cellStyle name="Percent 3 5 10" xfId="5497"/>
    <cellStyle name="Percent 3 5 10 2" xfId="18127"/>
    <cellStyle name="Percent 3 5 10 2 2" xfId="53343"/>
    <cellStyle name="Percent 3 5 10 3" xfId="40746"/>
    <cellStyle name="Percent 3 5 10 4" xfId="30732"/>
    <cellStyle name="Percent 3 5 11" xfId="6953"/>
    <cellStyle name="Percent 3 5 11 2" xfId="19581"/>
    <cellStyle name="Percent 3 5 11 2 2" xfId="54797"/>
    <cellStyle name="Percent 3 5 11 3" xfId="42200"/>
    <cellStyle name="Percent 3 5 11 4" xfId="32186"/>
    <cellStyle name="Percent 3 5 12" xfId="8735"/>
    <cellStyle name="Percent 3 5 12 2" xfId="21357"/>
    <cellStyle name="Percent 3 5 12 2 2" xfId="56573"/>
    <cellStyle name="Percent 3 5 12 3" xfId="43976"/>
    <cellStyle name="Percent 3 5 12 4" xfId="33962"/>
    <cellStyle name="Percent 3 5 13" xfId="10757"/>
    <cellStyle name="Percent 3 5 13 2" xfId="23368"/>
    <cellStyle name="Percent 3 5 13 2 2" xfId="58584"/>
    <cellStyle name="Percent 3 5 13 3" xfId="45987"/>
    <cellStyle name="Percent 3 5 13 4" xfId="35973"/>
    <cellStyle name="Percent 3 5 14" xfId="14896"/>
    <cellStyle name="Percent 3 5 14 2" xfId="50113"/>
    <cellStyle name="Percent 3 5 14 3" xfId="27502"/>
    <cellStyle name="Percent 3 5 15" xfId="12310"/>
    <cellStyle name="Percent 3 5 15 2" xfId="47528"/>
    <cellStyle name="Percent 3 5 16" xfId="37515"/>
    <cellStyle name="Percent 3 5 17" xfId="24917"/>
    <cellStyle name="Percent 3 5 18" xfId="60130"/>
    <cellStyle name="Percent 3 5 2" xfId="1742"/>
    <cellStyle name="Percent 3 5 2 10" xfId="7027"/>
    <cellStyle name="Percent 3 5 2 10 2" xfId="19653"/>
    <cellStyle name="Percent 3 5 2 10 2 2" xfId="54869"/>
    <cellStyle name="Percent 3 5 2 10 3" xfId="42272"/>
    <cellStyle name="Percent 3 5 2 10 4" xfId="32258"/>
    <cellStyle name="Percent 3 5 2 11" xfId="8808"/>
    <cellStyle name="Percent 3 5 2 11 2" xfId="21429"/>
    <cellStyle name="Percent 3 5 2 11 2 2" xfId="56645"/>
    <cellStyle name="Percent 3 5 2 11 3" xfId="44048"/>
    <cellStyle name="Percent 3 5 2 11 4" xfId="34034"/>
    <cellStyle name="Percent 3 5 2 12" xfId="10758"/>
    <cellStyle name="Percent 3 5 2 12 2" xfId="23369"/>
    <cellStyle name="Percent 3 5 2 12 2 2" xfId="58585"/>
    <cellStyle name="Percent 3 5 2 12 3" xfId="45988"/>
    <cellStyle name="Percent 3 5 2 12 4" xfId="35974"/>
    <cellStyle name="Percent 3 5 2 13" xfId="14968"/>
    <cellStyle name="Percent 3 5 2 13 2" xfId="50185"/>
    <cellStyle name="Percent 3 5 2 13 3" xfId="27574"/>
    <cellStyle name="Percent 3 5 2 14" xfId="12382"/>
    <cellStyle name="Percent 3 5 2 14 2" xfId="47600"/>
    <cellStyle name="Percent 3 5 2 15" xfId="37587"/>
    <cellStyle name="Percent 3 5 2 16" xfId="24989"/>
    <cellStyle name="Percent 3 5 2 17" xfId="60202"/>
    <cellStyle name="Percent 3 5 2 2" xfId="1743"/>
    <cellStyle name="Percent 3 5 2 2 10" xfId="10759"/>
    <cellStyle name="Percent 3 5 2 2 10 2" xfId="23370"/>
    <cellStyle name="Percent 3 5 2 2 10 2 2" xfId="58586"/>
    <cellStyle name="Percent 3 5 2 2 10 3" xfId="45989"/>
    <cellStyle name="Percent 3 5 2 2 10 4" xfId="35975"/>
    <cellStyle name="Percent 3 5 2 2 11" xfId="15123"/>
    <cellStyle name="Percent 3 5 2 2 11 2" xfId="50339"/>
    <cellStyle name="Percent 3 5 2 2 11 3" xfId="27728"/>
    <cellStyle name="Percent 3 5 2 2 12" xfId="12536"/>
    <cellStyle name="Percent 3 5 2 2 12 2" xfId="47754"/>
    <cellStyle name="Percent 3 5 2 2 13" xfId="37742"/>
    <cellStyle name="Percent 3 5 2 2 14" xfId="25143"/>
    <cellStyle name="Percent 3 5 2 2 15" xfId="60356"/>
    <cellStyle name="Percent 3 5 2 2 2" xfId="3259"/>
    <cellStyle name="Percent 3 5 2 2 2 10" xfId="25627"/>
    <cellStyle name="Percent 3 5 2 2 2 11" xfId="61162"/>
    <cellStyle name="Percent 3 5 2 2 2 2" xfId="5059"/>
    <cellStyle name="Percent 3 5 2 2 2 2 2" xfId="17705"/>
    <cellStyle name="Percent 3 5 2 2 2 2 2 2" xfId="52921"/>
    <cellStyle name="Percent 3 5 2 2 2 2 2 3" xfId="30310"/>
    <cellStyle name="Percent 3 5 2 2 2 2 3" xfId="14151"/>
    <cellStyle name="Percent 3 5 2 2 2 2 3 2" xfId="49369"/>
    <cellStyle name="Percent 3 5 2 2 2 2 4" xfId="40324"/>
    <cellStyle name="Percent 3 5 2 2 2 2 5" xfId="26758"/>
    <cellStyle name="Percent 3 5 2 2 2 3" xfId="6529"/>
    <cellStyle name="Percent 3 5 2 2 2 3 2" xfId="19159"/>
    <cellStyle name="Percent 3 5 2 2 2 3 2 2" xfId="54375"/>
    <cellStyle name="Percent 3 5 2 2 2 3 3" xfId="41778"/>
    <cellStyle name="Percent 3 5 2 2 2 3 4" xfId="31764"/>
    <cellStyle name="Percent 3 5 2 2 2 4" xfId="7988"/>
    <cellStyle name="Percent 3 5 2 2 2 4 2" xfId="20613"/>
    <cellStyle name="Percent 3 5 2 2 2 4 2 2" xfId="55829"/>
    <cellStyle name="Percent 3 5 2 2 2 4 3" xfId="43232"/>
    <cellStyle name="Percent 3 5 2 2 2 4 4" xfId="33218"/>
    <cellStyle name="Percent 3 5 2 2 2 5" xfId="9769"/>
    <cellStyle name="Percent 3 5 2 2 2 5 2" xfId="22389"/>
    <cellStyle name="Percent 3 5 2 2 2 5 2 2" xfId="57605"/>
    <cellStyle name="Percent 3 5 2 2 2 5 3" xfId="45008"/>
    <cellStyle name="Percent 3 5 2 2 2 5 4" xfId="34994"/>
    <cellStyle name="Percent 3 5 2 2 2 6" xfId="11562"/>
    <cellStyle name="Percent 3 5 2 2 2 6 2" xfId="24165"/>
    <cellStyle name="Percent 3 5 2 2 2 6 2 2" xfId="59381"/>
    <cellStyle name="Percent 3 5 2 2 2 6 3" xfId="46784"/>
    <cellStyle name="Percent 3 5 2 2 2 6 4" xfId="36770"/>
    <cellStyle name="Percent 3 5 2 2 2 7" xfId="15929"/>
    <cellStyle name="Percent 3 5 2 2 2 7 2" xfId="51145"/>
    <cellStyle name="Percent 3 5 2 2 2 7 3" xfId="28534"/>
    <cellStyle name="Percent 3 5 2 2 2 8" xfId="13020"/>
    <cellStyle name="Percent 3 5 2 2 2 8 2" xfId="48238"/>
    <cellStyle name="Percent 3 5 2 2 2 9" xfId="38548"/>
    <cellStyle name="Percent 3 5 2 2 3" xfId="3588"/>
    <cellStyle name="Percent 3 5 2 2 3 10" xfId="27083"/>
    <cellStyle name="Percent 3 5 2 2 3 11" xfId="61487"/>
    <cellStyle name="Percent 3 5 2 2 3 2" xfId="5384"/>
    <cellStyle name="Percent 3 5 2 2 3 2 2" xfId="18030"/>
    <cellStyle name="Percent 3 5 2 2 3 2 2 2" xfId="53246"/>
    <cellStyle name="Percent 3 5 2 2 3 2 3" xfId="40649"/>
    <cellStyle name="Percent 3 5 2 2 3 2 4" xfId="30635"/>
    <cellStyle name="Percent 3 5 2 2 3 3" xfId="6854"/>
    <cellStyle name="Percent 3 5 2 2 3 3 2" xfId="19484"/>
    <cellStyle name="Percent 3 5 2 2 3 3 2 2" xfId="54700"/>
    <cellStyle name="Percent 3 5 2 2 3 3 3" xfId="42103"/>
    <cellStyle name="Percent 3 5 2 2 3 3 4" xfId="32089"/>
    <cellStyle name="Percent 3 5 2 2 3 4" xfId="8313"/>
    <cellStyle name="Percent 3 5 2 2 3 4 2" xfId="20938"/>
    <cellStyle name="Percent 3 5 2 2 3 4 2 2" xfId="56154"/>
    <cellStyle name="Percent 3 5 2 2 3 4 3" xfId="43557"/>
    <cellStyle name="Percent 3 5 2 2 3 4 4" xfId="33543"/>
    <cellStyle name="Percent 3 5 2 2 3 5" xfId="10094"/>
    <cellStyle name="Percent 3 5 2 2 3 5 2" xfId="22714"/>
    <cellStyle name="Percent 3 5 2 2 3 5 2 2" xfId="57930"/>
    <cellStyle name="Percent 3 5 2 2 3 5 3" xfId="45333"/>
    <cellStyle name="Percent 3 5 2 2 3 5 4" xfId="35319"/>
    <cellStyle name="Percent 3 5 2 2 3 6" xfId="11887"/>
    <cellStyle name="Percent 3 5 2 2 3 6 2" xfId="24490"/>
    <cellStyle name="Percent 3 5 2 2 3 6 2 2" xfId="59706"/>
    <cellStyle name="Percent 3 5 2 2 3 6 3" xfId="47109"/>
    <cellStyle name="Percent 3 5 2 2 3 6 4" xfId="37095"/>
    <cellStyle name="Percent 3 5 2 2 3 7" xfId="16254"/>
    <cellStyle name="Percent 3 5 2 2 3 7 2" xfId="51470"/>
    <cellStyle name="Percent 3 5 2 2 3 7 3" xfId="28859"/>
    <cellStyle name="Percent 3 5 2 2 3 8" xfId="14476"/>
    <cellStyle name="Percent 3 5 2 2 3 8 2" xfId="49694"/>
    <cellStyle name="Percent 3 5 2 2 3 9" xfId="38873"/>
    <cellStyle name="Percent 3 5 2 2 4" xfId="2750"/>
    <cellStyle name="Percent 3 5 2 2 4 10" xfId="26274"/>
    <cellStyle name="Percent 3 5 2 2 4 11" xfId="60678"/>
    <cellStyle name="Percent 3 5 2 2 4 2" xfId="4575"/>
    <cellStyle name="Percent 3 5 2 2 4 2 2" xfId="17221"/>
    <cellStyle name="Percent 3 5 2 2 4 2 2 2" xfId="52437"/>
    <cellStyle name="Percent 3 5 2 2 4 2 3" xfId="39840"/>
    <cellStyle name="Percent 3 5 2 2 4 2 4" xfId="29826"/>
    <cellStyle name="Percent 3 5 2 2 4 3" xfId="6045"/>
    <cellStyle name="Percent 3 5 2 2 4 3 2" xfId="18675"/>
    <cellStyle name="Percent 3 5 2 2 4 3 2 2" xfId="53891"/>
    <cellStyle name="Percent 3 5 2 2 4 3 3" xfId="41294"/>
    <cellStyle name="Percent 3 5 2 2 4 3 4" xfId="31280"/>
    <cellStyle name="Percent 3 5 2 2 4 4" xfId="7504"/>
    <cellStyle name="Percent 3 5 2 2 4 4 2" xfId="20129"/>
    <cellStyle name="Percent 3 5 2 2 4 4 2 2" xfId="55345"/>
    <cellStyle name="Percent 3 5 2 2 4 4 3" xfId="42748"/>
    <cellStyle name="Percent 3 5 2 2 4 4 4" xfId="32734"/>
    <cellStyle name="Percent 3 5 2 2 4 5" xfId="9285"/>
    <cellStyle name="Percent 3 5 2 2 4 5 2" xfId="21905"/>
    <cellStyle name="Percent 3 5 2 2 4 5 2 2" xfId="57121"/>
    <cellStyle name="Percent 3 5 2 2 4 5 3" xfId="44524"/>
    <cellStyle name="Percent 3 5 2 2 4 5 4" xfId="34510"/>
    <cellStyle name="Percent 3 5 2 2 4 6" xfId="11078"/>
    <cellStyle name="Percent 3 5 2 2 4 6 2" xfId="23681"/>
    <cellStyle name="Percent 3 5 2 2 4 6 2 2" xfId="58897"/>
    <cellStyle name="Percent 3 5 2 2 4 6 3" xfId="46300"/>
    <cellStyle name="Percent 3 5 2 2 4 6 4" xfId="36286"/>
    <cellStyle name="Percent 3 5 2 2 4 7" xfId="15445"/>
    <cellStyle name="Percent 3 5 2 2 4 7 2" xfId="50661"/>
    <cellStyle name="Percent 3 5 2 2 4 7 3" xfId="28050"/>
    <cellStyle name="Percent 3 5 2 2 4 8" xfId="13667"/>
    <cellStyle name="Percent 3 5 2 2 4 8 2" xfId="48885"/>
    <cellStyle name="Percent 3 5 2 2 4 9" xfId="38064"/>
    <cellStyle name="Percent 3 5 2 2 5" xfId="3913"/>
    <cellStyle name="Percent 3 5 2 2 5 2" xfId="8636"/>
    <cellStyle name="Percent 3 5 2 2 5 2 2" xfId="21261"/>
    <cellStyle name="Percent 3 5 2 2 5 2 2 2" xfId="56477"/>
    <cellStyle name="Percent 3 5 2 2 5 2 3" xfId="43880"/>
    <cellStyle name="Percent 3 5 2 2 5 2 4" xfId="33866"/>
    <cellStyle name="Percent 3 5 2 2 5 3" xfId="10417"/>
    <cellStyle name="Percent 3 5 2 2 5 3 2" xfId="23037"/>
    <cellStyle name="Percent 3 5 2 2 5 3 2 2" xfId="58253"/>
    <cellStyle name="Percent 3 5 2 2 5 3 3" xfId="45656"/>
    <cellStyle name="Percent 3 5 2 2 5 3 4" xfId="35642"/>
    <cellStyle name="Percent 3 5 2 2 5 4" xfId="12212"/>
    <cellStyle name="Percent 3 5 2 2 5 4 2" xfId="24813"/>
    <cellStyle name="Percent 3 5 2 2 5 4 2 2" xfId="60029"/>
    <cellStyle name="Percent 3 5 2 2 5 4 3" xfId="47432"/>
    <cellStyle name="Percent 3 5 2 2 5 4 4" xfId="37418"/>
    <cellStyle name="Percent 3 5 2 2 5 5" xfId="16577"/>
    <cellStyle name="Percent 3 5 2 2 5 5 2" xfId="51793"/>
    <cellStyle name="Percent 3 5 2 2 5 5 3" xfId="29182"/>
    <cellStyle name="Percent 3 5 2 2 5 6" xfId="14799"/>
    <cellStyle name="Percent 3 5 2 2 5 6 2" xfId="50017"/>
    <cellStyle name="Percent 3 5 2 2 5 7" xfId="39196"/>
    <cellStyle name="Percent 3 5 2 2 5 8" xfId="27406"/>
    <cellStyle name="Percent 3 5 2 2 6" xfId="4253"/>
    <cellStyle name="Percent 3 5 2 2 6 2" xfId="16899"/>
    <cellStyle name="Percent 3 5 2 2 6 2 2" xfId="52115"/>
    <cellStyle name="Percent 3 5 2 2 6 2 3" xfId="29504"/>
    <cellStyle name="Percent 3 5 2 2 6 3" xfId="13345"/>
    <cellStyle name="Percent 3 5 2 2 6 3 2" xfId="48563"/>
    <cellStyle name="Percent 3 5 2 2 6 4" xfId="39518"/>
    <cellStyle name="Percent 3 5 2 2 6 5" xfId="25952"/>
    <cellStyle name="Percent 3 5 2 2 7" xfId="5723"/>
    <cellStyle name="Percent 3 5 2 2 7 2" xfId="18353"/>
    <cellStyle name="Percent 3 5 2 2 7 2 2" xfId="53569"/>
    <cellStyle name="Percent 3 5 2 2 7 3" xfId="40972"/>
    <cellStyle name="Percent 3 5 2 2 7 4" xfId="30958"/>
    <cellStyle name="Percent 3 5 2 2 8" xfId="7182"/>
    <cellStyle name="Percent 3 5 2 2 8 2" xfId="19807"/>
    <cellStyle name="Percent 3 5 2 2 8 2 2" xfId="55023"/>
    <cellStyle name="Percent 3 5 2 2 8 3" xfId="42426"/>
    <cellStyle name="Percent 3 5 2 2 8 4" xfId="32412"/>
    <cellStyle name="Percent 3 5 2 2 9" xfId="8963"/>
    <cellStyle name="Percent 3 5 2 2 9 2" xfId="21583"/>
    <cellStyle name="Percent 3 5 2 2 9 2 2" xfId="56799"/>
    <cellStyle name="Percent 3 5 2 2 9 3" xfId="44202"/>
    <cellStyle name="Percent 3 5 2 2 9 4" xfId="34188"/>
    <cellStyle name="Percent 3 5 2 3" xfId="3100"/>
    <cellStyle name="Percent 3 5 2 3 10" xfId="25471"/>
    <cellStyle name="Percent 3 5 2 3 11" xfId="61006"/>
    <cellStyle name="Percent 3 5 2 3 2" xfId="4903"/>
    <cellStyle name="Percent 3 5 2 3 2 2" xfId="17549"/>
    <cellStyle name="Percent 3 5 2 3 2 2 2" xfId="52765"/>
    <cellStyle name="Percent 3 5 2 3 2 2 3" xfId="30154"/>
    <cellStyle name="Percent 3 5 2 3 2 3" xfId="13995"/>
    <cellStyle name="Percent 3 5 2 3 2 3 2" xfId="49213"/>
    <cellStyle name="Percent 3 5 2 3 2 4" xfId="40168"/>
    <cellStyle name="Percent 3 5 2 3 2 5" xfId="26602"/>
    <cellStyle name="Percent 3 5 2 3 3" xfId="6373"/>
    <cellStyle name="Percent 3 5 2 3 3 2" xfId="19003"/>
    <cellStyle name="Percent 3 5 2 3 3 2 2" xfId="54219"/>
    <cellStyle name="Percent 3 5 2 3 3 3" xfId="41622"/>
    <cellStyle name="Percent 3 5 2 3 3 4" xfId="31608"/>
    <cellStyle name="Percent 3 5 2 3 4" xfId="7832"/>
    <cellStyle name="Percent 3 5 2 3 4 2" xfId="20457"/>
    <cellStyle name="Percent 3 5 2 3 4 2 2" xfId="55673"/>
    <cellStyle name="Percent 3 5 2 3 4 3" xfId="43076"/>
    <cellStyle name="Percent 3 5 2 3 4 4" xfId="33062"/>
    <cellStyle name="Percent 3 5 2 3 5" xfId="9613"/>
    <cellStyle name="Percent 3 5 2 3 5 2" xfId="22233"/>
    <cellStyle name="Percent 3 5 2 3 5 2 2" xfId="57449"/>
    <cellStyle name="Percent 3 5 2 3 5 3" xfId="44852"/>
    <cellStyle name="Percent 3 5 2 3 5 4" xfId="34838"/>
    <cellStyle name="Percent 3 5 2 3 6" xfId="11406"/>
    <cellStyle name="Percent 3 5 2 3 6 2" xfId="24009"/>
    <cellStyle name="Percent 3 5 2 3 6 2 2" xfId="59225"/>
    <cellStyle name="Percent 3 5 2 3 6 3" xfId="46628"/>
    <cellStyle name="Percent 3 5 2 3 6 4" xfId="36614"/>
    <cellStyle name="Percent 3 5 2 3 7" xfId="15773"/>
    <cellStyle name="Percent 3 5 2 3 7 2" xfId="50989"/>
    <cellStyle name="Percent 3 5 2 3 7 3" xfId="28378"/>
    <cellStyle name="Percent 3 5 2 3 8" xfId="12864"/>
    <cellStyle name="Percent 3 5 2 3 8 2" xfId="48082"/>
    <cellStyle name="Percent 3 5 2 3 9" xfId="38392"/>
    <cellStyle name="Percent 3 5 2 4" xfId="2926"/>
    <cellStyle name="Percent 3 5 2 4 10" xfId="25311"/>
    <cellStyle name="Percent 3 5 2 4 11" xfId="60846"/>
    <cellStyle name="Percent 3 5 2 4 2" xfId="4743"/>
    <cellStyle name="Percent 3 5 2 4 2 2" xfId="17389"/>
    <cellStyle name="Percent 3 5 2 4 2 2 2" xfId="52605"/>
    <cellStyle name="Percent 3 5 2 4 2 2 3" xfId="29994"/>
    <cellStyle name="Percent 3 5 2 4 2 3" xfId="13835"/>
    <cellStyle name="Percent 3 5 2 4 2 3 2" xfId="49053"/>
    <cellStyle name="Percent 3 5 2 4 2 4" xfId="40008"/>
    <cellStyle name="Percent 3 5 2 4 2 5" xfId="26442"/>
    <cellStyle name="Percent 3 5 2 4 3" xfId="6213"/>
    <cellStyle name="Percent 3 5 2 4 3 2" xfId="18843"/>
    <cellStyle name="Percent 3 5 2 4 3 2 2" xfId="54059"/>
    <cellStyle name="Percent 3 5 2 4 3 3" xfId="41462"/>
    <cellStyle name="Percent 3 5 2 4 3 4" xfId="31448"/>
    <cellStyle name="Percent 3 5 2 4 4" xfId="7672"/>
    <cellStyle name="Percent 3 5 2 4 4 2" xfId="20297"/>
    <cellStyle name="Percent 3 5 2 4 4 2 2" xfId="55513"/>
    <cellStyle name="Percent 3 5 2 4 4 3" xfId="42916"/>
    <cellStyle name="Percent 3 5 2 4 4 4" xfId="32902"/>
    <cellStyle name="Percent 3 5 2 4 5" xfId="9453"/>
    <cellStyle name="Percent 3 5 2 4 5 2" xfId="22073"/>
    <cellStyle name="Percent 3 5 2 4 5 2 2" xfId="57289"/>
    <cellStyle name="Percent 3 5 2 4 5 3" xfId="44692"/>
    <cellStyle name="Percent 3 5 2 4 5 4" xfId="34678"/>
    <cellStyle name="Percent 3 5 2 4 6" xfId="11246"/>
    <cellStyle name="Percent 3 5 2 4 6 2" xfId="23849"/>
    <cellStyle name="Percent 3 5 2 4 6 2 2" xfId="59065"/>
    <cellStyle name="Percent 3 5 2 4 6 3" xfId="46468"/>
    <cellStyle name="Percent 3 5 2 4 6 4" xfId="36454"/>
    <cellStyle name="Percent 3 5 2 4 7" xfId="15613"/>
    <cellStyle name="Percent 3 5 2 4 7 2" xfId="50829"/>
    <cellStyle name="Percent 3 5 2 4 7 3" xfId="28218"/>
    <cellStyle name="Percent 3 5 2 4 8" xfId="12704"/>
    <cellStyle name="Percent 3 5 2 4 8 2" xfId="47922"/>
    <cellStyle name="Percent 3 5 2 4 9" xfId="38232"/>
    <cellStyle name="Percent 3 5 2 5" xfId="3434"/>
    <cellStyle name="Percent 3 5 2 5 10" xfId="26929"/>
    <cellStyle name="Percent 3 5 2 5 11" xfId="61333"/>
    <cellStyle name="Percent 3 5 2 5 2" xfId="5230"/>
    <cellStyle name="Percent 3 5 2 5 2 2" xfId="17876"/>
    <cellStyle name="Percent 3 5 2 5 2 2 2" xfId="53092"/>
    <cellStyle name="Percent 3 5 2 5 2 3" xfId="40495"/>
    <cellStyle name="Percent 3 5 2 5 2 4" xfId="30481"/>
    <cellStyle name="Percent 3 5 2 5 3" xfId="6700"/>
    <cellStyle name="Percent 3 5 2 5 3 2" xfId="19330"/>
    <cellStyle name="Percent 3 5 2 5 3 2 2" xfId="54546"/>
    <cellStyle name="Percent 3 5 2 5 3 3" xfId="41949"/>
    <cellStyle name="Percent 3 5 2 5 3 4" xfId="31935"/>
    <cellStyle name="Percent 3 5 2 5 4" xfId="8159"/>
    <cellStyle name="Percent 3 5 2 5 4 2" xfId="20784"/>
    <cellStyle name="Percent 3 5 2 5 4 2 2" xfId="56000"/>
    <cellStyle name="Percent 3 5 2 5 4 3" xfId="43403"/>
    <cellStyle name="Percent 3 5 2 5 4 4" xfId="33389"/>
    <cellStyle name="Percent 3 5 2 5 5" xfId="9940"/>
    <cellStyle name="Percent 3 5 2 5 5 2" xfId="22560"/>
    <cellStyle name="Percent 3 5 2 5 5 2 2" xfId="57776"/>
    <cellStyle name="Percent 3 5 2 5 5 3" xfId="45179"/>
    <cellStyle name="Percent 3 5 2 5 5 4" xfId="35165"/>
    <cellStyle name="Percent 3 5 2 5 6" xfId="11733"/>
    <cellStyle name="Percent 3 5 2 5 6 2" xfId="24336"/>
    <cellStyle name="Percent 3 5 2 5 6 2 2" xfId="59552"/>
    <cellStyle name="Percent 3 5 2 5 6 3" xfId="46955"/>
    <cellStyle name="Percent 3 5 2 5 6 4" xfId="36941"/>
    <cellStyle name="Percent 3 5 2 5 7" xfId="16100"/>
    <cellStyle name="Percent 3 5 2 5 7 2" xfId="51316"/>
    <cellStyle name="Percent 3 5 2 5 7 3" xfId="28705"/>
    <cellStyle name="Percent 3 5 2 5 8" xfId="14322"/>
    <cellStyle name="Percent 3 5 2 5 8 2" xfId="49540"/>
    <cellStyle name="Percent 3 5 2 5 9" xfId="38719"/>
    <cellStyle name="Percent 3 5 2 6" xfId="2595"/>
    <cellStyle name="Percent 3 5 2 6 10" xfId="26120"/>
    <cellStyle name="Percent 3 5 2 6 11" xfId="60524"/>
    <cellStyle name="Percent 3 5 2 6 2" xfId="4421"/>
    <cellStyle name="Percent 3 5 2 6 2 2" xfId="17067"/>
    <cellStyle name="Percent 3 5 2 6 2 2 2" xfId="52283"/>
    <cellStyle name="Percent 3 5 2 6 2 3" xfId="39686"/>
    <cellStyle name="Percent 3 5 2 6 2 4" xfId="29672"/>
    <cellStyle name="Percent 3 5 2 6 3" xfId="5891"/>
    <cellStyle name="Percent 3 5 2 6 3 2" xfId="18521"/>
    <cellStyle name="Percent 3 5 2 6 3 2 2" xfId="53737"/>
    <cellStyle name="Percent 3 5 2 6 3 3" xfId="41140"/>
    <cellStyle name="Percent 3 5 2 6 3 4" xfId="31126"/>
    <cellStyle name="Percent 3 5 2 6 4" xfId="7350"/>
    <cellStyle name="Percent 3 5 2 6 4 2" xfId="19975"/>
    <cellStyle name="Percent 3 5 2 6 4 2 2" xfId="55191"/>
    <cellStyle name="Percent 3 5 2 6 4 3" xfId="42594"/>
    <cellStyle name="Percent 3 5 2 6 4 4" xfId="32580"/>
    <cellStyle name="Percent 3 5 2 6 5" xfId="9131"/>
    <cellStyle name="Percent 3 5 2 6 5 2" xfId="21751"/>
    <cellStyle name="Percent 3 5 2 6 5 2 2" xfId="56967"/>
    <cellStyle name="Percent 3 5 2 6 5 3" xfId="44370"/>
    <cellStyle name="Percent 3 5 2 6 5 4" xfId="34356"/>
    <cellStyle name="Percent 3 5 2 6 6" xfId="10924"/>
    <cellStyle name="Percent 3 5 2 6 6 2" xfId="23527"/>
    <cellStyle name="Percent 3 5 2 6 6 2 2" xfId="58743"/>
    <cellStyle name="Percent 3 5 2 6 6 3" xfId="46146"/>
    <cellStyle name="Percent 3 5 2 6 6 4" xfId="36132"/>
    <cellStyle name="Percent 3 5 2 6 7" xfId="15291"/>
    <cellStyle name="Percent 3 5 2 6 7 2" xfId="50507"/>
    <cellStyle name="Percent 3 5 2 6 7 3" xfId="27896"/>
    <cellStyle name="Percent 3 5 2 6 8" xfId="13513"/>
    <cellStyle name="Percent 3 5 2 6 8 2" xfId="48731"/>
    <cellStyle name="Percent 3 5 2 6 9" xfId="37910"/>
    <cellStyle name="Percent 3 5 2 7" xfId="3758"/>
    <cellStyle name="Percent 3 5 2 7 2" xfId="8482"/>
    <cellStyle name="Percent 3 5 2 7 2 2" xfId="21107"/>
    <cellStyle name="Percent 3 5 2 7 2 2 2" xfId="56323"/>
    <cellStyle name="Percent 3 5 2 7 2 3" xfId="43726"/>
    <cellStyle name="Percent 3 5 2 7 2 4" xfId="33712"/>
    <cellStyle name="Percent 3 5 2 7 3" xfId="10263"/>
    <cellStyle name="Percent 3 5 2 7 3 2" xfId="22883"/>
    <cellStyle name="Percent 3 5 2 7 3 2 2" xfId="58099"/>
    <cellStyle name="Percent 3 5 2 7 3 3" xfId="45502"/>
    <cellStyle name="Percent 3 5 2 7 3 4" xfId="35488"/>
    <cellStyle name="Percent 3 5 2 7 4" xfId="12058"/>
    <cellStyle name="Percent 3 5 2 7 4 2" xfId="24659"/>
    <cellStyle name="Percent 3 5 2 7 4 2 2" xfId="59875"/>
    <cellStyle name="Percent 3 5 2 7 4 3" xfId="47278"/>
    <cellStyle name="Percent 3 5 2 7 4 4" xfId="37264"/>
    <cellStyle name="Percent 3 5 2 7 5" xfId="16423"/>
    <cellStyle name="Percent 3 5 2 7 5 2" xfId="51639"/>
    <cellStyle name="Percent 3 5 2 7 5 3" xfId="29028"/>
    <cellStyle name="Percent 3 5 2 7 6" xfId="14645"/>
    <cellStyle name="Percent 3 5 2 7 6 2" xfId="49863"/>
    <cellStyle name="Percent 3 5 2 7 7" xfId="39042"/>
    <cellStyle name="Percent 3 5 2 7 8" xfId="27252"/>
    <cellStyle name="Percent 3 5 2 8" xfId="4096"/>
    <cellStyle name="Percent 3 5 2 8 2" xfId="16745"/>
    <cellStyle name="Percent 3 5 2 8 2 2" xfId="51961"/>
    <cellStyle name="Percent 3 5 2 8 2 3" xfId="29350"/>
    <cellStyle name="Percent 3 5 2 8 3" xfId="13191"/>
    <cellStyle name="Percent 3 5 2 8 3 2" xfId="48409"/>
    <cellStyle name="Percent 3 5 2 8 4" xfId="39364"/>
    <cellStyle name="Percent 3 5 2 8 5" xfId="25798"/>
    <cellStyle name="Percent 3 5 2 9" xfId="5569"/>
    <cellStyle name="Percent 3 5 2 9 2" xfId="18199"/>
    <cellStyle name="Percent 3 5 2 9 2 2" xfId="53415"/>
    <cellStyle name="Percent 3 5 2 9 3" xfId="40818"/>
    <cellStyle name="Percent 3 5 2 9 4" xfId="30804"/>
    <cellStyle name="Percent 3 5 3" xfId="1744"/>
    <cellStyle name="Percent 3 5 3 10" xfId="10760"/>
    <cellStyle name="Percent 3 5 3 10 2" xfId="23371"/>
    <cellStyle name="Percent 3 5 3 10 2 2" xfId="58587"/>
    <cellStyle name="Percent 3 5 3 10 3" xfId="45990"/>
    <cellStyle name="Percent 3 5 3 10 4" xfId="35976"/>
    <cellStyle name="Percent 3 5 3 11" xfId="15049"/>
    <cellStyle name="Percent 3 5 3 11 2" xfId="50265"/>
    <cellStyle name="Percent 3 5 3 11 3" xfId="27654"/>
    <cellStyle name="Percent 3 5 3 12" xfId="12462"/>
    <cellStyle name="Percent 3 5 3 12 2" xfId="47680"/>
    <cellStyle name="Percent 3 5 3 13" xfId="37668"/>
    <cellStyle name="Percent 3 5 3 14" xfId="25069"/>
    <cellStyle name="Percent 3 5 3 15" xfId="60282"/>
    <cellStyle name="Percent 3 5 3 2" xfId="3185"/>
    <cellStyle name="Percent 3 5 3 2 10" xfId="25553"/>
    <cellStyle name="Percent 3 5 3 2 11" xfId="61088"/>
    <cellStyle name="Percent 3 5 3 2 2" xfId="4985"/>
    <cellStyle name="Percent 3 5 3 2 2 2" xfId="17631"/>
    <cellStyle name="Percent 3 5 3 2 2 2 2" xfId="52847"/>
    <cellStyle name="Percent 3 5 3 2 2 2 3" xfId="30236"/>
    <cellStyle name="Percent 3 5 3 2 2 3" xfId="14077"/>
    <cellStyle name="Percent 3 5 3 2 2 3 2" xfId="49295"/>
    <cellStyle name="Percent 3 5 3 2 2 4" xfId="40250"/>
    <cellStyle name="Percent 3 5 3 2 2 5" xfId="26684"/>
    <cellStyle name="Percent 3 5 3 2 3" xfId="6455"/>
    <cellStyle name="Percent 3 5 3 2 3 2" xfId="19085"/>
    <cellStyle name="Percent 3 5 3 2 3 2 2" xfId="54301"/>
    <cellStyle name="Percent 3 5 3 2 3 3" xfId="41704"/>
    <cellStyle name="Percent 3 5 3 2 3 4" xfId="31690"/>
    <cellStyle name="Percent 3 5 3 2 4" xfId="7914"/>
    <cellStyle name="Percent 3 5 3 2 4 2" xfId="20539"/>
    <cellStyle name="Percent 3 5 3 2 4 2 2" xfId="55755"/>
    <cellStyle name="Percent 3 5 3 2 4 3" xfId="43158"/>
    <cellStyle name="Percent 3 5 3 2 4 4" xfId="33144"/>
    <cellStyle name="Percent 3 5 3 2 5" xfId="9695"/>
    <cellStyle name="Percent 3 5 3 2 5 2" xfId="22315"/>
    <cellStyle name="Percent 3 5 3 2 5 2 2" xfId="57531"/>
    <cellStyle name="Percent 3 5 3 2 5 3" xfId="44934"/>
    <cellStyle name="Percent 3 5 3 2 5 4" xfId="34920"/>
    <cellStyle name="Percent 3 5 3 2 6" xfId="11488"/>
    <cellStyle name="Percent 3 5 3 2 6 2" xfId="24091"/>
    <cellStyle name="Percent 3 5 3 2 6 2 2" xfId="59307"/>
    <cellStyle name="Percent 3 5 3 2 6 3" xfId="46710"/>
    <cellStyle name="Percent 3 5 3 2 6 4" xfId="36696"/>
    <cellStyle name="Percent 3 5 3 2 7" xfId="15855"/>
    <cellStyle name="Percent 3 5 3 2 7 2" xfId="51071"/>
    <cellStyle name="Percent 3 5 3 2 7 3" xfId="28460"/>
    <cellStyle name="Percent 3 5 3 2 8" xfId="12946"/>
    <cellStyle name="Percent 3 5 3 2 8 2" xfId="48164"/>
    <cellStyle name="Percent 3 5 3 2 9" xfId="38474"/>
    <cellStyle name="Percent 3 5 3 3" xfId="3514"/>
    <cellStyle name="Percent 3 5 3 3 10" xfId="27009"/>
    <cellStyle name="Percent 3 5 3 3 11" xfId="61413"/>
    <cellStyle name="Percent 3 5 3 3 2" xfId="5310"/>
    <cellStyle name="Percent 3 5 3 3 2 2" xfId="17956"/>
    <cellStyle name="Percent 3 5 3 3 2 2 2" xfId="53172"/>
    <cellStyle name="Percent 3 5 3 3 2 3" xfId="40575"/>
    <cellStyle name="Percent 3 5 3 3 2 4" xfId="30561"/>
    <cellStyle name="Percent 3 5 3 3 3" xfId="6780"/>
    <cellStyle name="Percent 3 5 3 3 3 2" xfId="19410"/>
    <cellStyle name="Percent 3 5 3 3 3 2 2" xfId="54626"/>
    <cellStyle name="Percent 3 5 3 3 3 3" xfId="42029"/>
    <cellStyle name="Percent 3 5 3 3 3 4" xfId="32015"/>
    <cellStyle name="Percent 3 5 3 3 4" xfId="8239"/>
    <cellStyle name="Percent 3 5 3 3 4 2" xfId="20864"/>
    <cellStyle name="Percent 3 5 3 3 4 2 2" xfId="56080"/>
    <cellStyle name="Percent 3 5 3 3 4 3" xfId="43483"/>
    <cellStyle name="Percent 3 5 3 3 4 4" xfId="33469"/>
    <cellStyle name="Percent 3 5 3 3 5" xfId="10020"/>
    <cellStyle name="Percent 3 5 3 3 5 2" xfId="22640"/>
    <cellStyle name="Percent 3 5 3 3 5 2 2" xfId="57856"/>
    <cellStyle name="Percent 3 5 3 3 5 3" xfId="45259"/>
    <cellStyle name="Percent 3 5 3 3 5 4" xfId="35245"/>
    <cellStyle name="Percent 3 5 3 3 6" xfId="11813"/>
    <cellStyle name="Percent 3 5 3 3 6 2" xfId="24416"/>
    <cellStyle name="Percent 3 5 3 3 6 2 2" xfId="59632"/>
    <cellStyle name="Percent 3 5 3 3 6 3" xfId="47035"/>
    <cellStyle name="Percent 3 5 3 3 6 4" xfId="37021"/>
    <cellStyle name="Percent 3 5 3 3 7" xfId="16180"/>
    <cellStyle name="Percent 3 5 3 3 7 2" xfId="51396"/>
    <cellStyle name="Percent 3 5 3 3 7 3" xfId="28785"/>
    <cellStyle name="Percent 3 5 3 3 8" xfId="14402"/>
    <cellStyle name="Percent 3 5 3 3 8 2" xfId="49620"/>
    <cellStyle name="Percent 3 5 3 3 9" xfId="38799"/>
    <cellStyle name="Percent 3 5 3 4" xfId="2676"/>
    <cellStyle name="Percent 3 5 3 4 10" xfId="26200"/>
    <cellStyle name="Percent 3 5 3 4 11" xfId="60604"/>
    <cellStyle name="Percent 3 5 3 4 2" xfId="4501"/>
    <cellStyle name="Percent 3 5 3 4 2 2" xfId="17147"/>
    <cellStyle name="Percent 3 5 3 4 2 2 2" xfId="52363"/>
    <cellStyle name="Percent 3 5 3 4 2 3" xfId="39766"/>
    <cellStyle name="Percent 3 5 3 4 2 4" xfId="29752"/>
    <cellStyle name="Percent 3 5 3 4 3" xfId="5971"/>
    <cellStyle name="Percent 3 5 3 4 3 2" xfId="18601"/>
    <cellStyle name="Percent 3 5 3 4 3 2 2" xfId="53817"/>
    <cellStyle name="Percent 3 5 3 4 3 3" xfId="41220"/>
    <cellStyle name="Percent 3 5 3 4 3 4" xfId="31206"/>
    <cellStyle name="Percent 3 5 3 4 4" xfId="7430"/>
    <cellStyle name="Percent 3 5 3 4 4 2" xfId="20055"/>
    <cellStyle name="Percent 3 5 3 4 4 2 2" xfId="55271"/>
    <cellStyle name="Percent 3 5 3 4 4 3" xfId="42674"/>
    <cellStyle name="Percent 3 5 3 4 4 4" xfId="32660"/>
    <cellStyle name="Percent 3 5 3 4 5" xfId="9211"/>
    <cellStyle name="Percent 3 5 3 4 5 2" xfId="21831"/>
    <cellStyle name="Percent 3 5 3 4 5 2 2" xfId="57047"/>
    <cellStyle name="Percent 3 5 3 4 5 3" xfId="44450"/>
    <cellStyle name="Percent 3 5 3 4 5 4" xfId="34436"/>
    <cellStyle name="Percent 3 5 3 4 6" xfId="11004"/>
    <cellStyle name="Percent 3 5 3 4 6 2" xfId="23607"/>
    <cellStyle name="Percent 3 5 3 4 6 2 2" xfId="58823"/>
    <cellStyle name="Percent 3 5 3 4 6 3" xfId="46226"/>
    <cellStyle name="Percent 3 5 3 4 6 4" xfId="36212"/>
    <cellStyle name="Percent 3 5 3 4 7" xfId="15371"/>
    <cellStyle name="Percent 3 5 3 4 7 2" xfId="50587"/>
    <cellStyle name="Percent 3 5 3 4 7 3" xfId="27976"/>
    <cellStyle name="Percent 3 5 3 4 8" xfId="13593"/>
    <cellStyle name="Percent 3 5 3 4 8 2" xfId="48811"/>
    <cellStyle name="Percent 3 5 3 4 9" xfId="37990"/>
    <cellStyle name="Percent 3 5 3 5" xfId="3839"/>
    <cellStyle name="Percent 3 5 3 5 2" xfId="8562"/>
    <cellStyle name="Percent 3 5 3 5 2 2" xfId="21187"/>
    <cellStyle name="Percent 3 5 3 5 2 2 2" xfId="56403"/>
    <cellStyle name="Percent 3 5 3 5 2 3" xfId="43806"/>
    <cellStyle name="Percent 3 5 3 5 2 4" xfId="33792"/>
    <cellStyle name="Percent 3 5 3 5 3" xfId="10343"/>
    <cellStyle name="Percent 3 5 3 5 3 2" xfId="22963"/>
    <cellStyle name="Percent 3 5 3 5 3 2 2" xfId="58179"/>
    <cellStyle name="Percent 3 5 3 5 3 3" xfId="45582"/>
    <cellStyle name="Percent 3 5 3 5 3 4" xfId="35568"/>
    <cellStyle name="Percent 3 5 3 5 4" xfId="12138"/>
    <cellStyle name="Percent 3 5 3 5 4 2" xfId="24739"/>
    <cellStyle name="Percent 3 5 3 5 4 2 2" xfId="59955"/>
    <cellStyle name="Percent 3 5 3 5 4 3" xfId="47358"/>
    <cellStyle name="Percent 3 5 3 5 4 4" xfId="37344"/>
    <cellStyle name="Percent 3 5 3 5 5" xfId="16503"/>
    <cellStyle name="Percent 3 5 3 5 5 2" xfId="51719"/>
    <cellStyle name="Percent 3 5 3 5 5 3" xfId="29108"/>
    <cellStyle name="Percent 3 5 3 5 6" xfId="14725"/>
    <cellStyle name="Percent 3 5 3 5 6 2" xfId="49943"/>
    <cellStyle name="Percent 3 5 3 5 7" xfId="39122"/>
    <cellStyle name="Percent 3 5 3 5 8" xfId="27332"/>
    <cellStyle name="Percent 3 5 3 6" xfId="4179"/>
    <cellStyle name="Percent 3 5 3 6 2" xfId="16825"/>
    <cellStyle name="Percent 3 5 3 6 2 2" xfId="52041"/>
    <cellStyle name="Percent 3 5 3 6 2 3" xfId="29430"/>
    <cellStyle name="Percent 3 5 3 6 3" xfId="13271"/>
    <cellStyle name="Percent 3 5 3 6 3 2" xfId="48489"/>
    <cellStyle name="Percent 3 5 3 6 4" xfId="39444"/>
    <cellStyle name="Percent 3 5 3 6 5" xfId="25878"/>
    <cellStyle name="Percent 3 5 3 7" xfId="5649"/>
    <cellStyle name="Percent 3 5 3 7 2" xfId="18279"/>
    <cellStyle name="Percent 3 5 3 7 2 2" xfId="53495"/>
    <cellStyle name="Percent 3 5 3 7 3" xfId="40898"/>
    <cellStyle name="Percent 3 5 3 7 4" xfId="30884"/>
    <cellStyle name="Percent 3 5 3 8" xfId="7108"/>
    <cellStyle name="Percent 3 5 3 8 2" xfId="19733"/>
    <cellStyle name="Percent 3 5 3 8 2 2" xfId="54949"/>
    <cellStyle name="Percent 3 5 3 8 3" xfId="42352"/>
    <cellStyle name="Percent 3 5 3 8 4" xfId="32338"/>
    <cellStyle name="Percent 3 5 3 9" xfId="8889"/>
    <cellStyle name="Percent 3 5 3 9 2" xfId="21509"/>
    <cellStyle name="Percent 3 5 3 9 2 2" xfId="56725"/>
    <cellStyle name="Percent 3 5 3 9 3" xfId="44128"/>
    <cellStyle name="Percent 3 5 3 9 4" xfId="34114"/>
    <cellStyle name="Percent 3 5 4" xfId="3022"/>
    <cellStyle name="Percent 3 5 4 10" xfId="25396"/>
    <cellStyle name="Percent 3 5 4 11" xfId="60931"/>
    <cellStyle name="Percent 3 5 4 2" xfId="4828"/>
    <cellStyle name="Percent 3 5 4 2 2" xfId="17474"/>
    <cellStyle name="Percent 3 5 4 2 2 2" xfId="52690"/>
    <cellStyle name="Percent 3 5 4 2 2 3" xfId="30079"/>
    <cellStyle name="Percent 3 5 4 2 3" xfId="13920"/>
    <cellStyle name="Percent 3 5 4 2 3 2" xfId="49138"/>
    <cellStyle name="Percent 3 5 4 2 4" xfId="40093"/>
    <cellStyle name="Percent 3 5 4 2 5" xfId="26527"/>
    <cellStyle name="Percent 3 5 4 3" xfId="6298"/>
    <cellStyle name="Percent 3 5 4 3 2" xfId="18928"/>
    <cellStyle name="Percent 3 5 4 3 2 2" xfId="54144"/>
    <cellStyle name="Percent 3 5 4 3 3" xfId="41547"/>
    <cellStyle name="Percent 3 5 4 3 4" xfId="31533"/>
    <cellStyle name="Percent 3 5 4 4" xfId="7757"/>
    <cellStyle name="Percent 3 5 4 4 2" xfId="20382"/>
    <cellStyle name="Percent 3 5 4 4 2 2" xfId="55598"/>
    <cellStyle name="Percent 3 5 4 4 3" xfId="43001"/>
    <cellStyle name="Percent 3 5 4 4 4" xfId="32987"/>
    <cellStyle name="Percent 3 5 4 5" xfId="9538"/>
    <cellStyle name="Percent 3 5 4 5 2" xfId="22158"/>
    <cellStyle name="Percent 3 5 4 5 2 2" xfId="57374"/>
    <cellStyle name="Percent 3 5 4 5 3" xfId="44777"/>
    <cellStyle name="Percent 3 5 4 5 4" xfId="34763"/>
    <cellStyle name="Percent 3 5 4 6" xfId="11331"/>
    <cellStyle name="Percent 3 5 4 6 2" xfId="23934"/>
    <cellStyle name="Percent 3 5 4 6 2 2" xfId="59150"/>
    <cellStyle name="Percent 3 5 4 6 3" xfId="46553"/>
    <cellStyle name="Percent 3 5 4 6 4" xfId="36539"/>
    <cellStyle name="Percent 3 5 4 7" xfId="15698"/>
    <cellStyle name="Percent 3 5 4 7 2" xfId="50914"/>
    <cellStyle name="Percent 3 5 4 7 3" xfId="28303"/>
    <cellStyle name="Percent 3 5 4 8" xfId="12789"/>
    <cellStyle name="Percent 3 5 4 8 2" xfId="48007"/>
    <cellStyle name="Percent 3 5 4 9" xfId="38317"/>
    <cellStyle name="Percent 3 5 5" xfId="2853"/>
    <cellStyle name="Percent 3 5 5 10" xfId="25239"/>
    <cellStyle name="Percent 3 5 5 11" xfId="60774"/>
    <cellStyle name="Percent 3 5 5 2" xfId="4671"/>
    <cellStyle name="Percent 3 5 5 2 2" xfId="17317"/>
    <cellStyle name="Percent 3 5 5 2 2 2" xfId="52533"/>
    <cellStyle name="Percent 3 5 5 2 2 3" xfId="29922"/>
    <cellStyle name="Percent 3 5 5 2 3" xfId="13763"/>
    <cellStyle name="Percent 3 5 5 2 3 2" xfId="48981"/>
    <cellStyle name="Percent 3 5 5 2 4" xfId="39936"/>
    <cellStyle name="Percent 3 5 5 2 5" xfId="26370"/>
    <cellStyle name="Percent 3 5 5 3" xfId="6141"/>
    <cellStyle name="Percent 3 5 5 3 2" xfId="18771"/>
    <cellStyle name="Percent 3 5 5 3 2 2" xfId="53987"/>
    <cellStyle name="Percent 3 5 5 3 3" xfId="41390"/>
    <cellStyle name="Percent 3 5 5 3 4" xfId="31376"/>
    <cellStyle name="Percent 3 5 5 4" xfId="7600"/>
    <cellStyle name="Percent 3 5 5 4 2" xfId="20225"/>
    <cellStyle name="Percent 3 5 5 4 2 2" xfId="55441"/>
    <cellStyle name="Percent 3 5 5 4 3" xfId="42844"/>
    <cellStyle name="Percent 3 5 5 4 4" xfId="32830"/>
    <cellStyle name="Percent 3 5 5 5" xfId="9381"/>
    <cellStyle name="Percent 3 5 5 5 2" xfId="22001"/>
    <cellStyle name="Percent 3 5 5 5 2 2" xfId="57217"/>
    <cellStyle name="Percent 3 5 5 5 3" xfId="44620"/>
    <cellStyle name="Percent 3 5 5 5 4" xfId="34606"/>
    <cellStyle name="Percent 3 5 5 6" xfId="11174"/>
    <cellStyle name="Percent 3 5 5 6 2" xfId="23777"/>
    <cellStyle name="Percent 3 5 5 6 2 2" xfId="58993"/>
    <cellStyle name="Percent 3 5 5 6 3" xfId="46396"/>
    <cellStyle name="Percent 3 5 5 6 4" xfId="36382"/>
    <cellStyle name="Percent 3 5 5 7" xfId="15541"/>
    <cellStyle name="Percent 3 5 5 7 2" xfId="50757"/>
    <cellStyle name="Percent 3 5 5 7 3" xfId="28146"/>
    <cellStyle name="Percent 3 5 5 8" xfId="12632"/>
    <cellStyle name="Percent 3 5 5 8 2" xfId="47850"/>
    <cellStyle name="Percent 3 5 5 9" xfId="38160"/>
    <cellStyle name="Percent 3 5 6" xfId="3362"/>
    <cellStyle name="Percent 3 5 6 10" xfId="26857"/>
    <cellStyle name="Percent 3 5 6 11" xfId="61261"/>
    <cellStyle name="Percent 3 5 6 2" xfId="5158"/>
    <cellStyle name="Percent 3 5 6 2 2" xfId="17804"/>
    <cellStyle name="Percent 3 5 6 2 2 2" xfId="53020"/>
    <cellStyle name="Percent 3 5 6 2 3" xfId="40423"/>
    <cellStyle name="Percent 3 5 6 2 4" xfId="30409"/>
    <cellStyle name="Percent 3 5 6 3" xfId="6628"/>
    <cellStyle name="Percent 3 5 6 3 2" xfId="19258"/>
    <cellStyle name="Percent 3 5 6 3 2 2" xfId="54474"/>
    <cellStyle name="Percent 3 5 6 3 3" xfId="41877"/>
    <cellStyle name="Percent 3 5 6 3 4" xfId="31863"/>
    <cellStyle name="Percent 3 5 6 4" xfId="8087"/>
    <cellStyle name="Percent 3 5 6 4 2" xfId="20712"/>
    <cellStyle name="Percent 3 5 6 4 2 2" xfId="55928"/>
    <cellStyle name="Percent 3 5 6 4 3" xfId="43331"/>
    <cellStyle name="Percent 3 5 6 4 4" xfId="33317"/>
    <cellStyle name="Percent 3 5 6 5" xfId="9868"/>
    <cellStyle name="Percent 3 5 6 5 2" xfId="22488"/>
    <cellStyle name="Percent 3 5 6 5 2 2" xfId="57704"/>
    <cellStyle name="Percent 3 5 6 5 3" xfId="45107"/>
    <cellStyle name="Percent 3 5 6 5 4" xfId="35093"/>
    <cellStyle name="Percent 3 5 6 6" xfId="11661"/>
    <cellStyle name="Percent 3 5 6 6 2" xfId="24264"/>
    <cellStyle name="Percent 3 5 6 6 2 2" xfId="59480"/>
    <cellStyle name="Percent 3 5 6 6 3" xfId="46883"/>
    <cellStyle name="Percent 3 5 6 6 4" xfId="36869"/>
    <cellStyle name="Percent 3 5 6 7" xfId="16028"/>
    <cellStyle name="Percent 3 5 6 7 2" xfId="51244"/>
    <cellStyle name="Percent 3 5 6 7 3" xfId="28633"/>
    <cellStyle name="Percent 3 5 6 8" xfId="14250"/>
    <cellStyle name="Percent 3 5 6 8 2" xfId="49468"/>
    <cellStyle name="Percent 3 5 6 9" xfId="38647"/>
    <cellStyle name="Percent 3 5 7" xfId="2523"/>
    <cellStyle name="Percent 3 5 7 10" xfId="26048"/>
    <cellStyle name="Percent 3 5 7 11" xfId="60452"/>
    <cellStyle name="Percent 3 5 7 2" xfId="4349"/>
    <cellStyle name="Percent 3 5 7 2 2" xfId="16995"/>
    <cellStyle name="Percent 3 5 7 2 2 2" xfId="52211"/>
    <cellStyle name="Percent 3 5 7 2 3" xfId="39614"/>
    <cellStyle name="Percent 3 5 7 2 4" xfId="29600"/>
    <cellStyle name="Percent 3 5 7 3" xfId="5819"/>
    <cellStyle name="Percent 3 5 7 3 2" xfId="18449"/>
    <cellStyle name="Percent 3 5 7 3 2 2" xfId="53665"/>
    <cellStyle name="Percent 3 5 7 3 3" xfId="41068"/>
    <cellStyle name="Percent 3 5 7 3 4" xfId="31054"/>
    <cellStyle name="Percent 3 5 7 4" xfId="7278"/>
    <cellStyle name="Percent 3 5 7 4 2" xfId="19903"/>
    <cellStyle name="Percent 3 5 7 4 2 2" xfId="55119"/>
    <cellStyle name="Percent 3 5 7 4 3" xfId="42522"/>
    <cellStyle name="Percent 3 5 7 4 4" xfId="32508"/>
    <cellStyle name="Percent 3 5 7 5" xfId="9059"/>
    <cellStyle name="Percent 3 5 7 5 2" xfId="21679"/>
    <cellStyle name="Percent 3 5 7 5 2 2" xfId="56895"/>
    <cellStyle name="Percent 3 5 7 5 3" xfId="44298"/>
    <cellStyle name="Percent 3 5 7 5 4" xfId="34284"/>
    <cellStyle name="Percent 3 5 7 6" xfId="10852"/>
    <cellStyle name="Percent 3 5 7 6 2" xfId="23455"/>
    <cellStyle name="Percent 3 5 7 6 2 2" xfId="58671"/>
    <cellStyle name="Percent 3 5 7 6 3" xfId="46074"/>
    <cellStyle name="Percent 3 5 7 6 4" xfId="36060"/>
    <cellStyle name="Percent 3 5 7 7" xfId="15219"/>
    <cellStyle name="Percent 3 5 7 7 2" xfId="50435"/>
    <cellStyle name="Percent 3 5 7 7 3" xfId="27824"/>
    <cellStyle name="Percent 3 5 7 8" xfId="13441"/>
    <cellStyle name="Percent 3 5 7 8 2" xfId="48659"/>
    <cellStyle name="Percent 3 5 7 9" xfId="37838"/>
    <cellStyle name="Percent 3 5 8" xfId="3686"/>
    <cellStyle name="Percent 3 5 8 2" xfId="8410"/>
    <cellStyle name="Percent 3 5 8 2 2" xfId="21035"/>
    <cellStyle name="Percent 3 5 8 2 2 2" xfId="56251"/>
    <cellStyle name="Percent 3 5 8 2 3" xfId="43654"/>
    <cellStyle name="Percent 3 5 8 2 4" xfId="33640"/>
    <cellStyle name="Percent 3 5 8 3" xfId="10191"/>
    <cellStyle name="Percent 3 5 8 3 2" xfId="22811"/>
    <cellStyle name="Percent 3 5 8 3 2 2" xfId="58027"/>
    <cellStyle name="Percent 3 5 8 3 3" xfId="45430"/>
    <cellStyle name="Percent 3 5 8 3 4" xfId="35416"/>
    <cellStyle name="Percent 3 5 8 4" xfId="11986"/>
    <cellStyle name="Percent 3 5 8 4 2" xfId="24587"/>
    <cellStyle name="Percent 3 5 8 4 2 2" xfId="59803"/>
    <cellStyle name="Percent 3 5 8 4 3" xfId="47206"/>
    <cellStyle name="Percent 3 5 8 4 4" xfId="37192"/>
    <cellStyle name="Percent 3 5 8 5" xfId="16351"/>
    <cellStyle name="Percent 3 5 8 5 2" xfId="51567"/>
    <cellStyle name="Percent 3 5 8 5 3" xfId="28956"/>
    <cellStyle name="Percent 3 5 8 6" xfId="14573"/>
    <cellStyle name="Percent 3 5 8 6 2" xfId="49791"/>
    <cellStyle name="Percent 3 5 8 7" xfId="38970"/>
    <cellStyle name="Percent 3 5 8 8" xfId="27180"/>
    <cellStyle name="Percent 3 5 9" xfId="4018"/>
    <cellStyle name="Percent 3 5 9 2" xfId="16673"/>
    <cellStyle name="Percent 3 5 9 2 2" xfId="51889"/>
    <cellStyle name="Percent 3 5 9 2 3" xfId="29278"/>
    <cellStyle name="Percent 3 5 9 3" xfId="13119"/>
    <cellStyle name="Percent 3 5 9 3 2" xfId="48337"/>
    <cellStyle name="Percent 3 5 9 4" xfId="39292"/>
    <cellStyle name="Percent 3 5 9 5" xfId="25726"/>
    <cellStyle name="Percent 4" xfId="24"/>
    <cellStyle name="Percent 4 2" xfId="1745"/>
    <cellStyle name="Percent 4 2 10" xfId="5498"/>
    <cellStyle name="Percent 4 2 10 2" xfId="18128"/>
    <cellStyle name="Percent 4 2 10 2 2" xfId="53344"/>
    <cellStyle name="Percent 4 2 10 3" xfId="40747"/>
    <cellStyle name="Percent 4 2 10 4" xfId="30733"/>
    <cellStyle name="Percent 4 2 11" xfId="6954"/>
    <cellStyle name="Percent 4 2 11 2" xfId="19582"/>
    <cellStyle name="Percent 4 2 11 2 2" xfId="54798"/>
    <cellStyle name="Percent 4 2 11 3" xfId="42201"/>
    <cellStyle name="Percent 4 2 11 4" xfId="32187"/>
    <cellStyle name="Percent 4 2 12" xfId="8736"/>
    <cellStyle name="Percent 4 2 12 2" xfId="21358"/>
    <cellStyle name="Percent 4 2 12 2 2" xfId="56574"/>
    <cellStyle name="Percent 4 2 12 3" xfId="43977"/>
    <cellStyle name="Percent 4 2 12 4" xfId="33963"/>
    <cellStyle name="Percent 4 2 13" xfId="10761"/>
    <cellStyle name="Percent 4 2 13 2" xfId="23372"/>
    <cellStyle name="Percent 4 2 13 2 2" xfId="58588"/>
    <cellStyle name="Percent 4 2 13 3" xfId="45991"/>
    <cellStyle name="Percent 4 2 13 4" xfId="35977"/>
    <cellStyle name="Percent 4 2 14" xfId="14897"/>
    <cellStyle name="Percent 4 2 14 2" xfId="50114"/>
    <cellStyle name="Percent 4 2 14 3" xfId="27503"/>
    <cellStyle name="Percent 4 2 15" xfId="12311"/>
    <cellStyle name="Percent 4 2 15 2" xfId="47529"/>
    <cellStyle name="Percent 4 2 16" xfId="37516"/>
    <cellStyle name="Percent 4 2 17" xfId="24918"/>
    <cellStyle name="Percent 4 2 18" xfId="60131"/>
    <cellStyle name="Percent 4 2 2" xfId="1746"/>
    <cellStyle name="Percent 4 2 2 10" xfId="7028"/>
    <cellStyle name="Percent 4 2 2 10 2" xfId="19654"/>
    <cellStyle name="Percent 4 2 2 10 2 2" xfId="54870"/>
    <cellStyle name="Percent 4 2 2 10 3" xfId="42273"/>
    <cellStyle name="Percent 4 2 2 10 4" xfId="32259"/>
    <cellStyle name="Percent 4 2 2 11" xfId="8809"/>
    <cellStyle name="Percent 4 2 2 11 2" xfId="21430"/>
    <cellStyle name="Percent 4 2 2 11 2 2" xfId="56646"/>
    <cellStyle name="Percent 4 2 2 11 3" xfId="44049"/>
    <cellStyle name="Percent 4 2 2 11 4" xfId="34035"/>
    <cellStyle name="Percent 4 2 2 12" xfId="10762"/>
    <cellStyle name="Percent 4 2 2 12 2" xfId="23373"/>
    <cellStyle name="Percent 4 2 2 12 2 2" xfId="58589"/>
    <cellStyle name="Percent 4 2 2 12 3" xfId="45992"/>
    <cellStyle name="Percent 4 2 2 12 4" xfId="35978"/>
    <cellStyle name="Percent 4 2 2 13" xfId="14969"/>
    <cellStyle name="Percent 4 2 2 13 2" xfId="50186"/>
    <cellStyle name="Percent 4 2 2 13 3" xfId="27575"/>
    <cellStyle name="Percent 4 2 2 14" xfId="12383"/>
    <cellStyle name="Percent 4 2 2 14 2" xfId="47601"/>
    <cellStyle name="Percent 4 2 2 15" xfId="37588"/>
    <cellStyle name="Percent 4 2 2 16" xfId="24990"/>
    <cellStyle name="Percent 4 2 2 17" xfId="60203"/>
    <cellStyle name="Percent 4 2 2 2" xfId="1747"/>
    <cellStyle name="Percent 4 2 2 2 10" xfId="10763"/>
    <cellStyle name="Percent 4 2 2 2 10 2" xfId="23374"/>
    <cellStyle name="Percent 4 2 2 2 10 2 2" xfId="58590"/>
    <cellStyle name="Percent 4 2 2 2 10 3" xfId="45993"/>
    <cellStyle name="Percent 4 2 2 2 10 4" xfId="35979"/>
    <cellStyle name="Percent 4 2 2 2 11" xfId="15124"/>
    <cellStyle name="Percent 4 2 2 2 11 2" xfId="50340"/>
    <cellStyle name="Percent 4 2 2 2 11 3" xfId="27729"/>
    <cellStyle name="Percent 4 2 2 2 12" xfId="12537"/>
    <cellStyle name="Percent 4 2 2 2 12 2" xfId="47755"/>
    <cellStyle name="Percent 4 2 2 2 13" xfId="37743"/>
    <cellStyle name="Percent 4 2 2 2 14" xfId="25144"/>
    <cellStyle name="Percent 4 2 2 2 15" xfId="60357"/>
    <cellStyle name="Percent 4 2 2 2 2" xfId="3260"/>
    <cellStyle name="Percent 4 2 2 2 2 10" xfId="25628"/>
    <cellStyle name="Percent 4 2 2 2 2 11" xfId="61163"/>
    <cellStyle name="Percent 4 2 2 2 2 2" xfId="5060"/>
    <cellStyle name="Percent 4 2 2 2 2 2 2" xfId="17706"/>
    <cellStyle name="Percent 4 2 2 2 2 2 2 2" xfId="52922"/>
    <cellStyle name="Percent 4 2 2 2 2 2 2 3" xfId="30311"/>
    <cellStyle name="Percent 4 2 2 2 2 2 3" xfId="14152"/>
    <cellStyle name="Percent 4 2 2 2 2 2 3 2" xfId="49370"/>
    <cellStyle name="Percent 4 2 2 2 2 2 4" xfId="40325"/>
    <cellStyle name="Percent 4 2 2 2 2 2 5" xfId="26759"/>
    <cellStyle name="Percent 4 2 2 2 2 3" xfId="6530"/>
    <cellStyle name="Percent 4 2 2 2 2 3 2" xfId="19160"/>
    <cellStyle name="Percent 4 2 2 2 2 3 2 2" xfId="54376"/>
    <cellStyle name="Percent 4 2 2 2 2 3 3" xfId="41779"/>
    <cellStyle name="Percent 4 2 2 2 2 3 4" xfId="31765"/>
    <cellStyle name="Percent 4 2 2 2 2 4" xfId="7989"/>
    <cellStyle name="Percent 4 2 2 2 2 4 2" xfId="20614"/>
    <cellStyle name="Percent 4 2 2 2 2 4 2 2" xfId="55830"/>
    <cellStyle name="Percent 4 2 2 2 2 4 3" xfId="43233"/>
    <cellStyle name="Percent 4 2 2 2 2 4 4" xfId="33219"/>
    <cellStyle name="Percent 4 2 2 2 2 5" xfId="9770"/>
    <cellStyle name="Percent 4 2 2 2 2 5 2" xfId="22390"/>
    <cellStyle name="Percent 4 2 2 2 2 5 2 2" xfId="57606"/>
    <cellStyle name="Percent 4 2 2 2 2 5 3" xfId="45009"/>
    <cellStyle name="Percent 4 2 2 2 2 5 4" xfId="34995"/>
    <cellStyle name="Percent 4 2 2 2 2 6" xfId="11563"/>
    <cellStyle name="Percent 4 2 2 2 2 6 2" xfId="24166"/>
    <cellStyle name="Percent 4 2 2 2 2 6 2 2" xfId="59382"/>
    <cellStyle name="Percent 4 2 2 2 2 6 3" xfId="46785"/>
    <cellStyle name="Percent 4 2 2 2 2 6 4" xfId="36771"/>
    <cellStyle name="Percent 4 2 2 2 2 7" xfId="15930"/>
    <cellStyle name="Percent 4 2 2 2 2 7 2" xfId="51146"/>
    <cellStyle name="Percent 4 2 2 2 2 7 3" xfId="28535"/>
    <cellStyle name="Percent 4 2 2 2 2 8" xfId="13021"/>
    <cellStyle name="Percent 4 2 2 2 2 8 2" xfId="48239"/>
    <cellStyle name="Percent 4 2 2 2 2 9" xfId="38549"/>
    <cellStyle name="Percent 4 2 2 2 3" xfId="3589"/>
    <cellStyle name="Percent 4 2 2 2 3 10" xfId="27084"/>
    <cellStyle name="Percent 4 2 2 2 3 11" xfId="61488"/>
    <cellStyle name="Percent 4 2 2 2 3 2" xfId="5385"/>
    <cellStyle name="Percent 4 2 2 2 3 2 2" xfId="18031"/>
    <cellStyle name="Percent 4 2 2 2 3 2 2 2" xfId="53247"/>
    <cellStyle name="Percent 4 2 2 2 3 2 3" xfId="40650"/>
    <cellStyle name="Percent 4 2 2 2 3 2 4" xfId="30636"/>
    <cellStyle name="Percent 4 2 2 2 3 3" xfId="6855"/>
    <cellStyle name="Percent 4 2 2 2 3 3 2" xfId="19485"/>
    <cellStyle name="Percent 4 2 2 2 3 3 2 2" xfId="54701"/>
    <cellStyle name="Percent 4 2 2 2 3 3 3" xfId="42104"/>
    <cellStyle name="Percent 4 2 2 2 3 3 4" xfId="32090"/>
    <cellStyle name="Percent 4 2 2 2 3 4" xfId="8314"/>
    <cellStyle name="Percent 4 2 2 2 3 4 2" xfId="20939"/>
    <cellStyle name="Percent 4 2 2 2 3 4 2 2" xfId="56155"/>
    <cellStyle name="Percent 4 2 2 2 3 4 3" xfId="43558"/>
    <cellStyle name="Percent 4 2 2 2 3 4 4" xfId="33544"/>
    <cellStyle name="Percent 4 2 2 2 3 5" xfId="10095"/>
    <cellStyle name="Percent 4 2 2 2 3 5 2" xfId="22715"/>
    <cellStyle name="Percent 4 2 2 2 3 5 2 2" xfId="57931"/>
    <cellStyle name="Percent 4 2 2 2 3 5 3" xfId="45334"/>
    <cellStyle name="Percent 4 2 2 2 3 5 4" xfId="35320"/>
    <cellStyle name="Percent 4 2 2 2 3 6" xfId="11888"/>
    <cellStyle name="Percent 4 2 2 2 3 6 2" xfId="24491"/>
    <cellStyle name="Percent 4 2 2 2 3 6 2 2" xfId="59707"/>
    <cellStyle name="Percent 4 2 2 2 3 6 3" xfId="47110"/>
    <cellStyle name="Percent 4 2 2 2 3 6 4" xfId="37096"/>
    <cellStyle name="Percent 4 2 2 2 3 7" xfId="16255"/>
    <cellStyle name="Percent 4 2 2 2 3 7 2" xfId="51471"/>
    <cellStyle name="Percent 4 2 2 2 3 7 3" xfId="28860"/>
    <cellStyle name="Percent 4 2 2 2 3 8" xfId="14477"/>
    <cellStyle name="Percent 4 2 2 2 3 8 2" xfId="49695"/>
    <cellStyle name="Percent 4 2 2 2 3 9" xfId="38874"/>
    <cellStyle name="Percent 4 2 2 2 4" xfId="2751"/>
    <cellStyle name="Percent 4 2 2 2 4 10" xfId="26275"/>
    <cellStyle name="Percent 4 2 2 2 4 11" xfId="60679"/>
    <cellStyle name="Percent 4 2 2 2 4 2" xfId="4576"/>
    <cellStyle name="Percent 4 2 2 2 4 2 2" xfId="17222"/>
    <cellStyle name="Percent 4 2 2 2 4 2 2 2" xfId="52438"/>
    <cellStyle name="Percent 4 2 2 2 4 2 3" xfId="39841"/>
    <cellStyle name="Percent 4 2 2 2 4 2 4" xfId="29827"/>
    <cellStyle name="Percent 4 2 2 2 4 3" xfId="6046"/>
    <cellStyle name="Percent 4 2 2 2 4 3 2" xfId="18676"/>
    <cellStyle name="Percent 4 2 2 2 4 3 2 2" xfId="53892"/>
    <cellStyle name="Percent 4 2 2 2 4 3 3" xfId="41295"/>
    <cellStyle name="Percent 4 2 2 2 4 3 4" xfId="31281"/>
    <cellStyle name="Percent 4 2 2 2 4 4" xfId="7505"/>
    <cellStyle name="Percent 4 2 2 2 4 4 2" xfId="20130"/>
    <cellStyle name="Percent 4 2 2 2 4 4 2 2" xfId="55346"/>
    <cellStyle name="Percent 4 2 2 2 4 4 3" xfId="42749"/>
    <cellStyle name="Percent 4 2 2 2 4 4 4" xfId="32735"/>
    <cellStyle name="Percent 4 2 2 2 4 5" xfId="9286"/>
    <cellStyle name="Percent 4 2 2 2 4 5 2" xfId="21906"/>
    <cellStyle name="Percent 4 2 2 2 4 5 2 2" xfId="57122"/>
    <cellStyle name="Percent 4 2 2 2 4 5 3" xfId="44525"/>
    <cellStyle name="Percent 4 2 2 2 4 5 4" xfId="34511"/>
    <cellStyle name="Percent 4 2 2 2 4 6" xfId="11079"/>
    <cellStyle name="Percent 4 2 2 2 4 6 2" xfId="23682"/>
    <cellStyle name="Percent 4 2 2 2 4 6 2 2" xfId="58898"/>
    <cellStyle name="Percent 4 2 2 2 4 6 3" xfId="46301"/>
    <cellStyle name="Percent 4 2 2 2 4 6 4" xfId="36287"/>
    <cellStyle name="Percent 4 2 2 2 4 7" xfId="15446"/>
    <cellStyle name="Percent 4 2 2 2 4 7 2" xfId="50662"/>
    <cellStyle name="Percent 4 2 2 2 4 7 3" xfId="28051"/>
    <cellStyle name="Percent 4 2 2 2 4 8" xfId="13668"/>
    <cellStyle name="Percent 4 2 2 2 4 8 2" xfId="48886"/>
    <cellStyle name="Percent 4 2 2 2 4 9" xfId="38065"/>
    <cellStyle name="Percent 4 2 2 2 5" xfId="3914"/>
    <cellStyle name="Percent 4 2 2 2 5 2" xfId="8637"/>
    <cellStyle name="Percent 4 2 2 2 5 2 2" xfId="21262"/>
    <cellStyle name="Percent 4 2 2 2 5 2 2 2" xfId="56478"/>
    <cellStyle name="Percent 4 2 2 2 5 2 3" xfId="43881"/>
    <cellStyle name="Percent 4 2 2 2 5 2 4" xfId="33867"/>
    <cellStyle name="Percent 4 2 2 2 5 3" xfId="10418"/>
    <cellStyle name="Percent 4 2 2 2 5 3 2" xfId="23038"/>
    <cellStyle name="Percent 4 2 2 2 5 3 2 2" xfId="58254"/>
    <cellStyle name="Percent 4 2 2 2 5 3 3" xfId="45657"/>
    <cellStyle name="Percent 4 2 2 2 5 3 4" xfId="35643"/>
    <cellStyle name="Percent 4 2 2 2 5 4" xfId="12213"/>
    <cellStyle name="Percent 4 2 2 2 5 4 2" xfId="24814"/>
    <cellStyle name="Percent 4 2 2 2 5 4 2 2" xfId="60030"/>
    <cellStyle name="Percent 4 2 2 2 5 4 3" xfId="47433"/>
    <cellStyle name="Percent 4 2 2 2 5 4 4" xfId="37419"/>
    <cellStyle name="Percent 4 2 2 2 5 5" xfId="16578"/>
    <cellStyle name="Percent 4 2 2 2 5 5 2" xfId="51794"/>
    <cellStyle name="Percent 4 2 2 2 5 5 3" xfId="29183"/>
    <cellStyle name="Percent 4 2 2 2 5 6" xfId="14800"/>
    <cellStyle name="Percent 4 2 2 2 5 6 2" xfId="50018"/>
    <cellStyle name="Percent 4 2 2 2 5 7" xfId="39197"/>
    <cellStyle name="Percent 4 2 2 2 5 8" xfId="27407"/>
    <cellStyle name="Percent 4 2 2 2 6" xfId="4254"/>
    <cellStyle name="Percent 4 2 2 2 6 2" xfId="16900"/>
    <cellStyle name="Percent 4 2 2 2 6 2 2" xfId="52116"/>
    <cellStyle name="Percent 4 2 2 2 6 2 3" xfId="29505"/>
    <cellStyle name="Percent 4 2 2 2 6 3" xfId="13346"/>
    <cellStyle name="Percent 4 2 2 2 6 3 2" xfId="48564"/>
    <cellStyle name="Percent 4 2 2 2 6 4" xfId="39519"/>
    <cellStyle name="Percent 4 2 2 2 6 5" xfId="25953"/>
    <cellStyle name="Percent 4 2 2 2 7" xfId="5724"/>
    <cellStyle name="Percent 4 2 2 2 7 2" xfId="18354"/>
    <cellStyle name="Percent 4 2 2 2 7 2 2" xfId="53570"/>
    <cellStyle name="Percent 4 2 2 2 7 3" xfId="40973"/>
    <cellStyle name="Percent 4 2 2 2 7 4" xfId="30959"/>
    <cellStyle name="Percent 4 2 2 2 8" xfId="7183"/>
    <cellStyle name="Percent 4 2 2 2 8 2" xfId="19808"/>
    <cellStyle name="Percent 4 2 2 2 8 2 2" xfId="55024"/>
    <cellStyle name="Percent 4 2 2 2 8 3" xfId="42427"/>
    <cellStyle name="Percent 4 2 2 2 8 4" xfId="32413"/>
    <cellStyle name="Percent 4 2 2 2 9" xfId="8964"/>
    <cellStyle name="Percent 4 2 2 2 9 2" xfId="21584"/>
    <cellStyle name="Percent 4 2 2 2 9 2 2" xfId="56800"/>
    <cellStyle name="Percent 4 2 2 2 9 3" xfId="44203"/>
    <cellStyle name="Percent 4 2 2 2 9 4" xfId="34189"/>
    <cellStyle name="Percent 4 2 2 3" xfId="3101"/>
    <cellStyle name="Percent 4 2 2 3 10" xfId="25472"/>
    <cellStyle name="Percent 4 2 2 3 11" xfId="61007"/>
    <cellStyle name="Percent 4 2 2 3 2" xfId="4904"/>
    <cellStyle name="Percent 4 2 2 3 2 2" xfId="17550"/>
    <cellStyle name="Percent 4 2 2 3 2 2 2" xfId="52766"/>
    <cellStyle name="Percent 4 2 2 3 2 2 3" xfId="30155"/>
    <cellStyle name="Percent 4 2 2 3 2 3" xfId="13996"/>
    <cellStyle name="Percent 4 2 2 3 2 3 2" xfId="49214"/>
    <cellStyle name="Percent 4 2 2 3 2 4" xfId="40169"/>
    <cellStyle name="Percent 4 2 2 3 2 5" xfId="26603"/>
    <cellStyle name="Percent 4 2 2 3 3" xfId="6374"/>
    <cellStyle name="Percent 4 2 2 3 3 2" xfId="19004"/>
    <cellStyle name="Percent 4 2 2 3 3 2 2" xfId="54220"/>
    <cellStyle name="Percent 4 2 2 3 3 3" xfId="41623"/>
    <cellStyle name="Percent 4 2 2 3 3 4" xfId="31609"/>
    <cellStyle name="Percent 4 2 2 3 4" xfId="7833"/>
    <cellStyle name="Percent 4 2 2 3 4 2" xfId="20458"/>
    <cellStyle name="Percent 4 2 2 3 4 2 2" xfId="55674"/>
    <cellStyle name="Percent 4 2 2 3 4 3" xfId="43077"/>
    <cellStyle name="Percent 4 2 2 3 4 4" xfId="33063"/>
    <cellStyle name="Percent 4 2 2 3 5" xfId="9614"/>
    <cellStyle name="Percent 4 2 2 3 5 2" xfId="22234"/>
    <cellStyle name="Percent 4 2 2 3 5 2 2" xfId="57450"/>
    <cellStyle name="Percent 4 2 2 3 5 3" xfId="44853"/>
    <cellStyle name="Percent 4 2 2 3 5 4" xfId="34839"/>
    <cellStyle name="Percent 4 2 2 3 6" xfId="11407"/>
    <cellStyle name="Percent 4 2 2 3 6 2" xfId="24010"/>
    <cellStyle name="Percent 4 2 2 3 6 2 2" xfId="59226"/>
    <cellStyle name="Percent 4 2 2 3 6 3" xfId="46629"/>
    <cellStyle name="Percent 4 2 2 3 6 4" xfId="36615"/>
    <cellStyle name="Percent 4 2 2 3 7" xfId="15774"/>
    <cellStyle name="Percent 4 2 2 3 7 2" xfId="50990"/>
    <cellStyle name="Percent 4 2 2 3 7 3" xfId="28379"/>
    <cellStyle name="Percent 4 2 2 3 8" xfId="12865"/>
    <cellStyle name="Percent 4 2 2 3 8 2" xfId="48083"/>
    <cellStyle name="Percent 4 2 2 3 9" xfId="38393"/>
    <cellStyle name="Percent 4 2 2 4" xfId="2927"/>
    <cellStyle name="Percent 4 2 2 4 10" xfId="25312"/>
    <cellStyle name="Percent 4 2 2 4 11" xfId="60847"/>
    <cellStyle name="Percent 4 2 2 4 2" xfId="4744"/>
    <cellStyle name="Percent 4 2 2 4 2 2" xfId="17390"/>
    <cellStyle name="Percent 4 2 2 4 2 2 2" xfId="52606"/>
    <cellStyle name="Percent 4 2 2 4 2 2 3" xfId="29995"/>
    <cellStyle name="Percent 4 2 2 4 2 3" xfId="13836"/>
    <cellStyle name="Percent 4 2 2 4 2 3 2" xfId="49054"/>
    <cellStyle name="Percent 4 2 2 4 2 4" xfId="40009"/>
    <cellStyle name="Percent 4 2 2 4 2 5" xfId="26443"/>
    <cellStyle name="Percent 4 2 2 4 3" xfId="6214"/>
    <cellStyle name="Percent 4 2 2 4 3 2" xfId="18844"/>
    <cellStyle name="Percent 4 2 2 4 3 2 2" xfId="54060"/>
    <cellStyle name="Percent 4 2 2 4 3 3" xfId="41463"/>
    <cellStyle name="Percent 4 2 2 4 3 4" xfId="31449"/>
    <cellStyle name="Percent 4 2 2 4 4" xfId="7673"/>
    <cellStyle name="Percent 4 2 2 4 4 2" xfId="20298"/>
    <cellStyle name="Percent 4 2 2 4 4 2 2" xfId="55514"/>
    <cellStyle name="Percent 4 2 2 4 4 3" xfId="42917"/>
    <cellStyle name="Percent 4 2 2 4 4 4" xfId="32903"/>
    <cellStyle name="Percent 4 2 2 4 5" xfId="9454"/>
    <cellStyle name="Percent 4 2 2 4 5 2" xfId="22074"/>
    <cellStyle name="Percent 4 2 2 4 5 2 2" xfId="57290"/>
    <cellStyle name="Percent 4 2 2 4 5 3" xfId="44693"/>
    <cellStyle name="Percent 4 2 2 4 5 4" xfId="34679"/>
    <cellStyle name="Percent 4 2 2 4 6" xfId="11247"/>
    <cellStyle name="Percent 4 2 2 4 6 2" xfId="23850"/>
    <cellStyle name="Percent 4 2 2 4 6 2 2" xfId="59066"/>
    <cellStyle name="Percent 4 2 2 4 6 3" xfId="46469"/>
    <cellStyle name="Percent 4 2 2 4 6 4" xfId="36455"/>
    <cellStyle name="Percent 4 2 2 4 7" xfId="15614"/>
    <cellStyle name="Percent 4 2 2 4 7 2" xfId="50830"/>
    <cellStyle name="Percent 4 2 2 4 7 3" xfId="28219"/>
    <cellStyle name="Percent 4 2 2 4 8" xfId="12705"/>
    <cellStyle name="Percent 4 2 2 4 8 2" xfId="47923"/>
    <cellStyle name="Percent 4 2 2 4 9" xfId="38233"/>
    <cellStyle name="Percent 4 2 2 5" xfId="3435"/>
    <cellStyle name="Percent 4 2 2 5 10" xfId="26930"/>
    <cellStyle name="Percent 4 2 2 5 11" xfId="61334"/>
    <cellStyle name="Percent 4 2 2 5 2" xfId="5231"/>
    <cellStyle name="Percent 4 2 2 5 2 2" xfId="17877"/>
    <cellStyle name="Percent 4 2 2 5 2 2 2" xfId="53093"/>
    <cellStyle name="Percent 4 2 2 5 2 3" xfId="40496"/>
    <cellStyle name="Percent 4 2 2 5 2 4" xfId="30482"/>
    <cellStyle name="Percent 4 2 2 5 3" xfId="6701"/>
    <cellStyle name="Percent 4 2 2 5 3 2" xfId="19331"/>
    <cellStyle name="Percent 4 2 2 5 3 2 2" xfId="54547"/>
    <cellStyle name="Percent 4 2 2 5 3 3" xfId="41950"/>
    <cellStyle name="Percent 4 2 2 5 3 4" xfId="31936"/>
    <cellStyle name="Percent 4 2 2 5 4" xfId="8160"/>
    <cellStyle name="Percent 4 2 2 5 4 2" xfId="20785"/>
    <cellStyle name="Percent 4 2 2 5 4 2 2" xfId="56001"/>
    <cellStyle name="Percent 4 2 2 5 4 3" xfId="43404"/>
    <cellStyle name="Percent 4 2 2 5 4 4" xfId="33390"/>
    <cellStyle name="Percent 4 2 2 5 5" xfId="9941"/>
    <cellStyle name="Percent 4 2 2 5 5 2" xfId="22561"/>
    <cellStyle name="Percent 4 2 2 5 5 2 2" xfId="57777"/>
    <cellStyle name="Percent 4 2 2 5 5 3" xfId="45180"/>
    <cellStyle name="Percent 4 2 2 5 5 4" xfId="35166"/>
    <cellStyle name="Percent 4 2 2 5 6" xfId="11734"/>
    <cellStyle name="Percent 4 2 2 5 6 2" xfId="24337"/>
    <cellStyle name="Percent 4 2 2 5 6 2 2" xfId="59553"/>
    <cellStyle name="Percent 4 2 2 5 6 3" xfId="46956"/>
    <cellStyle name="Percent 4 2 2 5 6 4" xfId="36942"/>
    <cellStyle name="Percent 4 2 2 5 7" xfId="16101"/>
    <cellStyle name="Percent 4 2 2 5 7 2" xfId="51317"/>
    <cellStyle name="Percent 4 2 2 5 7 3" xfId="28706"/>
    <cellStyle name="Percent 4 2 2 5 8" xfId="14323"/>
    <cellStyle name="Percent 4 2 2 5 8 2" xfId="49541"/>
    <cellStyle name="Percent 4 2 2 5 9" xfId="38720"/>
    <cellStyle name="Percent 4 2 2 6" xfId="2596"/>
    <cellStyle name="Percent 4 2 2 6 10" xfId="26121"/>
    <cellStyle name="Percent 4 2 2 6 11" xfId="60525"/>
    <cellStyle name="Percent 4 2 2 6 2" xfId="4422"/>
    <cellStyle name="Percent 4 2 2 6 2 2" xfId="17068"/>
    <cellStyle name="Percent 4 2 2 6 2 2 2" xfId="52284"/>
    <cellStyle name="Percent 4 2 2 6 2 3" xfId="39687"/>
    <cellStyle name="Percent 4 2 2 6 2 4" xfId="29673"/>
    <cellStyle name="Percent 4 2 2 6 3" xfId="5892"/>
    <cellStyle name="Percent 4 2 2 6 3 2" xfId="18522"/>
    <cellStyle name="Percent 4 2 2 6 3 2 2" xfId="53738"/>
    <cellStyle name="Percent 4 2 2 6 3 3" xfId="41141"/>
    <cellStyle name="Percent 4 2 2 6 3 4" xfId="31127"/>
    <cellStyle name="Percent 4 2 2 6 4" xfId="7351"/>
    <cellStyle name="Percent 4 2 2 6 4 2" xfId="19976"/>
    <cellStyle name="Percent 4 2 2 6 4 2 2" xfId="55192"/>
    <cellStyle name="Percent 4 2 2 6 4 3" xfId="42595"/>
    <cellStyle name="Percent 4 2 2 6 4 4" xfId="32581"/>
    <cellStyle name="Percent 4 2 2 6 5" xfId="9132"/>
    <cellStyle name="Percent 4 2 2 6 5 2" xfId="21752"/>
    <cellStyle name="Percent 4 2 2 6 5 2 2" xfId="56968"/>
    <cellStyle name="Percent 4 2 2 6 5 3" xfId="44371"/>
    <cellStyle name="Percent 4 2 2 6 5 4" xfId="34357"/>
    <cellStyle name="Percent 4 2 2 6 6" xfId="10925"/>
    <cellStyle name="Percent 4 2 2 6 6 2" xfId="23528"/>
    <cellStyle name="Percent 4 2 2 6 6 2 2" xfId="58744"/>
    <cellStyle name="Percent 4 2 2 6 6 3" xfId="46147"/>
    <cellStyle name="Percent 4 2 2 6 6 4" xfId="36133"/>
    <cellStyle name="Percent 4 2 2 6 7" xfId="15292"/>
    <cellStyle name="Percent 4 2 2 6 7 2" xfId="50508"/>
    <cellStyle name="Percent 4 2 2 6 7 3" xfId="27897"/>
    <cellStyle name="Percent 4 2 2 6 8" xfId="13514"/>
    <cellStyle name="Percent 4 2 2 6 8 2" xfId="48732"/>
    <cellStyle name="Percent 4 2 2 6 9" xfId="37911"/>
    <cellStyle name="Percent 4 2 2 7" xfId="3759"/>
    <cellStyle name="Percent 4 2 2 7 2" xfId="8483"/>
    <cellStyle name="Percent 4 2 2 7 2 2" xfId="21108"/>
    <cellStyle name="Percent 4 2 2 7 2 2 2" xfId="56324"/>
    <cellStyle name="Percent 4 2 2 7 2 3" xfId="43727"/>
    <cellStyle name="Percent 4 2 2 7 2 4" xfId="33713"/>
    <cellStyle name="Percent 4 2 2 7 3" xfId="10264"/>
    <cellStyle name="Percent 4 2 2 7 3 2" xfId="22884"/>
    <cellStyle name="Percent 4 2 2 7 3 2 2" xfId="58100"/>
    <cellStyle name="Percent 4 2 2 7 3 3" xfId="45503"/>
    <cellStyle name="Percent 4 2 2 7 3 4" xfId="35489"/>
    <cellStyle name="Percent 4 2 2 7 4" xfId="12059"/>
    <cellStyle name="Percent 4 2 2 7 4 2" xfId="24660"/>
    <cellStyle name="Percent 4 2 2 7 4 2 2" xfId="59876"/>
    <cellStyle name="Percent 4 2 2 7 4 3" xfId="47279"/>
    <cellStyle name="Percent 4 2 2 7 4 4" xfId="37265"/>
    <cellStyle name="Percent 4 2 2 7 5" xfId="16424"/>
    <cellStyle name="Percent 4 2 2 7 5 2" xfId="51640"/>
    <cellStyle name="Percent 4 2 2 7 5 3" xfId="29029"/>
    <cellStyle name="Percent 4 2 2 7 6" xfId="14646"/>
    <cellStyle name="Percent 4 2 2 7 6 2" xfId="49864"/>
    <cellStyle name="Percent 4 2 2 7 7" xfId="39043"/>
    <cellStyle name="Percent 4 2 2 7 8" xfId="27253"/>
    <cellStyle name="Percent 4 2 2 8" xfId="4097"/>
    <cellStyle name="Percent 4 2 2 8 2" xfId="16746"/>
    <cellStyle name="Percent 4 2 2 8 2 2" xfId="51962"/>
    <cellStyle name="Percent 4 2 2 8 2 3" xfId="29351"/>
    <cellStyle name="Percent 4 2 2 8 3" xfId="13192"/>
    <cellStyle name="Percent 4 2 2 8 3 2" xfId="48410"/>
    <cellStyle name="Percent 4 2 2 8 4" xfId="39365"/>
    <cellStyle name="Percent 4 2 2 8 5" xfId="25799"/>
    <cellStyle name="Percent 4 2 2 9" xfId="5570"/>
    <cellStyle name="Percent 4 2 2 9 2" xfId="18200"/>
    <cellStyle name="Percent 4 2 2 9 2 2" xfId="53416"/>
    <cellStyle name="Percent 4 2 2 9 3" xfId="40819"/>
    <cellStyle name="Percent 4 2 2 9 4" xfId="30805"/>
    <cellStyle name="Percent 4 2 3" xfId="1748"/>
    <cellStyle name="Percent 4 2 3 10" xfId="10764"/>
    <cellStyle name="Percent 4 2 3 10 2" xfId="23375"/>
    <cellStyle name="Percent 4 2 3 10 2 2" xfId="58591"/>
    <cellStyle name="Percent 4 2 3 10 3" xfId="45994"/>
    <cellStyle name="Percent 4 2 3 10 4" xfId="35980"/>
    <cellStyle name="Percent 4 2 3 11" xfId="15050"/>
    <cellStyle name="Percent 4 2 3 11 2" xfId="50266"/>
    <cellStyle name="Percent 4 2 3 11 3" xfId="27655"/>
    <cellStyle name="Percent 4 2 3 12" xfId="12463"/>
    <cellStyle name="Percent 4 2 3 12 2" xfId="47681"/>
    <cellStyle name="Percent 4 2 3 13" xfId="37669"/>
    <cellStyle name="Percent 4 2 3 14" xfId="25070"/>
    <cellStyle name="Percent 4 2 3 15" xfId="60283"/>
    <cellStyle name="Percent 4 2 3 2" xfId="3186"/>
    <cellStyle name="Percent 4 2 3 2 10" xfId="25554"/>
    <cellStyle name="Percent 4 2 3 2 11" xfId="61089"/>
    <cellStyle name="Percent 4 2 3 2 2" xfId="4986"/>
    <cellStyle name="Percent 4 2 3 2 2 2" xfId="17632"/>
    <cellStyle name="Percent 4 2 3 2 2 2 2" xfId="52848"/>
    <cellStyle name="Percent 4 2 3 2 2 2 3" xfId="30237"/>
    <cellStyle name="Percent 4 2 3 2 2 3" xfId="14078"/>
    <cellStyle name="Percent 4 2 3 2 2 3 2" xfId="49296"/>
    <cellStyle name="Percent 4 2 3 2 2 4" xfId="40251"/>
    <cellStyle name="Percent 4 2 3 2 2 5" xfId="26685"/>
    <cellStyle name="Percent 4 2 3 2 3" xfId="6456"/>
    <cellStyle name="Percent 4 2 3 2 3 2" xfId="19086"/>
    <cellStyle name="Percent 4 2 3 2 3 2 2" xfId="54302"/>
    <cellStyle name="Percent 4 2 3 2 3 3" xfId="41705"/>
    <cellStyle name="Percent 4 2 3 2 3 4" xfId="31691"/>
    <cellStyle name="Percent 4 2 3 2 4" xfId="7915"/>
    <cellStyle name="Percent 4 2 3 2 4 2" xfId="20540"/>
    <cellStyle name="Percent 4 2 3 2 4 2 2" xfId="55756"/>
    <cellStyle name="Percent 4 2 3 2 4 3" xfId="43159"/>
    <cellStyle name="Percent 4 2 3 2 4 4" xfId="33145"/>
    <cellStyle name="Percent 4 2 3 2 5" xfId="9696"/>
    <cellStyle name="Percent 4 2 3 2 5 2" xfId="22316"/>
    <cellStyle name="Percent 4 2 3 2 5 2 2" xfId="57532"/>
    <cellStyle name="Percent 4 2 3 2 5 3" xfId="44935"/>
    <cellStyle name="Percent 4 2 3 2 5 4" xfId="34921"/>
    <cellStyle name="Percent 4 2 3 2 6" xfId="11489"/>
    <cellStyle name="Percent 4 2 3 2 6 2" xfId="24092"/>
    <cellStyle name="Percent 4 2 3 2 6 2 2" xfId="59308"/>
    <cellStyle name="Percent 4 2 3 2 6 3" xfId="46711"/>
    <cellStyle name="Percent 4 2 3 2 6 4" xfId="36697"/>
    <cellStyle name="Percent 4 2 3 2 7" xfId="15856"/>
    <cellStyle name="Percent 4 2 3 2 7 2" xfId="51072"/>
    <cellStyle name="Percent 4 2 3 2 7 3" xfId="28461"/>
    <cellStyle name="Percent 4 2 3 2 8" xfId="12947"/>
    <cellStyle name="Percent 4 2 3 2 8 2" xfId="48165"/>
    <cellStyle name="Percent 4 2 3 2 9" xfId="38475"/>
    <cellStyle name="Percent 4 2 3 3" xfId="3515"/>
    <cellStyle name="Percent 4 2 3 3 10" xfId="27010"/>
    <cellStyle name="Percent 4 2 3 3 11" xfId="61414"/>
    <cellStyle name="Percent 4 2 3 3 2" xfId="5311"/>
    <cellStyle name="Percent 4 2 3 3 2 2" xfId="17957"/>
    <cellStyle name="Percent 4 2 3 3 2 2 2" xfId="53173"/>
    <cellStyle name="Percent 4 2 3 3 2 3" xfId="40576"/>
    <cellStyle name="Percent 4 2 3 3 2 4" xfId="30562"/>
    <cellStyle name="Percent 4 2 3 3 3" xfId="6781"/>
    <cellStyle name="Percent 4 2 3 3 3 2" xfId="19411"/>
    <cellStyle name="Percent 4 2 3 3 3 2 2" xfId="54627"/>
    <cellStyle name="Percent 4 2 3 3 3 3" xfId="42030"/>
    <cellStyle name="Percent 4 2 3 3 3 4" xfId="32016"/>
    <cellStyle name="Percent 4 2 3 3 4" xfId="8240"/>
    <cellStyle name="Percent 4 2 3 3 4 2" xfId="20865"/>
    <cellStyle name="Percent 4 2 3 3 4 2 2" xfId="56081"/>
    <cellStyle name="Percent 4 2 3 3 4 3" xfId="43484"/>
    <cellStyle name="Percent 4 2 3 3 4 4" xfId="33470"/>
    <cellStyle name="Percent 4 2 3 3 5" xfId="10021"/>
    <cellStyle name="Percent 4 2 3 3 5 2" xfId="22641"/>
    <cellStyle name="Percent 4 2 3 3 5 2 2" xfId="57857"/>
    <cellStyle name="Percent 4 2 3 3 5 3" xfId="45260"/>
    <cellStyle name="Percent 4 2 3 3 5 4" xfId="35246"/>
    <cellStyle name="Percent 4 2 3 3 6" xfId="11814"/>
    <cellStyle name="Percent 4 2 3 3 6 2" xfId="24417"/>
    <cellStyle name="Percent 4 2 3 3 6 2 2" xfId="59633"/>
    <cellStyle name="Percent 4 2 3 3 6 3" xfId="47036"/>
    <cellStyle name="Percent 4 2 3 3 6 4" xfId="37022"/>
    <cellStyle name="Percent 4 2 3 3 7" xfId="16181"/>
    <cellStyle name="Percent 4 2 3 3 7 2" xfId="51397"/>
    <cellStyle name="Percent 4 2 3 3 7 3" xfId="28786"/>
    <cellStyle name="Percent 4 2 3 3 8" xfId="14403"/>
    <cellStyle name="Percent 4 2 3 3 8 2" xfId="49621"/>
    <cellStyle name="Percent 4 2 3 3 9" xfId="38800"/>
    <cellStyle name="Percent 4 2 3 4" xfId="2677"/>
    <cellStyle name="Percent 4 2 3 4 10" xfId="26201"/>
    <cellStyle name="Percent 4 2 3 4 11" xfId="60605"/>
    <cellStyle name="Percent 4 2 3 4 2" xfId="4502"/>
    <cellStyle name="Percent 4 2 3 4 2 2" xfId="17148"/>
    <cellStyle name="Percent 4 2 3 4 2 2 2" xfId="52364"/>
    <cellStyle name="Percent 4 2 3 4 2 3" xfId="39767"/>
    <cellStyle name="Percent 4 2 3 4 2 4" xfId="29753"/>
    <cellStyle name="Percent 4 2 3 4 3" xfId="5972"/>
    <cellStyle name="Percent 4 2 3 4 3 2" xfId="18602"/>
    <cellStyle name="Percent 4 2 3 4 3 2 2" xfId="53818"/>
    <cellStyle name="Percent 4 2 3 4 3 3" xfId="41221"/>
    <cellStyle name="Percent 4 2 3 4 3 4" xfId="31207"/>
    <cellStyle name="Percent 4 2 3 4 4" xfId="7431"/>
    <cellStyle name="Percent 4 2 3 4 4 2" xfId="20056"/>
    <cellStyle name="Percent 4 2 3 4 4 2 2" xfId="55272"/>
    <cellStyle name="Percent 4 2 3 4 4 3" xfId="42675"/>
    <cellStyle name="Percent 4 2 3 4 4 4" xfId="32661"/>
    <cellStyle name="Percent 4 2 3 4 5" xfId="9212"/>
    <cellStyle name="Percent 4 2 3 4 5 2" xfId="21832"/>
    <cellStyle name="Percent 4 2 3 4 5 2 2" xfId="57048"/>
    <cellStyle name="Percent 4 2 3 4 5 3" xfId="44451"/>
    <cellStyle name="Percent 4 2 3 4 5 4" xfId="34437"/>
    <cellStyle name="Percent 4 2 3 4 6" xfId="11005"/>
    <cellStyle name="Percent 4 2 3 4 6 2" xfId="23608"/>
    <cellStyle name="Percent 4 2 3 4 6 2 2" xfId="58824"/>
    <cellStyle name="Percent 4 2 3 4 6 3" xfId="46227"/>
    <cellStyle name="Percent 4 2 3 4 6 4" xfId="36213"/>
    <cellStyle name="Percent 4 2 3 4 7" xfId="15372"/>
    <cellStyle name="Percent 4 2 3 4 7 2" xfId="50588"/>
    <cellStyle name="Percent 4 2 3 4 7 3" xfId="27977"/>
    <cellStyle name="Percent 4 2 3 4 8" xfId="13594"/>
    <cellStyle name="Percent 4 2 3 4 8 2" xfId="48812"/>
    <cellStyle name="Percent 4 2 3 4 9" xfId="37991"/>
    <cellStyle name="Percent 4 2 3 5" xfId="3840"/>
    <cellStyle name="Percent 4 2 3 5 2" xfId="8563"/>
    <cellStyle name="Percent 4 2 3 5 2 2" xfId="21188"/>
    <cellStyle name="Percent 4 2 3 5 2 2 2" xfId="56404"/>
    <cellStyle name="Percent 4 2 3 5 2 3" xfId="43807"/>
    <cellStyle name="Percent 4 2 3 5 2 4" xfId="33793"/>
    <cellStyle name="Percent 4 2 3 5 3" xfId="10344"/>
    <cellStyle name="Percent 4 2 3 5 3 2" xfId="22964"/>
    <cellStyle name="Percent 4 2 3 5 3 2 2" xfId="58180"/>
    <cellStyle name="Percent 4 2 3 5 3 3" xfId="45583"/>
    <cellStyle name="Percent 4 2 3 5 3 4" xfId="35569"/>
    <cellStyle name="Percent 4 2 3 5 4" xfId="12139"/>
    <cellStyle name="Percent 4 2 3 5 4 2" xfId="24740"/>
    <cellStyle name="Percent 4 2 3 5 4 2 2" xfId="59956"/>
    <cellStyle name="Percent 4 2 3 5 4 3" xfId="47359"/>
    <cellStyle name="Percent 4 2 3 5 4 4" xfId="37345"/>
    <cellStyle name="Percent 4 2 3 5 5" xfId="16504"/>
    <cellStyle name="Percent 4 2 3 5 5 2" xfId="51720"/>
    <cellStyle name="Percent 4 2 3 5 5 3" xfId="29109"/>
    <cellStyle name="Percent 4 2 3 5 6" xfId="14726"/>
    <cellStyle name="Percent 4 2 3 5 6 2" xfId="49944"/>
    <cellStyle name="Percent 4 2 3 5 7" xfId="39123"/>
    <cellStyle name="Percent 4 2 3 5 8" xfId="27333"/>
    <cellStyle name="Percent 4 2 3 6" xfId="4180"/>
    <cellStyle name="Percent 4 2 3 6 2" xfId="16826"/>
    <cellStyle name="Percent 4 2 3 6 2 2" xfId="52042"/>
    <cellStyle name="Percent 4 2 3 6 2 3" xfId="29431"/>
    <cellStyle name="Percent 4 2 3 6 3" xfId="13272"/>
    <cellStyle name="Percent 4 2 3 6 3 2" xfId="48490"/>
    <cellStyle name="Percent 4 2 3 6 4" xfId="39445"/>
    <cellStyle name="Percent 4 2 3 6 5" xfId="25879"/>
    <cellStyle name="Percent 4 2 3 7" xfId="5650"/>
    <cellStyle name="Percent 4 2 3 7 2" xfId="18280"/>
    <cellStyle name="Percent 4 2 3 7 2 2" xfId="53496"/>
    <cellStyle name="Percent 4 2 3 7 3" xfId="40899"/>
    <cellStyle name="Percent 4 2 3 7 4" xfId="30885"/>
    <cellStyle name="Percent 4 2 3 8" xfId="7109"/>
    <cellStyle name="Percent 4 2 3 8 2" xfId="19734"/>
    <cellStyle name="Percent 4 2 3 8 2 2" xfId="54950"/>
    <cellStyle name="Percent 4 2 3 8 3" xfId="42353"/>
    <cellStyle name="Percent 4 2 3 8 4" xfId="32339"/>
    <cellStyle name="Percent 4 2 3 9" xfId="8890"/>
    <cellStyle name="Percent 4 2 3 9 2" xfId="21510"/>
    <cellStyle name="Percent 4 2 3 9 2 2" xfId="56726"/>
    <cellStyle name="Percent 4 2 3 9 3" xfId="44129"/>
    <cellStyle name="Percent 4 2 3 9 4" xfId="34115"/>
    <cellStyle name="Percent 4 2 4" xfId="3023"/>
    <cellStyle name="Percent 4 2 4 10" xfId="25397"/>
    <cellStyle name="Percent 4 2 4 11" xfId="60932"/>
    <cellStyle name="Percent 4 2 4 2" xfId="4829"/>
    <cellStyle name="Percent 4 2 4 2 2" xfId="17475"/>
    <cellStyle name="Percent 4 2 4 2 2 2" xfId="52691"/>
    <cellStyle name="Percent 4 2 4 2 2 3" xfId="30080"/>
    <cellStyle name="Percent 4 2 4 2 3" xfId="13921"/>
    <cellStyle name="Percent 4 2 4 2 3 2" xfId="49139"/>
    <cellStyle name="Percent 4 2 4 2 4" xfId="40094"/>
    <cellStyle name="Percent 4 2 4 2 5" xfId="26528"/>
    <cellStyle name="Percent 4 2 4 3" xfId="6299"/>
    <cellStyle name="Percent 4 2 4 3 2" xfId="18929"/>
    <cellStyle name="Percent 4 2 4 3 2 2" xfId="54145"/>
    <cellStyle name="Percent 4 2 4 3 3" xfId="41548"/>
    <cellStyle name="Percent 4 2 4 3 4" xfId="31534"/>
    <cellStyle name="Percent 4 2 4 4" xfId="7758"/>
    <cellStyle name="Percent 4 2 4 4 2" xfId="20383"/>
    <cellStyle name="Percent 4 2 4 4 2 2" xfId="55599"/>
    <cellStyle name="Percent 4 2 4 4 3" xfId="43002"/>
    <cellStyle name="Percent 4 2 4 4 4" xfId="32988"/>
    <cellStyle name="Percent 4 2 4 5" xfId="9539"/>
    <cellStyle name="Percent 4 2 4 5 2" xfId="22159"/>
    <cellStyle name="Percent 4 2 4 5 2 2" xfId="57375"/>
    <cellStyle name="Percent 4 2 4 5 3" xfId="44778"/>
    <cellStyle name="Percent 4 2 4 5 4" xfId="34764"/>
    <cellStyle name="Percent 4 2 4 6" xfId="11332"/>
    <cellStyle name="Percent 4 2 4 6 2" xfId="23935"/>
    <cellStyle name="Percent 4 2 4 6 2 2" xfId="59151"/>
    <cellStyle name="Percent 4 2 4 6 3" xfId="46554"/>
    <cellStyle name="Percent 4 2 4 6 4" xfId="36540"/>
    <cellStyle name="Percent 4 2 4 7" xfId="15699"/>
    <cellStyle name="Percent 4 2 4 7 2" xfId="50915"/>
    <cellStyle name="Percent 4 2 4 7 3" xfId="28304"/>
    <cellStyle name="Percent 4 2 4 8" xfId="12790"/>
    <cellStyle name="Percent 4 2 4 8 2" xfId="48008"/>
    <cellStyle name="Percent 4 2 4 9" xfId="38318"/>
    <cellStyle name="Percent 4 2 5" xfId="2854"/>
    <cellStyle name="Percent 4 2 5 10" xfId="25240"/>
    <cellStyle name="Percent 4 2 5 11" xfId="60775"/>
    <cellStyle name="Percent 4 2 5 2" xfId="4672"/>
    <cellStyle name="Percent 4 2 5 2 2" xfId="17318"/>
    <cellStyle name="Percent 4 2 5 2 2 2" xfId="52534"/>
    <cellStyle name="Percent 4 2 5 2 2 3" xfId="29923"/>
    <cellStyle name="Percent 4 2 5 2 3" xfId="13764"/>
    <cellStyle name="Percent 4 2 5 2 3 2" xfId="48982"/>
    <cellStyle name="Percent 4 2 5 2 4" xfId="39937"/>
    <cellStyle name="Percent 4 2 5 2 5" xfId="26371"/>
    <cellStyle name="Percent 4 2 5 3" xfId="6142"/>
    <cellStyle name="Percent 4 2 5 3 2" xfId="18772"/>
    <cellStyle name="Percent 4 2 5 3 2 2" xfId="53988"/>
    <cellStyle name="Percent 4 2 5 3 3" xfId="41391"/>
    <cellStyle name="Percent 4 2 5 3 4" xfId="31377"/>
    <cellStyle name="Percent 4 2 5 4" xfId="7601"/>
    <cellStyle name="Percent 4 2 5 4 2" xfId="20226"/>
    <cellStyle name="Percent 4 2 5 4 2 2" xfId="55442"/>
    <cellStyle name="Percent 4 2 5 4 3" xfId="42845"/>
    <cellStyle name="Percent 4 2 5 4 4" xfId="32831"/>
    <cellStyle name="Percent 4 2 5 5" xfId="9382"/>
    <cellStyle name="Percent 4 2 5 5 2" xfId="22002"/>
    <cellStyle name="Percent 4 2 5 5 2 2" xfId="57218"/>
    <cellStyle name="Percent 4 2 5 5 3" xfId="44621"/>
    <cellStyle name="Percent 4 2 5 5 4" xfId="34607"/>
    <cellStyle name="Percent 4 2 5 6" xfId="11175"/>
    <cellStyle name="Percent 4 2 5 6 2" xfId="23778"/>
    <cellStyle name="Percent 4 2 5 6 2 2" xfId="58994"/>
    <cellStyle name="Percent 4 2 5 6 3" xfId="46397"/>
    <cellStyle name="Percent 4 2 5 6 4" xfId="36383"/>
    <cellStyle name="Percent 4 2 5 7" xfId="15542"/>
    <cellStyle name="Percent 4 2 5 7 2" xfId="50758"/>
    <cellStyle name="Percent 4 2 5 7 3" xfId="28147"/>
    <cellStyle name="Percent 4 2 5 8" xfId="12633"/>
    <cellStyle name="Percent 4 2 5 8 2" xfId="47851"/>
    <cellStyle name="Percent 4 2 5 9" xfId="38161"/>
    <cellStyle name="Percent 4 2 6" xfId="3363"/>
    <cellStyle name="Percent 4 2 6 10" xfId="26858"/>
    <cellStyle name="Percent 4 2 6 11" xfId="61262"/>
    <cellStyle name="Percent 4 2 6 2" xfId="5159"/>
    <cellStyle name="Percent 4 2 6 2 2" xfId="17805"/>
    <cellStyle name="Percent 4 2 6 2 2 2" xfId="53021"/>
    <cellStyle name="Percent 4 2 6 2 3" xfId="40424"/>
    <cellStyle name="Percent 4 2 6 2 4" xfId="30410"/>
    <cellStyle name="Percent 4 2 6 3" xfId="6629"/>
    <cellStyle name="Percent 4 2 6 3 2" xfId="19259"/>
    <cellStyle name="Percent 4 2 6 3 2 2" xfId="54475"/>
    <cellStyle name="Percent 4 2 6 3 3" xfId="41878"/>
    <cellStyle name="Percent 4 2 6 3 4" xfId="31864"/>
    <cellStyle name="Percent 4 2 6 4" xfId="8088"/>
    <cellStyle name="Percent 4 2 6 4 2" xfId="20713"/>
    <cellStyle name="Percent 4 2 6 4 2 2" xfId="55929"/>
    <cellStyle name="Percent 4 2 6 4 3" xfId="43332"/>
    <cellStyle name="Percent 4 2 6 4 4" xfId="33318"/>
    <cellStyle name="Percent 4 2 6 5" xfId="9869"/>
    <cellStyle name="Percent 4 2 6 5 2" xfId="22489"/>
    <cellStyle name="Percent 4 2 6 5 2 2" xfId="57705"/>
    <cellStyle name="Percent 4 2 6 5 3" xfId="45108"/>
    <cellStyle name="Percent 4 2 6 5 4" xfId="35094"/>
    <cellStyle name="Percent 4 2 6 6" xfId="11662"/>
    <cellStyle name="Percent 4 2 6 6 2" xfId="24265"/>
    <cellStyle name="Percent 4 2 6 6 2 2" xfId="59481"/>
    <cellStyle name="Percent 4 2 6 6 3" xfId="46884"/>
    <cellStyle name="Percent 4 2 6 6 4" xfId="36870"/>
    <cellStyle name="Percent 4 2 6 7" xfId="16029"/>
    <cellStyle name="Percent 4 2 6 7 2" xfId="51245"/>
    <cellStyle name="Percent 4 2 6 7 3" xfId="28634"/>
    <cellStyle name="Percent 4 2 6 8" xfId="14251"/>
    <cellStyle name="Percent 4 2 6 8 2" xfId="49469"/>
    <cellStyle name="Percent 4 2 6 9" xfId="38648"/>
    <cellStyle name="Percent 4 2 7" xfId="2524"/>
    <cellStyle name="Percent 4 2 7 10" xfId="26049"/>
    <cellStyle name="Percent 4 2 7 11" xfId="60453"/>
    <cellStyle name="Percent 4 2 7 2" xfId="4350"/>
    <cellStyle name="Percent 4 2 7 2 2" xfId="16996"/>
    <cellStyle name="Percent 4 2 7 2 2 2" xfId="52212"/>
    <cellStyle name="Percent 4 2 7 2 3" xfId="39615"/>
    <cellStyle name="Percent 4 2 7 2 4" xfId="29601"/>
    <cellStyle name="Percent 4 2 7 3" xfId="5820"/>
    <cellStyle name="Percent 4 2 7 3 2" xfId="18450"/>
    <cellStyle name="Percent 4 2 7 3 2 2" xfId="53666"/>
    <cellStyle name="Percent 4 2 7 3 3" xfId="41069"/>
    <cellStyle name="Percent 4 2 7 3 4" xfId="31055"/>
    <cellStyle name="Percent 4 2 7 4" xfId="7279"/>
    <cellStyle name="Percent 4 2 7 4 2" xfId="19904"/>
    <cellStyle name="Percent 4 2 7 4 2 2" xfId="55120"/>
    <cellStyle name="Percent 4 2 7 4 3" xfId="42523"/>
    <cellStyle name="Percent 4 2 7 4 4" xfId="32509"/>
    <cellStyle name="Percent 4 2 7 5" xfId="9060"/>
    <cellStyle name="Percent 4 2 7 5 2" xfId="21680"/>
    <cellStyle name="Percent 4 2 7 5 2 2" xfId="56896"/>
    <cellStyle name="Percent 4 2 7 5 3" xfId="44299"/>
    <cellStyle name="Percent 4 2 7 5 4" xfId="34285"/>
    <cellStyle name="Percent 4 2 7 6" xfId="10853"/>
    <cellStyle name="Percent 4 2 7 6 2" xfId="23456"/>
    <cellStyle name="Percent 4 2 7 6 2 2" xfId="58672"/>
    <cellStyle name="Percent 4 2 7 6 3" xfId="46075"/>
    <cellStyle name="Percent 4 2 7 6 4" xfId="36061"/>
    <cellStyle name="Percent 4 2 7 7" xfId="15220"/>
    <cellStyle name="Percent 4 2 7 7 2" xfId="50436"/>
    <cellStyle name="Percent 4 2 7 7 3" xfId="27825"/>
    <cellStyle name="Percent 4 2 7 8" xfId="13442"/>
    <cellStyle name="Percent 4 2 7 8 2" xfId="48660"/>
    <cellStyle name="Percent 4 2 7 9" xfId="37839"/>
    <cellStyle name="Percent 4 2 8" xfId="3687"/>
    <cellStyle name="Percent 4 2 8 2" xfId="8411"/>
    <cellStyle name="Percent 4 2 8 2 2" xfId="21036"/>
    <cellStyle name="Percent 4 2 8 2 2 2" xfId="56252"/>
    <cellStyle name="Percent 4 2 8 2 3" xfId="43655"/>
    <cellStyle name="Percent 4 2 8 2 4" xfId="33641"/>
    <cellStyle name="Percent 4 2 8 3" xfId="10192"/>
    <cellStyle name="Percent 4 2 8 3 2" xfId="22812"/>
    <cellStyle name="Percent 4 2 8 3 2 2" xfId="58028"/>
    <cellStyle name="Percent 4 2 8 3 3" xfId="45431"/>
    <cellStyle name="Percent 4 2 8 3 4" xfId="35417"/>
    <cellStyle name="Percent 4 2 8 4" xfId="11987"/>
    <cellStyle name="Percent 4 2 8 4 2" xfId="24588"/>
    <cellStyle name="Percent 4 2 8 4 2 2" xfId="59804"/>
    <cellStyle name="Percent 4 2 8 4 3" xfId="47207"/>
    <cellStyle name="Percent 4 2 8 4 4" xfId="37193"/>
    <cellStyle name="Percent 4 2 8 5" xfId="16352"/>
    <cellStyle name="Percent 4 2 8 5 2" xfId="51568"/>
    <cellStyle name="Percent 4 2 8 5 3" xfId="28957"/>
    <cellStyle name="Percent 4 2 8 6" xfId="14574"/>
    <cellStyle name="Percent 4 2 8 6 2" xfId="49792"/>
    <cellStyle name="Percent 4 2 8 7" xfId="38971"/>
    <cellStyle name="Percent 4 2 8 8" xfId="27181"/>
    <cellStyle name="Percent 4 2 9" xfId="4019"/>
    <cellStyle name="Percent 4 2 9 2" xfId="16674"/>
    <cellStyle name="Percent 4 2 9 2 2" xfId="51890"/>
    <cellStyle name="Percent 4 2 9 2 3" xfId="29279"/>
    <cellStyle name="Percent 4 2 9 3" xfId="13120"/>
    <cellStyle name="Percent 4 2 9 3 2" xfId="48338"/>
    <cellStyle name="Percent 4 2 9 4" xfId="39293"/>
    <cellStyle name="Percent 4 2 9 5" xfId="25727"/>
    <cellStyle name="Percent 4 3" xfId="1749"/>
    <cellStyle name="Percent 4 3 2" xfId="1750"/>
    <cellStyle name="Percent 4 4" xfId="1751"/>
    <cellStyle name="Percent 5" xfId="1752"/>
    <cellStyle name="Percent 5 2" xfId="1753"/>
    <cellStyle name="Percent 5 2 2" xfId="1754"/>
    <cellStyle name="Percent 5 2 2 2" xfId="1755"/>
    <cellStyle name="Percent 5 2 2 2 2" xfId="1756"/>
    <cellStyle name="Percent 5 2 2 3" xfId="1757"/>
    <cellStyle name="Percent 5 2 2 3 2" xfId="1758"/>
    <cellStyle name="Percent 5 2 2 4" xfId="1759"/>
    <cellStyle name="Percent 5 2 2 4 2" xfId="1760"/>
    <cellStyle name="Percent 5 2 2 4 2 2" xfId="1761"/>
    <cellStyle name="Percent 5 2 2 4 3" xfId="1762"/>
    <cellStyle name="Percent 5 2 2 4 3 2" xfId="1763"/>
    <cellStyle name="Percent 5 2 2 4 3 2 2" xfId="1764"/>
    <cellStyle name="Percent 5 2 2 4 3 3" xfId="1765"/>
    <cellStyle name="Percent 5 2 2 4 3 3 2" xfId="1766"/>
    <cellStyle name="Percent 5 2 2 4 3 3 2 2" xfId="1767"/>
    <cellStyle name="Percent 5 2 2 4 3 3 3" xfId="1768"/>
    <cellStyle name="Percent 5 2 2 4 3 4" xfId="1769"/>
    <cellStyle name="Percent 5 2 2 4 3 4 2" xfId="1770"/>
    <cellStyle name="Percent 5 2 2 4 3 4 2 2" xfId="1771"/>
    <cellStyle name="Percent 5 2 2 4 3 4 3" xfId="1772"/>
    <cellStyle name="Percent 5 2 2 4 3 4 3 2" xfId="1773"/>
    <cellStyle name="Percent 5 2 2 4 3 4 4" xfId="1774"/>
    <cellStyle name="Percent 5 2 2 4 3 4 4 2" xfId="1775"/>
    <cellStyle name="Percent 5 2 2 4 3 4 4 2 2" xfId="1776"/>
    <cellStyle name="Percent 5 2 2 4 3 4 4 2 2 2" xfId="1777"/>
    <cellStyle name="Percent 5 2 2 4 3 4 4 2 3" xfId="1778"/>
    <cellStyle name="Percent 5 2 2 4 3 4 4 2 3 2" xfId="1779"/>
    <cellStyle name="Percent 5 2 2 4 3 4 4 2 3 2 2" xfId="1780"/>
    <cellStyle name="Percent 5 2 2 4 3 4 4 2 3 3" xfId="1781"/>
    <cellStyle name="Percent 5 2 2 4 3 4 4 2 3 3 2" xfId="1782"/>
    <cellStyle name="Percent 5 2 2 4 3 4 4 2 3 3 2 2" xfId="1783"/>
    <cellStyle name="Percent 5 2 2 4 3 4 4 2 3 3 3" xfId="1784"/>
    <cellStyle name="Percent 5 2 2 4 3 4 4 2 3 4" xfId="1785"/>
    <cellStyle name="Percent 5 2 2 4 3 4 4 2 4" xfId="1786"/>
    <cellStyle name="Percent 5 2 2 4 3 4 4 3" xfId="1787"/>
    <cellStyle name="Percent 5 2 2 4 3 4 4 3 2" xfId="1788"/>
    <cellStyle name="Percent 5 2 2 4 3 4 4 4" xfId="1789"/>
    <cellStyle name="Percent 5 2 2 4 3 4 4 4 2" xfId="1790"/>
    <cellStyle name="Percent 5 2 2 4 3 4 4 4 2 2" xfId="1791"/>
    <cellStyle name="Percent 5 2 2 4 3 4 4 4 3" xfId="1792"/>
    <cellStyle name="Percent 5 2 2 4 3 4 4 4 3 2" xfId="1793"/>
    <cellStyle name="Percent 5 2 2 4 3 4 4 4 3 2 2" xfId="1794"/>
    <cellStyle name="Percent 5 2 2 4 3 4 4 4 3 3" xfId="1795"/>
    <cellStyle name="Percent 5 2 2 4 3 4 4 4 4" xfId="1796"/>
    <cellStyle name="Percent 5 2 2 4 3 4 4 5" xfId="1797"/>
    <cellStyle name="Percent 5 2 2 4 3 4 5" xfId="1798"/>
    <cellStyle name="Percent 5 2 2 4 3 5" xfId="1799"/>
    <cellStyle name="Percent 5 2 2 4 4" xfId="1800"/>
    <cellStyle name="Percent 5 2 2 4 4 2" xfId="1801"/>
    <cellStyle name="Percent 5 2 2 4 4 2 2" xfId="1802"/>
    <cellStyle name="Percent 5 2 2 4 4 3" xfId="1803"/>
    <cellStyle name="Percent 5 2 2 4 5" xfId="1804"/>
    <cellStyle name="Percent 5 2 2 4 5 2" xfId="1805"/>
    <cellStyle name="Percent 5 2 2 4 5 2 2" xfId="1806"/>
    <cellStyle name="Percent 5 2 2 4 5 3" xfId="1807"/>
    <cellStyle name="Percent 5 2 2 4 5 3 2" xfId="1808"/>
    <cellStyle name="Percent 5 2 2 4 5 4" xfId="1809"/>
    <cellStyle name="Percent 5 2 2 4 5 4 2" xfId="1810"/>
    <cellStyle name="Percent 5 2 2 4 5 4 2 2" xfId="1811"/>
    <cellStyle name="Percent 5 2 2 4 5 4 2 2 2" xfId="1812"/>
    <cellStyle name="Percent 5 2 2 4 5 4 2 3" xfId="1813"/>
    <cellStyle name="Percent 5 2 2 4 5 4 2 3 2" xfId="1814"/>
    <cellStyle name="Percent 5 2 2 4 5 4 2 3 2 2" xfId="1815"/>
    <cellStyle name="Percent 5 2 2 4 5 4 2 3 3" xfId="1816"/>
    <cellStyle name="Percent 5 2 2 4 5 4 2 3 3 2" xfId="1817"/>
    <cellStyle name="Percent 5 2 2 4 5 4 2 3 3 2 2" xfId="1818"/>
    <cellStyle name="Percent 5 2 2 4 5 4 2 3 3 3" xfId="1819"/>
    <cellStyle name="Percent 5 2 2 4 5 4 2 3 4" xfId="1820"/>
    <cellStyle name="Percent 5 2 2 4 5 4 2 4" xfId="1821"/>
    <cellStyle name="Percent 5 2 2 4 5 4 3" xfId="1822"/>
    <cellStyle name="Percent 5 2 2 4 5 4 3 2" xfId="1823"/>
    <cellStyle name="Percent 5 2 2 4 5 4 4" xfId="1824"/>
    <cellStyle name="Percent 5 2 2 4 5 4 4 2" xfId="1825"/>
    <cellStyle name="Percent 5 2 2 4 5 4 4 2 2" xfId="1826"/>
    <cellStyle name="Percent 5 2 2 4 5 4 4 3" xfId="1827"/>
    <cellStyle name="Percent 5 2 2 4 5 4 4 3 2" xfId="1828"/>
    <cellStyle name="Percent 5 2 2 4 5 4 4 3 2 2" xfId="1829"/>
    <cellStyle name="Percent 5 2 2 4 5 4 4 3 3" xfId="1830"/>
    <cellStyle name="Percent 5 2 2 4 5 4 4 4" xfId="1831"/>
    <cellStyle name="Percent 5 2 2 4 5 4 5" xfId="1832"/>
    <cellStyle name="Percent 5 2 2 4 5 5" xfId="1833"/>
    <cellStyle name="Percent 5 2 2 4 6" xfId="1834"/>
    <cellStyle name="Percent 5 2 2 5" xfId="1835"/>
    <cellStyle name="Percent 5 2 2 5 2" xfId="1836"/>
    <cellStyle name="Percent 5 2 2 5 2 2" xfId="1837"/>
    <cellStyle name="Percent 5 2 2 5 3" xfId="1838"/>
    <cellStyle name="Percent 5 2 2 5 3 2" xfId="1839"/>
    <cellStyle name="Percent 5 2 2 5 3 2 2" xfId="1840"/>
    <cellStyle name="Percent 5 2 2 5 3 3" xfId="1841"/>
    <cellStyle name="Percent 5 2 2 5 4" xfId="1842"/>
    <cellStyle name="Percent 5 2 2 5 4 2" xfId="1843"/>
    <cellStyle name="Percent 5 2 2 5 4 2 2" xfId="1844"/>
    <cellStyle name="Percent 5 2 2 5 4 3" xfId="1845"/>
    <cellStyle name="Percent 5 2 2 5 4 3 2" xfId="1846"/>
    <cellStyle name="Percent 5 2 2 5 4 4" xfId="1847"/>
    <cellStyle name="Percent 5 2 2 5 4 4 2" xfId="1848"/>
    <cellStyle name="Percent 5 2 2 5 4 4 2 2" xfId="1849"/>
    <cellStyle name="Percent 5 2 2 5 4 4 2 2 2" xfId="1850"/>
    <cellStyle name="Percent 5 2 2 5 4 4 2 3" xfId="1851"/>
    <cellStyle name="Percent 5 2 2 5 4 4 2 3 2" xfId="1852"/>
    <cellStyle name="Percent 5 2 2 5 4 4 2 3 2 2" xfId="1853"/>
    <cellStyle name="Percent 5 2 2 5 4 4 2 3 3" xfId="1854"/>
    <cellStyle name="Percent 5 2 2 5 4 4 2 3 3 2" xfId="1855"/>
    <cellStyle name="Percent 5 2 2 5 4 4 2 3 3 2 2" xfId="1856"/>
    <cellStyle name="Percent 5 2 2 5 4 4 2 3 3 3" xfId="1857"/>
    <cellStyle name="Percent 5 2 2 5 4 4 2 3 4" xfId="1858"/>
    <cellStyle name="Percent 5 2 2 5 4 4 2 4" xfId="1859"/>
    <cellStyle name="Percent 5 2 2 5 4 4 3" xfId="1860"/>
    <cellStyle name="Percent 5 2 2 5 4 4 3 2" xfId="1861"/>
    <cellStyle name="Percent 5 2 2 5 4 4 4" xfId="1862"/>
    <cellStyle name="Percent 5 2 2 5 4 4 4 2" xfId="1863"/>
    <cellStyle name="Percent 5 2 2 5 4 4 4 2 2" xfId="1864"/>
    <cellStyle name="Percent 5 2 2 5 4 4 4 3" xfId="1865"/>
    <cellStyle name="Percent 5 2 2 5 4 4 4 3 2" xfId="1866"/>
    <cellStyle name="Percent 5 2 2 5 4 4 4 3 2 2" xfId="1867"/>
    <cellStyle name="Percent 5 2 2 5 4 4 4 3 3" xfId="1868"/>
    <cellStyle name="Percent 5 2 2 5 4 4 4 4" xfId="1869"/>
    <cellStyle name="Percent 5 2 2 5 4 4 5" xfId="1870"/>
    <cellStyle name="Percent 5 2 2 5 4 5" xfId="1871"/>
    <cellStyle name="Percent 5 2 2 5 5" xfId="1872"/>
    <cellStyle name="Percent 5 2 2 6" xfId="1873"/>
    <cellStyle name="Percent 5 2 2 6 2" xfId="1874"/>
    <cellStyle name="Percent 5 2 2 6 2 2" xfId="1875"/>
    <cellStyle name="Percent 5 2 2 6 3" xfId="1876"/>
    <cellStyle name="Percent 5 2 2 7" xfId="1877"/>
    <cellStyle name="Percent 5 2 2 7 2" xfId="1878"/>
    <cellStyle name="Percent 5 2 2 7 2 2" xfId="1879"/>
    <cellStyle name="Percent 5 2 2 7 3" xfId="1880"/>
    <cellStyle name="Percent 5 2 2 7 3 2" xfId="1881"/>
    <cellStyle name="Percent 5 2 2 7 4" xfId="1882"/>
    <cellStyle name="Percent 5 2 2 7 4 2" xfId="1883"/>
    <cellStyle name="Percent 5 2 2 7 4 2 2" xfId="1884"/>
    <cellStyle name="Percent 5 2 2 7 4 2 2 2" xfId="1885"/>
    <cellStyle name="Percent 5 2 2 7 4 2 3" xfId="1886"/>
    <cellStyle name="Percent 5 2 2 7 4 2 3 2" xfId="1887"/>
    <cellStyle name="Percent 5 2 2 7 4 2 3 2 2" xfId="1888"/>
    <cellStyle name="Percent 5 2 2 7 4 2 3 3" xfId="1889"/>
    <cellStyle name="Percent 5 2 2 7 4 2 3 3 2" xfId="1890"/>
    <cellStyle name="Percent 5 2 2 7 4 2 3 3 2 2" xfId="1891"/>
    <cellStyle name="Percent 5 2 2 7 4 2 3 3 3" xfId="1892"/>
    <cellStyle name="Percent 5 2 2 7 4 2 3 4" xfId="1893"/>
    <cellStyle name="Percent 5 2 2 7 4 2 4" xfId="1894"/>
    <cellStyle name="Percent 5 2 2 7 4 3" xfId="1895"/>
    <cellStyle name="Percent 5 2 2 7 4 3 2" xfId="1896"/>
    <cellStyle name="Percent 5 2 2 7 4 4" xfId="1897"/>
    <cellStyle name="Percent 5 2 2 7 4 4 2" xfId="1898"/>
    <cellStyle name="Percent 5 2 2 7 4 4 2 2" xfId="1899"/>
    <cellStyle name="Percent 5 2 2 7 4 4 3" xfId="1900"/>
    <cellStyle name="Percent 5 2 2 7 4 4 3 2" xfId="1901"/>
    <cellStyle name="Percent 5 2 2 7 4 4 3 2 2" xfId="1902"/>
    <cellStyle name="Percent 5 2 2 7 4 4 3 3" xfId="1903"/>
    <cellStyle name="Percent 5 2 2 7 4 4 4" xfId="1904"/>
    <cellStyle name="Percent 5 2 2 7 4 5" xfId="1905"/>
    <cellStyle name="Percent 5 2 2 7 5" xfId="1906"/>
    <cellStyle name="Percent 5 2 2 8" xfId="1907"/>
    <cellStyle name="Percent 5 2 3" xfId="1908"/>
    <cellStyle name="Percent 5 2 3 2" xfId="1909"/>
    <cellStyle name="Percent 5 2 4" xfId="1910"/>
    <cellStyle name="Percent 5 2 4 2" xfId="1911"/>
    <cellStyle name="Percent 5 2 4 2 2" xfId="1912"/>
    <cellStyle name="Percent 5 2 4 3" xfId="1913"/>
    <cellStyle name="Percent 5 2 4 3 2" xfId="1914"/>
    <cellStyle name="Percent 5 2 4 3 2 2" xfId="1915"/>
    <cellStyle name="Percent 5 2 4 3 3" xfId="1916"/>
    <cellStyle name="Percent 5 2 4 3 3 2" xfId="1917"/>
    <cellStyle name="Percent 5 2 4 3 3 2 2" xfId="1918"/>
    <cellStyle name="Percent 5 2 4 3 3 3" xfId="1919"/>
    <cellStyle name="Percent 5 2 4 3 4" xfId="1920"/>
    <cellStyle name="Percent 5 2 4 3 4 2" xfId="1921"/>
    <cellStyle name="Percent 5 2 4 3 4 2 2" xfId="1922"/>
    <cellStyle name="Percent 5 2 4 3 4 3" xfId="1923"/>
    <cellStyle name="Percent 5 2 4 3 4 3 2" xfId="1924"/>
    <cellStyle name="Percent 5 2 4 3 4 4" xfId="1925"/>
    <cellStyle name="Percent 5 2 4 3 4 4 2" xfId="1926"/>
    <cellStyle name="Percent 5 2 4 3 4 4 2 2" xfId="1927"/>
    <cellStyle name="Percent 5 2 4 3 4 4 2 2 2" xfId="1928"/>
    <cellStyle name="Percent 5 2 4 3 4 4 2 3" xfId="1929"/>
    <cellStyle name="Percent 5 2 4 3 4 4 2 3 2" xfId="1930"/>
    <cellStyle name="Percent 5 2 4 3 4 4 2 3 2 2" xfId="1931"/>
    <cellStyle name="Percent 5 2 4 3 4 4 2 3 3" xfId="1932"/>
    <cellStyle name="Percent 5 2 4 3 4 4 2 3 3 2" xfId="1933"/>
    <cellStyle name="Percent 5 2 4 3 4 4 2 3 3 2 2" xfId="1934"/>
    <cellStyle name="Percent 5 2 4 3 4 4 2 3 3 3" xfId="1935"/>
    <cellStyle name="Percent 5 2 4 3 4 4 2 3 4" xfId="1936"/>
    <cellStyle name="Percent 5 2 4 3 4 4 2 4" xfId="1937"/>
    <cellStyle name="Percent 5 2 4 3 4 4 3" xfId="1938"/>
    <cellStyle name="Percent 5 2 4 3 4 4 3 2" xfId="1939"/>
    <cellStyle name="Percent 5 2 4 3 4 4 4" xfId="1940"/>
    <cellStyle name="Percent 5 2 4 3 4 4 4 2" xfId="1941"/>
    <cellStyle name="Percent 5 2 4 3 4 4 4 2 2" xfId="1942"/>
    <cellStyle name="Percent 5 2 4 3 4 4 4 3" xfId="1943"/>
    <cellStyle name="Percent 5 2 4 3 4 4 4 3 2" xfId="1944"/>
    <cellStyle name="Percent 5 2 4 3 4 4 4 3 2 2" xfId="1945"/>
    <cellStyle name="Percent 5 2 4 3 4 4 4 3 3" xfId="1946"/>
    <cellStyle name="Percent 5 2 4 3 4 4 4 4" xfId="1947"/>
    <cellStyle name="Percent 5 2 4 3 4 4 5" xfId="1948"/>
    <cellStyle name="Percent 5 2 4 3 4 5" xfId="1949"/>
    <cellStyle name="Percent 5 2 4 3 5" xfId="1950"/>
    <cellStyle name="Percent 5 2 4 4" xfId="1951"/>
    <cellStyle name="Percent 5 2 4 4 2" xfId="1952"/>
    <cellStyle name="Percent 5 2 4 4 2 2" xfId="1953"/>
    <cellStyle name="Percent 5 2 4 4 3" xfId="1954"/>
    <cellStyle name="Percent 5 2 4 5" xfId="1955"/>
    <cellStyle name="Percent 5 2 4 5 2" xfId="1956"/>
    <cellStyle name="Percent 5 2 4 5 2 2" xfId="1957"/>
    <cellStyle name="Percent 5 2 4 5 3" xfId="1958"/>
    <cellStyle name="Percent 5 2 4 5 3 2" xfId="1959"/>
    <cellStyle name="Percent 5 2 4 5 4" xfId="1960"/>
    <cellStyle name="Percent 5 2 4 5 4 2" xfId="1961"/>
    <cellStyle name="Percent 5 2 4 5 4 2 2" xfId="1962"/>
    <cellStyle name="Percent 5 2 4 5 4 2 2 2" xfId="1963"/>
    <cellStyle name="Percent 5 2 4 5 4 2 3" xfId="1964"/>
    <cellStyle name="Percent 5 2 4 5 4 2 3 2" xfId="1965"/>
    <cellStyle name="Percent 5 2 4 5 4 2 3 2 2" xfId="1966"/>
    <cellStyle name="Percent 5 2 4 5 4 2 3 3" xfId="1967"/>
    <cellStyle name="Percent 5 2 4 5 4 2 3 3 2" xfId="1968"/>
    <cellStyle name="Percent 5 2 4 5 4 2 3 3 2 2" xfId="1969"/>
    <cellStyle name="Percent 5 2 4 5 4 2 3 3 3" xfId="1970"/>
    <cellStyle name="Percent 5 2 4 5 4 2 3 4" xfId="1971"/>
    <cellStyle name="Percent 5 2 4 5 4 2 4" xfId="1972"/>
    <cellStyle name="Percent 5 2 4 5 4 3" xfId="1973"/>
    <cellStyle name="Percent 5 2 4 5 4 3 2" xfId="1974"/>
    <cellStyle name="Percent 5 2 4 5 4 4" xfId="1975"/>
    <cellStyle name="Percent 5 2 4 5 4 4 2" xfId="1976"/>
    <cellStyle name="Percent 5 2 4 5 4 4 2 2" xfId="1977"/>
    <cellStyle name="Percent 5 2 4 5 4 4 3" xfId="1978"/>
    <cellStyle name="Percent 5 2 4 5 4 4 3 2" xfId="1979"/>
    <cellStyle name="Percent 5 2 4 5 4 4 3 2 2" xfId="1980"/>
    <cellStyle name="Percent 5 2 4 5 4 4 3 3" xfId="1981"/>
    <cellStyle name="Percent 5 2 4 5 4 4 4" xfId="1982"/>
    <cellStyle name="Percent 5 2 4 5 4 5" xfId="1983"/>
    <cellStyle name="Percent 5 2 4 5 5" xfId="1984"/>
    <cellStyle name="Percent 5 2 4 6" xfId="1985"/>
    <cellStyle name="Percent 5 2 5" xfId="1986"/>
    <cellStyle name="Percent 5 2 5 2" xfId="1987"/>
    <cellStyle name="Percent 5 2 5 2 2" xfId="1988"/>
    <cellStyle name="Percent 5 2 5 3" xfId="1989"/>
    <cellStyle name="Percent 5 2 5 3 2" xfId="1990"/>
    <cellStyle name="Percent 5 2 5 3 2 2" xfId="1991"/>
    <cellStyle name="Percent 5 2 5 3 3" xfId="1992"/>
    <cellStyle name="Percent 5 2 5 4" xfId="1993"/>
    <cellStyle name="Percent 5 2 5 4 2" xfId="1994"/>
    <cellStyle name="Percent 5 2 5 4 2 2" xfId="1995"/>
    <cellStyle name="Percent 5 2 5 4 3" xfId="1996"/>
    <cellStyle name="Percent 5 2 5 4 3 2" xfId="1997"/>
    <cellStyle name="Percent 5 2 5 4 4" xfId="1998"/>
    <cellStyle name="Percent 5 2 5 4 4 2" xfId="1999"/>
    <cellStyle name="Percent 5 2 5 4 4 2 2" xfId="2000"/>
    <cellStyle name="Percent 5 2 5 4 4 2 2 2" xfId="2001"/>
    <cellStyle name="Percent 5 2 5 4 4 2 3" xfId="2002"/>
    <cellStyle name="Percent 5 2 5 4 4 2 3 2" xfId="2003"/>
    <cellStyle name="Percent 5 2 5 4 4 2 3 2 2" xfId="2004"/>
    <cellStyle name="Percent 5 2 5 4 4 2 3 3" xfId="2005"/>
    <cellStyle name="Percent 5 2 5 4 4 2 3 3 2" xfId="2006"/>
    <cellStyle name="Percent 5 2 5 4 4 2 3 3 2 2" xfId="2007"/>
    <cellStyle name="Percent 5 2 5 4 4 2 3 3 3" xfId="2008"/>
    <cellStyle name="Percent 5 2 5 4 4 2 3 4" xfId="2009"/>
    <cellStyle name="Percent 5 2 5 4 4 2 4" xfId="2010"/>
    <cellStyle name="Percent 5 2 5 4 4 3" xfId="2011"/>
    <cellStyle name="Percent 5 2 5 4 4 3 2" xfId="2012"/>
    <cellStyle name="Percent 5 2 5 4 4 4" xfId="2013"/>
    <cellStyle name="Percent 5 2 5 4 4 4 2" xfId="2014"/>
    <cellStyle name="Percent 5 2 5 4 4 4 2 2" xfId="2015"/>
    <cellStyle name="Percent 5 2 5 4 4 4 3" xfId="2016"/>
    <cellStyle name="Percent 5 2 5 4 4 4 3 2" xfId="2017"/>
    <cellStyle name="Percent 5 2 5 4 4 4 3 2 2" xfId="2018"/>
    <cellStyle name="Percent 5 2 5 4 4 4 3 3" xfId="2019"/>
    <cellStyle name="Percent 5 2 5 4 4 4 4" xfId="2020"/>
    <cellStyle name="Percent 5 2 5 4 4 5" xfId="2021"/>
    <cellStyle name="Percent 5 2 5 4 5" xfId="2022"/>
    <cellStyle name="Percent 5 2 5 5" xfId="2023"/>
    <cellStyle name="Percent 5 2 6" xfId="2024"/>
    <cellStyle name="Percent 5 2 6 2" xfId="2025"/>
    <cellStyle name="Percent 5 2 6 2 2" xfId="2026"/>
    <cellStyle name="Percent 5 2 6 3" xfId="2027"/>
    <cellStyle name="Percent 5 2 7" xfId="2028"/>
    <cellStyle name="Percent 5 2 7 2" xfId="2029"/>
    <cellStyle name="Percent 5 2 7 2 2" xfId="2030"/>
    <cellStyle name="Percent 5 2 7 3" xfId="2031"/>
    <cellStyle name="Percent 5 2 7 3 2" xfId="2032"/>
    <cellStyle name="Percent 5 2 7 4" xfId="2033"/>
    <cellStyle name="Percent 5 2 7 4 2" xfId="2034"/>
    <cellStyle name="Percent 5 2 7 4 2 2" xfId="2035"/>
    <cellStyle name="Percent 5 2 7 4 2 2 2" xfId="2036"/>
    <cellStyle name="Percent 5 2 7 4 2 3" xfId="2037"/>
    <cellStyle name="Percent 5 2 7 4 2 3 2" xfId="2038"/>
    <cellStyle name="Percent 5 2 7 4 2 3 2 2" xfId="2039"/>
    <cellStyle name="Percent 5 2 7 4 2 3 3" xfId="2040"/>
    <cellStyle name="Percent 5 2 7 4 2 3 3 2" xfId="2041"/>
    <cellStyle name="Percent 5 2 7 4 2 3 3 2 2" xfId="2042"/>
    <cellStyle name="Percent 5 2 7 4 2 3 3 3" xfId="2043"/>
    <cellStyle name="Percent 5 2 7 4 2 3 4" xfId="2044"/>
    <cellStyle name="Percent 5 2 7 4 2 4" xfId="2045"/>
    <cellStyle name="Percent 5 2 7 4 3" xfId="2046"/>
    <cellStyle name="Percent 5 2 7 4 3 2" xfId="2047"/>
    <cellStyle name="Percent 5 2 7 4 4" xfId="2048"/>
    <cellStyle name="Percent 5 2 7 4 4 2" xfId="2049"/>
    <cellStyle name="Percent 5 2 7 4 4 2 2" xfId="2050"/>
    <cellStyle name="Percent 5 2 7 4 4 3" xfId="2051"/>
    <cellStyle name="Percent 5 2 7 4 4 3 2" xfId="2052"/>
    <cellStyle name="Percent 5 2 7 4 4 3 2 2" xfId="2053"/>
    <cellStyle name="Percent 5 2 7 4 4 3 3" xfId="2054"/>
    <cellStyle name="Percent 5 2 7 4 4 4" xfId="2055"/>
    <cellStyle name="Percent 5 2 7 4 5" xfId="2056"/>
    <cellStyle name="Percent 5 2 7 5" xfId="2057"/>
    <cellStyle name="Percent 5 2 8" xfId="2058"/>
    <cellStyle name="Percent 5 3" xfId="2059"/>
    <cellStyle name="Percent 5 3 2" xfId="2060"/>
    <cellStyle name="Percent 5 4" xfId="2061"/>
    <cellStyle name="Percent 5 4 10" xfId="5499"/>
    <cellStyle name="Percent 5 4 10 2" xfId="18129"/>
    <cellStyle name="Percent 5 4 10 2 2" xfId="53345"/>
    <cellStyle name="Percent 5 4 10 3" xfId="40748"/>
    <cellStyle name="Percent 5 4 10 4" xfId="30734"/>
    <cellStyle name="Percent 5 4 11" xfId="6955"/>
    <cellStyle name="Percent 5 4 11 2" xfId="19583"/>
    <cellStyle name="Percent 5 4 11 2 2" xfId="54799"/>
    <cellStyle name="Percent 5 4 11 3" xfId="42202"/>
    <cellStyle name="Percent 5 4 11 4" xfId="32188"/>
    <cellStyle name="Percent 5 4 12" xfId="8737"/>
    <cellStyle name="Percent 5 4 12 2" xfId="21359"/>
    <cellStyle name="Percent 5 4 12 2 2" xfId="56575"/>
    <cellStyle name="Percent 5 4 12 3" xfId="43978"/>
    <cellStyle name="Percent 5 4 12 4" xfId="33964"/>
    <cellStyle name="Percent 5 4 13" xfId="10765"/>
    <cellStyle name="Percent 5 4 13 2" xfId="23376"/>
    <cellStyle name="Percent 5 4 13 2 2" xfId="58592"/>
    <cellStyle name="Percent 5 4 13 3" xfId="45995"/>
    <cellStyle name="Percent 5 4 13 4" xfId="35981"/>
    <cellStyle name="Percent 5 4 14" xfId="14898"/>
    <cellStyle name="Percent 5 4 14 2" xfId="50115"/>
    <cellStyle name="Percent 5 4 14 3" xfId="27504"/>
    <cellStyle name="Percent 5 4 15" xfId="12312"/>
    <cellStyle name="Percent 5 4 15 2" xfId="47530"/>
    <cellStyle name="Percent 5 4 16" xfId="37517"/>
    <cellStyle name="Percent 5 4 17" xfId="24919"/>
    <cellStyle name="Percent 5 4 18" xfId="60132"/>
    <cellStyle name="Percent 5 4 2" xfId="2062"/>
    <cellStyle name="Percent 5 4 2 10" xfId="7029"/>
    <cellStyle name="Percent 5 4 2 10 2" xfId="19655"/>
    <cellStyle name="Percent 5 4 2 10 2 2" xfId="54871"/>
    <cellStyle name="Percent 5 4 2 10 3" xfId="42274"/>
    <cellStyle name="Percent 5 4 2 10 4" xfId="32260"/>
    <cellStyle name="Percent 5 4 2 11" xfId="8810"/>
    <cellStyle name="Percent 5 4 2 11 2" xfId="21431"/>
    <cellStyle name="Percent 5 4 2 11 2 2" xfId="56647"/>
    <cellStyle name="Percent 5 4 2 11 3" xfId="44050"/>
    <cellStyle name="Percent 5 4 2 11 4" xfId="34036"/>
    <cellStyle name="Percent 5 4 2 12" xfId="10766"/>
    <cellStyle name="Percent 5 4 2 12 2" xfId="23377"/>
    <cellStyle name="Percent 5 4 2 12 2 2" xfId="58593"/>
    <cellStyle name="Percent 5 4 2 12 3" xfId="45996"/>
    <cellStyle name="Percent 5 4 2 12 4" xfId="35982"/>
    <cellStyle name="Percent 5 4 2 13" xfId="14970"/>
    <cellStyle name="Percent 5 4 2 13 2" xfId="50187"/>
    <cellStyle name="Percent 5 4 2 13 3" xfId="27576"/>
    <cellStyle name="Percent 5 4 2 14" xfId="12384"/>
    <cellStyle name="Percent 5 4 2 14 2" xfId="47602"/>
    <cellStyle name="Percent 5 4 2 15" xfId="37589"/>
    <cellStyle name="Percent 5 4 2 16" xfId="24991"/>
    <cellStyle name="Percent 5 4 2 17" xfId="60204"/>
    <cellStyle name="Percent 5 4 2 2" xfId="2063"/>
    <cellStyle name="Percent 5 4 2 2 10" xfId="10767"/>
    <cellStyle name="Percent 5 4 2 2 10 2" xfId="23378"/>
    <cellStyle name="Percent 5 4 2 2 10 2 2" xfId="58594"/>
    <cellStyle name="Percent 5 4 2 2 10 3" xfId="45997"/>
    <cellStyle name="Percent 5 4 2 2 10 4" xfId="35983"/>
    <cellStyle name="Percent 5 4 2 2 11" xfId="15128"/>
    <cellStyle name="Percent 5 4 2 2 11 2" xfId="50344"/>
    <cellStyle name="Percent 5 4 2 2 11 3" xfId="27733"/>
    <cellStyle name="Percent 5 4 2 2 12" xfId="12541"/>
    <cellStyle name="Percent 5 4 2 2 12 2" xfId="47759"/>
    <cellStyle name="Percent 5 4 2 2 13" xfId="37747"/>
    <cellStyle name="Percent 5 4 2 2 14" xfId="25148"/>
    <cellStyle name="Percent 5 4 2 2 15" xfId="60361"/>
    <cellStyle name="Percent 5 4 2 2 2" xfId="3264"/>
    <cellStyle name="Percent 5 4 2 2 2 10" xfId="25632"/>
    <cellStyle name="Percent 5 4 2 2 2 11" xfId="61167"/>
    <cellStyle name="Percent 5 4 2 2 2 2" xfId="5064"/>
    <cellStyle name="Percent 5 4 2 2 2 2 2" xfId="17710"/>
    <cellStyle name="Percent 5 4 2 2 2 2 2 2" xfId="52926"/>
    <cellStyle name="Percent 5 4 2 2 2 2 2 3" xfId="30315"/>
    <cellStyle name="Percent 5 4 2 2 2 2 3" xfId="14156"/>
    <cellStyle name="Percent 5 4 2 2 2 2 3 2" xfId="49374"/>
    <cellStyle name="Percent 5 4 2 2 2 2 4" xfId="40329"/>
    <cellStyle name="Percent 5 4 2 2 2 2 5" xfId="26763"/>
    <cellStyle name="Percent 5 4 2 2 2 3" xfId="6534"/>
    <cellStyle name="Percent 5 4 2 2 2 3 2" xfId="19164"/>
    <cellStyle name="Percent 5 4 2 2 2 3 2 2" xfId="54380"/>
    <cellStyle name="Percent 5 4 2 2 2 3 3" xfId="41783"/>
    <cellStyle name="Percent 5 4 2 2 2 3 4" xfId="31769"/>
    <cellStyle name="Percent 5 4 2 2 2 4" xfId="7993"/>
    <cellStyle name="Percent 5 4 2 2 2 4 2" xfId="20618"/>
    <cellStyle name="Percent 5 4 2 2 2 4 2 2" xfId="55834"/>
    <cellStyle name="Percent 5 4 2 2 2 4 3" xfId="43237"/>
    <cellStyle name="Percent 5 4 2 2 2 4 4" xfId="33223"/>
    <cellStyle name="Percent 5 4 2 2 2 5" xfId="9774"/>
    <cellStyle name="Percent 5 4 2 2 2 5 2" xfId="22394"/>
    <cellStyle name="Percent 5 4 2 2 2 5 2 2" xfId="57610"/>
    <cellStyle name="Percent 5 4 2 2 2 5 3" xfId="45013"/>
    <cellStyle name="Percent 5 4 2 2 2 5 4" xfId="34999"/>
    <cellStyle name="Percent 5 4 2 2 2 6" xfId="11567"/>
    <cellStyle name="Percent 5 4 2 2 2 6 2" xfId="24170"/>
    <cellStyle name="Percent 5 4 2 2 2 6 2 2" xfId="59386"/>
    <cellStyle name="Percent 5 4 2 2 2 6 3" xfId="46789"/>
    <cellStyle name="Percent 5 4 2 2 2 6 4" xfId="36775"/>
    <cellStyle name="Percent 5 4 2 2 2 7" xfId="15934"/>
    <cellStyle name="Percent 5 4 2 2 2 7 2" xfId="51150"/>
    <cellStyle name="Percent 5 4 2 2 2 7 3" xfId="28539"/>
    <cellStyle name="Percent 5 4 2 2 2 8" xfId="13025"/>
    <cellStyle name="Percent 5 4 2 2 2 8 2" xfId="48243"/>
    <cellStyle name="Percent 5 4 2 2 2 9" xfId="38553"/>
    <cellStyle name="Percent 5 4 2 2 3" xfId="3593"/>
    <cellStyle name="Percent 5 4 2 2 3 10" xfId="27088"/>
    <cellStyle name="Percent 5 4 2 2 3 11" xfId="61492"/>
    <cellStyle name="Percent 5 4 2 2 3 2" xfId="5389"/>
    <cellStyle name="Percent 5 4 2 2 3 2 2" xfId="18035"/>
    <cellStyle name="Percent 5 4 2 2 3 2 2 2" xfId="53251"/>
    <cellStyle name="Percent 5 4 2 2 3 2 3" xfId="40654"/>
    <cellStyle name="Percent 5 4 2 2 3 2 4" xfId="30640"/>
    <cellStyle name="Percent 5 4 2 2 3 3" xfId="6859"/>
    <cellStyle name="Percent 5 4 2 2 3 3 2" xfId="19489"/>
    <cellStyle name="Percent 5 4 2 2 3 3 2 2" xfId="54705"/>
    <cellStyle name="Percent 5 4 2 2 3 3 3" xfId="42108"/>
    <cellStyle name="Percent 5 4 2 2 3 3 4" xfId="32094"/>
    <cellStyle name="Percent 5 4 2 2 3 4" xfId="8318"/>
    <cellStyle name="Percent 5 4 2 2 3 4 2" xfId="20943"/>
    <cellStyle name="Percent 5 4 2 2 3 4 2 2" xfId="56159"/>
    <cellStyle name="Percent 5 4 2 2 3 4 3" xfId="43562"/>
    <cellStyle name="Percent 5 4 2 2 3 4 4" xfId="33548"/>
    <cellStyle name="Percent 5 4 2 2 3 5" xfId="10099"/>
    <cellStyle name="Percent 5 4 2 2 3 5 2" xfId="22719"/>
    <cellStyle name="Percent 5 4 2 2 3 5 2 2" xfId="57935"/>
    <cellStyle name="Percent 5 4 2 2 3 5 3" xfId="45338"/>
    <cellStyle name="Percent 5 4 2 2 3 5 4" xfId="35324"/>
    <cellStyle name="Percent 5 4 2 2 3 6" xfId="11892"/>
    <cellStyle name="Percent 5 4 2 2 3 6 2" xfId="24495"/>
    <cellStyle name="Percent 5 4 2 2 3 6 2 2" xfId="59711"/>
    <cellStyle name="Percent 5 4 2 2 3 6 3" xfId="47114"/>
    <cellStyle name="Percent 5 4 2 2 3 6 4" xfId="37100"/>
    <cellStyle name="Percent 5 4 2 2 3 7" xfId="16259"/>
    <cellStyle name="Percent 5 4 2 2 3 7 2" xfId="51475"/>
    <cellStyle name="Percent 5 4 2 2 3 7 3" xfId="28864"/>
    <cellStyle name="Percent 5 4 2 2 3 8" xfId="14481"/>
    <cellStyle name="Percent 5 4 2 2 3 8 2" xfId="49699"/>
    <cellStyle name="Percent 5 4 2 2 3 9" xfId="38878"/>
    <cellStyle name="Percent 5 4 2 2 4" xfId="2755"/>
    <cellStyle name="Percent 5 4 2 2 4 10" xfId="26279"/>
    <cellStyle name="Percent 5 4 2 2 4 11" xfId="60683"/>
    <cellStyle name="Percent 5 4 2 2 4 2" xfId="4580"/>
    <cellStyle name="Percent 5 4 2 2 4 2 2" xfId="17226"/>
    <cellStyle name="Percent 5 4 2 2 4 2 2 2" xfId="52442"/>
    <cellStyle name="Percent 5 4 2 2 4 2 3" xfId="39845"/>
    <cellStyle name="Percent 5 4 2 2 4 2 4" xfId="29831"/>
    <cellStyle name="Percent 5 4 2 2 4 3" xfId="6050"/>
    <cellStyle name="Percent 5 4 2 2 4 3 2" xfId="18680"/>
    <cellStyle name="Percent 5 4 2 2 4 3 2 2" xfId="53896"/>
    <cellStyle name="Percent 5 4 2 2 4 3 3" xfId="41299"/>
    <cellStyle name="Percent 5 4 2 2 4 3 4" xfId="31285"/>
    <cellStyle name="Percent 5 4 2 2 4 4" xfId="7509"/>
    <cellStyle name="Percent 5 4 2 2 4 4 2" xfId="20134"/>
    <cellStyle name="Percent 5 4 2 2 4 4 2 2" xfId="55350"/>
    <cellStyle name="Percent 5 4 2 2 4 4 3" xfId="42753"/>
    <cellStyle name="Percent 5 4 2 2 4 4 4" xfId="32739"/>
    <cellStyle name="Percent 5 4 2 2 4 5" xfId="9290"/>
    <cellStyle name="Percent 5 4 2 2 4 5 2" xfId="21910"/>
    <cellStyle name="Percent 5 4 2 2 4 5 2 2" xfId="57126"/>
    <cellStyle name="Percent 5 4 2 2 4 5 3" xfId="44529"/>
    <cellStyle name="Percent 5 4 2 2 4 5 4" xfId="34515"/>
    <cellStyle name="Percent 5 4 2 2 4 6" xfId="11083"/>
    <cellStyle name="Percent 5 4 2 2 4 6 2" xfId="23686"/>
    <cellStyle name="Percent 5 4 2 2 4 6 2 2" xfId="58902"/>
    <cellStyle name="Percent 5 4 2 2 4 6 3" xfId="46305"/>
    <cellStyle name="Percent 5 4 2 2 4 6 4" xfId="36291"/>
    <cellStyle name="Percent 5 4 2 2 4 7" xfId="15450"/>
    <cellStyle name="Percent 5 4 2 2 4 7 2" xfId="50666"/>
    <cellStyle name="Percent 5 4 2 2 4 7 3" xfId="28055"/>
    <cellStyle name="Percent 5 4 2 2 4 8" xfId="13672"/>
    <cellStyle name="Percent 5 4 2 2 4 8 2" xfId="48890"/>
    <cellStyle name="Percent 5 4 2 2 4 9" xfId="38069"/>
    <cellStyle name="Percent 5 4 2 2 5" xfId="3918"/>
    <cellStyle name="Percent 5 4 2 2 5 2" xfId="8641"/>
    <cellStyle name="Percent 5 4 2 2 5 2 2" xfId="21266"/>
    <cellStyle name="Percent 5 4 2 2 5 2 2 2" xfId="56482"/>
    <cellStyle name="Percent 5 4 2 2 5 2 3" xfId="43885"/>
    <cellStyle name="Percent 5 4 2 2 5 2 4" xfId="33871"/>
    <cellStyle name="Percent 5 4 2 2 5 3" xfId="10422"/>
    <cellStyle name="Percent 5 4 2 2 5 3 2" xfId="23042"/>
    <cellStyle name="Percent 5 4 2 2 5 3 2 2" xfId="58258"/>
    <cellStyle name="Percent 5 4 2 2 5 3 3" xfId="45661"/>
    <cellStyle name="Percent 5 4 2 2 5 3 4" xfId="35647"/>
    <cellStyle name="Percent 5 4 2 2 5 4" xfId="12217"/>
    <cellStyle name="Percent 5 4 2 2 5 4 2" xfId="24818"/>
    <cellStyle name="Percent 5 4 2 2 5 4 2 2" xfId="60034"/>
    <cellStyle name="Percent 5 4 2 2 5 4 3" xfId="47437"/>
    <cellStyle name="Percent 5 4 2 2 5 4 4" xfId="37423"/>
    <cellStyle name="Percent 5 4 2 2 5 5" xfId="16582"/>
    <cellStyle name="Percent 5 4 2 2 5 5 2" xfId="51798"/>
    <cellStyle name="Percent 5 4 2 2 5 5 3" xfId="29187"/>
    <cellStyle name="Percent 5 4 2 2 5 6" xfId="14804"/>
    <cellStyle name="Percent 5 4 2 2 5 6 2" xfId="50022"/>
    <cellStyle name="Percent 5 4 2 2 5 7" xfId="39201"/>
    <cellStyle name="Percent 5 4 2 2 5 8" xfId="27411"/>
    <cellStyle name="Percent 5 4 2 2 6" xfId="4258"/>
    <cellStyle name="Percent 5 4 2 2 6 2" xfId="16904"/>
    <cellStyle name="Percent 5 4 2 2 6 2 2" xfId="52120"/>
    <cellStyle name="Percent 5 4 2 2 6 2 3" xfId="29509"/>
    <cellStyle name="Percent 5 4 2 2 6 3" xfId="13350"/>
    <cellStyle name="Percent 5 4 2 2 6 3 2" xfId="48568"/>
    <cellStyle name="Percent 5 4 2 2 6 4" xfId="39523"/>
    <cellStyle name="Percent 5 4 2 2 6 5" xfId="25957"/>
    <cellStyle name="Percent 5 4 2 2 7" xfId="5728"/>
    <cellStyle name="Percent 5 4 2 2 7 2" xfId="18358"/>
    <cellStyle name="Percent 5 4 2 2 7 2 2" xfId="53574"/>
    <cellStyle name="Percent 5 4 2 2 7 3" xfId="40977"/>
    <cellStyle name="Percent 5 4 2 2 7 4" xfId="30963"/>
    <cellStyle name="Percent 5 4 2 2 8" xfId="7187"/>
    <cellStyle name="Percent 5 4 2 2 8 2" xfId="19812"/>
    <cellStyle name="Percent 5 4 2 2 8 2 2" xfId="55028"/>
    <cellStyle name="Percent 5 4 2 2 8 3" xfId="42431"/>
    <cellStyle name="Percent 5 4 2 2 8 4" xfId="32417"/>
    <cellStyle name="Percent 5 4 2 2 9" xfId="8968"/>
    <cellStyle name="Percent 5 4 2 2 9 2" xfId="21588"/>
    <cellStyle name="Percent 5 4 2 2 9 2 2" xfId="56804"/>
    <cellStyle name="Percent 5 4 2 2 9 3" xfId="44207"/>
    <cellStyle name="Percent 5 4 2 2 9 4" xfId="34193"/>
    <cellStyle name="Percent 5 4 2 3" xfId="3105"/>
    <cellStyle name="Percent 5 4 2 3 10" xfId="25475"/>
    <cellStyle name="Percent 5 4 2 3 11" xfId="61010"/>
    <cellStyle name="Percent 5 4 2 3 2" xfId="4907"/>
    <cellStyle name="Percent 5 4 2 3 2 2" xfId="17553"/>
    <cellStyle name="Percent 5 4 2 3 2 2 2" xfId="52769"/>
    <cellStyle name="Percent 5 4 2 3 2 2 3" xfId="30158"/>
    <cellStyle name="Percent 5 4 2 3 2 3" xfId="13999"/>
    <cellStyle name="Percent 5 4 2 3 2 3 2" xfId="49217"/>
    <cellStyle name="Percent 5 4 2 3 2 4" xfId="40172"/>
    <cellStyle name="Percent 5 4 2 3 2 5" xfId="26606"/>
    <cellStyle name="Percent 5 4 2 3 3" xfId="6377"/>
    <cellStyle name="Percent 5 4 2 3 3 2" xfId="19007"/>
    <cellStyle name="Percent 5 4 2 3 3 2 2" xfId="54223"/>
    <cellStyle name="Percent 5 4 2 3 3 3" xfId="41626"/>
    <cellStyle name="Percent 5 4 2 3 3 4" xfId="31612"/>
    <cellStyle name="Percent 5 4 2 3 4" xfId="7836"/>
    <cellStyle name="Percent 5 4 2 3 4 2" xfId="20461"/>
    <cellStyle name="Percent 5 4 2 3 4 2 2" xfId="55677"/>
    <cellStyle name="Percent 5 4 2 3 4 3" xfId="43080"/>
    <cellStyle name="Percent 5 4 2 3 4 4" xfId="33066"/>
    <cellStyle name="Percent 5 4 2 3 5" xfId="9617"/>
    <cellStyle name="Percent 5 4 2 3 5 2" xfId="22237"/>
    <cellStyle name="Percent 5 4 2 3 5 2 2" xfId="57453"/>
    <cellStyle name="Percent 5 4 2 3 5 3" xfId="44856"/>
    <cellStyle name="Percent 5 4 2 3 5 4" xfId="34842"/>
    <cellStyle name="Percent 5 4 2 3 6" xfId="11410"/>
    <cellStyle name="Percent 5 4 2 3 6 2" xfId="24013"/>
    <cellStyle name="Percent 5 4 2 3 6 2 2" xfId="59229"/>
    <cellStyle name="Percent 5 4 2 3 6 3" xfId="46632"/>
    <cellStyle name="Percent 5 4 2 3 6 4" xfId="36618"/>
    <cellStyle name="Percent 5 4 2 3 7" xfId="15777"/>
    <cellStyle name="Percent 5 4 2 3 7 2" xfId="50993"/>
    <cellStyle name="Percent 5 4 2 3 7 3" xfId="28382"/>
    <cellStyle name="Percent 5 4 2 3 8" xfId="12868"/>
    <cellStyle name="Percent 5 4 2 3 8 2" xfId="48086"/>
    <cellStyle name="Percent 5 4 2 3 9" xfId="38396"/>
    <cellStyle name="Percent 5 4 2 4" xfId="2928"/>
    <cellStyle name="Percent 5 4 2 4 10" xfId="25313"/>
    <cellStyle name="Percent 5 4 2 4 11" xfId="60848"/>
    <cellStyle name="Percent 5 4 2 4 2" xfId="4745"/>
    <cellStyle name="Percent 5 4 2 4 2 2" xfId="17391"/>
    <cellStyle name="Percent 5 4 2 4 2 2 2" xfId="52607"/>
    <cellStyle name="Percent 5 4 2 4 2 2 3" xfId="29996"/>
    <cellStyle name="Percent 5 4 2 4 2 3" xfId="13837"/>
    <cellStyle name="Percent 5 4 2 4 2 3 2" xfId="49055"/>
    <cellStyle name="Percent 5 4 2 4 2 4" xfId="40010"/>
    <cellStyle name="Percent 5 4 2 4 2 5" xfId="26444"/>
    <cellStyle name="Percent 5 4 2 4 3" xfId="6215"/>
    <cellStyle name="Percent 5 4 2 4 3 2" xfId="18845"/>
    <cellStyle name="Percent 5 4 2 4 3 2 2" xfId="54061"/>
    <cellStyle name="Percent 5 4 2 4 3 3" xfId="41464"/>
    <cellStyle name="Percent 5 4 2 4 3 4" xfId="31450"/>
    <cellStyle name="Percent 5 4 2 4 4" xfId="7674"/>
    <cellStyle name="Percent 5 4 2 4 4 2" xfId="20299"/>
    <cellStyle name="Percent 5 4 2 4 4 2 2" xfId="55515"/>
    <cellStyle name="Percent 5 4 2 4 4 3" xfId="42918"/>
    <cellStyle name="Percent 5 4 2 4 4 4" xfId="32904"/>
    <cellStyle name="Percent 5 4 2 4 5" xfId="9455"/>
    <cellStyle name="Percent 5 4 2 4 5 2" xfId="22075"/>
    <cellStyle name="Percent 5 4 2 4 5 2 2" xfId="57291"/>
    <cellStyle name="Percent 5 4 2 4 5 3" xfId="44694"/>
    <cellStyle name="Percent 5 4 2 4 5 4" xfId="34680"/>
    <cellStyle name="Percent 5 4 2 4 6" xfId="11248"/>
    <cellStyle name="Percent 5 4 2 4 6 2" xfId="23851"/>
    <cellStyle name="Percent 5 4 2 4 6 2 2" xfId="59067"/>
    <cellStyle name="Percent 5 4 2 4 6 3" xfId="46470"/>
    <cellStyle name="Percent 5 4 2 4 6 4" xfId="36456"/>
    <cellStyle name="Percent 5 4 2 4 7" xfId="15615"/>
    <cellStyle name="Percent 5 4 2 4 7 2" xfId="50831"/>
    <cellStyle name="Percent 5 4 2 4 7 3" xfId="28220"/>
    <cellStyle name="Percent 5 4 2 4 8" xfId="12706"/>
    <cellStyle name="Percent 5 4 2 4 8 2" xfId="47924"/>
    <cellStyle name="Percent 5 4 2 4 9" xfId="38234"/>
    <cellStyle name="Percent 5 4 2 5" xfId="3436"/>
    <cellStyle name="Percent 5 4 2 5 10" xfId="26931"/>
    <cellStyle name="Percent 5 4 2 5 11" xfId="61335"/>
    <cellStyle name="Percent 5 4 2 5 2" xfId="5232"/>
    <cellStyle name="Percent 5 4 2 5 2 2" xfId="17878"/>
    <cellStyle name="Percent 5 4 2 5 2 2 2" xfId="53094"/>
    <cellStyle name="Percent 5 4 2 5 2 3" xfId="40497"/>
    <cellStyle name="Percent 5 4 2 5 2 4" xfId="30483"/>
    <cellStyle name="Percent 5 4 2 5 3" xfId="6702"/>
    <cellStyle name="Percent 5 4 2 5 3 2" xfId="19332"/>
    <cellStyle name="Percent 5 4 2 5 3 2 2" xfId="54548"/>
    <cellStyle name="Percent 5 4 2 5 3 3" xfId="41951"/>
    <cellStyle name="Percent 5 4 2 5 3 4" xfId="31937"/>
    <cellStyle name="Percent 5 4 2 5 4" xfId="8161"/>
    <cellStyle name="Percent 5 4 2 5 4 2" xfId="20786"/>
    <cellStyle name="Percent 5 4 2 5 4 2 2" xfId="56002"/>
    <cellStyle name="Percent 5 4 2 5 4 3" xfId="43405"/>
    <cellStyle name="Percent 5 4 2 5 4 4" xfId="33391"/>
    <cellStyle name="Percent 5 4 2 5 5" xfId="9942"/>
    <cellStyle name="Percent 5 4 2 5 5 2" xfId="22562"/>
    <cellStyle name="Percent 5 4 2 5 5 2 2" xfId="57778"/>
    <cellStyle name="Percent 5 4 2 5 5 3" xfId="45181"/>
    <cellStyle name="Percent 5 4 2 5 5 4" xfId="35167"/>
    <cellStyle name="Percent 5 4 2 5 6" xfId="11735"/>
    <cellStyle name="Percent 5 4 2 5 6 2" xfId="24338"/>
    <cellStyle name="Percent 5 4 2 5 6 2 2" xfId="59554"/>
    <cellStyle name="Percent 5 4 2 5 6 3" xfId="46957"/>
    <cellStyle name="Percent 5 4 2 5 6 4" xfId="36943"/>
    <cellStyle name="Percent 5 4 2 5 7" xfId="16102"/>
    <cellStyle name="Percent 5 4 2 5 7 2" xfId="51318"/>
    <cellStyle name="Percent 5 4 2 5 7 3" xfId="28707"/>
    <cellStyle name="Percent 5 4 2 5 8" xfId="14324"/>
    <cellStyle name="Percent 5 4 2 5 8 2" xfId="49542"/>
    <cellStyle name="Percent 5 4 2 5 9" xfId="38721"/>
    <cellStyle name="Percent 5 4 2 6" xfId="2597"/>
    <cellStyle name="Percent 5 4 2 6 10" xfId="26122"/>
    <cellStyle name="Percent 5 4 2 6 11" xfId="60526"/>
    <cellStyle name="Percent 5 4 2 6 2" xfId="4423"/>
    <cellStyle name="Percent 5 4 2 6 2 2" xfId="17069"/>
    <cellStyle name="Percent 5 4 2 6 2 2 2" xfId="52285"/>
    <cellStyle name="Percent 5 4 2 6 2 3" xfId="39688"/>
    <cellStyle name="Percent 5 4 2 6 2 4" xfId="29674"/>
    <cellStyle name="Percent 5 4 2 6 3" xfId="5893"/>
    <cellStyle name="Percent 5 4 2 6 3 2" xfId="18523"/>
    <cellStyle name="Percent 5 4 2 6 3 2 2" xfId="53739"/>
    <cellStyle name="Percent 5 4 2 6 3 3" xfId="41142"/>
    <cellStyle name="Percent 5 4 2 6 3 4" xfId="31128"/>
    <cellStyle name="Percent 5 4 2 6 4" xfId="7352"/>
    <cellStyle name="Percent 5 4 2 6 4 2" xfId="19977"/>
    <cellStyle name="Percent 5 4 2 6 4 2 2" xfId="55193"/>
    <cellStyle name="Percent 5 4 2 6 4 3" xfId="42596"/>
    <cellStyle name="Percent 5 4 2 6 4 4" xfId="32582"/>
    <cellStyle name="Percent 5 4 2 6 5" xfId="9133"/>
    <cellStyle name="Percent 5 4 2 6 5 2" xfId="21753"/>
    <cellStyle name="Percent 5 4 2 6 5 2 2" xfId="56969"/>
    <cellStyle name="Percent 5 4 2 6 5 3" xfId="44372"/>
    <cellStyle name="Percent 5 4 2 6 5 4" xfId="34358"/>
    <cellStyle name="Percent 5 4 2 6 6" xfId="10926"/>
    <cellStyle name="Percent 5 4 2 6 6 2" xfId="23529"/>
    <cellStyle name="Percent 5 4 2 6 6 2 2" xfId="58745"/>
    <cellStyle name="Percent 5 4 2 6 6 3" xfId="46148"/>
    <cellStyle name="Percent 5 4 2 6 6 4" xfId="36134"/>
    <cellStyle name="Percent 5 4 2 6 7" xfId="15293"/>
    <cellStyle name="Percent 5 4 2 6 7 2" xfId="50509"/>
    <cellStyle name="Percent 5 4 2 6 7 3" xfId="27898"/>
    <cellStyle name="Percent 5 4 2 6 8" xfId="13515"/>
    <cellStyle name="Percent 5 4 2 6 8 2" xfId="48733"/>
    <cellStyle name="Percent 5 4 2 6 9" xfId="37912"/>
    <cellStyle name="Percent 5 4 2 7" xfId="3760"/>
    <cellStyle name="Percent 5 4 2 7 2" xfId="8484"/>
    <cellStyle name="Percent 5 4 2 7 2 2" xfId="21109"/>
    <cellStyle name="Percent 5 4 2 7 2 2 2" xfId="56325"/>
    <cellStyle name="Percent 5 4 2 7 2 3" xfId="43728"/>
    <cellStyle name="Percent 5 4 2 7 2 4" xfId="33714"/>
    <cellStyle name="Percent 5 4 2 7 3" xfId="10265"/>
    <cellStyle name="Percent 5 4 2 7 3 2" xfId="22885"/>
    <cellStyle name="Percent 5 4 2 7 3 2 2" xfId="58101"/>
    <cellStyle name="Percent 5 4 2 7 3 3" xfId="45504"/>
    <cellStyle name="Percent 5 4 2 7 3 4" xfId="35490"/>
    <cellStyle name="Percent 5 4 2 7 4" xfId="12060"/>
    <cellStyle name="Percent 5 4 2 7 4 2" xfId="24661"/>
    <cellStyle name="Percent 5 4 2 7 4 2 2" xfId="59877"/>
    <cellStyle name="Percent 5 4 2 7 4 3" xfId="47280"/>
    <cellStyle name="Percent 5 4 2 7 4 4" xfId="37266"/>
    <cellStyle name="Percent 5 4 2 7 5" xfId="16425"/>
    <cellStyle name="Percent 5 4 2 7 5 2" xfId="51641"/>
    <cellStyle name="Percent 5 4 2 7 5 3" xfId="29030"/>
    <cellStyle name="Percent 5 4 2 7 6" xfId="14647"/>
    <cellStyle name="Percent 5 4 2 7 6 2" xfId="49865"/>
    <cellStyle name="Percent 5 4 2 7 7" xfId="39044"/>
    <cellStyle name="Percent 5 4 2 7 8" xfId="27254"/>
    <cellStyle name="Percent 5 4 2 8" xfId="4099"/>
    <cellStyle name="Percent 5 4 2 8 2" xfId="16747"/>
    <cellStyle name="Percent 5 4 2 8 2 2" xfId="51963"/>
    <cellStyle name="Percent 5 4 2 8 2 3" xfId="29352"/>
    <cellStyle name="Percent 5 4 2 8 3" xfId="13193"/>
    <cellStyle name="Percent 5 4 2 8 3 2" xfId="48411"/>
    <cellStyle name="Percent 5 4 2 8 4" xfId="39366"/>
    <cellStyle name="Percent 5 4 2 8 5" xfId="25800"/>
    <cellStyle name="Percent 5 4 2 9" xfId="5571"/>
    <cellStyle name="Percent 5 4 2 9 2" xfId="18201"/>
    <cellStyle name="Percent 5 4 2 9 2 2" xfId="53417"/>
    <cellStyle name="Percent 5 4 2 9 3" xfId="40820"/>
    <cellStyle name="Percent 5 4 2 9 4" xfId="30806"/>
    <cellStyle name="Percent 5 4 3" xfId="2064"/>
    <cellStyle name="Percent 5 4 3 10" xfId="10768"/>
    <cellStyle name="Percent 5 4 3 10 2" xfId="23379"/>
    <cellStyle name="Percent 5 4 3 10 2 2" xfId="58595"/>
    <cellStyle name="Percent 5 4 3 10 3" xfId="45998"/>
    <cellStyle name="Percent 5 4 3 10 4" xfId="35984"/>
    <cellStyle name="Percent 5 4 3 11" xfId="15053"/>
    <cellStyle name="Percent 5 4 3 11 2" xfId="50269"/>
    <cellStyle name="Percent 5 4 3 11 3" xfId="27658"/>
    <cellStyle name="Percent 5 4 3 12" xfId="12466"/>
    <cellStyle name="Percent 5 4 3 12 2" xfId="47684"/>
    <cellStyle name="Percent 5 4 3 13" xfId="37672"/>
    <cellStyle name="Percent 5 4 3 14" xfId="25073"/>
    <cellStyle name="Percent 5 4 3 15" xfId="60286"/>
    <cellStyle name="Percent 5 4 3 2" xfId="3189"/>
    <cellStyle name="Percent 5 4 3 2 10" xfId="25557"/>
    <cellStyle name="Percent 5 4 3 2 11" xfId="61092"/>
    <cellStyle name="Percent 5 4 3 2 2" xfId="4989"/>
    <cellStyle name="Percent 5 4 3 2 2 2" xfId="17635"/>
    <cellStyle name="Percent 5 4 3 2 2 2 2" xfId="52851"/>
    <cellStyle name="Percent 5 4 3 2 2 2 3" xfId="30240"/>
    <cellStyle name="Percent 5 4 3 2 2 3" xfId="14081"/>
    <cellStyle name="Percent 5 4 3 2 2 3 2" xfId="49299"/>
    <cellStyle name="Percent 5 4 3 2 2 4" xfId="40254"/>
    <cellStyle name="Percent 5 4 3 2 2 5" xfId="26688"/>
    <cellStyle name="Percent 5 4 3 2 3" xfId="6459"/>
    <cellStyle name="Percent 5 4 3 2 3 2" xfId="19089"/>
    <cellStyle name="Percent 5 4 3 2 3 2 2" xfId="54305"/>
    <cellStyle name="Percent 5 4 3 2 3 3" xfId="41708"/>
    <cellStyle name="Percent 5 4 3 2 3 4" xfId="31694"/>
    <cellStyle name="Percent 5 4 3 2 4" xfId="7918"/>
    <cellStyle name="Percent 5 4 3 2 4 2" xfId="20543"/>
    <cellStyle name="Percent 5 4 3 2 4 2 2" xfId="55759"/>
    <cellStyle name="Percent 5 4 3 2 4 3" xfId="43162"/>
    <cellStyle name="Percent 5 4 3 2 4 4" xfId="33148"/>
    <cellStyle name="Percent 5 4 3 2 5" xfId="9699"/>
    <cellStyle name="Percent 5 4 3 2 5 2" xfId="22319"/>
    <cellStyle name="Percent 5 4 3 2 5 2 2" xfId="57535"/>
    <cellStyle name="Percent 5 4 3 2 5 3" xfId="44938"/>
    <cellStyle name="Percent 5 4 3 2 5 4" xfId="34924"/>
    <cellStyle name="Percent 5 4 3 2 6" xfId="11492"/>
    <cellStyle name="Percent 5 4 3 2 6 2" xfId="24095"/>
    <cellStyle name="Percent 5 4 3 2 6 2 2" xfId="59311"/>
    <cellStyle name="Percent 5 4 3 2 6 3" xfId="46714"/>
    <cellStyle name="Percent 5 4 3 2 6 4" xfId="36700"/>
    <cellStyle name="Percent 5 4 3 2 7" xfId="15859"/>
    <cellStyle name="Percent 5 4 3 2 7 2" xfId="51075"/>
    <cellStyle name="Percent 5 4 3 2 7 3" xfId="28464"/>
    <cellStyle name="Percent 5 4 3 2 8" xfId="12950"/>
    <cellStyle name="Percent 5 4 3 2 8 2" xfId="48168"/>
    <cellStyle name="Percent 5 4 3 2 9" xfId="38478"/>
    <cellStyle name="Percent 5 4 3 3" xfId="3518"/>
    <cellStyle name="Percent 5 4 3 3 10" xfId="27013"/>
    <cellStyle name="Percent 5 4 3 3 11" xfId="61417"/>
    <cellStyle name="Percent 5 4 3 3 2" xfId="5314"/>
    <cellStyle name="Percent 5 4 3 3 2 2" xfId="17960"/>
    <cellStyle name="Percent 5 4 3 3 2 2 2" xfId="53176"/>
    <cellStyle name="Percent 5 4 3 3 2 3" xfId="40579"/>
    <cellStyle name="Percent 5 4 3 3 2 4" xfId="30565"/>
    <cellStyle name="Percent 5 4 3 3 3" xfId="6784"/>
    <cellStyle name="Percent 5 4 3 3 3 2" xfId="19414"/>
    <cellStyle name="Percent 5 4 3 3 3 2 2" xfId="54630"/>
    <cellStyle name="Percent 5 4 3 3 3 3" xfId="42033"/>
    <cellStyle name="Percent 5 4 3 3 3 4" xfId="32019"/>
    <cellStyle name="Percent 5 4 3 3 4" xfId="8243"/>
    <cellStyle name="Percent 5 4 3 3 4 2" xfId="20868"/>
    <cellStyle name="Percent 5 4 3 3 4 2 2" xfId="56084"/>
    <cellStyle name="Percent 5 4 3 3 4 3" xfId="43487"/>
    <cellStyle name="Percent 5 4 3 3 4 4" xfId="33473"/>
    <cellStyle name="Percent 5 4 3 3 5" xfId="10024"/>
    <cellStyle name="Percent 5 4 3 3 5 2" xfId="22644"/>
    <cellStyle name="Percent 5 4 3 3 5 2 2" xfId="57860"/>
    <cellStyle name="Percent 5 4 3 3 5 3" xfId="45263"/>
    <cellStyle name="Percent 5 4 3 3 5 4" xfId="35249"/>
    <cellStyle name="Percent 5 4 3 3 6" xfId="11817"/>
    <cellStyle name="Percent 5 4 3 3 6 2" xfId="24420"/>
    <cellStyle name="Percent 5 4 3 3 6 2 2" xfId="59636"/>
    <cellStyle name="Percent 5 4 3 3 6 3" xfId="47039"/>
    <cellStyle name="Percent 5 4 3 3 6 4" xfId="37025"/>
    <cellStyle name="Percent 5 4 3 3 7" xfId="16184"/>
    <cellStyle name="Percent 5 4 3 3 7 2" xfId="51400"/>
    <cellStyle name="Percent 5 4 3 3 7 3" xfId="28789"/>
    <cellStyle name="Percent 5 4 3 3 8" xfId="14406"/>
    <cellStyle name="Percent 5 4 3 3 8 2" xfId="49624"/>
    <cellStyle name="Percent 5 4 3 3 9" xfId="38803"/>
    <cellStyle name="Percent 5 4 3 4" xfId="2680"/>
    <cellStyle name="Percent 5 4 3 4 10" xfId="26204"/>
    <cellStyle name="Percent 5 4 3 4 11" xfId="60608"/>
    <cellStyle name="Percent 5 4 3 4 2" xfId="4505"/>
    <cellStyle name="Percent 5 4 3 4 2 2" xfId="17151"/>
    <cellStyle name="Percent 5 4 3 4 2 2 2" xfId="52367"/>
    <cellStyle name="Percent 5 4 3 4 2 3" xfId="39770"/>
    <cellStyle name="Percent 5 4 3 4 2 4" xfId="29756"/>
    <cellStyle name="Percent 5 4 3 4 3" xfId="5975"/>
    <cellStyle name="Percent 5 4 3 4 3 2" xfId="18605"/>
    <cellStyle name="Percent 5 4 3 4 3 2 2" xfId="53821"/>
    <cellStyle name="Percent 5 4 3 4 3 3" xfId="41224"/>
    <cellStyle name="Percent 5 4 3 4 3 4" xfId="31210"/>
    <cellStyle name="Percent 5 4 3 4 4" xfId="7434"/>
    <cellStyle name="Percent 5 4 3 4 4 2" xfId="20059"/>
    <cellStyle name="Percent 5 4 3 4 4 2 2" xfId="55275"/>
    <cellStyle name="Percent 5 4 3 4 4 3" xfId="42678"/>
    <cellStyle name="Percent 5 4 3 4 4 4" xfId="32664"/>
    <cellStyle name="Percent 5 4 3 4 5" xfId="9215"/>
    <cellStyle name="Percent 5 4 3 4 5 2" xfId="21835"/>
    <cellStyle name="Percent 5 4 3 4 5 2 2" xfId="57051"/>
    <cellStyle name="Percent 5 4 3 4 5 3" xfId="44454"/>
    <cellStyle name="Percent 5 4 3 4 5 4" xfId="34440"/>
    <cellStyle name="Percent 5 4 3 4 6" xfId="11008"/>
    <cellStyle name="Percent 5 4 3 4 6 2" xfId="23611"/>
    <cellStyle name="Percent 5 4 3 4 6 2 2" xfId="58827"/>
    <cellStyle name="Percent 5 4 3 4 6 3" xfId="46230"/>
    <cellStyle name="Percent 5 4 3 4 6 4" xfId="36216"/>
    <cellStyle name="Percent 5 4 3 4 7" xfId="15375"/>
    <cellStyle name="Percent 5 4 3 4 7 2" xfId="50591"/>
    <cellStyle name="Percent 5 4 3 4 7 3" xfId="27980"/>
    <cellStyle name="Percent 5 4 3 4 8" xfId="13597"/>
    <cellStyle name="Percent 5 4 3 4 8 2" xfId="48815"/>
    <cellStyle name="Percent 5 4 3 4 9" xfId="37994"/>
    <cellStyle name="Percent 5 4 3 5" xfId="3843"/>
    <cellStyle name="Percent 5 4 3 5 2" xfId="8566"/>
    <cellStyle name="Percent 5 4 3 5 2 2" xfId="21191"/>
    <cellStyle name="Percent 5 4 3 5 2 2 2" xfId="56407"/>
    <cellStyle name="Percent 5 4 3 5 2 3" xfId="43810"/>
    <cellStyle name="Percent 5 4 3 5 2 4" xfId="33796"/>
    <cellStyle name="Percent 5 4 3 5 3" xfId="10347"/>
    <cellStyle name="Percent 5 4 3 5 3 2" xfId="22967"/>
    <cellStyle name="Percent 5 4 3 5 3 2 2" xfId="58183"/>
    <cellStyle name="Percent 5 4 3 5 3 3" xfId="45586"/>
    <cellStyle name="Percent 5 4 3 5 3 4" xfId="35572"/>
    <cellStyle name="Percent 5 4 3 5 4" xfId="12142"/>
    <cellStyle name="Percent 5 4 3 5 4 2" xfId="24743"/>
    <cellStyle name="Percent 5 4 3 5 4 2 2" xfId="59959"/>
    <cellStyle name="Percent 5 4 3 5 4 3" xfId="47362"/>
    <cellStyle name="Percent 5 4 3 5 4 4" xfId="37348"/>
    <cellStyle name="Percent 5 4 3 5 5" xfId="16507"/>
    <cellStyle name="Percent 5 4 3 5 5 2" xfId="51723"/>
    <cellStyle name="Percent 5 4 3 5 5 3" xfId="29112"/>
    <cellStyle name="Percent 5 4 3 5 6" xfId="14729"/>
    <cellStyle name="Percent 5 4 3 5 6 2" xfId="49947"/>
    <cellStyle name="Percent 5 4 3 5 7" xfId="39126"/>
    <cellStyle name="Percent 5 4 3 5 8" xfId="27336"/>
    <cellStyle name="Percent 5 4 3 6" xfId="4183"/>
    <cellStyle name="Percent 5 4 3 6 2" xfId="16829"/>
    <cellStyle name="Percent 5 4 3 6 2 2" xfId="52045"/>
    <cellStyle name="Percent 5 4 3 6 2 3" xfId="29434"/>
    <cellStyle name="Percent 5 4 3 6 3" xfId="13275"/>
    <cellStyle name="Percent 5 4 3 6 3 2" xfId="48493"/>
    <cellStyle name="Percent 5 4 3 6 4" xfId="39448"/>
    <cellStyle name="Percent 5 4 3 6 5" xfId="25882"/>
    <cellStyle name="Percent 5 4 3 7" xfId="5653"/>
    <cellStyle name="Percent 5 4 3 7 2" xfId="18283"/>
    <cellStyle name="Percent 5 4 3 7 2 2" xfId="53499"/>
    <cellStyle name="Percent 5 4 3 7 3" xfId="40902"/>
    <cellStyle name="Percent 5 4 3 7 4" xfId="30888"/>
    <cellStyle name="Percent 5 4 3 8" xfId="7112"/>
    <cellStyle name="Percent 5 4 3 8 2" xfId="19737"/>
    <cellStyle name="Percent 5 4 3 8 2 2" xfId="54953"/>
    <cellStyle name="Percent 5 4 3 8 3" xfId="42356"/>
    <cellStyle name="Percent 5 4 3 8 4" xfId="32342"/>
    <cellStyle name="Percent 5 4 3 9" xfId="8893"/>
    <cellStyle name="Percent 5 4 3 9 2" xfId="21513"/>
    <cellStyle name="Percent 5 4 3 9 2 2" xfId="56729"/>
    <cellStyle name="Percent 5 4 3 9 3" xfId="44132"/>
    <cellStyle name="Percent 5 4 3 9 4" xfId="34118"/>
    <cellStyle name="Percent 5 4 4" xfId="3027"/>
    <cellStyle name="Percent 5 4 4 10" xfId="25400"/>
    <cellStyle name="Percent 5 4 4 11" xfId="60935"/>
    <cellStyle name="Percent 5 4 4 2" xfId="4832"/>
    <cellStyle name="Percent 5 4 4 2 2" xfId="17478"/>
    <cellStyle name="Percent 5 4 4 2 2 2" xfId="52694"/>
    <cellStyle name="Percent 5 4 4 2 2 3" xfId="30083"/>
    <cellStyle name="Percent 5 4 4 2 3" xfId="13924"/>
    <cellStyle name="Percent 5 4 4 2 3 2" xfId="49142"/>
    <cellStyle name="Percent 5 4 4 2 4" xfId="40097"/>
    <cellStyle name="Percent 5 4 4 2 5" xfId="26531"/>
    <cellStyle name="Percent 5 4 4 3" xfId="6302"/>
    <cellStyle name="Percent 5 4 4 3 2" xfId="18932"/>
    <cellStyle name="Percent 5 4 4 3 2 2" xfId="54148"/>
    <cellStyle name="Percent 5 4 4 3 3" xfId="41551"/>
    <cellStyle name="Percent 5 4 4 3 4" xfId="31537"/>
    <cellStyle name="Percent 5 4 4 4" xfId="7761"/>
    <cellStyle name="Percent 5 4 4 4 2" xfId="20386"/>
    <cellStyle name="Percent 5 4 4 4 2 2" xfId="55602"/>
    <cellStyle name="Percent 5 4 4 4 3" xfId="43005"/>
    <cellStyle name="Percent 5 4 4 4 4" xfId="32991"/>
    <cellStyle name="Percent 5 4 4 5" xfId="9542"/>
    <cellStyle name="Percent 5 4 4 5 2" xfId="22162"/>
    <cellStyle name="Percent 5 4 4 5 2 2" xfId="57378"/>
    <cellStyle name="Percent 5 4 4 5 3" xfId="44781"/>
    <cellStyle name="Percent 5 4 4 5 4" xfId="34767"/>
    <cellStyle name="Percent 5 4 4 6" xfId="11335"/>
    <cellStyle name="Percent 5 4 4 6 2" xfId="23938"/>
    <cellStyle name="Percent 5 4 4 6 2 2" xfId="59154"/>
    <cellStyle name="Percent 5 4 4 6 3" xfId="46557"/>
    <cellStyle name="Percent 5 4 4 6 4" xfId="36543"/>
    <cellStyle name="Percent 5 4 4 7" xfId="15702"/>
    <cellStyle name="Percent 5 4 4 7 2" xfId="50918"/>
    <cellStyle name="Percent 5 4 4 7 3" xfId="28307"/>
    <cellStyle name="Percent 5 4 4 8" xfId="12793"/>
    <cellStyle name="Percent 5 4 4 8 2" xfId="48011"/>
    <cellStyle name="Percent 5 4 4 9" xfId="38321"/>
    <cellStyle name="Percent 5 4 5" xfId="2855"/>
    <cellStyle name="Percent 5 4 5 10" xfId="25241"/>
    <cellStyle name="Percent 5 4 5 11" xfId="60776"/>
    <cellStyle name="Percent 5 4 5 2" xfId="4673"/>
    <cellStyle name="Percent 5 4 5 2 2" xfId="17319"/>
    <cellStyle name="Percent 5 4 5 2 2 2" xfId="52535"/>
    <cellStyle name="Percent 5 4 5 2 2 3" xfId="29924"/>
    <cellStyle name="Percent 5 4 5 2 3" xfId="13765"/>
    <cellStyle name="Percent 5 4 5 2 3 2" xfId="48983"/>
    <cellStyle name="Percent 5 4 5 2 4" xfId="39938"/>
    <cellStyle name="Percent 5 4 5 2 5" xfId="26372"/>
    <cellStyle name="Percent 5 4 5 3" xfId="6143"/>
    <cellStyle name="Percent 5 4 5 3 2" xfId="18773"/>
    <cellStyle name="Percent 5 4 5 3 2 2" xfId="53989"/>
    <cellStyle name="Percent 5 4 5 3 3" xfId="41392"/>
    <cellStyle name="Percent 5 4 5 3 4" xfId="31378"/>
    <cellStyle name="Percent 5 4 5 4" xfId="7602"/>
    <cellStyle name="Percent 5 4 5 4 2" xfId="20227"/>
    <cellStyle name="Percent 5 4 5 4 2 2" xfId="55443"/>
    <cellStyle name="Percent 5 4 5 4 3" xfId="42846"/>
    <cellStyle name="Percent 5 4 5 4 4" xfId="32832"/>
    <cellStyle name="Percent 5 4 5 5" xfId="9383"/>
    <cellStyle name="Percent 5 4 5 5 2" xfId="22003"/>
    <cellStyle name="Percent 5 4 5 5 2 2" xfId="57219"/>
    <cellStyle name="Percent 5 4 5 5 3" xfId="44622"/>
    <cellStyle name="Percent 5 4 5 5 4" xfId="34608"/>
    <cellStyle name="Percent 5 4 5 6" xfId="11176"/>
    <cellStyle name="Percent 5 4 5 6 2" xfId="23779"/>
    <cellStyle name="Percent 5 4 5 6 2 2" xfId="58995"/>
    <cellStyle name="Percent 5 4 5 6 3" xfId="46398"/>
    <cellStyle name="Percent 5 4 5 6 4" xfId="36384"/>
    <cellStyle name="Percent 5 4 5 7" xfId="15543"/>
    <cellStyle name="Percent 5 4 5 7 2" xfId="50759"/>
    <cellStyle name="Percent 5 4 5 7 3" xfId="28148"/>
    <cellStyle name="Percent 5 4 5 8" xfId="12634"/>
    <cellStyle name="Percent 5 4 5 8 2" xfId="47852"/>
    <cellStyle name="Percent 5 4 5 9" xfId="38162"/>
    <cellStyle name="Percent 5 4 6" xfId="3364"/>
    <cellStyle name="Percent 5 4 6 10" xfId="26859"/>
    <cellStyle name="Percent 5 4 6 11" xfId="61263"/>
    <cellStyle name="Percent 5 4 6 2" xfId="5160"/>
    <cellStyle name="Percent 5 4 6 2 2" xfId="17806"/>
    <cellStyle name="Percent 5 4 6 2 2 2" xfId="53022"/>
    <cellStyle name="Percent 5 4 6 2 3" xfId="40425"/>
    <cellStyle name="Percent 5 4 6 2 4" xfId="30411"/>
    <cellStyle name="Percent 5 4 6 3" xfId="6630"/>
    <cellStyle name="Percent 5 4 6 3 2" xfId="19260"/>
    <cellStyle name="Percent 5 4 6 3 2 2" xfId="54476"/>
    <cellStyle name="Percent 5 4 6 3 3" xfId="41879"/>
    <cellStyle name="Percent 5 4 6 3 4" xfId="31865"/>
    <cellStyle name="Percent 5 4 6 4" xfId="8089"/>
    <cellStyle name="Percent 5 4 6 4 2" xfId="20714"/>
    <cellStyle name="Percent 5 4 6 4 2 2" xfId="55930"/>
    <cellStyle name="Percent 5 4 6 4 3" xfId="43333"/>
    <cellStyle name="Percent 5 4 6 4 4" xfId="33319"/>
    <cellStyle name="Percent 5 4 6 5" xfId="9870"/>
    <cellStyle name="Percent 5 4 6 5 2" xfId="22490"/>
    <cellStyle name="Percent 5 4 6 5 2 2" xfId="57706"/>
    <cellStyle name="Percent 5 4 6 5 3" xfId="45109"/>
    <cellStyle name="Percent 5 4 6 5 4" xfId="35095"/>
    <cellStyle name="Percent 5 4 6 6" xfId="11663"/>
    <cellStyle name="Percent 5 4 6 6 2" xfId="24266"/>
    <cellStyle name="Percent 5 4 6 6 2 2" xfId="59482"/>
    <cellStyle name="Percent 5 4 6 6 3" xfId="46885"/>
    <cellStyle name="Percent 5 4 6 6 4" xfId="36871"/>
    <cellStyle name="Percent 5 4 6 7" xfId="16030"/>
    <cellStyle name="Percent 5 4 6 7 2" xfId="51246"/>
    <cellStyle name="Percent 5 4 6 7 3" xfId="28635"/>
    <cellStyle name="Percent 5 4 6 8" xfId="14252"/>
    <cellStyle name="Percent 5 4 6 8 2" xfId="49470"/>
    <cellStyle name="Percent 5 4 6 9" xfId="38649"/>
    <cellStyle name="Percent 5 4 7" xfId="2525"/>
    <cellStyle name="Percent 5 4 7 10" xfId="26050"/>
    <cellStyle name="Percent 5 4 7 11" xfId="60454"/>
    <cellStyle name="Percent 5 4 7 2" xfId="4351"/>
    <cellStyle name="Percent 5 4 7 2 2" xfId="16997"/>
    <cellStyle name="Percent 5 4 7 2 2 2" xfId="52213"/>
    <cellStyle name="Percent 5 4 7 2 3" xfId="39616"/>
    <cellStyle name="Percent 5 4 7 2 4" xfId="29602"/>
    <cellStyle name="Percent 5 4 7 3" xfId="5821"/>
    <cellStyle name="Percent 5 4 7 3 2" xfId="18451"/>
    <cellStyle name="Percent 5 4 7 3 2 2" xfId="53667"/>
    <cellStyle name="Percent 5 4 7 3 3" xfId="41070"/>
    <cellStyle name="Percent 5 4 7 3 4" xfId="31056"/>
    <cellStyle name="Percent 5 4 7 4" xfId="7280"/>
    <cellStyle name="Percent 5 4 7 4 2" xfId="19905"/>
    <cellStyle name="Percent 5 4 7 4 2 2" xfId="55121"/>
    <cellStyle name="Percent 5 4 7 4 3" xfId="42524"/>
    <cellStyle name="Percent 5 4 7 4 4" xfId="32510"/>
    <cellStyle name="Percent 5 4 7 5" xfId="9061"/>
    <cellStyle name="Percent 5 4 7 5 2" xfId="21681"/>
    <cellStyle name="Percent 5 4 7 5 2 2" xfId="56897"/>
    <cellStyle name="Percent 5 4 7 5 3" xfId="44300"/>
    <cellStyle name="Percent 5 4 7 5 4" xfId="34286"/>
    <cellStyle name="Percent 5 4 7 6" xfId="10854"/>
    <cellStyle name="Percent 5 4 7 6 2" xfId="23457"/>
    <cellStyle name="Percent 5 4 7 6 2 2" xfId="58673"/>
    <cellStyle name="Percent 5 4 7 6 3" xfId="46076"/>
    <cellStyle name="Percent 5 4 7 6 4" xfId="36062"/>
    <cellStyle name="Percent 5 4 7 7" xfId="15221"/>
    <cellStyle name="Percent 5 4 7 7 2" xfId="50437"/>
    <cellStyle name="Percent 5 4 7 7 3" xfId="27826"/>
    <cellStyle name="Percent 5 4 7 8" xfId="13443"/>
    <cellStyle name="Percent 5 4 7 8 2" xfId="48661"/>
    <cellStyle name="Percent 5 4 7 9" xfId="37840"/>
    <cellStyle name="Percent 5 4 8" xfId="3688"/>
    <cellStyle name="Percent 5 4 8 2" xfId="8412"/>
    <cellStyle name="Percent 5 4 8 2 2" xfId="21037"/>
    <cellStyle name="Percent 5 4 8 2 2 2" xfId="56253"/>
    <cellStyle name="Percent 5 4 8 2 3" xfId="43656"/>
    <cellStyle name="Percent 5 4 8 2 4" xfId="33642"/>
    <cellStyle name="Percent 5 4 8 3" xfId="10193"/>
    <cellStyle name="Percent 5 4 8 3 2" xfId="22813"/>
    <cellStyle name="Percent 5 4 8 3 2 2" xfId="58029"/>
    <cellStyle name="Percent 5 4 8 3 3" xfId="45432"/>
    <cellStyle name="Percent 5 4 8 3 4" xfId="35418"/>
    <cellStyle name="Percent 5 4 8 4" xfId="11988"/>
    <cellStyle name="Percent 5 4 8 4 2" xfId="24589"/>
    <cellStyle name="Percent 5 4 8 4 2 2" xfId="59805"/>
    <cellStyle name="Percent 5 4 8 4 3" xfId="47208"/>
    <cellStyle name="Percent 5 4 8 4 4" xfId="37194"/>
    <cellStyle name="Percent 5 4 8 5" xfId="16353"/>
    <cellStyle name="Percent 5 4 8 5 2" xfId="51569"/>
    <cellStyle name="Percent 5 4 8 5 3" xfId="28958"/>
    <cellStyle name="Percent 5 4 8 6" xfId="14575"/>
    <cellStyle name="Percent 5 4 8 6 2" xfId="49793"/>
    <cellStyle name="Percent 5 4 8 7" xfId="38972"/>
    <cellStyle name="Percent 5 4 8 8" xfId="27182"/>
    <cellStyle name="Percent 5 4 9" xfId="4020"/>
    <cellStyle name="Percent 5 4 9 2" xfId="16675"/>
    <cellStyle name="Percent 5 4 9 2 2" xfId="51891"/>
    <cellStyle name="Percent 5 4 9 2 3" xfId="29280"/>
    <cellStyle name="Percent 5 4 9 3" xfId="13121"/>
    <cellStyle name="Percent 5 4 9 3 2" xfId="48339"/>
    <cellStyle name="Percent 5 4 9 4" xfId="39294"/>
    <cellStyle name="Percent 5 4 9 5" xfId="25728"/>
    <cellStyle name="Percent 5 5" xfId="2065"/>
    <cellStyle name="Percent 5 5 2" xfId="2066"/>
    <cellStyle name="Percent 6" xfId="25"/>
    <cellStyle name="Percent 6 10" xfId="2937"/>
    <cellStyle name="Percent 6 10 10" xfId="25321"/>
    <cellStyle name="Percent 6 10 11" xfId="60856"/>
    <cellStyle name="Percent 6 10 2" xfId="4753"/>
    <cellStyle name="Percent 6 10 2 2" xfId="17399"/>
    <cellStyle name="Percent 6 10 2 2 2" xfId="52615"/>
    <cellStyle name="Percent 6 10 2 2 3" xfId="30004"/>
    <cellStyle name="Percent 6 10 2 3" xfId="13845"/>
    <cellStyle name="Percent 6 10 2 3 2" xfId="49063"/>
    <cellStyle name="Percent 6 10 2 4" xfId="40018"/>
    <cellStyle name="Percent 6 10 2 5" xfId="26452"/>
    <cellStyle name="Percent 6 10 3" xfId="6223"/>
    <cellStyle name="Percent 6 10 3 2" xfId="18853"/>
    <cellStyle name="Percent 6 10 3 2 2" xfId="54069"/>
    <cellStyle name="Percent 6 10 3 3" xfId="41472"/>
    <cellStyle name="Percent 6 10 3 4" xfId="31458"/>
    <cellStyle name="Percent 6 10 4" xfId="7682"/>
    <cellStyle name="Percent 6 10 4 2" xfId="20307"/>
    <cellStyle name="Percent 6 10 4 2 2" xfId="55523"/>
    <cellStyle name="Percent 6 10 4 3" xfId="42926"/>
    <cellStyle name="Percent 6 10 4 4" xfId="32912"/>
    <cellStyle name="Percent 6 10 5" xfId="9463"/>
    <cellStyle name="Percent 6 10 5 2" xfId="22083"/>
    <cellStyle name="Percent 6 10 5 2 2" xfId="57299"/>
    <cellStyle name="Percent 6 10 5 3" xfId="44702"/>
    <cellStyle name="Percent 6 10 5 4" xfId="34688"/>
    <cellStyle name="Percent 6 10 6" xfId="11256"/>
    <cellStyle name="Percent 6 10 6 2" xfId="23859"/>
    <cellStyle name="Percent 6 10 6 2 2" xfId="59075"/>
    <cellStyle name="Percent 6 10 6 3" xfId="46478"/>
    <cellStyle name="Percent 6 10 6 4" xfId="36464"/>
    <cellStyle name="Percent 6 10 7" xfId="15623"/>
    <cellStyle name="Percent 6 10 7 2" xfId="50839"/>
    <cellStyle name="Percent 6 10 7 3" xfId="28228"/>
    <cellStyle name="Percent 6 10 8" xfId="12714"/>
    <cellStyle name="Percent 6 10 8 2" xfId="47932"/>
    <cellStyle name="Percent 6 10 9" xfId="38242"/>
    <cellStyle name="Percent 6 11" xfId="3444"/>
    <cellStyle name="Percent 6 11 10" xfId="26939"/>
    <cellStyle name="Percent 6 11 11" xfId="61343"/>
    <cellStyle name="Percent 6 11 2" xfId="5240"/>
    <cellStyle name="Percent 6 11 2 2" xfId="17886"/>
    <cellStyle name="Percent 6 11 2 2 2" xfId="53102"/>
    <cellStyle name="Percent 6 11 2 3" xfId="40505"/>
    <cellStyle name="Percent 6 11 2 4" xfId="30491"/>
    <cellStyle name="Percent 6 11 3" xfId="6710"/>
    <cellStyle name="Percent 6 11 3 2" xfId="19340"/>
    <cellStyle name="Percent 6 11 3 2 2" xfId="54556"/>
    <cellStyle name="Percent 6 11 3 3" xfId="41959"/>
    <cellStyle name="Percent 6 11 3 4" xfId="31945"/>
    <cellStyle name="Percent 6 11 4" xfId="8169"/>
    <cellStyle name="Percent 6 11 4 2" xfId="20794"/>
    <cellStyle name="Percent 6 11 4 2 2" xfId="56010"/>
    <cellStyle name="Percent 6 11 4 3" xfId="43413"/>
    <cellStyle name="Percent 6 11 4 4" xfId="33399"/>
    <cellStyle name="Percent 6 11 5" xfId="9950"/>
    <cellStyle name="Percent 6 11 5 2" xfId="22570"/>
    <cellStyle name="Percent 6 11 5 2 2" xfId="57786"/>
    <cellStyle name="Percent 6 11 5 3" xfId="45189"/>
    <cellStyle name="Percent 6 11 5 4" xfId="35175"/>
    <cellStyle name="Percent 6 11 6" xfId="11743"/>
    <cellStyle name="Percent 6 11 6 2" xfId="24346"/>
    <cellStyle name="Percent 6 11 6 2 2" xfId="59562"/>
    <cellStyle name="Percent 6 11 6 3" xfId="46965"/>
    <cellStyle name="Percent 6 11 6 4" xfId="36951"/>
    <cellStyle name="Percent 6 11 7" xfId="16110"/>
    <cellStyle name="Percent 6 11 7 2" xfId="51326"/>
    <cellStyle name="Percent 6 11 7 3" xfId="28715"/>
    <cellStyle name="Percent 6 11 8" xfId="14332"/>
    <cellStyle name="Percent 6 11 8 2" xfId="49550"/>
    <cellStyle name="Percent 6 11 9" xfId="38729"/>
    <cellStyle name="Percent 6 12" xfId="2606"/>
    <cellStyle name="Percent 6 12 10" xfId="26130"/>
    <cellStyle name="Percent 6 12 11" xfId="60534"/>
    <cellStyle name="Percent 6 12 2" xfId="4431"/>
    <cellStyle name="Percent 6 12 2 2" xfId="17077"/>
    <cellStyle name="Percent 6 12 2 2 2" xfId="52293"/>
    <cellStyle name="Percent 6 12 2 3" xfId="39696"/>
    <cellStyle name="Percent 6 12 2 4" xfId="29682"/>
    <cellStyle name="Percent 6 12 3" xfId="5901"/>
    <cellStyle name="Percent 6 12 3 2" xfId="18531"/>
    <cellStyle name="Percent 6 12 3 2 2" xfId="53747"/>
    <cellStyle name="Percent 6 12 3 3" xfId="41150"/>
    <cellStyle name="Percent 6 12 3 4" xfId="31136"/>
    <cellStyle name="Percent 6 12 4" xfId="7360"/>
    <cellStyle name="Percent 6 12 4 2" xfId="19985"/>
    <cellStyle name="Percent 6 12 4 2 2" xfId="55201"/>
    <cellStyle name="Percent 6 12 4 3" xfId="42604"/>
    <cellStyle name="Percent 6 12 4 4" xfId="32590"/>
    <cellStyle name="Percent 6 12 5" xfId="9141"/>
    <cellStyle name="Percent 6 12 5 2" xfId="21761"/>
    <cellStyle name="Percent 6 12 5 2 2" xfId="56977"/>
    <cellStyle name="Percent 6 12 5 3" xfId="44380"/>
    <cellStyle name="Percent 6 12 5 4" xfId="34366"/>
    <cellStyle name="Percent 6 12 6" xfId="10934"/>
    <cellStyle name="Percent 6 12 6 2" xfId="23537"/>
    <cellStyle name="Percent 6 12 6 2 2" xfId="58753"/>
    <cellStyle name="Percent 6 12 6 3" xfId="46156"/>
    <cellStyle name="Percent 6 12 6 4" xfId="36142"/>
    <cellStyle name="Percent 6 12 7" xfId="15301"/>
    <cellStyle name="Percent 6 12 7 2" xfId="50517"/>
    <cellStyle name="Percent 6 12 7 3" xfId="27906"/>
    <cellStyle name="Percent 6 12 8" xfId="13523"/>
    <cellStyle name="Percent 6 12 8 2" xfId="48741"/>
    <cellStyle name="Percent 6 12 9" xfId="37920"/>
    <cellStyle name="Percent 6 13" xfId="3769"/>
    <cellStyle name="Percent 6 13 2" xfId="8492"/>
    <cellStyle name="Percent 6 13 2 2" xfId="21117"/>
    <cellStyle name="Percent 6 13 2 2 2" xfId="56333"/>
    <cellStyle name="Percent 6 13 2 3" xfId="43736"/>
    <cellStyle name="Percent 6 13 2 4" xfId="33722"/>
    <cellStyle name="Percent 6 13 3" xfId="10273"/>
    <cellStyle name="Percent 6 13 3 2" xfId="22893"/>
    <cellStyle name="Percent 6 13 3 2 2" xfId="58109"/>
    <cellStyle name="Percent 6 13 3 3" xfId="45512"/>
    <cellStyle name="Percent 6 13 3 4" xfId="35498"/>
    <cellStyle name="Percent 6 13 4" xfId="12068"/>
    <cellStyle name="Percent 6 13 4 2" xfId="24669"/>
    <cellStyle name="Percent 6 13 4 2 2" xfId="59885"/>
    <cellStyle name="Percent 6 13 4 3" xfId="47288"/>
    <cellStyle name="Percent 6 13 4 4" xfId="37274"/>
    <cellStyle name="Percent 6 13 5" xfId="16433"/>
    <cellStyle name="Percent 6 13 5 2" xfId="51649"/>
    <cellStyle name="Percent 6 13 5 3" xfId="29038"/>
    <cellStyle name="Percent 6 13 6" xfId="14655"/>
    <cellStyle name="Percent 6 13 6 2" xfId="49873"/>
    <cellStyle name="Percent 6 13 7" xfId="39052"/>
    <cellStyle name="Percent 6 13 8" xfId="27262"/>
    <cellStyle name="Percent 6 14" xfId="4109"/>
    <cellStyle name="Percent 6 14 2" xfId="16755"/>
    <cellStyle name="Percent 6 14 2 2" xfId="51971"/>
    <cellStyle name="Percent 6 14 2 3" xfId="29360"/>
    <cellStyle name="Percent 6 14 3" xfId="13201"/>
    <cellStyle name="Percent 6 14 3 2" xfId="48419"/>
    <cellStyle name="Percent 6 14 4" xfId="39374"/>
    <cellStyle name="Percent 6 14 5" xfId="25808"/>
    <cellStyle name="Percent 6 15" xfId="5579"/>
    <cellStyle name="Percent 6 15 2" xfId="18209"/>
    <cellStyle name="Percent 6 15 2 2" xfId="53425"/>
    <cellStyle name="Percent 6 15 3" xfId="40828"/>
    <cellStyle name="Percent 6 15 4" xfId="30814"/>
    <cellStyle name="Percent 6 16" xfId="7038"/>
    <cellStyle name="Percent 6 16 2" xfId="19663"/>
    <cellStyle name="Percent 6 16 2 2" xfId="54879"/>
    <cellStyle name="Percent 6 16 3" xfId="42282"/>
    <cellStyle name="Percent 6 16 4" xfId="32268"/>
    <cellStyle name="Percent 6 17" xfId="8819"/>
    <cellStyle name="Percent 6 17 2" xfId="21439"/>
    <cellStyle name="Percent 6 17 2 2" xfId="56655"/>
    <cellStyle name="Percent 6 17 3" xfId="44058"/>
    <cellStyle name="Percent 6 17 4" xfId="34044"/>
    <cellStyle name="Percent 6 18" xfId="10769"/>
    <cellStyle name="Percent 6 18 2" xfId="23380"/>
    <cellStyle name="Percent 6 18 2 2" xfId="58596"/>
    <cellStyle name="Percent 6 18 3" xfId="45999"/>
    <cellStyle name="Percent 6 18 4" xfId="35985"/>
    <cellStyle name="Percent 6 19" xfId="14979"/>
    <cellStyle name="Percent 6 19 2" xfId="50195"/>
    <cellStyle name="Percent 6 19 3" xfId="27584"/>
    <cellStyle name="Percent 6 2" xfId="2067"/>
    <cellStyle name="Percent 6 2 2" xfId="2068"/>
    <cellStyle name="Percent 6 2 2 2" xfId="2069"/>
    <cellStyle name="Percent 6 2 3" xfId="2070"/>
    <cellStyle name="Percent 6 2 3 2" xfId="2071"/>
    <cellStyle name="Percent 6 2 4" xfId="2072"/>
    <cellStyle name="Percent 6 2 4 2" xfId="2073"/>
    <cellStyle name="Percent 6 2 4 2 2" xfId="2074"/>
    <cellStyle name="Percent 6 2 4 3" xfId="2075"/>
    <cellStyle name="Percent 6 2 4 3 2" xfId="2076"/>
    <cellStyle name="Percent 6 2 4 3 2 2" xfId="2077"/>
    <cellStyle name="Percent 6 2 4 3 3" xfId="2078"/>
    <cellStyle name="Percent 6 2 4 3 3 2" xfId="2079"/>
    <cellStyle name="Percent 6 2 4 3 3 2 2" xfId="2080"/>
    <cellStyle name="Percent 6 2 4 3 3 3" xfId="2081"/>
    <cellStyle name="Percent 6 2 4 3 4" xfId="2082"/>
    <cellStyle name="Percent 6 2 4 3 4 2" xfId="2083"/>
    <cellStyle name="Percent 6 2 4 3 4 2 2" xfId="2084"/>
    <cellStyle name="Percent 6 2 4 3 4 3" xfId="2085"/>
    <cellStyle name="Percent 6 2 4 3 4 3 2" xfId="2086"/>
    <cellStyle name="Percent 6 2 4 3 4 4" xfId="2087"/>
    <cellStyle name="Percent 6 2 4 3 4 4 2" xfId="2088"/>
    <cellStyle name="Percent 6 2 4 3 4 4 2 2" xfId="2089"/>
    <cellStyle name="Percent 6 2 4 3 4 4 2 2 2" xfId="2090"/>
    <cellStyle name="Percent 6 2 4 3 4 4 2 3" xfId="2091"/>
    <cellStyle name="Percent 6 2 4 3 4 4 2 3 2" xfId="2092"/>
    <cellStyle name="Percent 6 2 4 3 4 4 2 3 2 2" xfId="2093"/>
    <cellStyle name="Percent 6 2 4 3 4 4 2 3 3" xfId="2094"/>
    <cellStyle name="Percent 6 2 4 3 4 4 2 3 3 2" xfId="2095"/>
    <cellStyle name="Percent 6 2 4 3 4 4 2 3 3 2 2" xfId="2096"/>
    <cellStyle name="Percent 6 2 4 3 4 4 2 3 3 3" xfId="2097"/>
    <cellStyle name="Percent 6 2 4 3 4 4 2 3 4" xfId="2098"/>
    <cellStyle name="Percent 6 2 4 3 4 4 2 4" xfId="2099"/>
    <cellStyle name="Percent 6 2 4 3 4 4 3" xfId="2100"/>
    <cellStyle name="Percent 6 2 4 3 4 4 3 2" xfId="2101"/>
    <cellStyle name="Percent 6 2 4 3 4 4 4" xfId="2102"/>
    <cellStyle name="Percent 6 2 4 3 4 4 4 2" xfId="2103"/>
    <cellStyle name="Percent 6 2 4 3 4 4 4 2 2" xfId="2104"/>
    <cellStyle name="Percent 6 2 4 3 4 4 4 3" xfId="2105"/>
    <cellStyle name="Percent 6 2 4 3 4 4 4 3 2" xfId="2106"/>
    <cellStyle name="Percent 6 2 4 3 4 4 4 3 2 2" xfId="2107"/>
    <cellStyle name="Percent 6 2 4 3 4 4 4 3 3" xfId="2108"/>
    <cellStyle name="Percent 6 2 4 3 4 4 4 4" xfId="2109"/>
    <cellStyle name="Percent 6 2 4 3 4 4 5" xfId="2110"/>
    <cellStyle name="Percent 6 2 4 3 4 5" xfId="2111"/>
    <cellStyle name="Percent 6 2 4 3 5" xfId="2112"/>
    <cellStyle name="Percent 6 2 4 4" xfId="2113"/>
    <cellStyle name="Percent 6 2 4 4 2" xfId="2114"/>
    <cellStyle name="Percent 6 2 4 4 2 2" xfId="2115"/>
    <cellStyle name="Percent 6 2 4 4 3" xfId="2116"/>
    <cellStyle name="Percent 6 2 4 5" xfId="2117"/>
    <cellStyle name="Percent 6 2 4 5 2" xfId="2118"/>
    <cellStyle name="Percent 6 2 4 5 2 2" xfId="2119"/>
    <cellStyle name="Percent 6 2 4 5 3" xfId="2120"/>
    <cellStyle name="Percent 6 2 4 5 3 2" xfId="2121"/>
    <cellStyle name="Percent 6 2 4 5 4" xfId="2122"/>
    <cellStyle name="Percent 6 2 4 5 4 2" xfId="2123"/>
    <cellStyle name="Percent 6 2 4 5 4 2 2" xfId="2124"/>
    <cellStyle name="Percent 6 2 4 5 4 2 2 2" xfId="2125"/>
    <cellStyle name="Percent 6 2 4 5 4 2 3" xfId="2126"/>
    <cellStyle name="Percent 6 2 4 5 4 2 3 2" xfId="2127"/>
    <cellStyle name="Percent 6 2 4 5 4 2 3 2 2" xfId="2128"/>
    <cellStyle name="Percent 6 2 4 5 4 2 3 3" xfId="2129"/>
    <cellStyle name="Percent 6 2 4 5 4 2 3 3 2" xfId="2130"/>
    <cellStyle name="Percent 6 2 4 5 4 2 3 3 2 2" xfId="2131"/>
    <cellStyle name="Percent 6 2 4 5 4 2 3 3 3" xfId="2132"/>
    <cellStyle name="Percent 6 2 4 5 4 2 3 4" xfId="2133"/>
    <cellStyle name="Percent 6 2 4 5 4 2 4" xfId="2134"/>
    <cellStyle name="Percent 6 2 4 5 4 3" xfId="2135"/>
    <cellStyle name="Percent 6 2 4 5 4 3 2" xfId="2136"/>
    <cellStyle name="Percent 6 2 4 5 4 4" xfId="2137"/>
    <cellStyle name="Percent 6 2 4 5 4 4 2" xfId="2138"/>
    <cellStyle name="Percent 6 2 4 5 4 4 2 2" xfId="2139"/>
    <cellStyle name="Percent 6 2 4 5 4 4 3" xfId="2140"/>
    <cellStyle name="Percent 6 2 4 5 4 4 3 2" xfId="2141"/>
    <cellStyle name="Percent 6 2 4 5 4 4 3 2 2" xfId="2142"/>
    <cellStyle name="Percent 6 2 4 5 4 4 3 3" xfId="2143"/>
    <cellStyle name="Percent 6 2 4 5 4 4 4" xfId="2144"/>
    <cellStyle name="Percent 6 2 4 5 4 5" xfId="2145"/>
    <cellStyle name="Percent 6 2 4 5 5" xfId="2146"/>
    <cellStyle name="Percent 6 2 4 6" xfId="2147"/>
    <cellStyle name="Percent 6 2 5" xfId="2148"/>
    <cellStyle name="Percent 6 2 5 2" xfId="2149"/>
    <cellStyle name="Percent 6 2 5 2 2" xfId="2150"/>
    <cellStyle name="Percent 6 2 5 3" xfId="2151"/>
    <cellStyle name="Percent 6 2 5 3 2" xfId="2152"/>
    <cellStyle name="Percent 6 2 5 3 2 2" xfId="2153"/>
    <cellStyle name="Percent 6 2 5 3 3" xfId="2154"/>
    <cellStyle name="Percent 6 2 5 4" xfId="2155"/>
    <cellStyle name="Percent 6 2 5 4 2" xfId="2156"/>
    <cellStyle name="Percent 6 2 5 4 2 2" xfId="2157"/>
    <cellStyle name="Percent 6 2 5 4 3" xfId="2158"/>
    <cellStyle name="Percent 6 2 5 4 3 2" xfId="2159"/>
    <cellStyle name="Percent 6 2 5 4 4" xfId="2160"/>
    <cellStyle name="Percent 6 2 5 4 4 2" xfId="2161"/>
    <cellStyle name="Percent 6 2 5 4 4 2 2" xfId="2162"/>
    <cellStyle name="Percent 6 2 5 4 4 2 2 2" xfId="2163"/>
    <cellStyle name="Percent 6 2 5 4 4 2 3" xfId="2164"/>
    <cellStyle name="Percent 6 2 5 4 4 2 3 2" xfId="2165"/>
    <cellStyle name="Percent 6 2 5 4 4 2 3 2 2" xfId="2166"/>
    <cellStyle name="Percent 6 2 5 4 4 2 3 3" xfId="2167"/>
    <cellStyle name="Percent 6 2 5 4 4 2 3 3 2" xfId="2168"/>
    <cellStyle name="Percent 6 2 5 4 4 2 3 3 2 2" xfId="2169"/>
    <cellStyle name="Percent 6 2 5 4 4 2 3 3 3" xfId="2170"/>
    <cellStyle name="Percent 6 2 5 4 4 2 3 4" xfId="2171"/>
    <cellStyle name="Percent 6 2 5 4 4 2 4" xfId="2172"/>
    <cellStyle name="Percent 6 2 5 4 4 3" xfId="2173"/>
    <cellStyle name="Percent 6 2 5 4 4 3 2" xfId="2174"/>
    <cellStyle name="Percent 6 2 5 4 4 4" xfId="2175"/>
    <cellStyle name="Percent 6 2 5 4 4 4 2" xfId="2176"/>
    <cellStyle name="Percent 6 2 5 4 4 4 2 2" xfId="2177"/>
    <cellStyle name="Percent 6 2 5 4 4 4 3" xfId="2178"/>
    <cellStyle name="Percent 6 2 5 4 4 4 3 2" xfId="2179"/>
    <cellStyle name="Percent 6 2 5 4 4 4 3 2 2" xfId="2180"/>
    <cellStyle name="Percent 6 2 5 4 4 4 3 3" xfId="2181"/>
    <cellStyle name="Percent 6 2 5 4 4 4 4" xfId="2182"/>
    <cellStyle name="Percent 6 2 5 4 4 5" xfId="2183"/>
    <cellStyle name="Percent 6 2 5 4 5" xfId="2184"/>
    <cellStyle name="Percent 6 2 5 5" xfId="2185"/>
    <cellStyle name="Percent 6 2 6" xfId="2186"/>
    <cellStyle name="Percent 6 2 6 2" xfId="2187"/>
    <cellStyle name="Percent 6 2 6 2 2" xfId="2188"/>
    <cellStyle name="Percent 6 2 6 3" xfId="2189"/>
    <cellStyle name="Percent 6 2 7" xfId="2190"/>
    <cellStyle name="Percent 6 2 7 2" xfId="2191"/>
    <cellStyle name="Percent 6 2 7 2 2" xfId="2192"/>
    <cellStyle name="Percent 6 2 7 3" xfId="2193"/>
    <cellStyle name="Percent 6 2 7 3 2" xfId="2194"/>
    <cellStyle name="Percent 6 2 7 4" xfId="2195"/>
    <cellStyle name="Percent 6 2 7 4 2" xfId="2196"/>
    <cellStyle name="Percent 6 2 7 4 2 2" xfId="2197"/>
    <cellStyle name="Percent 6 2 7 4 2 2 2" xfId="2198"/>
    <cellStyle name="Percent 6 2 7 4 2 3" xfId="2199"/>
    <cellStyle name="Percent 6 2 7 4 2 3 2" xfId="2200"/>
    <cellStyle name="Percent 6 2 7 4 2 3 2 2" xfId="2201"/>
    <cellStyle name="Percent 6 2 7 4 2 3 3" xfId="2202"/>
    <cellStyle name="Percent 6 2 7 4 2 3 3 2" xfId="2203"/>
    <cellStyle name="Percent 6 2 7 4 2 3 3 2 2" xfId="2204"/>
    <cellStyle name="Percent 6 2 7 4 2 3 3 3" xfId="2205"/>
    <cellStyle name="Percent 6 2 7 4 2 3 4" xfId="2206"/>
    <cellStyle name="Percent 6 2 7 4 2 4" xfId="2207"/>
    <cellStyle name="Percent 6 2 7 4 3" xfId="2208"/>
    <cellStyle name="Percent 6 2 7 4 3 2" xfId="2209"/>
    <cellStyle name="Percent 6 2 7 4 4" xfId="2210"/>
    <cellStyle name="Percent 6 2 7 4 4 2" xfId="2211"/>
    <cellStyle name="Percent 6 2 7 4 4 2 2" xfId="2212"/>
    <cellStyle name="Percent 6 2 7 4 4 3" xfId="2213"/>
    <cellStyle name="Percent 6 2 7 4 4 3 2" xfId="2214"/>
    <cellStyle name="Percent 6 2 7 4 4 3 2 2" xfId="2215"/>
    <cellStyle name="Percent 6 2 7 4 4 3 3" xfId="2216"/>
    <cellStyle name="Percent 6 2 7 4 4 4" xfId="2217"/>
    <cellStyle name="Percent 6 2 7 4 5" xfId="2218"/>
    <cellStyle name="Percent 6 2 7 5" xfId="2219"/>
    <cellStyle name="Percent 6 2 8" xfId="2220"/>
    <cellStyle name="Percent 6 20" xfId="12392"/>
    <cellStyle name="Percent 6 20 2" xfId="47610"/>
    <cellStyle name="Percent 6 21" xfId="37598"/>
    <cellStyle name="Percent 6 22" xfId="24999"/>
    <cellStyle name="Percent 6 23" xfId="60212"/>
    <cellStyle name="Percent 6 24" xfId="2446"/>
    <cellStyle name="Percent 6 3" xfId="2221"/>
    <cellStyle name="Percent 6 3 2" xfId="2222"/>
    <cellStyle name="Percent 6 4" xfId="2223"/>
    <cellStyle name="Percent 6 4 2" xfId="2224"/>
    <cellStyle name="Percent 6 4 2 2" xfId="2225"/>
    <cellStyle name="Percent 6 4 3" xfId="2226"/>
    <cellStyle name="Percent 6 4 3 2" xfId="2227"/>
    <cellStyle name="Percent 6 4 3 2 2" xfId="2228"/>
    <cellStyle name="Percent 6 4 3 3" xfId="2229"/>
    <cellStyle name="Percent 6 4 3 3 2" xfId="2230"/>
    <cellStyle name="Percent 6 4 3 3 2 2" xfId="2231"/>
    <cellStyle name="Percent 6 4 3 3 3" xfId="2232"/>
    <cellStyle name="Percent 6 4 3 4" xfId="2233"/>
    <cellStyle name="Percent 6 4 3 4 2" xfId="2234"/>
    <cellStyle name="Percent 6 4 3 4 2 2" xfId="2235"/>
    <cellStyle name="Percent 6 4 3 4 3" xfId="2236"/>
    <cellStyle name="Percent 6 4 3 4 3 2" xfId="2237"/>
    <cellStyle name="Percent 6 4 3 4 4" xfId="2238"/>
    <cellStyle name="Percent 6 4 3 4 4 2" xfId="2239"/>
    <cellStyle name="Percent 6 4 3 4 4 2 2" xfId="2240"/>
    <cellStyle name="Percent 6 4 3 4 4 2 2 2" xfId="2241"/>
    <cellStyle name="Percent 6 4 3 4 4 2 3" xfId="2242"/>
    <cellStyle name="Percent 6 4 3 4 4 2 3 2" xfId="2243"/>
    <cellStyle name="Percent 6 4 3 4 4 2 3 2 2" xfId="2244"/>
    <cellStyle name="Percent 6 4 3 4 4 2 3 3" xfId="2245"/>
    <cellStyle name="Percent 6 4 3 4 4 2 3 3 2" xfId="2246"/>
    <cellStyle name="Percent 6 4 3 4 4 2 3 3 2 2" xfId="2247"/>
    <cellStyle name="Percent 6 4 3 4 4 2 3 3 3" xfId="2248"/>
    <cellStyle name="Percent 6 4 3 4 4 2 3 4" xfId="2249"/>
    <cellStyle name="Percent 6 4 3 4 4 2 4" xfId="2250"/>
    <cellStyle name="Percent 6 4 3 4 4 3" xfId="2251"/>
    <cellStyle name="Percent 6 4 3 4 4 3 2" xfId="2252"/>
    <cellStyle name="Percent 6 4 3 4 4 4" xfId="2253"/>
    <cellStyle name="Percent 6 4 3 4 4 4 2" xfId="2254"/>
    <cellStyle name="Percent 6 4 3 4 4 4 2 2" xfId="2255"/>
    <cellStyle name="Percent 6 4 3 4 4 4 3" xfId="2256"/>
    <cellStyle name="Percent 6 4 3 4 4 4 3 2" xfId="2257"/>
    <cellStyle name="Percent 6 4 3 4 4 4 3 2 2" xfId="2258"/>
    <cellStyle name="Percent 6 4 3 4 4 4 3 3" xfId="2259"/>
    <cellStyle name="Percent 6 4 3 4 4 4 4" xfId="2260"/>
    <cellStyle name="Percent 6 4 3 4 4 5" xfId="2261"/>
    <cellStyle name="Percent 6 4 3 4 5" xfId="2262"/>
    <cellStyle name="Percent 6 4 3 5" xfId="2263"/>
    <cellStyle name="Percent 6 4 4" xfId="2264"/>
    <cellStyle name="Percent 6 4 4 2" xfId="2265"/>
    <cellStyle name="Percent 6 4 4 2 2" xfId="2266"/>
    <cellStyle name="Percent 6 4 4 3" xfId="2267"/>
    <cellStyle name="Percent 6 4 5" xfId="2268"/>
    <cellStyle name="Percent 6 4 5 2" xfId="2269"/>
    <cellStyle name="Percent 6 4 5 2 2" xfId="2270"/>
    <cellStyle name="Percent 6 4 5 3" xfId="2271"/>
    <cellStyle name="Percent 6 4 5 3 2" xfId="2272"/>
    <cellStyle name="Percent 6 4 5 4" xfId="2273"/>
    <cellStyle name="Percent 6 4 5 4 2" xfId="2274"/>
    <cellStyle name="Percent 6 4 5 4 2 2" xfId="2275"/>
    <cellStyle name="Percent 6 4 5 4 2 2 2" xfId="2276"/>
    <cellStyle name="Percent 6 4 5 4 2 3" xfId="2277"/>
    <cellStyle name="Percent 6 4 5 4 2 3 2" xfId="2278"/>
    <cellStyle name="Percent 6 4 5 4 2 3 2 2" xfId="2279"/>
    <cellStyle name="Percent 6 4 5 4 2 3 3" xfId="2280"/>
    <cellStyle name="Percent 6 4 5 4 2 3 3 2" xfId="2281"/>
    <cellStyle name="Percent 6 4 5 4 2 3 3 2 2" xfId="2282"/>
    <cellStyle name="Percent 6 4 5 4 2 3 3 3" xfId="2283"/>
    <cellStyle name="Percent 6 4 5 4 2 3 4" xfId="2284"/>
    <cellStyle name="Percent 6 4 5 4 2 4" xfId="2285"/>
    <cellStyle name="Percent 6 4 5 4 3" xfId="2286"/>
    <cellStyle name="Percent 6 4 5 4 3 2" xfId="2287"/>
    <cellStyle name="Percent 6 4 5 4 4" xfId="2288"/>
    <cellStyle name="Percent 6 4 5 4 4 2" xfId="2289"/>
    <cellStyle name="Percent 6 4 5 4 4 2 2" xfId="2290"/>
    <cellStyle name="Percent 6 4 5 4 4 3" xfId="2291"/>
    <cellStyle name="Percent 6 4 5 4 4 3 2" xfId="2292"/>
    <cellStyle name="Percent 6 4 5 4 4 3 2 2" xfId="2293"/>
    <cellStyle name="Percent 6 4 5 4 4 3 3" xfId="2294"/>
    <cellStyle name="Percent 6 4 5 4 4 4" xfId="2295"/>
    <cellStyle name="Percent 6 4 5 4 5" xfId="2296"/>
    <cellStyle name="Percent 6 4 5 5" xfId="2297"/>
    <cellStyle name="Percent 6 4 6" xfId="2298"/>
    <cellStyle name="Percent 6 5" xfId="2299"/>
    <cellStyle name="Percent 6 5 2" xfId="2300"/>
    <cellStyle name="Percent 6 5 2 2" xfId="2301"/>
    <cellStyle name="Percent 6 5 3" xfId="2302"/>
    <cellStyle name="Percent 6 5 3 2" xfId="2303"/>
    <cellStyle name="Percent 6 5 3 2 2" xfId="2304"/>
    <cellStyle name="Percent 6 5 3 3" xfId="2305"/>
    <cellStyle name="Percent 6 5 4" xfId="2306"/>
    <cellStyle name="Percent 6 5 4 2" xfId="2307"/>
    <cellStyle name="Percent 6 5 4 2 2" xfId="2308"/>
    <cellStyle name="Percent 6 5 4 3" xfId="2309"/>
    <cellStyle name="Percent 6 5 4 3 2" xfId="2310"/>
    <cellStyle name="Percent 6 5 4 4" xfId="2311"/>
    <cellStyle name="Percent 6 5 4 4 2" xfId="2312"/>
    <cellStyle name="Percent 6 5 4 4 2 2" xfId="2313"/>
    <cellStyle name="Percent 6 5 4 4 2 2 2" xfId="2314"/>
    <cellStyle name="Percent 6 5 4 4 2 3" xfId="2315"/>
    <cellStyle name="Percent 6 5 4 4 2 3 2" xfId="2316"/>
    <cellStyle name="Percent 6 5 4 4 2 3 2 2" xfId="2317"/>
    <cellStyle name="Percent 6 5 4 4 2 3 3" xfId="2318"/>
    <cellStyle name="Percent 6 5 4 4 2 3 3 2" xfId="2319"/>
    <cellStyle name="Percent 6 5 4 4 2 3 3 2 2" xfId="2320"/>
    <cellStyle name="Percent 6 5 4 4 2 3 3 3" xfId="2321"/>
    <cellStyle name="Percent 6 5 4 4 2 3 4" xfId="2322"/>
    <cellStyle name="Percent 6 5 4 4 2 4" xfId="2323"/>
    <cellStyle name="Percent 6 5 4 4 3" xfId="2324"/>
    <cellStyle name="Percent 6 5 4 4 3 2" xfId="2325"/>
    <cellStyle name="Percent 6 5 4 4 4" xfId="2326"/>
    <cellStyle name="Percent 6 5 4 4 4 2" xfId="2327"/>
    <cellStyle name="Percent 6 5 4 4 4 2 2" xfId="2328"/>
    <cellStyle name="Percent 6 5 4 4 4 3" xfId="2329"/>
    <cellStyle name="Percent 6 5 4 4 4 3 2" xfId="2330"/>
    <cellStyle name="Percent 6 5 4 4 4 3 2 2" xfId="2331"/>
    <cellStyle name="Percent 6 5 4 4 4 3 3" xfId="2332"/>
    <cellStyle name="Percent 6 5 4 4 4 4" xfId="2333"/>
    <cellStyle name="Percent 6 5 4 4 5" xfId="2334"/>
    <cellStyle name="Percent 6 5 4 5" xfId="2335"/>
    <cellStyle name="Percent 6 5 5" xfId="2336"/>
    <cellStyle name="Percent 6 6" xfId="2337"/>
    <cellStyle name="Percent 6 6 2" xfId="2338"/>
    <cellStyle name="Percent 6 6 2 2" xfId="2339"/>
    <cellStyle name="Percent 6 6 3" xfId="2340"/>
    <cellStyle name="Percent 6 7" xfId="2341"/>
    <cellStyle name="Percent 6 7 2" xfId="2342"/>
    <cellStyle name="Percent 6 7 2 2" xfId="2343"/>
    <cellStyle name="Percent 6 7 3" xfId="2344"/>
    <cellStyle name="Percent 6 7 3 2" xfId="2345"/>
    <cellStyle name="Percent 6 7 4" xfId="2346"/>
    <cellStyle name="Percent 6 7 4 2" xfId="2347"/>
    <cellStyle name="Percent 6 7 4 2 2" xfId="2348"/>
    <cellStyle name="Percent 6 7 4 2 2 2" xfId="2349"/>
    <cellStyle name="Percent 6 7 4 2 3" xfId="2350"/>
    <cellStyle name="Percent 6 7 4 2 3 2" xfId="2351"/>
    <cellStyle name="Percent 6 7 4 2 3 2 2" xfId="2352"/>
    <cellStyle name="Percent 6 7 4 2 3 3" xfId="2353"/>
    <cellStyle name="Percent 6 7 4 2 3 3 2" xfId="2354"/>
    <cellStyle name="Percent 6 7 4 2 3 3 2 2" xfId="2355"/>
    <cellStyle name="Percent 6 7 4 2 3 3 3" xfId="2356"/>
    <cellStyle name="Percent 6 7 4 2 3 4" xfId="2357"/>
    <cellStyle name="Percent 6 7 4 2 4" xfId="2358"/>
    <cellStyle name="Percent 6 7 4 3" xfId="2359"/>
    <cellStyle name="Percent 6 7 4 3 2" xfId="2360"/>
    <cellStyle name="Percent 6 7 4 4" xfId="2361"/>
    <cellStyle name="Percent 6 7 4 4 2" xfId="2362"/>
    <cellStyle name="Percent 6 7 4 4 2 2" xfId="2363"/>
    <cellStyle name="Percent 6 7 4 4 3" xfId="2364"/>
    <cellStyle name="Percent 6 7 4 4 3 2" xfId="2365"/>
    <cellStyle name="Percent 6 7 4 4 3 2 2" xfId="2366"/>
    <cellStyle name="Percent 6 7 4 4 3 3" xfId="2367"/>
    <cellStyle name="Percent 6 7 4 4 4" xfId="2368"/>
    <cellStyle name="Percent 6 7 4 5" xfId="2369"/>
    <cellStyle name="Percent 6 7 5" xfId="2370"/>
    <cellStyle name="Percent 6 8" xfId="2371"/>
    <cellStyle name="Percent 6 9" xfId="3115"/>
    <cellStyle name="Percent 6 9 10" xfId="25483"/>
    <cellStyle name="Percent 6 9 11" xfId="61018"/>
    <cellStyle name="Percent 6 9 2" xfId="4915"/>
    <cellStyle name="Percent 6 9 2 2" xfId="17561"/>
    <cellStyle name="Percent 6 9 2 2 2" xfId="52777"/>
    <cellStyle name="Percent 6 9 2 2 3" xfId="30166"/>
    <cellStyle name="Percent 6 9 2 3" xfId="14007"/>
    <cellStyle name="Percent 6 9 2 3 2" xfId="49225"/>
    <cellStyle name="Percent 6 9 2 4" xfId="40180"/>
    <cellStyle name="Percent 6 9 2 5" xfId="26614"/>
    <cellStyle name="Percent 6 9 3" xfId="6385"/>
    <cellStyle name="Percent 6 9 3 2" xfId="19015"/>
    <cellStyle name="Percent 6 9 3 2 2" xfId="54231"/>
    <cellStyle name="Percent 6 9 3 3" xfId="41634"/>
    <cellStyle name="Percent 6 9 3 4" xfId="31620"/>
    <cellStyle name="Percent 6 9 4" xfId="7844"/>
    <cellStyle name="Percent 6 9 4 2" xfId="20469"/>
    <cellStyle name="Percent 6 9 4 2 2" xfId="55685"/>
    <cellStyle name="Percent 6 9 4 3" xfId="43088"/>
    <cellStyle name="Percent 6 9 4 4" xfId="33074"/>
    <cellStyle name="Percent 6 9 5" xfId="9625"/>
    <cellStyle name="Percent 6 9 5 2" xfId="22245"/>
    <cellStyle name="Percent 6 9 5 2 2" xfId="57461"/>
    <cellStyle name="Percent 6 9 5 3" xfId="44864"/>
    <cellStyle name="Percent 6 9 5 4" xfId="34850"/>
    <cellStyle name="Percent 6 9 6" xfId="11418"/>
    <cellStyle name="Percent 6 9 6 2" xfId="24021"/>
    <cellStyle name="Percent 6 9 6 2 2" xfId="59237"/>
    <cellStyle name="Percent 6 9 6 3" xfId="46640"/>
    <cellStyle name="Percent 6 9 6 4" xfId="36626"/>
    <cellStyle name="Percent 6 9 7" xfId="15785"/>
    <cellStyle name="Percent 6 9 7 2" xfId="51001"/>
    <cellStyle name="Percent 6 9 7 3" xfId="28390"/>
    <cellStyle name="Percent 6 9 8" xfId="12876"/>
    <cellStyle name="Percent 6 9 8 2" xfId="48094"/>
    <cellStyle name="Percent 6 9 9" xfId="38404"/>
    <cellStyle name="Percent 7" xfId="60059"/>
    <cellStyle name="Percent 7 2" xfId="2372"/>
    <cellStyle name="Percent 8" xfId="2373"/>
    <cellStyle name="Percent 8 2" xfId="2374"/>
    <cellStyle name="Percent 8 2 2" xfId="2375"/>
    <cellStyle name="Percent 8 3" xfId="2376"/>
    <cellStyle name="Percent 8 3 2" xfId="2377"/>
    <cellStyle name="Percent 8 3 2 2" xfId="2378"/>
    <cellStyle name="Percent 8 3 3" xfId="2379"/>
    <cellStyle name="Percent 8 4" xfId="2380"/>
    <cellStyle name="Percent 8 4 2" xfId="2381"/>
    <cellStyle name="Percent 8 5" xfId="2382"/>
    <cellStyle name="Percent 8 5 2" xfId="2383"/>
    <cellStyle name="Percent 8 5 2 2" xfId="2384"/>
    <cellStyle name="Percent 8 5 3" xfId="2385"/>
    <cellStyle name="Percent 8 5 3 2" xfId="2386"/>
    <cellStyle name="Percent 8 5 4" xfId="2387"/>
    <cellStyle name="Percent 8 5 4 2" xfId="2388"/>
    <cellStyle name="Percent 8 5 4 2 2" xfId="2389"/>
    <cellStyle name="Percent 8 5 4 2 2 2" xfId="2390"/>
    <cellStyle name="Percent 8 5 4 2 3" xfId="2391"/>
    <cellStyle name="Percent 8 5 4 2 3 2" xfId="2392"/>
    <cellStyle name="Percent 8 5 4 2 3 2 2" xfId="2393"/>
    <cellStyle name="Percent 8 5 4 2 3 3" xfId="2394"/>
    <cellStyle name="Percent 8 5 4 2 3 3 2" xfId="2395"/>
    <cellStyle name="Percent 8 5 4 2 3 3 2 2" xfId="2396"/>
    <cellStyle name="Percent 8 5 4 2 3 3 3" xfId="2397"/>
    <cellStyle name="Percent 8 5 4 2 3 4" xfId="2398"/>
    <cellStyle name="Percent 8 5 4 2 4" xfId="2399"/>
    <cellStyle name="Percent 8 5 4 3" xfId="2400"/>
    <cellStyle name="Percent 8 5 4 3 2" xfId="2401"/>
    <cellStyle name="Percent 8 5 4 4" xfId="2402"/>
    <cellStyle name="Percent 8 5 4 4 2" xfId="2403"/>
    <cellStyle name="Percent 8 5 4 4 2 2" xfId="2404"/>
    <cellStyle name="Percent 8 5 4 4 3" xfId="2405"/>
    <cellStyle name="Percent 8 5 4 4 3 2" xfId="2406"/>
    <cellStyle name="Percent 8 5 4 4 3 2 2" xfId="2407"/>
    <cellStyle name="Percent 8 5 4 4 3 3" xfId="2408"/>
    <cellStyle name="Percent 8 5 4 4 4" xfId="2409"/>
    <cellStyle name="Percent 8 5 4 5" xfId="2410"/>
    <cellStyle name="Percent 8 5 5" xfId="2411"/>
    <cellStyle name="Percent 8 6" xfId="2412"/>
    <cellStyle name="Percent 9" xfId="2413"/>
    <cellStyle name="Percent 9 10" xfId="2466"/>
    <cellStyle name="Percent 9 10 10" xfId="25995"/>
    <cellStyle name="Percent 9 10 11" xfId="60399"/>
    <cellStyle name="Percent 9 10 2" xfId="4296"/>
    <cellStyle name="Percent 9 10 2 2" xfId="16942"/>
    <cellStyle name="Percent 9 10 2 2 2" xfId="52158"/>
    <cellStyle name="Percent 9 10 2 3" xfId="39561"/>
    <cellStyle name="Percent 9 10 2 4" xfId="29547"/>
    <cellStyle name="Percent 9 10 3" xfId="5766"/>
    <cellStyle name="Percent 9 10 3 2" xfId="18396"/>
    <cellStyle name="Percent 9 10 3 2 2" xfId="53612"/>
    <cellStyle name="Percent 9 10 3 3" xfId="41015"/>
    <cellStyle name="Percent 9 10 3 4" xfId="31001"/>
    <cellStyle name="Percent 9 10 4" xfId="7225"/>
    <cellStyle name="Percent 9 10 4 2" xfId="19850"/>
    <cellStyle name="Percent 9 10 4 2 2" xfId="55066"/>
    <cellStyle name="Percent 9 10 4 3" xfId="42469"/>
    <cellStyle name="Percent 9 10 4 4" xfId="32455"/>
    <cellStyle name="Percent 9 10 5" xfId="9006"/>
    <cellStyle name="Percent 9 10 5 2" xfId="21626"/>
    <cellStyle name="Percent 9 10 5 2 2" xfId="56842"/>
    <cellStyle name="Percent 9 10 5 3" xfId="44245"/>
    <cellStyle name="Percent 9 10 5 4" xfId="34231"/>
    <cellStyle name="Percent 9 10 6" xfId="10799"/>
    <cellStyle name="Percent 9 10 6 2" xfId="23402"/>
    <cellStyle name="Percent 9 10 6 2 2" xfId="58618"/>
    <cellStyle name="Percent 9 10 6 3" xfId="46021"/>
    <cellStyle name="Percent 9 10 6 4" xfId="36007"/>
    <cellStyle name="Percent 9 10 7" xfId="15166"/>
    <cellStyle name="Percent 9 10 7 2" xfId="50382"/>
    <cellStyle name="Percent 9 10 7 3" xfId="27771"/>
    <cellStyle name="Percent 9 10 8" xfId="13388"/>
    <cellStyle name="Percent 9 10 8 2" xfId="48606"/>
    <cellStyle name="Percent 9 10 9" xfId="37785"/>
    <cellStyle name="Percent 9 11" xfId="3633"/>
    <cellStyle name="Percent 9 11 2" xfId="8357"/>
    <cellStyle name="Percent 9 11 2 2" xfId="20982"/>
    <cellStyle name="Percent 9 11 2 2 2" xfId="56198"/>
    <cellStyle name="Percent 9 11 2 3" xfId="43601"/>
    <cellStyle name="Percent 9 11 2 4" xfId="33587"/>
    <cellStyle name="Percent 9 11 3" xfId="10138"/>
    <cellStyle name="Percent 9 11 3 2" xfId="22758"/>
    <cellStyle name="Percent 9 11 3 2 2" xfId="57974"/>
    <cellStyle name="Percent 9 11 3 3" xfId="45377"/>
    <cellStyle name="Percent 9 11 3 4" xfId="35363"/>
    <cellStyle name="Percent 9 11 4" xfId="11933"/>
    <cellStyle name="Percent 9 11 4 2" xfId="24534"/>
    <cellStyle name="Percent 9 11 4 2 2" xfId="59750"/>
    <cellStyle name="Percent 9 11 4 3" xfId="47153"/>
    <cellStyle name="Percent 9 11 4 4" xfId="37139"/>
    <cellStyle name="Percent 9 11 5" xfId="16298"/>
    <cellStyle name="Percent 9 11 5 2" xfId="51514"/>
    <cellStyle name="Percent 9 11 5 3" xfId="28903"/>
    <cellStyle name="Percent 9 11 6" xfId="14520"/>
    <cellStyle name="Percent 9 11 6 2" xfId="49738"/>
    <cellStyle name="Percent 9 11 7" xfId="38917"/>
    <cellStyle name="Percent 9 11 8" xfId="27127"/>
    <cellStyle name="Percent 9 12" xfId="3958"/>
    <cellStyle name="Percent 9 12 2" xfId="16620"/>
    <cellStyle name="Percent 9 12 2 2" xfId="51836"/>
    <cellStyle name="Percent 9 12 2 3" xfId="29225"/>
    <cellStyle name="Percent 9 12 3" xfId="13066"/>
    <cellStyle name="Percent 9 12 3 2" xfId="48284"/>
    <cellStyle name="Percent 9 12 4" xfId="39239"/>
    <cellStyle name="Percent 9 12 5" xfId="25673"/>
    <cellStyle name="Percent 9 13" xfId="5444"/>
    <cellStyle name="Percent 9 13 2" xfId="18074"/>
    <cellStyle name="Percent 9 13 2 2" xfId="53290"/>
    <cellStyle name="Percent 9 13 3" xfId="40693"/>
    <cellStyle name="Percent 9 13 4" xfId="30679"/>
    <cellStyle name="Percent 9 14" xfId="6900"/>
    <cellStyle name="Percent 9 14 2" xfId="19528"/>
    <cellStyle name="Percent 9 14 2 2" xfId="54744"/>
    <cellStyle name="Percent 9 14 3" xfId="42147"/>
    <cellStyle name="Percent 9 14 4" xfId="32133"/>
    <cellStyle name="Percent 9 15" xfId="8682"/>
    <cellStyle name="Percent 9 15 2" xfId="21304"/>
    <cellStyle name="Percent 9 15 2 2" xfId="56520"/>
    <cellStyle name="Percent 9 15 3" xfId="43923"/>
    <cellStyle name="Percent 9 15 4" xfId="33909"/>
    <cellStyle name="Percent 9 16" xfId="10771"/>
    <cellStyle name="Percent 9 16 2" xfId="23381"/>
    <cellStyle name="Percent 9 16 2 2" xfId="58597"/>
    <cellStyle name="Percent 9 16 3" xfId="46000"/>
    <cellStyle name="Percent 9 16 4" xfId="35986"/>
    <cellStyle name="Percent 9 17" xfId="14843"/>
    <cellStyle name="Percent 9 17 2" xfId="50060"/>
    <cellStyle name="Percent 9 17 3" xfId="27449"/>
    <cellStyle name="Percent 9 18" xfId="12257"/>
    <cellStyle name="Percent 9 18 2" xfId="47475"/>
    <cellStyle name="Percent 9 19" xfId="37462"/>
    <cellStyle name="Percent 9 2" xfId="2414"/>
    <cellStyle name="Percent 9 2 2" xfId="2415"/>
    <cellStyle name="Percent 9 2 2 2" xfId="2416"/>
    <cellStyle name="Percent 9 2 3" xfId="2417"/>
    <cellStyle name="Percent 9 2 3 2" xfId="2418"/>
    <cellStyle name="Percent 9 2 3 2 2" xfId="2419"/>
    <cellStyle name="Percent 9 2 3 3" xfId="2420"/>
    <cellStyle name="Percent 9 2 3 3 2" xfId="2421"/>
    <cellStyle name="Percent 9 2 3 3 2 2" xfId="2422"/>
    <cellStyle name="Percent 9 2 3 3 3" xfId="2423"/>
    <cellStyle name="Percent 9 2 3 4" xfId="2424"/>
    <cellStyle name="Percent 9 2 4" xfId="2425"/>
    <cellStyle name="Percent 9 20" xfId="24864"/>
    <cellStyle name="Percent 9 21" xfId="60077"/>
    <cellStyle name="Percent 9 3" xfId="2426"/>
    <cellStyle name="Percent 9 3 2" xfId="2427"/>
    <cellStyle name="Percent 9 4" xfId="2428"/>
    <cellStyle name="Percent 9 4 2" xfId="2429"/>
    <cellStyle name="Percent 9 4 2 2" xfId="2430"/>
    <cellStyle name="Percent 9 4 3" xfId="2431"/>
    <cellStyle name="Percent 9 4 3 2" xfId="2432"/>
    <cellStyle name="Percent 9 4 3 2 2" xfId="2433"/>
    <cellStyle name="Percent 9 4 3 3" xfId="2434"/>
    <cellStyle name="Percent 9 4 4" xfId="2435"/>
    <cellStyle name="Percent 9 5" xfId="2436"/>
    <cellStyle name="Percent 9 5 10" xfId="6974"/>
    <cellStyle name="Percent 9 5 10 2" xfId="19600"/>
    <cellStyle name="Percent 9 5 10 2 2" xfId="54816"/>
    <cellStyle name="Percent 9 5 10 3" xfId="42219"/>
    <cellStyle name="Percent 9 5 10 4" xfId="32205"/>
    <cellStyle name="Percent 9 5 11" xfId="8755"/>
    <cellStyle name="Percent 9 5 11 2" xfId="21376"/>
    <cellStyle name="Percent 9 5 11 2 2" xfId="56592"/>
    <cellStyle name="Percent 9 5 11 3" xfId="43995"/>
    <cellStyle name="Percent 9 5 11 4" xfId="33981"/>
    <cellStyle name="Percent 9 5 12" xfId="10774"/>
    <cellStyle name="Percent 9 5 12 2" xfId="23383"/>
    <cellStyle name="Percent 9 5 12 2 2" xfId="58599"/>
    <cellStyle name="Percent 9 5 12 3" xfId="46002"/>
    <cellStyle name="Percent 9 5 12 4" xfId="35988"/>
    <cellStyle name="Percent 9 5 13" xfId="14915"/>
    <cellStyle name="Percent 9 5 13 2" xfId="50132"/>
    <cellStyle name="Percent 9 5 13 3" xfId="27521"/>
    <cellStyle name="Percent 9 5 14" xfId="12329"/>
    <cellStyle name="Percent 9 5 14 2" xfId="47547"/>
    <cellStyle name="Percent 9 5 15" xfId="37534"/>
    <cellStyle name="Percent 9 5 16" xfId="24936"/>
    <cellStyle name="Percent 9 5 17" xfId="60149"/>
    <cellStyle name="Percent 9 5 2" xfId="2437"/>
    <cellStyle name="Percent 9 5 2 10" xfId="10775"/>
    <cellStyle name="Percent 9 5 2 10 2" xfId="23384"/>
    <cellStyle name="Percent 9 5 2 10 2 2" xfId="58600"/>
    <cellStyle name="Percent 9 5 2 10 3" xfId="46003"/>
    <cellStyle name="Percent 9 5 2 10 4" xfId="35989"/>
    <cellStyle name="Percent 9 5 2 11" xfId="15070"/>
    <cellStyle name="Percent 9 5 2 11 2" xfId="50286"/>
    <cellStyle name="Percent 9 5 2 11 3" xfId="27675"/>
    <cellStyle name="Percent 9 5 2 12" xfId="12483"/>
    <cellStyle name="Percent 9 5 2 12 2" xfId="47701"/>
    <cellStyle name="Percent 9 5 2 13" xfId="37689"/>
    <cellStyle name="Percent 9 5 2 14" xfId="25090"/>
    <cellStyle name="Percent 9 5 2 15" xfId="60303"/>
    <cellStyle name="Percent 9 5 2 2" xfId="3206"/>
    <cellStyle name="Percent 9 5 2 2 10" xfId="25574"/>
    <cellStyle name="Percent 9 5 2 2 11" xfId="61109"/>
    <cellStyle name="Percent 9 5 2 2 2" xfId="5006"/>
    <cellStyle name="Percent 9 5 2 2 2 2" xfId="17652"/>
    <cellStyle name="Percent 9 5 2 2 2 2 2" xfId="52868"/>
    <cellStyle name="Percent 9 5 2 2 2 2 3" xfId="30257"/>
    <cellStyle name="Percent 9 5 2 2 2 3" xfId="14098"/>
    <cellStyle name="Percent 9 5 2 2 2 3 2" xfId="49316"/>
    <cellStyle name="Percent 9 5 2 2 2 4" xfId="40271"/>
    <cellStyle name="Percent 9 5 2 2 2 5" xfId="26705"/>
    <cellStyle name="Percent 9 5 2 2 3" xfId="6476"/>
    <cellStyle name="Percent 9 5 2 2 3 2" xfId="19106"/>
    <cellStyle name="Percent 9 5 2 2 3 2 2" xfId="54322"/>
    <cellStyle name="Percent 9 5 2 2 3 3" xfId="41725"/>
    <cellStyle name="Percent 9 5 2 2 3 4" xfId="31711"/>
    <cellStyle name="Percent 9 5 2 2 4" xfId="7935"/>
    <cellStyle name="Percent 9 5 2 2 4 2" xfId="20560"/>
    <cellStyle name="Percent 9 5 2 2 4 2 2" xfId="55776"/>
    <cellStyle name="Percent 9 5 2 2 4 3" xfId="43179"/>
    <cellStyle name="Percent 9 5 2 2 4 4" xfId="33165"/>
    <cellStyle name="Percent 9 5 2 2 5" xfId="9716"/>
    <cellStyle name="Percent 9 5 2 2 5 2" xfId="22336"/>
    <cellStyle name="Percent 9 5 2 2 5 2 2" xfId="57552"/>
    <cellStyle name="Percent 9 5 2 2 5 3" xfId="44955"/>
    <cellStyle name="Percent 9 5 2 2 5 4" xfId="34941"/>
    <cellStyle name="Percent 9 5 2 2 6" xfId="11509"/>
    <cellStyle name="Percent 9 5 2 2 6 2" xfId="24112"/>
    <cellStyle name="Percent 9 5 2 2 6 2 2" xfId="59328"/>
    <cellStyle name="Percent 9 5 2 2 6 3" xfId="46731"/>
    <cellStyle name="Percent 9 5 2 2 6 4" xfId="36717"/>
    <cellStyle name="Percent 9 5 2 2 7" xfId="15876"/>
    <cellStyle name="Percent 9 5 2 2 7 2" xfId="51092"/>
    <cellStyle name="Percent 9 5 2 2 7 3" xfId="28481"/>
    <cellStyle name="Percent 9 5 2 2 8" xfId="12967"/>
    <cellStyle name="Percent 9 5 2 2 8 2" xfId="48185"/>
    <cellStyle name="Percent 9 5 2 2 9" xfId="38495"/>
    <cellStyle name="Percent 9 5 2 3" xfId="3535"/>
    <cellStyle name="Percent 9 5 2 3 10" xfId="27030"/>
    <cellStyle name="Percent 9 5 2 3 11" xfId="61434"/>
    <cellStyle name="Percent 9 5 2 3 2" xfId="5331"/>
    <cellStyle name="Percent 9 5 2 3 2 2" xfId="17977"/>
    <cellStyle name="Percent 9 5 2 3 2 2 2" xfId="53193"/>
    <cellStyle name="Percent 9 5 2 3 2 3" xfId="40596"/>
    <cellStyle name="Percent 9 5 2 3 2 4" xfId="30582"/>
    <cellStyle name="Percent 9 5 2 3 3" xfId="6801"/>
    <cellStyle name="Percent 9 5 2 3 3 2" xfId="19431"/>
    <cellStyle name="Percent 9 5 2 3 3 2 2" xfId="54647"/>
    <cellStyle name="Percent 9 5 2 3 3 3" xfId="42050"/>
    <cellStyle name="Percent 9 5 2 3 3 4" xfId="32036"/>
    <cellStyle name="Percent 9 5 2 3 4" xfId="8260"/>
    <cellStyle name="Percent 9 5 2 3 4 2" xfId="20885"/>
    <cellStyle name="Percent 9 5 2 3 4 2 2" xfId="56101"/>
    <cellStyle name="Percent 9 5 2 3 4 3" xfId="43504"/>
    <cellStyle name="Percent 9 5 2 3 4 4" xfId="33490"/>
    <cellStyle name="Percent 9 5 2 3 5" xfId="10041"/>
    <cellStyle name="Percent 9 5 2 3 5 2" xfId="22661"/>
    <cellStyle name="Percent 9 5 2 3 5 2 2" xfId="57877"/>
    <cellStyle name="Percent 9 5 2 3 5 3" xfId="45280"/>
    <cellStyle name="Percent 9 5 2 3 5 4" xfId="35266"/>
    <cellStyle name="Percent 9 5 2 3 6" xfId="11834"/>
    <cellStyle name="Percent 9 5 2 3 6 2" xfId="24437"/>
    <cellStyle name="Percent 9 5 2 3 6 2 2" xfId="59653"/>
    <cellStyle name="Percent 9 5 2 3 6 3" xfId="47056"/>
    <cellStyle name="Percent 9 5 2 3 6 4" xfId="37042"/>
    <cellStyle name="Percent 9 5 2 3 7" xfId="16201"/>
    <cellStyle name="Percent 9 5 2 3 7 2" xfId="51417"/>
    <cellStyle name="Percent 9 5 2 3 7 3" xfId="28806"/>
    <cellStyle name="Percent 9 5 2 3 8" xfId="14423"/>
    <cellStyle name="Percent 9 5 2 3 8 2" xfId="49641"/>
    <cellStyle name="Percent 9 5 2 3 9" xfId="38820"/>
    <cellStyle name="Percent 9 5 2 4" xfId="2697"/>
    <cellStyle name="Percent 9 5 2 4 10" xfId="26221"/>
    <cellStyle name="Percent 9 5 2 4 11" xfId="60625"/>
    <cellStyle name="Percent 9 5 2 4 2" xfId="4522"/>
    <cellStyle name="Percent 9 5 2 4 2 2" xfId="17168"/>
    <cellStyle name="Percent 9 5 2 4 2 2 2" xfId="52384"/>
    <cellStyle name="Percent 9 5 2 4 2 3" xfId="39787"/>
    <cellStyle name="Percent 9 5 2 4 2 4" xfId="29773"/>
    <cellStyle name="Percent 9 5 2 4 3" xfId="5992"/>
    <cellStyle name="Percent 9 5 2 4 3 2" xfId="18622"/>
    <cellStyle name="Percent 9 5 2 4 3 2 2" xfId="53838"/>
    <cellStyle name="Percent 9 5 2 4 3 3" xfId="41241"/>
    <cellStyle name="Percent 9 5 2 4 3 4" xfId="31227"/>
    <cellStyle name="Percent 9 5 2 4 4" xfId="7451"/>
    <cellStyle name="Percent 9 5 2 4 4 2" xfId="20076"/>
    <cellStyle name="Percent 9 5 2 4 4 2 2" xfId="55292"/>
    <cellStyle name="Percent 9 5 2 4 4 3" xfId="42695"/>
    <cellStyle name="Percent 9 5 2 4 4 4" xfId="32681"/>
    <cellStyle name="Percent 9 5 2 4 5" xfId="9232"/>
    <cellStyle name="Percent 9 5 2 4 5 2" xfId="21852"/>
    <cellStyle name="Percent 9 5 2 4 5 2 2" xfId="57068"/>
    <cellStyle name="Percent 9 5 2 4 5 3" xfId="44471"/>
    <cellStyle name="Percent 9 5 2 4 5 4" xfId="34457"/>
    <cellStyle name="Percent 9 5 2 4 6" xfId="11025"/>
    <cellStyle name="Percent 9 5 2 4 6 2" xfId="23628"/>
    <cellStyle name="Percent 9 5 2 4 6 2 2" xfId="58844"/>
    <cellStyle name="Percent 9 5 2 4 6 3" xfId="46247"/>
    <cellStyle name="Percent 9 5 2 4 6 4" xfId="36233"/>
    <cellStyle name="Percent 9 5 2 4 7" xfId="15392"/>
    <cellStyle name="Percent 9 5 2 4 7 2" xfId="50608"/>
    <cellStyle name="Percent 9 5 2 4 7 3" xfId="27997"/>
    <cellStyle name="Percent 9 5 2 4 8" xfId="13614"/>
    <cellStyle name="Percent 9 5 2 4 8 2" xfId="48832"/>
    <cellStyle name="Percent 9 5 2 4 9" xfId="38011"/>
    <cellStyle name="Percent 9 5 2 5" xfId="3860"/>
    <cellStyle name="Percent 9 5 2 5 2" xfId="8583"/>
    <cellStyle name="Percent 9 5 2 5 2 2" xfId="21208"/>
    <cellStyle name="Percent 9 5 2 5 2 2 2" xfId="56424"/>
    <cellStyle name="Percent 9 5 2 5 2 3" xfId="43827"/>
    <cellStyle name="Percent 9 5 2 5 2 4" xfId="33813"/>
    <cellStyle name="Percent 9 5 2 5 3" xfId="10364"/>
    <cellStyle name="Percent 9 5 2 5 3 2" xfId="22984"/>
    <cellStyle name="Percent 9 5 2 5 3 2 2" xfId="58200"/>
    <cellStyle name="Percent 9 5 2 5 3 3" xfId="45603"/>
    <cellStyle name="Percent 9 5 2 5 3 4" xfId="35589"/>
    <cellStyle name="Percent 9 5 2 5 4" xfId="12159"/>
    <cellStyle name="Percent 9 5 2 5 4 2" xfId="24760"/>
    <cellStyle name="Percent 9 5 2 5 4 2 2" xfId="59976"/>
    <cellStyle name="Percent 9 5 2 5 4 3" xfId="47379"/>
    <cellStyle name="Percent 9 5 2 5 4 4" xfId="37365"/>
    <cellStyle name="Percent 9 5 2 5 5" xfId="16524"/>
    <cellStyle name="Percent 9 5 2 5 5 2" xfId="51740"/>
    <cellStyle name="Percent 9 5 2 5 5 3" xfId="29129"/>
    <cellStyle name="Percent 9 5 2 5 6" xfId="14746"/>
    <cellStyle name="Percent 9 5 2 5 6 2" xfId="49964"/>
    <cellStyle name="Percent 9 5 2 5 7" xfId="39143"/>
    <cellStyle name="Percent 9 5 2 5 8" xfId="27353"/>
    <cellStyle name="Percent 9 5 2 6" xfId="4200"/>
    <cellStyle name="Percent 9 5 2 6 2" xfId="16846"/>
    <cellStyle name="Percent 9 5 2 6 2 2" xfId="52062"/>
    <cellStyle name="Percent 9 5 2 6 2 3" xfId="29451"/>
    <cellStyle name="Percent 9 5 2 6 3" xfId="13292"/>
    <cellStyle name="Percent 9 5 2 6 3 2" xfId="48510"/>
    <cellStyle name="Percent 9 5 2 6 4" xfId="39465"/>
    <cellStyle name="Percent 9 5 2 6 5" xfId="25899"/>
    <cellStyle name="Percent 9 5 2 7" xfId="5670"/>
    <cellStyle name="Percent 9 5 2 7 2" xfId="18300"/>
    <cellStyle name="Percent 9 5 2 7 2 2" xfId="53516"/>
    <cellStyle name="Percent 9 5 2 7 3" xfId="40919"/>
    <cellStyle name="Percent 9 5 2 7 4" xfId="30905"/>
    <cellStyle name="Percent 9 5 2 8" xfId="7129"/>
    <cellStyle name="Percent 9 5 2 8 2" xfId="19754"/>
    <cellStyle name="Percent 9 5 2 8 2 2" xfId="54970"/>
    <cellStyle name="Percent 9 5 2 8 3" xfId="42373"/>
    <cellStyle name="Percent 9 5 2 8 4" xfId="32359"/>
    <cellStyle name="Percent 9 5 2 9" xfId="8910"/>
    <cellStyle name="Percent 9 5 2 9 2" xfId="21530"/>
    <cellStyle name="Percent 9 5 2 9 2 2" xfId="56746"/>
    <cellStyle name="Percent 9 5 2 9 3" xfId="44149"/>
    <cellStyle name="Percent 9 5 2 9 4" xfId="34135"/>
    <cellStyle name="Percent 9 5 3" xfId="3045"/>
    <cellStyle name="Percent 9 5 3 10" xfId="25417"/>
    <cellStyle name="Percent 9 5 3 11" xfId="60952"/>
    <cellStyle name="Percent 9 5 3 2" xfId="4849"/>
    <cellStyle name="Percent 9 5 3 2 2" xfId="17495"/>
    <cellStyle name="Percent 9 5 3 2 2 2" xfId="52711"/>
    <cellStyle name="Percent 9 5 3 2 2 3" xfId="30100"/>
    <cellStyle name="Percent 9 5 3 2 3" xfId="13941"/>
    <cellStyle name="Percent 9 5 3 2 3 2" xfId="49159"/>
    <cellStyle name="Percent 9 5 3 2 4" xfId="40114"/>
    <cellStyle name="Percent 9 5 3 2 5" xfId="26548"/>
    <cellStyle name="Percent 9 5 3 3" xfId="6319"/>
    <cellStyle name="Percent 9 5 3 3 2" xfId="18949"/>
    <cellStyle name="Percent 9 5 3 3 2 2" xfId="54165"/>
    <cellStyle name="Percent 9 5 3 3 3" xfId="41568"/>
    <cellStyle name="Percent 9 5 3 3 4" xfId="31554"/>
    <cellStyle name="Percent 9 5 3 4" xfId="7778"/>
    <cellStyle name="Percent 9 5 3 4 2" xfId="20403"/>
    <cellStyle name="Percent 9 5 3 4 2 2" xfId="55619"/>
    <cellStyle name="Percent 9 5 3 4 3" xfId="43022"/>
    <cellStyle name="Percent 9 5 3 4 4" xfId="33008"/>
    <cellStyle name="Percent 9 5 3 5" xfId="9559"/>
    <cellStyle name="Percent 9 5 3 5 2" xfId="22179"/>
    <cellStyle name="Percent 9 5 3 5 2 2" xfId="57395"/>
    <cellStyle name="Percent 9 5 3 5 3" xfId="44798"/>
    <cellStyle name="Percent 9 5 3 5 4" xfId="34784"/>
    <cellStyle name="Percent 9 5 3 6" xfId="11352"/>
    <cellStyle name="Percent 9 5 3 6 2" xfId="23955"/>
    <cellStyle name="Percent 9 5 3 6 2 2" xfId="59171"/>
    <cellStyle name="Percent 9 5 3 6 3" xfId="46574"/>
    <cellStyle name="Percent 9 5 3 6 4" xfId="36560"/>
    <cellStyle name="Percent 9 5 3 7" xfId="15719"/>
    <cellStyle name="Percent 9 5 3 7 2" xfId="50935"/>
    <cellStyle name="Percent 9 5 3 7 3" xfId="28324"/>
    <cellStyle name="Percent 9 5 3 8" xfId="12810"/>
    <cellStyle name="Percent 9 5 3 8 2" xfId="48028"/>
    <cellStyle name="Percent 9 5 3 9" xfId="38338"/>
    <cellStyle name="Percent 9 5 4" xfId="2873"/>
    <cellStyle name="Percent 9 5 4 10" xfId="25258"/>
    <cellStyle name="Percent 9 5 4 11" xfId="60793"/>
    <cellStyle name="Percent 9 5 4 2" xfId="4690"/>
    <cellStyle name="Percent 9 5 4 2 2" xfId="17336"/>
    <cellStyle name="Percent 9 5 4 2 2 2" xfId="52552"/>
    <cellStyle name="Percent 9 5 4 2 2 3" xfId="29941"/>
    <cellStyle name="Percent 9 5 4 2 3" xfId="13782"/>
    <cellStyle name="Percent 9 5 4 2 3 2" xfId="49000"/>
    <cellStyle name="Percent 9 5 4 2 4" xfId="39955"/>
    <cellStyle name="Percent 9 5 4 2 5" xfId="26389"/>
    <cellStyle name="Percent 9 5 4 3" xfId="6160"/>
    <cellStyle name="Percent 9 5 4 3 2" xfId="18790"/>
    <cellStyle name="Percent 9 5 4 3 2 2" xfId="54006"/>
    <cellStyle name="Percent 9 5 4 3 3" xfId="41409"/>
    <cellStyle name="Percent 9 5 4 3 4" xfId="31395"/>
    <cellStyle name="Percent 9 5 4 4" xfId="7619"/>
    <cellStyle name="Percent 9 5 4 4 2" xfId="20244"/>
    <cellStyle name="Percent 9 5 4 4 2 2" xfId="55460"/>
    <cellStyle name="Percent 9 5 4 4 3" xfId="42863"/>
    <cellStyle name="Percent 9 5 4 4 4" xfId="32849"/>
    <cellStyle name="Percent 9 5 4 5" xfId="9400"/>
    <cellStyle name="Percent 9 5 4 5 2" xfId="22020"/>
    <cellStyle name="Percent 9 5 4 5 2 2" xfId="57236"/>
    <cellStyle name="Percent 9 5 4 5 3" xfId="44639"/>
    <cellStyle name="Percent 9 5 4 5 4" xfId="34625"/>
    <cellStyle name="Percent 9 5 4 6" xfId="11193"/>
    <cellStyle name="Percent 9 5 4 6 2" xfId="23796"/>
    <cellStyle name="Percent 9 5 4 6 2 2" xfId="59012"/>
    <cellStyle name="Percent 9 5 4 6 3" xfId="46415"/>
    <cellStyle name="Percent 9 5 4 6 4" xfId="36401"/>
    <cellStyle name="Percent 9 5 4 7" xfId="15560"/>
    <cellStyle name="Percent 9 5 4 7 2" xfId="50776"/>
    <cellStyle name="Percent 9 5 4 7 3" xfId="28165"/>
    <cellStyle name="Percent 9 5 4 8" xfId="12651"/>
    <cellStyle name="Percent 9 5 4 8 2" xfId="47869"/>
    <cellStyle name="Percent 9 5 4 9" xfId="38179"/>
    <cellStyle name="Percent 9 5 5" xfId="3381"/>
    <cellStyle name="Percent 9 5 5 10" xfId="26876"/>
    <cellStyle name="Percent 9 5 5 11" xfId="61280"/>
    <cellStyle name="Percent 9 5 5 2" xfId="5177"/>
    <cellStyle name="Percent 9 5 5 2 2" xfId="17823"/>
    <cellStyle name="Percent 9 5 5 2 2 2" xfId="53039"/>
    <cellStyle name="Percent 9 5 5 2 3" xfId="40442"/>
    <cellStyle name="Percent 9 5 5 2 4" xfId="30428"/>
    <cellStyle name="Percent 9 5 5 3" xfId="6647"/>
    <cellStyle name="Percent 9 5 5 3 2" xfId="19277"/>
    <cellStyle name="Percent 9 5 5 3 2 2" xfId="54493"/>
    <cellStyle name="Percent 9 5 5 3 3" xfId="41896"/>
    <cellStyle name="Percent 9 5 5 3 4" xfId="31882"/>
    <cellStyle name="Percent 9 5 5 4" xfId="8106"/>
    <cellStyle name="Percent 9 5 5 4 2" xfId="20731"/>
    <cellStyle name="Percent 9 5 5 4 2 2" xfId="55947"/>
    <cellStyle name="Percent 9 5 5 4 3" xfId="43350"/>
    <cellStyle name="Percent 9 5 5 4 4" xfId="33336"/>
    <cellStyle name="Percent 9 5 5 5" xfId="9887"/>
    <cellStyle name="Percent 9 5 5 5 2" xfId="22507"/>
    <cellStyle name="Percent 9 5 5 5 2 2" xfId="57723"/>
    <cellStyle name="Percent 9 5 5 5 3" xfId="45126"/>
    <cellStyle name="Percent 9 5 5 5 4" xfId="35112"/>
    <cellStyle name="Percent 9 5 5 6" xfId="11680"/>
    <cellStyle name="Percent 9 5 5 6 2" xfId="24283"/>
    <cellStyle name="Percent 9 5 5 6 2 2" xfId="59499"/>
    <cellStyle name="Percent 9 5 5 6 3" xfId="46902"/>
    <cellStyle name="Percent 9 5 5 6 4" xfId="36888"/>
    <cellStyle name="Percent 9 5 5 7" xfId="16047"/>
    <cellStyle name="Percent 9 5 5 7 2" xfId="51263"/>
    <cellStyle name="Percent 9 5 5 7 3" xfId="28652"/>
    <cellStyle name="Percent 9 5 5 8" xfId="14269"/>
    <cellStyle name="Percent 9 5 5 8 2" xfId="49487"/>
    <cellStyle name="Percent 9 5 5 9" xfId="38666"/>
    <cellStyle name="Percent 9 5 6" xfId="2542"/>
    <cellStyle name="Percent 9 5 6 10" xfId="26067"/>
    <cellStyle name="Percent 9 5 6 11" xfId="60471"/>
    <cellStyle name="Percent 9 5 6 2" xfId="4368"/>
    <cellStyle name="Percent 9 5 6 2 2" xfId="17014"/>
    <cellStyle name="Percent 9 5 6 2 2 2" xfId="52230"/>
    <cellStyle name="Percent 9 5 6 2 3" xfId="39633"/>
    <cellStyle name="Percent 9 5 6 2 4" xfId="29619"/>
    <cellStyle name="Percent 9 5 6 3" xfId="5838"/>
    <cellStyle name="Percent 9 5 6 3 2" xfId="18468"/>
    <cellStyle name="Percent 9 5 6 3 2 2" xfId="53684"/>
    <cellStyle name="Percent 9 5 6 3 3" xfId="41087"/>
    <cellStyle name="Percent 9 5 6 3 4" xfId="31073"/>
    <cellStyle name="Percent 9 5 6 4" xfId="7297"/>
    <cellStyle name="Percent 9 5 6 4 2" xfId="19922"/>
    <cellStyle name="Percent 9 5 6 4 2 2" xfId="55138"/>
    <cellStyle name="Percent 9 5 6 4 3" xfId="42541"/>
    <cellStyle name="Percent 9 5 6 4 4" xfId="32527"/>
    <cellStyle name="Percent 9 5 6 5" xfId="9078"/>
    <cellStyle name="Percent 9 5 6 5 2" xfId="21698"/>
    <cellStyle name="Percent 9 5 6 5 2 2" xfId="56914"/>
    <cellStyle name="Percent 9 5 6 5 3" xfId="44317"/>
    <cellStyle name="Percent 9 5 6 5 4" xfId="34303"/>
    <cellStyle name="Percent 9 5 6 6" xfId="10871"/>
    <cellStyle name="Percent 9 5 6 6 2" xfId="23474"/>
    <cellStyle name="Percent 9 5 6 6 2 2" xfId="58690"/>
    <cellStyle name="Percent 9 5 6 6 3" xfId="46093"/>
    <cellStyle name="Percent 9 5 6 6 4" xfId="36079"/>
    <cellStyle name="Percent 9 5 6 7" xfId="15238"/>
    <cellStyle name="Percent 9 5 6 7 2" xfId="50454"/>
    <cellStyle name="Percent 9 5 6 7 3" xfId="27843"/>
    <cellStyle name="Percent 9 5 6 8" xfId="13460"/>
    <cellStyle name="Percent 9 5 6 8 2" xfId="48678"/>
    <cellStyle name="Percent 9 5 6 9" xfId="37857"/>
    <cellStyle name="Percent 9 5 7" xfId="3705"/>
    <cellStyle name="Percent 9 5 7 2" xfId="8429"/>
    <cellStyle name="Percent 9 5 7 2 2" xfId="21054"/>
    <cellStyle name="Percent 9 5 7 2 2 2" xfId="56270"/>
    <cellStyle name="Percent 9 5 7 2 3" xfId="43673"/>
    <cellStyle name="Percent 9 5 7 2 4" xfId="33659"/>
    <cellStyle name="Percent 9 5 7 3" xfId="10210"/>
    <cellStyle name="Percent 9 5 7 3 2" xfId="22830"/>
    <cellStyle name="Percent 9 5 7 3 2 2" xfId="58046"/>
    <cellStyle name="Percent 9 5 7 3 3" xfId="45449"/>
    <cellStyle name="Percent 9 5 7 3 4" xfId="35435"/>
    <cellStyle name="Percent 9 5 7 4" xfId="12005"/>
    <cellStyle name="Percent 9 5 7 4 2" xfId="24606"/>
    <cellStyle name="Percent 9 5 7 4 2 2" xfId="59822"/>
    <cellStyle name="Percent 9 5 7 4 3" xfId="47225"/>
    <cellStyle name="Percent 9 5 7 4 4" xfId="37211"/>
    <cellStyle name="Percent 9 5 7 5" xfId="16370"/>
    <cellStyle name="Percent 9 5 7 5 2" xfId="51586"/>
    <cellStyle name="Percent 9 5 7 5 3" xfId="28975"/>
    <cellStyle name="Percent 9 5 7 6" xfId="14592"/>
    <cellStyle name="Percent 9 5 7 6 2" xfId="49810"/>
    <cellStyle name="Percent 9 5 7 7" xfId="38989"/>
    <cellStyle name="Percent 9 5 7 8" xfId="27199"/>
    <cellStyle name="Percent 9 5 8" xfId="4041"/>
    <cellStyle name="Percent 9 5 8 2" xfId="16692"/>
    <cellStyle name="Percent 9 5 8 2 2" xfId="51908"/>
    <cellStyle name="Percent 9 5 8 2 3" xfId="29297"/>
    <cellStyle name="Percent 9 5 8 3" xfId="13138"/>
    <cellStyle name="Percent 9 5 8 3 2" xfId="48356"/>
    <cellStyle name="Percent 9 5 8 4" xfId="39311"/>
    <cellStyle name="Percent 9 5 8 5" xfId="25745"/>
    <cellStyle name="Percent 9 5 9" xfId="5516"/>
    <cellStyle name="Percent 9 5 9 2" xfId="18146"/>
    <cellStyle name="Percent 9 5 9 2 2" xfId="53362"/>
    <cellStyle name="Percent 9 5 9 3" xfId="40765"/>
    <cellStyle name="Percent 9 5 9 4" xfId="30751"/>
    <cellStyle name="Percent 9 6" xfId="2438"/>
    <cellStyle name="Percent 9 6 10" xfId="10776"/>
    <cellStyle name="Percent 9 6 10 2" xfId="23385"/>
    <cellStyle name="Percent 9 6 10 2 2" xfId="58601"/>
    <cellStyle name="Percent 9 6 10 3" xfId="46004"/>
    <cellStyle name="Percent 9 6 10 4" xfId="35990"/>
    <cellStyle name="Percent 9 6 11" xfId="14996"/>
    <cellStyle name="Percent 9 6 11 2" xfId="50212"/>
    <cellStyle name="Percent 9 6 11 3" xfId="27601"/>
    <cellStyle name="Percent 9 6 12" xfId="12409"/>
    <cellStyle name="Percent 9 6 12 2" xfId="47627"/>
    <cellStyle name="Percent 9 6 13" xfId="37615"/>
    <cellStyle name="Percent 9 6 14" xfId="25016"/>
    <cellStyle name="Percent 9 6 15" xfId="60229"/>
    <cellStyle name="Percent 9 6 2" xfId="3132"/>
    <cellStyle name="Percent 9 6 2 10" xfId="25500"/>
    <cellStyle name="Percent 9 6 2 11" xfId="61035"/>
    <cellStyle name="Percent 9 6 2 2" xfId="4932"/>
    <cellStyle name="Percent 9 6 2 2 2" xfId="17578"/>
    <cellStyle name="Percent 9 6 2 2 2 2" xfId="52794"/>
    <cellStyle name="Percent 9 6 2 2 2 3" xfId="30183"/>
    <cellStyle name="Percent 9 6 2 2 3" xfId="14024"/>
    <cellStyle name="Percent 9 6 2 2 3 2" xfId="49242"/>
    <cellStyle name="Percent 9 6 2 2 4" xfId="40197"/>
    <cellStyle name="Percent 9 6 2 2 5" xfId="26631"/>
    <cellStyle name="Percent 9 6 2 3" xfId="6402"/>
    <cellStyle name="Percent 9 6 2 3 2" xfId="19032"/>
    <cellStyle name="Percent 9 6 2 3 2 2" xfId="54248"/>
    <cellStyle name="Percent 9 6 2 3 3" xfId="41651"/>
    <cellStyle name="Percent 9 6 2 3 4" xfId="31637"/>
    <cellStyle name="Percent 9 6 2 4" xfId="7861"/>
    <cellStyle name="Percent 9 6 2 4 2" xfId="20486"/>
    <cellStyle name="Percent 9 6 2 4 2 2" xfId="55702"/>
    <cellStyle name="Percent 9 6 2 4 3" xfId="43105"/>
    <cellStyle name="Percent 9 6 2 4 4" xfId="33091"/>
    <cellStyle name="Percent 9 6 2 5" xfId="9642"/>
    <cellStyle name="Percent 9 6 2 5 2" xfId="22262"/>
    <cellStyle name="Percent 9 6 2 5 2 2" xfId="57478"/>
    <cellStyle name="Percent 9 6 2 5 3" xfId="44881"/>
    <cellStyle name="Percent 9 6 2 5 4" xfId="34867"/>
    <cellStyle name="Percent 9 6 2 6" xfId="11435"/>
    <cellStyle name="Percent 9 6 2 6 2" xfId="24038"/>
    <cellStyle name="Percent 9 6 2 6 2 2" xfId="59254"/>
    <cellStyle name="Percent 9 6 2 6 3" xfId="46657"/>
    <cellStyle name="Percent 9 6 2 6 4" xfId="36643"/>
    <cellStyle name="Percent 9 6 2 7" xfId="15802"/>
    <cellStyle name="Percent 9 6 2 7 2" xfId="51018"/>
    <cellStyle name="Percent 9 6 2 7 3" xfId="28407"/>
    <cellStyle name="Percent 9 6 2 8" xfId="12893"/>
    <cellStyle name="Percent 9 6 2 8 2" xfId="48111"/>
    <cellStyle name="Percent 9 6 2 9" xfId="38421"/>
    <cellStyle name="Percent 9 6 3" xfId="3461"/>
    <cellStyle name="Percent 9 6 3 10" xfId="26956"/>
    <cellStyle name="Percent 9 6 3 11" xfId="61360"/>
    <cellStyle name="Percent 9 6 3 2" xfId="5257"/>
    <cellStyle name="Percent 9 6 3 2 2" xfId="17903"/>
    <cellStyle name="Percent 9 6 3 2 2 2" xfId="53119"/>
    <cellStyle name="Percent 9 6 3 2 3" xfId="40522"/>
    <cellStyle name="Percent 9 6 3 2 4" xfId="30508"/>
    <cellStyle name="Percent 9 6 3 3" xfId="6727"/>
    <cellStyle name="Percent 9 6 3 3 2" xfId="19357"/>
    <cellStyle name="Percent 9 6 3 3 2 2" xfId="54573"/>
    <cellStyle name="Percent 9 6 3 3 3" xfId="41976"/>
    <cellStyle name="Percent 9 6 3 3 4" xfId="31962"/>
    <cellStyle name="Percent 9 6 3 4" xfId="8186"/>
    <cellStyle name="Percent 9 6 3 4 2" xfId="20811"/>
    <cellStyle name="Percent 9 6 3 4 2 2" xfId="56027"/>
    <cellStyle name="Percent 9 6 3 4 3" xfId="43430"/>
    <cellStyle name="Percent 9 6 3 4 4" xfId="33416"/>
    <cellStyle name="Percent 9 6 3 5" xfId="9967"/>
    <cellStyle name="Percent 9 6 3 5 2" xfId="22587"/>
    <cellStyle name="Percent 9 6 3 5 2 2" xfId="57803"/>
    <cellStyle name="Percent 9 6 3 5 3" xfId="45206"/>
    <cellStyle name="Percent 9 6 3 5 4" xfId="35192"/>
    <cellStyle name="Percent 9 6 3 6" xfId="11760"/>
    <cellStyle name="Percent 9 6 3 6 2" xfId="24363"/>
    <cellStyle name="Percent 9 6 3 6 2 2" xfId="59579"/>
    <cellStyle name="Percent 9 6 3 6 3" xfId="46982"/>
    <cellStyle name="Percent 9 6 3 6 4" xfId="36968"/>
    <cellStyle name="Percent 9 6 3 7" xfId="16127"/>
    <cellStyle name="Percent 9 6 3 7 2" xfId="51343"/>
    <cellStyle name="Percent 9 6 3 7 3" xfId="28732"/>
    <cellStyle name="Percent 9 6 3 8" xfId="14349"/>
    <cellStyle name="Percent 9 6 3 8 2" xfId="49567"/>
    <cellStyle name="Percent 9 6 3 9" xfId="38746"/>
    <cellStyle name="Percent 9 6 4" xfId="2623"/>
    <cellStyle name="Percent 9 6 4 10" xfId="26147"/>
    <cellStyle name="Percent 9 6 4 11" xfId="60551"/>
    <cellStyle name="Percent 9 6 4 2" xfId="4448"/>
    <cellStyle name="Percent 9 6 4 2 2" xfId="17094"/>
    <cellStyle name="Percent 9 6 4 2 2 2" xfId="52310"/>
    <cellStyle name="Percent 9 6 4 2 3" xfId="39713"/>
    <cellStyle name="Percent 9 6 4 2 4" xfId="29699"/>
    <cellStyle name="Percent 9 6 4 3" xfId="5918"/>
    <cellStyle name="Percent 9 6 4 3 2" xfId="18548"/>
    <cellStyle name="Percent 9 6 4 3 2 2" xfId="53764"/>
    <cellStyle name="Percent 9 6 4 3 3" xfId="41167"/>
    <cellStyle name="Percent 9 6 4 3 4" xfId="31153"/>
    <cellStyle name="Percent 9 6 4 4" xfId="7377"/>
    <cellStyle name="Percent 9 6 4 4 2" xfId="20002"/>
    <cellStyle name="Percent 9 6 4 4 2 2" xfId="55218"/>
    <cellStyle name="Percent 9 6 4 4 3" xfId="42621"/>
    <cellStyle name="Percent 9 6 4 4 4" xfId="32607"/>
    <cellStyle name="Percent 9 6 4 5" xfId="9158"/>
    <cellStyle name="Percent 9 6 4 5 2" xfId="21778"/>
    <cellStyle name="Percent 9 6 4 5 2 2" xfId="56994"/>
    <cellStyle name="Percent 9 6 4 5 3" xfId="44397"/>
    <cellStyle name="Percent 9 6 4 5 4" xfId="34383"/>
    <cellStyle name="Percent 9 6 4 6" xfId="10951"/>
    <cellStyle name="Percent 9 6 4 6 2" xfId="23554"/>
    <cellStyle name="Percent 9 6 4 6 2 2" xfId="58770"/>
    <cellStyle name="Percent 9 6 4 6 3" xfId="46173"/>
    <cellStyle name="Percent 9 6 4 6 4" xfId="36159"/>
    <cellStyle name="Percent 9 6 4 7" xfId="15318"/>
    <cellStyle name="Percent 9 6 4 7 2" xfId="50534"/>
    <cellStyle name="Percent 9 6 4 7 3" xfId="27923"/>
    <cellStyle name="Percent 9 6 4 8" xfId="13540"/>
    <cellStyle name="Percent 9 6 4 8 2" xfId="48758"/>
    <cellStyle name="Percent 9 6 4 9" xfId="37937"/>
    <cellStyle name="Percent 9 6 5" xfId="3786"/>
    <cellStyle name="Percent 9 6 5 2" xfId="8509"/>
    <cellStyle name="Percent 9 6 5 2 2" xfId="21134"/>
    <cellStyle name="Percent 9 6 5 2 2 2" xfId="56350"/>
    <cellStyle name="Percent 9 6 5 2 3" xfId="43753"/>
    <cellStyle name="Percent 9 6 5 2 4" xfId="33739"/>
    <cellStyle name="Percent 9 6 5 3" xfId="10290"/>
    <cellStyle name="Percent 9 6 5 3 2" xfId="22910"/>
    <cellStyle name="Percent 9 6 5 3 2 2" xfId="58126"/>
    <cellStyle name="Percent 9 6 5 3 3" xfId="45529"/>
    <cellStyle name="Percent 9 6 5 3 4" xfId="35515"/>
    <cellStyle name="Percent 9 6 5 4" xfId="12085"/>
    <cellStyle name="Percent 9 6 5 4 2" xfId="24686"/>
    <cellStyle name="Percent 9 6 5 4 2 2" xfId="59902"/>
    <cellStyle name="Percent 9 6 5 4 3" xfId="47305"/>
    <cellStyle name="Percent 9 6 5 4 4" xfId="37291"/>
    <cellStyle name="Percent 9 6 5 5" xfId="16450"/>
    <cellStyle name="Percent 9 6 5 5 2" xfId="51666"/>
    <cellStyle name="Percent 9 6 5 5 3" xfId="29055"/>
    <cellStyle name="Percent 9 6 5 6" xfId="14672"/>
    <cellStyle name="Percent 9 6 5 6 2" xfId="49890"/>
    <cellStyle name="Percent 9 6 5 7" xfId="39069"/>
    <cellStyle name="Percent 9 6 5 8" xfId="27279"/>
    <cellStyle name="Percent 9 6 6" xfId="4126"/>
    <cellStyle name="Percent 9 6 6 2" xfId="16772"/>
    <cellStyle name="Percent 9 6 6 2 2" xfId="51988"/>
    <cellStyle name="Percent 9 6 6 2 3" xfId="29377"/>
    <cellStyle name="Percent 9 6 6 3" xfId="13218"/>
    <cellStyle name="Percent 9 6 6 3 2" xfId="48436"/>
    <cellStyle name="Percent 9 6 6 4" xfId="39391"/>
    <cellStyle name="Percent 9 6 6 5" xfId="25825"/>
    <cellStyle name="Percent 9 6 7" xfId="5596"/>
    <cellStyle name="Percent 9 6 7 2" xfId="18226"/>
    <cellStyle name="Percent 9 6 7 2 2" xfId="53442"/>
    <cellStyle name="Percent 9 6 7 3" xfId="40845"/>
    <cellStyle name="Percent 9 6 7 4" xfId="30831"/>
    <cellStyle name="Percent 9 6 8" xfId="7055"/>
    <cellStyle name="Percent 9 6 8 2" xfId="19680"/>
    <cellStyle name="Percent 9 6 8 2 2" xfId="54896"/>
    <cellStyle name="Percent 9 6 8 3" xfId="42299"/>
    <cellStyle name="Percent 9 6 8 4" xfId="32285"/>
    <cellStyle name="Percent 9 6 9" xfId="8836"/>
    <cellStyle name="Percent 9 6 9 2" xfId="21456"/>
    <cellStyle name="Percent 9 6 9 2 2" xfId="56672"/>
    <cellStyle name="Percent 9 6 9 3" xfId="44075"/>
    <cellStyle name="Percent 9 6 9 4" xfId="34061"/>
    <cellStyle name="Percent 9 7" xfId="2958"/>
    <cellStyle name="Percent 9 7 10" xfId="25338"/>
    <cellStyle name="Percent 9 7 11" xfId="60873"/>
    <cellStyle name="Percent 9 7 2" xfId="4770"/>
    <cellStyle name="Percent 9 7 2 2" xfId="17416"/>
    <cellStyle name="Percent 9 7 2 2 2" xfId="52632"/>
    <cellStyle name="Percent 9 7 2 2 3" xfId="30021"/>
    <cellStyle name="Percent 9 7 2 3" xfId="13862"/>
    <cellStyle name="Percent 9 7 2 3 2" xfId="49080"/>
    <cellStyle name="Percent 9 7 2 4" xfId="40035"/>
    <cellStyle name="Percent 9 7 2 5" xfId="26469"/>
    <cellStyle name="Percent 9 7 3" xfId="6240"/>
    <cellStyle name="Percent 9 7 3 2" xfId="18870"/>
    <cellStyle name="Percent 9 7 3 2 2" xfId="54086"/>
    <cellStyle name="Percent 9 7 3 3" xfId="41489"/>
    <cellStyle name="Percent 9 7 3 4" xfId="31475"/>
    <cellStyle name="Percent 9 7 4" xfId="7699"/>
    <cellStyle name="Percent 9 7 4 2" xfId="20324"/>
    <cellStyle name="Percent 9 7 4 2 2" xfId="55540"/>
    <cellStyle name="Percent 9 7 4 3" xfId="42943"/>
    <cellStyle name="Percent 9 7 4 4" xfId="32929"/>
    <cellStyle name="Percent 9 7 5" xfId="9480"/>
    <cellStyle name="Percent 9 7 5 2" xfId="22100"/>
    <cellStyle name="Percent 9 7 5 2 2" xfId="57316"/>
    <cellStyle name="Percent 9 7 5 3" xfId="44719"/>
    <cellStyle name="Percent 9 7 5 4" xfId="34705"/>
    <cellStyle name="Percent 9 7 6" xfId="11273"/>
    <cellStyle name="Percent 9 7 6 2" xfId="23876"/>
    <cellStyle name="Percent 9 7 6 2 2" xfId="59092"/>
    <cellStyle name="Percent 9 7 6 3" xfId="46495"/>
    <cellStyle name="Percent 9 7 6 4" xfId="36481"/>
    <cellStyle name="Percent 9 7 7" xfId="15640"/>
    <cellStyle name="Percent 9 7 7 2" xfId="50856"/>
    <cellStyle name="Percent 9 7 7 3" xfId="28245"/>
    <cellStyle name="Percent 9 7 8" xfId="12731"/>
    <cellStyle name="Percent 9 7 8 2" xfId="47949"/>
    <cellStyle name="Percent 9 7 9" xfId="38259"/>
    <cellStyle name="Percent 9 8" xfId="2796"/>
    <cellStyle name="Percent 9 8 10" xfId="25186"/>
    <cellStyle name="Percent 9 8 11" xfId="60721"/>
    <cellStyle name="Percent 9 8 2" xfId="4618"/>
    <cellStyle name="Percent 9 8 2 2" xfId="17264"/>
    <cellStyle name="Percent 9 8 2 2 2" xfId="52480"/>
    <cellStyle name="Percent 9 8 2 2 3" xfId="29869"/>
    <cellStyle name="Percent 9 8 2 3" xfId="13710"/>
    <cellStyle name="Percent 9 8 2 3 2" xfId="48928"/>
    <cellStyle name="Percent 9 8 2 4" xfId="39883"/>
    <cellStyle name="Percent 9 8 2 5" xfId="26317"/>
    <cellStyle name="Percent 9 8 3" xfId="6088"/>
    <cellStyle name="Percent 9 8 3 2" xfId="18718"/>
    <cellStyle name="Percent 9 8 3 2 2" xfId="53934"/>
    <cellStyle name="Percent 9 8 3 3" xfId="41337"/>
    <cellStyle name="Percent 9 8 3 4" xfId="31323"/>
    <cellStyle name="Percent 9 8 4" xfId="7547"/>
    <cellStyle name="Percent 9 8 4 2" xfId="20172"/>
    <cellStyle name="Percent 9 8 4 2 2" xfId="55388"/>
    <cellStyle name="Percent 9 8 4 3" xfId="42791"/>
    <cellStyle name="Percent 9 8 4 4" xfId="32777"/>
    <cellStyle name="Percent 9 8 5" xfId="9328"/>
    <cellStyle name="Percent 9 8 5 2" xfId="21948"/>
    <cellStyle name="Percent 9 8 5 2 2" xfId="57164"/>
    <cellStyle name="Percent 9 8 5 3" xfId="44567"/>
    <cellStyle name="Percent 9 8 5 4" xfId="34553"/>
    <cellStyle name="Percent 9 8 6" xfId="11121"/>
    <cellStyle name="Percent 9 8 6 2" xfId="23724"/>
    <cellStyle name="Percent 9 8 6 2 2" xfId="58940"/>
    <cellStyle name="Percent 9 8 6 3" xfId="46343"/>
    <cellStyle name="Percent 9 8 6 4" xfId="36329"/>
    <cellStyle name="Percent 9 8 7" xfId="15488"/>
    <cellStyle name="Percent 9 8 7 2" xfId="50704"/>
    <cellStyle name="Percent 9 8 7 3" xfId="28093"/>
    <cellStyle name="Percent 9 8 8" xfId="12579"/>
    <cellStyle name="Percent 9 8 8 2" xfId="47797"/>
    <cellStyle name="Percent 9 8 9" xfId="38107"/>
    <cellStyle name="Percent 9 9" xfId="3309"/>
    <cellStyle name="Percent 9 9 10" xfId="26804"/>
    <cellStyle name="Percent 9 9 11" xfId="61208"/>
    <cellStyle name="Percent 9 9 2" xfId="5105"/>
    <cellStyle name="Percent 9 9 2 2" xfId="17751"/>
    <cellStyle name="Percent 9 9 2 2 2" xfId="52967"/>
    <cellStyle name="Percent 9 9 2 3" xfId="40370"/>
    <cellStyle name="Percent 9 9 2 4" xfId="30356"/>
    <cellStyle name="Percent 9 9 3" xfId="6575"/>
    <cellStyle name="Percent 9 9 3 2" xfId="19205"/>
    <cellStyle name="Percent 9 9 3 2 2" xfId="54421"/>
    <cellStyle name="Percent 9 9 3 3" xfId="41824"/>
    <cellStyle name="Percent 9 9 3 4" xfId="31810"/>
    <cellStyle name="Percent 9 9 4" xfId="8034"/>
    <cellStyle name="Percent 9 9 4 2" xfId="20659"/>
    <cellStyle name="Percent 9 9 4 2 2" xfId="55875"/>
    <cellStyle name="Percent 9 9 4 3" xfId="43278"/>
    <cellStyle name="Percent 9 9 4 4" xfId="33264"/>
    <cellStyle name="Percent 9 9 5" xfId="9815"/>
    <cellStyle name="Percent 9 9 5 2" xfId="22435"/>
    <cellStyle name="Percent 9 9 5 2 2" xfId="57651"/>
    <cellStyle name="Percent 9 9 5 3" xfId="45054"/>
    <cellStyle name="Percent 9 9 5 4" xfId="35040"/>
    <cellStyle name="Percent 9 9 6" xfId="11608"/>
    <cellStyle name="Percent 9 9 6 2" xfId="24211"/>
    <cellStyle name="Percent 9 9 6 2 2" xfId="59427"/>
    <cellStyle name="Percent 9 9 6 3" xfId="46830"/>
    <cellStyle name="Percent 9 9 6 4" xfId="36816"/>
    <cellStyle name="Percent 9 9 7" xfId="15975"/>
    <cellStyle name="Percent 9 9 7 2" xfId="51191"/>
    <cellStyle name="Percent 9 9 7 3" xfId="28580"/>
    <cellStyle name="Percent 9 9 8" xfId="14197"/>
    <cellStyle name="Percent 9 9 8 2" xfId="49415"/>
    <cellStyle name="Percent 9 9 9" xfId="38594"/>
    <cellStyle name="title 2" xfId="2439"/>
    <cellStyle name="title 3" xfId="2440"/>
    <cellStyle name="title 4" xfId="24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B20"/>
  <sheetViews>
    <sheetView showGridLines="0" tabSelected="1" zoomScaleNormal="100" workbookViewId="0">
      <selection activeCell="B1" sqref="B1"/>
    </sheetView>
  </sheetViews>
  <sheetFormatPr defaultColWidth="9.140625" defaultRowHeight="15"/>
  <cols>
    <col min="1" max="1" width="91" style="56" customWidth="1"/>
    <col min="2" max="16384" width="9.140625" style="56"/>
  </cols>
  <sheetData>
    <row r="2" spans="1:2">
      <c r="A2" s="55" t="s">
        <v>51</v>
      </c>
    </row>
    <row r="3" spans="1:2" ht="14.25" customHeight="1">
      <c r="A3" s="56" t="s">
        <v>45</v>
      </c>
    </row>
    <row r="4" spans="1:2" ht="18.75" customHeight="1">
      <c r="A4" s="57" t="s">
        <v>48</v>
      </c>
    </row>
    <row r="5" spans="1:2">
      <c r="A5" s="57" t="s">
        <v>49</v>
      </c>
    </row>
    <row r="6" spans="1:2">
      <c r="A6" s="3" t="s">
        <v>50</v>
      </c>
    </row>
    <row r="7" spans="1:2" ht="6" customHeight="1">
      <c r="A7" s="3"/>
    </row>
    <row r="8" spans="1:2">
      <c r="A8" s="3" t="s">
        <v>61</v>
      </c>
    </row>
    <row r="9" spans="1:2">
      <c r="A9" s="3" t="s">
        <v>46</v>
      </c>
      <c r="B9" s="58"/>
    </row>
    <row r="10" spans="1:2">
      <c r="A10" s="3" t="s">
        <v>47</v>
      </c>
    </row>
    <row r="12" spans="1:2">
      <c r="A12" s="56" t="s">
        <v>52</v>
      </c>
    </row>
    <row r="13" spans="1:2">
      <c r="A13" s="56" t="s">
        <v>77</v>
      </c>
    </row>
    <row r="14" spans="1:2">
      <c r="A14" s="56" t="s">
        <v>53</v>
      </c>
    </row>
    <row r="20" ht="13.9" customHeight="1"/>
  </sheetData>
  <pageMargins left="0.7" right="0.7" top="0.75" bottom="0.75" header="0.3" footer="0.3"/>
  <pageSetup fitToHeight="0" orientation="landscape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68"/>
  <sheetViews>
    <sheetView showGridLines="0" workbookViewId="0">
      <selection activeCell="D1" sqref="D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9" width="9.7109375" style="40" customWidth="1"/>
    <col min="10" max="10" width="9.7109375" style="174" customWidth="1"/>
    <col min="11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135</v>
      </c>
      <c r="B1" s="79"/>
      <c r="C1" s="79"/>
      <c r="D1" s="79"/>
      <c r="E1" s="79"/>
      <c r="F1" s="79"/>
      <c r="G1" s="79"/>
      <c r="H1" s="172"/>
      <c r="I1" s="79"/>
      <c r="J1" s="172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173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168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90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/>
      <c r="C6" s="100"/>
      <c r="D6" s="100"/>
      <c r="E6" s="100"/>
      <c r="F6" s="101">
        <v>0</v>
      </c>
      <c r="G6" s="100">
        <f>SUMIFS(Data!$S:$S,Data!$B:$B,Data!$X3,Data!$D:$D,$A6,Data!$C:$C,1,Data!$K:$K,"Y")</f>
        <v>0</v>
      </c>
      <c r="H6" s="175" t="str">
        <f>IF(B6=0,"-",(G6-B6)/B6)</f>
        <v>-</v>
      </c>
      <c r="I6" s="100">
        <f>SUMIFS(Data!$S:$S,Data!$B:$B,Data!$X$3,Data!$D:$D,$A6,Data!$C:$C,2,Data!$K:$K,"Y")</f>
        <v>0</v>
      </c>
      <c r="J6" s="175" t="str">
        <f>IF(C6=0,"-",(I6-C6)/C6)</f>
        <v>-</v>
      </c>
      <c r="K6" s="100"/>
      <c r="L6" s="100"/>
      <c r="M6" s="101">
        <f t="shared" ref="M6:M36" si="0">(G6+I6+K6+L6)/3</f>
        <v>0</v>
      </c>
      <c r="N6" s="189" t="str">
        <f t="shared" ref="N6:N36" si="1">IF(F6=0,"-",M6/F6)</f>
        <v>-</v>
      </c>
    </row>
    <row r="7" spans="1:14">
      <c r="A7" s="41" t="s">
        <v>34</v>
      </c>
      <c r="B7" s="102"/>
      <c r="C7" s="103"/>
      <c r="D7" s="103"/>
      <c r="E7" s="103"/>
      <c r="F7" s="104">
        <v>0</v>
      </c>
      <c r="G7" s="103">
        <f>SUMIFS(Data!$S:$S,Data!$B:$B,Data!$X3,Data!$D:$D,$A7,Data!$C:$C,1,Data!$K:$K,"Y")</f>
        <v>0</v>
      </c>
      <c r="H7" s="176" t="str">
        <f t="shared" ref="H7:H36" si="2">IF(B7=0,"-",(G7-B7)/B7)</f>
        <v>-</v>
      </c>
      <c r="I7" s="103">
        <f>SUMIFS(Data!$S:$S,Data!$B:$B,Data!$X$3,Data!$D:$D,$A7,Data!$C:$C,2,Data!$K:$K,"Y")</f>
        <v>0</v>
      </c>
      <c r="J7" s="176" t="str">
        <f t="shared" ref="J7:J36" si="3">IF(C7=0,"-",(I7-C7)/C7)</f>
        <v>-</v>
      </c>
      <c r="K7" s="103"/>
      <c r="L7" s="103"/>
      <c r="M7" s="104">
        <f t="shared" si="0"/>
        <v>0</v>
      </c>
      <c r="N7" s="188" t="str">
        <f t="shared" si="1"/>
        <v>-</v>
      </c>
    </row>
    <row r="8" spans="1:14">
      <c r="A8" s="42" t="s">
        <v>33</v>
      </c>
      <c r="B8" s="99"/>
      <c r="C8" s="100"/>
      <c r="D8" s="100"/>
      <c r="E8" s="100"/>
      <c r="F8" s="101">
        <v>0</v>
      </c>
      <c r="G8" s="100">
        <f>SUMIFS(Data!$S:$S,Data!$B:$B,Data!$X3,Data!$D:$D,$A8,Data!$C:$C,1,Data!$K:$K,"Y")</f>
        <v>0</v>
      </c>
      <c r="H8" s="175" t="str">
        <f t="shared" si="2"/>
        <v>-</v>
      </c>
      <c r="I8" s="100">
        <f>SUMIFS(Data!$S:$S,Data!$B:$B,Data!$X$3,Data!$D:$D,$A8,Data!$C:$C,2,Data!$K:$K,"Y")</f>
        <v>0</v>
      </c>
      <c r="J8" s="175" t="str">
        <f t="shared" si="3"/>
        <v>-</v>
      </c>
      <c r="K8" s="100"/>
      <c r="L8" s="100"/>
      <c r="M8" s="101">
        <f t="shared" si="0"/>
        <v>0</v>
      </c>
      <c r="N8" s="189" t="str">
        <f t="shared" si="1"/>
        <v>-</v>
      </c>
    </row>
    <row r="9" spans="1:14">
      <c r="A9" s="41" t="s">
        <v>32</v>
      </c>
      <c r="B9" s="102"/>
      <c r="C9" s="103"/>
      <c r="D9" s="103"/>
      <c r="E9" s="103"/>
      <c r="F9" s="104">
        <v>0</v>
      </c>
      <c r="G9" s="103">
        <f>SUMIFS(Data!$S:$S,Data!$B:$B,Data!$X3,Data!$D:$D,$A9,Data!$C:$C,1,Data!$K:$K,"Y")</f>
        <v>0</v>
      </c>
      <c r="H9" s="176" t="str">
        <f t="shared" si="2"/>
        <v>-</v>
      </c>
      <c r="I9" s="103">
        <f>SUMIFS(Data!$S:$S,Data!$B:$B,Data!$X$3,Data!$D:$D,$A9,Data!$C:$C,2,Data!$K:$K,"Y")</f>
        <v>0</v>
      </c>
      <c r="J9" s="176" t="str">
        <f t="shared" si="3"/>
        <v>-</v>
      </c>
      <c r="K9" s="103"/>
      <c r="L9" s="103"/>
      <c r="M9" s="104">
        <f t="shared" si="0"/>
        <v>0</v>
      </c>
      <c r="N9" s="188" t="str">
        <f t="shared" si="1"/>
        <v>-</v>
      </c>
    </row>
    <row r="10" spans="1:14">
      <c r="A10" s="42" t="s">
        <v>31</v>
      </c>
      <c r="B10" s="99"/>
      <c r="C10" s="100"/>
      <c r="D10" s="100"/>
      <c r="E10" s="100"/>
      <c r="F10" s="101">
        <v>0</v>
      </c>
      <c r="G10" s="100">
        <f>SUMIFS(Data!$S:$S,Data!$B:$B,Data!$X3,Data!$D:$D,$A10,Data!$C:$C,1,Data!$K:$K,"Y")</f>
        <v>0</v>
      </c>
      <c r="H10" s="175" t="str">
        <f t="shared" si="2"/>
        <v>-</v>
      </c>
      <c r="I10" s="100">
        <f>SUMIFS(Data!$S:$S,Data!$B:$B,Data!$X$3,Data!$D:$D,$A10,Data!$C:$C,2,Data!$K:$K,"Y")</f>
        <v>0</v>
      </c>
      <c r="J10" s="175" t="str">
        <f t="shared" si="3"/>
        <v>-</v>
      </c>
      <c r="K10" s="100"/>
      <c r="L10" s="100"/>
      <c r="M10" s="101">
        <f t="shared" si="0"/>
        <v>0</v>
      </c>
      <c r="N10" s="189" t="str">
        <f t="shared" si="1"/>
        <v>-</v>
      </c>
    </row>
    <row r="11" spans="1:14">
      <c r="A11" s="41" t="s">
        <v>30</v>
      </c>
      <c r="B11" s="102">
        <v>173.70648400000101</v>
      </c>
      <c r="C11" s="103">
        <v>262.17304300000097</v>
      </c>
      <c r="D11" s="103">
        <v>209.64649200000011</v>
      </c>
      <c r="E11" s="103">
        <v>227.93970900000099</v>
      </c>
      <c r="F11" s="104">
        <v>291.15524266666768</v>
      </c>
      <c r="G11" s="103">
        <f>SUMIFS(Data!$S:$S,Data!$B:$B,Data!$X3,Data!$D:$D,$A11,Data!$C:$C,1,Data!$K:$K,"Y")</f>
        <v>215.76642299999801</v>
      </c>
      <c r="H11" s="176">
        <f t="shared" si="2"/>
        <v>0.24213223382033774</v>
      </c>
      <c r="I11" s="103">
        <f>SUMIFS(Data!$S:$S,Data!$B:$B,Data!$X$3,Data!$D:$D,$A11,Data!$C:$C,2,Data!$K:$K,"Y")</f>
        <v>210.09979099999799</v>
      </c>
      <c r="J11" s="176">
        <f t="shared" si="3"/>
        <v>-0.19862168666975721</v>
      </c>
      <c r="K11" s="103"/>
      <c r="L11" s="103"/>
      <c r="M11" s="104">
        <f t="shared" si="0"/>
        <v>141.95540466666534</v>
      </c>
      <c r="N11" s="188">
        <f t="shared" si="1"/>
        <v>0.48755915698617375</v>
      </c>
    </row>
    <row r="12" spans="1:14">
      <c r="A12" s="42" t="s">
        <v>29</v>
      </c>
      <c r="B12" s="99">
        <v>56.466586000000099</v>
      </c>
      <c r="C12" s="100">
        <v>60.333246000000102</v>
      </c>
      <c r="D12" s="100">
        <v>66.599907000000101</v>
      </c>
      <c r="E12" s="100">
        <v>61.066577000000102</v>
      </c>
      <c r="F12" s="101">
        <v>81.488772000000139</v>
      </c>
      <c r="G12" s="100">
        <f>SUMIFS(Data!$S:$S,Data!$B:$B,Data!$X3,Data!$D:$D,$A12,Data!$C:$C,1,Data!$K:$K,"Y")</f>
        <v>49.399932999999997</v>
      </c>
      <c r="H12" s="175">
        <f t="shared" si="2"/>
        <v>-0.12514751644450559</v>
      </c>
      <c r="I12" s="100">
        <f>SUMIFS(Data!$S:$S,Data!$B:$B,Data!$X$3,Data!$D:$D,$A12,Data!$C:$C,2,Data!$K:$K,"Y")</f>
        <v>62.7332630000001</v>
      </c>
      <c r="J12" s="175">
        <f t="shared" si="3"/>
        <v>3.9779344873968725E-2</v>
      </c>
      <c r="K12" s="100"/>
      <c r="L12" s="100"/>
      <c r="M12" s="101">
        <f t="shared" si="0"/>
        <v>37.37773200000003</v>
      </c>
      <c r="N12" s="189">
        <f t="shared" si="1"/>
        <v>0.45868567021724127</v>
      </c>
    </row>
    <row r="13" spans="1:14">
      <c r="A13" s="41" t="s">
        <v>28</v>
      </c>
      <c r="B13" s="102"/>
      <c r="C13" s="103"/>
      <c r="D13" s="103"/>
      <c r="E13" s="103"/>
      <c r="F13" s="104">
        <v>0</v>
      </c>
      <c r="G13" s="103">
        <f>SUMIFS(Data!$S:$S,Data!$B:$B,Data!$X3,Data!$D:$D,$A13,Data!$C:$C,1,Data!$K:$K,"Y")</f>
        <v>0</v>
      </c>
      <c r="H13" s="176" t="str">
        <f t="shared" si="2"/>
        <v>-</v>
      </c>
      <c r="I13" s="103">
        <f>SUMIFS(Data!$S:$S,Data!$B:$B,Data!$X$3,Data!$D:$D,$A13,Data!$C:$C,2,Data!$K:$K,"Y")</f>
        <v>0</v>
      </c>
      <c r="J13" s="176" t="str">
        <f t="shared" si="3"/>
        <v>-</v>
      </c>
      <c r="K13" s="103"/>
      <c r="L13" s="103"/>
      <c r="M13" s="104">
        <f t="shared" si="0"/>
        <v>0</v>
      </c>
      <c r="N13" s="188" t="str">
        <f t="shared" si="1"/>
        <v>-</v>
      </c>
    </row>
    <row r="14" spans="1:14">
      <c r="A14" s="42" t="s">
        <v>27</v>
      </c>
      <c r="B14" s="99"/>
      <c r="C14" s="100"/>
      <c r="D14" s="100"/>
      <c r="E14" s="100"/>
      <c r="F14" s="101">
        <v>0</v>
      </c>
      <c r="G14" s="100">
        <f>SUMIFS(Data!$S:$S,Data!$B:$B,Data!$X3,Data!$D:$D,$A14,Data!$C:$C,1,Data!$K:$K,"Y")</f>
        <v>0</v>
      </c>
      <c r="H14" s="175" t="str">
        <f t="shared" si="2"/>
        <v>-</v>
      </c>
      <c r="I14" s="100">
        <f>SUMIFS(Data!$S:$S,Data!$B:$B,Data!$X$3,Data!$D:$D,$A14,Data!$C:$C,2,Data!$K:$K,"Y")</f>
        <v>0</v>
      </c>
      <c r="J14" s="175" t="str">
        <f t="shared" si="3"/>
        <v>-</v>
      </c>
      <c r="K14" s="100"/>
      <c r="L14" s="100"/>
      <c r="M14" s="101">
        <f t="shared" si="0"/>
        <v>0</v>
      </c>
      <c r="N14" s="189" t="str">
        <f t="shared" si="1"/>
        <v>-</v>
      </c>
    </row>
    <row r="15" spans="1:14">
      <c r="A15" s="41" t="s">
        <v>26</v>
      </c>
      <c r="B15" s="102">
        <v>184.186441</v>
      </c>
      <c r="C15" s="103">
        <v>226.51314100000101</v>
      </c>
      <c r="D15" s="103">
        <v>249.6197160000028</v>
      </c>
      <c r="E15" s="103">
        <v>264.43304300000301</v>
      </c>
      <c r="F15" s="104">
        <v>308.25078033333557</v>
      </c>
      <c r="G15" s="103">
        <f>SUMIFS(Data!$S:$S,Data!$B:$B,Data!$X3,Data!$D:$D,$A15,Data!$C:$C,1,Data!$K:$K,"Y")</f>
        <v>149.83977399999901</v>
      </c>
      <c r="H15" s="176">
        <f t="shared" si="2"/>
        <v>-0.18647771689122866</v>
      </c>
      <c r="I15" s="103">
        <f>SUMIFS(Data!$S:$S,Data!$B:$B,Data!$X$3,Data!$D:$D,$A15,Data!$C:$C,2,Data!$K:$K,"Y")</f>
        <v>247.59977599999999</v>
      </c>
      <c r="J15" s="176">
        <f t="shared" si="3"/>
        <v>9.3092325270430487E-2</v>
      </c>
      <c r="K15" s="103"/>
      <c r="L15" s="103"/>
      <c r="M15" s="104">
        <f t="shared" si="0"/>
        <v>132.47984999999969</v>
      </c>
      <c r="N15" s="188">
        <f t="shared" si="1"/>
        <v>0.42977944729527989</v>
      </c>
    </row>
    <row r="16" spans="1:14">
      <c r="A16" s="42" t="s">
        <v>25</v>
      </c>
      <c r="B16" s="99"/>
      <c r="C16" s="100"/>
      <c r="D16" s="100"/>
      <c r="E16" s="100"/>
      <c r="F16" s="101">
        <v>0</v>
      </c>
      <c r="G16" s="100">
        <f>SUMIFS(Data!$S:$S,Data!$B:$B,Data!$X3,Data!$D:$D,$A16,Data!$C:$C,1,Data!$K:$K,"Y")</f>
        <v>0</v>
      </c>
      <c r="H16" s="175" t="str">
        <f t="shared" si="2"/>
        <v>-</v>
      </c>
      <c r="I16" s="100">
        <f>SUMIFS(Data!$S:$S,Data!$B:$B,Data!$X$3,Data!$D:$D,$A16,Data!$C:$C,2,Data!$K:$K,"Y")</f>
        <v>0</v>
      </c>
      <c r="J16" s="175" t="str">
        <f t="shared" si="3"/>
        <v>-</v>
      </c>
      <c r="K16" s="100"/>
      <c r="L16" s="100"/>
      <c r="M16" s="101">
        <f t="shared" si="0"/>
        <v>0</v>
      </c>
      <c r="N16" s="189" t="str">
        <f t="shared" si="1"/>
        <v>-</v>
      </c>
    </row>
    <row r="17" spans="1:15">
      <c r="A17" s="41" t="s">
        <v>24</v>
      </c>
      <c r="B17" s="102">
        <v>261.28646700000002</v>
      </c>
      <c r="C17" s="103">
        <v>262.71979199999998</v>
      </c>
      <c r="D17" s="103">
        <v>297.53976800000009</v>
      </c>
      <c r="E17" s="103">
        <v>305.77978500000103</v>
      </c>
      <c r="F17" s="104">
        <v>375.77527066666704</v>
      </c>
      <c r="G17" s="103">
        <f>SUMIFS(Data!$S:$S,Data!$B:$B,Data!$X3,Data!$D:$D,$A17,Data!$C:$C,1,Data!$K:$K,"Y")</f>
        <v>279.306402999998</v>
      </c>
      <c r="H17" s="176">
        <f t="shared" si="2"/>
        <v>6.8966204820695834E-2</v>
      </c>
      <c r="I17" s="103">
        <f>SUMIFS(Data!$S:$S,Data!$B:$B,Data!$X$3,Data!$D:$D,$A17,Data!$C:$C,2,Data!$K:$K,"Y")</f>
        <v>258.433098999999</v>
      </c>
      <c r="J17" s="176">
        <f t="shared" si="3"/>
        <v>-1.6316597114240182E-2</v>
      </c>
      <c r="K17" s="103"/>
      <c r="L17" s="103"/>
      <c r="M17" s="104">
        <f t="shared" si="0"/>
        <v>179.24650066666564</v>
      </c>
      <c r="N17" s="188">
        <f t="shared" si="1"/>
        <v>0.47700451482254924</v>
      </c>
    </row>
    <row r="18" spans="1:15">
      <c r="A18" s="42" t="s">
        <v>23</v>
      </c>
      <c r="B18" s="99"/>
      <c r="C18" s="100"/>
      <c r="D18" s="100"/>
      <c r="E18" s="100"/>
      <c r="F18" s="101">
        <v>0</v>
      </c>
      <c r="G18" s="100">
        <f>SUMIFS(Data!$S:$S,Data!$B:$B,Data!$X3,Data!$D:$D,$A18,Data!$C:$C,1,Data!$K:$K,"Y")</f>
        <v>0</v>
      </c>
      <c r="H18" s="175" t="str">
        <f t="shared" si="2"/>
        <v>-</v>
      </c>
      <c r="I18" s="100">
        <f>SUMIFS(Data!$S:$S,Data!$B:$B,Data!$X$3,Data!$D:$D,$A18,Data!$C:$C,2,Data!$K:$K,"Y")</f>
        <v>0</v>
      </c>
      <c r="J18" s="175" t="str">
        <f t="shared" si="3"/>
        <v>-</v>
      </c>
      <c r="K18" s="100"/>
      <c r="L18" s="100"/>
      <c r="M18" s="101">
        <f t="shared" si="0"/>
        <v>0</v>
      </c>
      <c r="N18" s="189" t="str">
        <f t="shared" si="1"/>
        <v>-</v>
      </c>
    </row>
    <row r="19" spans="1:15">
      <c r="A19" s="41" t="s">
        <v>22</v>
      </c>
      <c r="B19" s="102"/>
      <c r="C19" s="103"/>
      <c r="D19" s="103"/>
      <c r="E19" s="103"/>
      <c r="F19" s="104">
        <v>0</v>
      </c>
      <c r="G19" s="103">
        <f>SUMIFS(Data!$S:$S,Data!$B:$B,Data!$X3,Data!$D:$D,$A19,Data!$C:$C,1,Data!$K:$K,"Y")</f>
        <v>0</v>
      </c>
      <c r="H19" s="176" t="str">
        <f t="shared" si="2"/>
        <v>-</v>
      </c>
      <c r="I19" s="103">
        <f>SUMIFS(Data!$S:$S,Data!$B:$B,Data!$X$3,Data!$D:$D,$A19,Data!$C:$C,2,Data!$K:$K,"Y")</f>
        <v>0</v>
      </c>
      <c r="J19" s="176" t="str">
        <f t="shared" si="3"/>
        <v>-</v>
      </c>
      <c r="K19" s="103"/>
      <c r="L19" s="103"/>
      <c r="M19" s="104">
        <f t="shared" si="0"/>
        <v>0</v>
      </c>
      <c r="N19" s="188" t="str">
        <f t="shared" si="1"/>
        <v>-</v>
      </c>
    </row>
    <row r="20" spans="1:15">
      <c r="A20" s="42" t="s">
        <v>21</v>
      </c>
      <c r="B20" s="99"/>
      <c r="C20" s="100"/>
      <c r="D20" s="100"/>
      <c r="E20" s="100"/>
      <c r="F20" s="101">
        <v>0</v>
      </c>
      <c r="G20" s="100">
        <f>SUMIFS(Data!$S:$S,Data!$B:$B,Data!$X3,Data!$D:$D,$A20,Data!$C:$C,1,Data!$K:$K,"Y")</f>
        <v>0</v>
      </c>
      <c r="H20" s="175" t="str">
        <f t="shared" si="2"/>
        <v>-</v>
      </c>
      <c r="I20" s="100">
        <f>SUMIFS(Data!$S:$S,Data!$B:$B,Data!$X$3,Data!$D:$D,$A20,Data!$C:$C,2,Data!$K:$K,"Y")</f>
        <v>0</v>
      </c>
      <c r="J20" s="175" t="str">
        <f t="shared" si="3"/>
        <v>-</v>
      </c>
      <c r="K20" s="100"/>
      <c r="L20" s="100"/>
      <c r="M20" s="101">
        <f t="shared" si="0"/>
        <v>0</v>
      </c>
      <c r="N20" s="189" t="str">
        <f t="shared" si="1"/>
        <v>-</v>
      </c>
    </row>
    <row r="21" spans="1:15">
      <c r="A21" s="41" t="s">
        <v>20</v>
      </c>
      <c r="B21" s="102"/>
      <c r="C21" s="103"/>
      <c r="D21" s="103"/>
      <c r="E21" s="103"/>
      <c r="F21" s="104">
        <v>0</v>
      </c>
      <c r="G21" s="103">
        <f>SUMIFS(Data!$S:$S,Data!$B:$B,Data!$X3,Data!$D:$D,$A21,Data!$C:$C,1,Data!$K:$K,"Y")</f>
        <v>0</v>
      </c>
      <c r="H21" s="176" t="str">
        <f t="shared" si="2"/>
        <v>-</v>
      </c>
      <c r="I21" s="103">
        <f>SUMIFS(Data!$S:$S,Data!$B:$B,Data!$X$3,Data!$D:$D,$A21,Data!$C:$C,2,Data!$K:$K,"Y")</f>
        <v>0</v>
      </c>
      <c r="J21" s="176" t="str">
        <f t="shared" si="3"/>
        <v>-</v>
      </c>
      <c r="K21" s="103"/>
      <c r="L21" s="103"/>
      <c r="M21" s="104">
        <f t="shared" si="0"/>
        <v>0</v>
      </c>
      <c r="N21" s="188" t="str">
        <f t="shared" si="1"/>
        <v>-</v>
      </c>
    </row>
    <row r="22" spans="1:15">
      <c r="A22" s="42" t="s">
        <v>19</v>
      </c>
      <c r="B22" s="99"/>
      <c r="C22" s="100"/>
      <c r="D22" s="100"/>
      <c r="E22" s="100"/>
      <c r="F22" s="101">
        <v>0</v>
      </c>
      <c r="G22" s="100">
        <f>SUMIFS(Data!$S:$S,Data!$B:$B,Data!$X3,Data!$D:$D,$A22,Data!$C:$C,1,Data!$K:$K,"Y")</f>
        <v>0</v>
      </c>
      <c r="H22" s="175" t="str">
        <f t="shared" si="2"/>
        <v>-</v>
      </c>
      <c r="I22" s="100">
        <f>SUMIFS(Data!$S:$S,Data!$B:$B,Data!$X$3,Data!$D:$D,$A22,Data!$C:$C,2,Data!$K:$K,"Y")</f>
        <v>0</v>
      </c>
      <c r="J22" s="175" t="str">
        <f t="shared" si="3"/>
        <v>-</v>
      </c>
      <c r="K22" s="100"/>
      <c r="L22" s="100"/>
      <c r="M22" s="101">
        <f t="shared" si="0"/>
        <v>0</v>
      </c>
      <c r="N22" s="189" t="str">
        <f t="shared" si="1"/>
        <v>-</v>
      </c>
    </row>
    <row r="23" spans="1:15">
      <c r="A23" s="41" t="s">
        <v>18</v>
      </c>
      <c r="B23" s="102">
        <v>202.29977400000001</v>
      </c>
      <c r="C23" s="103">
        <v>231.99978300000001</v>
      </c>
      <c r="D23" s="103">
        <v>233.50645399999891</v>
      </c>
      <c r="E23" s="103">
        <v>234.10640199999901</v>
      </c>
      <c r="F23" s="104">
        <v>300.63747099999932</v>
      </c>
      <c r="G23" s="103">
        <f>SUMIFS(Data!$S:$S,Data!$B:$B,Data!$X3,Data!$D:$D,$A23,Data!$C:$C,1,Data!$K:$K,"Y")</f>
        <v>189.86647500000001</v>
      </c>
      <c r="H23" s="176">
        <f t="shared" si="2"/>
        <v>-6.1459777013888335E-2</v>
      </c>
      <c r="I23" s="103">
        <f>SUMIFS(Data!$S:$S,Data!$B:$B,Data!$X$3,Data!$D:$D,$A23,Data!$C:$C,2,Data!$K:$K,"Y")</f>
        <v>229.04631699999999</v>
      </c>
      <c r="J23" s="176">
        <f t="shared" si="3"/>
        <v>-1.2730468803929959E-2</v>
      </c>
      <c r="K23" s="103"/>
      <c r="L23" s="103"/>
      <c r="M23" s="104">
        <f t="shared" si="0"/>
        <v>139.63759733333333</v>
      </c>
      <c r="N23" s="188">
        <f t="shared" si="1"/>
        <v>0.46447170031354357</v>
      </c>
    </row>
    <row r="24" spans="1:15">
      <c r="A24" s="42" t="s">
        <v>17</v>
      </c>
      <c r="B24" s="99"/>
      <c r="C24" s="100"/>
      <c r="D24" s="100"/>
      <c r="E24" s="100"/>
      <c r="F24" s="101">
        <v>0</v>
      </c>
      <c r="G24" s="100">
        <f>SUMIFS(Data!$S:$S,Data!$B:$B,Data!$X3,Data!$D:$D,$A24,Data!$C:$C,1,Data!$K:$K,"Y")</f>
        <v>0</v>
      </c>
      <c r="H24" s="175" t="str">
        <f t="shared" si="2"/>
        <v>-</v>
      </c>
      <c r="I24" s="100">
        <f>SUMIFS(Data!$S:$S,Data!$B:$B,Data!$X$3,Data!$D:$D,$A24,Data!$C:$C,2,Data!$K:$K,"Y")</f>
        <v>0</v>
      </c>
      <c r="J24" s="175" t="str">
        <f t="shared" si="3"/>
        <v>-</v>
      </c>
      <c r="K24" s="100"/>
      <c r="L24" s="100"/>
      <c r="M24" s="101">
        <f t="shared" si="0"/>
        <v>0</v>
      </c>
      <c r="N24" s="189" t="str">
        <f t="shared" si="1"/>
        <v>-</v>
      </c>
    </row>
    <row r="25" spans="1:15">
      <c r="A25" s="41" t="s">
        <v>16</v>
      </c>
      <c r="B25" s="102"/>
      <c r="C25" s="103"/>
      <c r="D25" s="103"/>
      <c r="E25" s="103"/>
      <c r="F25" s="104">
        <v>0</v>
      </c>
      <c r="G25" s="103">
        <f>SUMIFS(Data!$S:$S,Data!$B:$B,Data!$X3,Data!$D:$D,$A25,Data!$C:$C,1,Data!$K:$K,"Y")</f>
        <v>0</v>
      </c>
      <c r="H25" s="176" t="str">
        <f t="shared" si="2"/>
        <v>-</v>
      </c>
      <c r="I25" s="103">
        <f>SUMIFS(Data!$S:$S,Data!$B:$B,Data!$X$3,Data!$D:$D,$A25,Data!$C:$C,2,Data!$K:$K,"Y")</f>
        <v>0</v>
      </c>
      <c r="J25" s="176" t="str">
        <f t="shared" si="3"/>
        <v>-</v>
      </c>
      <c r="K25" s="103"/>
      <c r="L25" s="103"/>
      <c r="M25" s="104">
        <f t="shared" si="0"/>
        <v>0</v>
      </c>
      <c r="N25" s="188" t="str">
        <f t="shared" si="1"/>
        <v>-</v>
      </c>
      <c r="O25" s="44"/>
    </row>
    <row r="26" spans="1:15">
      <c r="A26" s="42" t="s">
        <v>15</v>
      </c>
      <c r="B26" s="99"/>
      <c r="C26" s="100"/>
      <c r="D26" s="100"/>
      <c r="E26" s="100"/>
      <c r="F26" s="101">
        <v>0</v>
      </c>
      <c r="G26" s="100">
        <f>SUMIFS(Data!$S:$S,Data!$B:$B,Data!$X3,Data!$D:$D,$A26,Data!$C:$C,1,Data!$K:$K,"Y")</f>
        <v>0</v>
      </c>
      <c r="H26" s="175" t="str">
        <f t="shared" si="2"/>
        <v>-</v>
      </c>
      <c r="I26" s="100">
        <f>SUMIFS(Data!$S:$S,Data!$B:$B,Data!$X$3,Data!$D:$D,$A26,Data!$C:$C,2,Data!$K:$K,"Y")</f>
        <v>0</v>
      </c>
      <c r="J26" s="175" t="str">
        <f t="shared" si="3"/>
        <v>-</v>
      </c>
      <c r="K26" s="100"/>
      <c r="L26" s="100"/>
      <c r="M26" s="101">
        <f t="shared" si="0"/>
        <v>0</v>
      </c>
      <c r="N26" s="189" t="str">
        <f t="shared" si="1"/>
        <v>-</v>
      </c>
    </row>
    <row r="27" spans="1:15">
      <c r="A27" s="41" t="s">
        <v>14</v>
      </c>
      <c r="B27" s="102"/>
      <c r="C27" s="103"/>
      <c r="D27" s="103"/>
      <c r="E27" s="103"/>
      <c r="F27" s="104">
        <v>0</v>
      </c>
      <c r="G27" s="103">
        <f>SUMIFS(Data!$S:$S,Data!$B:$B,Data!$X3,Data!$D:$D,$A27,Data!$C:$C,1,Data!$K:$K,"Y")</f>
        <v>0</v>
      </c>
      <c r="H27" s="176" t="str">
        <f t="shared" si="2"/>
        <v>-</v>
      </c>
      <c r="I27" s="103">
        <f>SUMIFS(Data!$S:$S,Data!$B:$B,Data!$X$3,Data!$D:$D,$A27,Data!$C:$C,2,Data!$K:$K,"Y")</f>
        <v>0</v>
      </c>
      <c r="J27" s="176" t="str">
        <f t="shared" si="3"/>
        <v>-</v>
      </c>
      <c r="K27" s="103"/>
      <c r="L27" s="103"/>
      <c r="M27" s="104">
        <f t="shared" si="0"/>
        <v>0</v>
      </c>
      <c r="N27" s="188" t="str">
        <f t="shared" si="1"/>
        <v>-</v>
      </c>
    </row>
    <row r="28" spans="1:15">
      <c r="A28" s="42" t="s">
        <v>13</v>
      </c>
      <c r="B28" s="99"/>
      <c r="C28" s="100"/>
      <c r="D28" s="100"/>
      <c r="E28" s="100"/>
      <c r="F28" s="101">
        <v>0</v>
      </c>
      <c r="G28" s="100">
        <f>SUMIFS(Data!$S:$S,Data!$B:$B,Data!$X3,Data!$D:$D,$A28,Data!$C:$C,1,Data!$K:$K,"Y")</f>
        <v>0</v>
      </c>
      <c r="H28" s="175" t="str">
        <f t="shared" si="2"/>
        <v>-</v>
      </c>
      <c r="I28" s="100">
        <f>SUMIFS(Data!$S:$S,Data!$B:$B,Data!$X$3,Data!$D:$D,$A28,Data!$C:$C,2,Data!$K:$K,"Y")</f>
        <v>0</v>
      </c>
      <c r="J28" s="175" t="str">
        <f t="shared" si="3"/>
        <v>-</v>
      </c>
      <c r="K28" s="100"/>
      <c r="L28" s="100"/>
      <c r="M28" s="101">
        <f t="shared" si="0"/>
        <v>0</v>
      </c>
      <c r="N28" s="189" t="str">
        <f t="shared" si="1"/>
        <v>-</v>
      </c>
    </row>
    <row r="29" spans="1:15">
      <c r="A29" s="41" t="s">
        <v>12</v>
      </c>
      <c r="B29" s="102"/>
      <c r="C29" s="103"/>
      <c r="D29" s="103"/>
      <c r="E29" s="103"/>
      <c r="F29" s="104">
        <v>0</v>
      </c>
      <c r="G29" s="103">
        <f>SUMIFS(Data!$S:$S,Data!$B:$B,Data!$X3,Data!$D:$D,$A29,Data!$C:$C,1,Data!$K:$K,"Y")</f>
        <v>0</v>
      </c>
      <c r="H29" s="176" t="str">
        <f t="shared" si="2"/>
        <v>-</v>
      </c>
      <c r="I29" s="103">
        <f>SUMIFS(Data!$S:$S,Data!$B:$B,Data!$X$3,Data!$D:$D,$A29,Data!$C:$C,2,Data!$K:$K,"Y")</f>
        <v>0</v>
      </c>
      <c r="J29" s="176" t="str">
        <f t="shared" si="3"/>
        <v>-</v>
      </c>
      <c r="K29" s="103"/>
      <c r="L29" s="103"/>
      <c r="M29" s="104">
        <f t="shared" si="0"/>
        <v>0</v>
      </c>
      <c r="N29" s="188" t="str">
        <f t="shared" si="1"/>
        <v>-</v>
      </c>
    </row>
    <row r="30" spans="1:15">
      <c r="A30" s="42" t="s">
        <v>11</v>
      </c>
      <c r="B30" s="99">
        <v>203.21983499999999</v>
      </c>
      <c r="C30" s="100">
        <v>234.84800000000101</v>
      </c>
      <c r="D30" s="100">
        <v>301.30100000000181</v>
      </c>
      <c r="E30" s="100">
        <v>287.97400000000198</v>
      </c>
      <c r="F30" s="101">
        <v>342.44761166666825</v>
      </c>
      <c r="G30" s="100">
        <f>SUMIFS(Data!$S:$S,Data!$B:$B,Data!$X3,Data!$D:$D,$A30,Data!$C:$C,1,Data!$K:$K,"Y")</f>
        <v>300.28966599999995</v>
      </c>
      <c r="H30" s="175">
        <f t="shared" si="2"/>
        <v>0.47765923537926291</v>
      </c>
      <c r="I30" s="100">
        <f>SUMIFS(Data!$S:$S,Data!$B:$B,Data!$X$3,Data!$D:$D,$A30,Data!$C:$C,2,Data!$K:$K,"Y")</f>
        <v>325.55300000000102</v>
      </c>
      <c r="J30" s="175">
        <f t="shared" si="3"/>
        <v>0.38622853931053114</v>
      </c>
      <c r="K30" s="100"/>
      <c r="L30" s="100"/>
      <c r="M30" s="101">
        <f t="shared" si="0"/>
        <v>208.6142220000003</v>
      </c>
      <c r="N30" s="189">
        <f t="shared" si="1"/>
        <v>0.60918579920791294</v>
      </c>
    </row>
    <row r="31" spans="1:15">
      <c r="A31" s="41" t="s">
        <v>10</v>
      </c>
      <c r="B31" s="102">
        <v>125.686532</v>
      </c>
      <c r="C31" s="103">
        <v>244.854999999999</v>
      </c>
      <c r="D31" s="103">
        <v>204.81799999999973</v>
      </c>
      <c r="E31" s="103">
        <v>261.66800000000097</v>
      </c>
      <c r="F31" s="104">
        <v>279.00917733333318</v>
      </c>
      <c r="G31" s="103">
        <f>SUMIFS(Data!$S:$S,Data!$B:$B,Data!$X3,Data!$D:$D,$A31,Data!$C:$C,1,Data!$K:$K,"Y")</f>
        <v>200.45399999999901</v>
      </c>
      <c r="H31" s="176">
        <f t="shared" si="2"/>
        <v>0.59487255165890818</v>
      </c>
      <c r="I31" s="103">
        <f>SUMIFS(Data!$S:$S,Data!$B:$B,Data!$X$3,Data!$D:$D,$A31,Data!$C:$C,2,Data!$K:$K,"Y")</f>
        <v>254.26499999999899</v>
      </c>
      <c r="J31" s="176">
        <f t="shared" si="3"/>
        <v>3.8430908088460662E-2</v>
      </c>
      <c r="K31" s="103"/>
      <c r="L31" s="103"/>
      <c r="M31" s="104">
        <f t="shared" si="0"/>
        <v>151.57299999999933</v>
      </c>
      <c r="N31" s="188">
        <f t="shared" si="1"/>
        <v>0.54325453179955641</v>
      </c>
    </row>
    <row r="32" spans="1:15">
      <c r="A32" s="42" t="s">
        <v>9</v>
      </c>
      <c r="B32" s="99">
        <v>1157.4652200000201</v>
      </c>
      <c r="C32" s="100">
        <v>1182.7520420000201</v>
      </c>
      <c r="D32" s="100">
        <v>1159.7588060000107</v>
      </c>
      <c r="E32" s="100">
        <v>1198.8787630000099</v>
      </c>
      <c r="F32" s="101">
        <v>1566.2849436666868</v>
      </c>
      <c r="G32" s="100">
        <f>SUMIFS(Data!$S:$S,Data!$B:$B,Data!$X3,Data!$D:$D,$A32,Data!$C:$C,1,Data!$K:$K,"Y")</f>
        <v>1050.45217600001</v>
      </c>
      <c r="H32" s="175">
        <f t="shared" si="2"/>
        <v>-9.2454651898748352E-2</v>
      </c>
      <c r="I32" s="100">
        <f>SUMIFS(Data!$S:$S,Data!$B:$B,Data!$X$3,Data!$D:$D,$A32,Data!$C:$C,2,Data!$K:$K,"Y")</f>
        <v>1225.1121020000101</v>
      </c>
      <c r="J32" s="175">
        <f t="shared" si="3"/>
        <v>3.5814827196036458E-2</v>
      </c>
      <c r="K32" s="100"/>
      <c r="L32" s="100"/>
      <c r="M32" s="101">
        <f t="shared" si="0"/>
        <v>758.52142600000661</v>
      </c>
      <c r="N32" s="189">
        <f t="shared" si="1"/>
        <v>0.48428060875328427</v>
      </c>
    </row>
    <row r="33" spans="1:14">
      <c r="A33" s="41" t="s">
        <v>37</v>
      </c>
      <c r="B33" s="102"/>
      <c r="C33" s="103"/>
      <c r="D33" s="103"/>
      <c r="E33" s="103"/>
      <c r="F33" s="104">
        <v>0</v>
      </c>
      <c r="G33" s="103">
        <f>SUMIFS(Data!$S:$S,Data!$B:$B,Data!$X3,Data!$D:$D,$A33,Data!$C:$C,1,Data!$K:$K,"Y")</f>
        <v>0</v>
      </c>
      <c r="H33" s="176" t="str">
        <f t="shared" si="2"/>
        <v>-</v>
      </c>
      <c r="I33" s="103">
        <f>SUMIFS(Data!$S:$S,Data!$B:$B,Data!$X$3,Data!$D:$D,$A33,Data!$C:$C,2,Data!$K:$K,"Y")</f>
        <v>0</v>
      </c>
      <c r="J33" s="176" t="str">
        <f t="shared" si="3"/>
        <v>-</v>
      </c>
      <c r="K33" s="103"/>
      <c r="L33" s="103"/>
      <c r="M33" s="104">
        <f t="shared" si="0"/>
        <v>0</v>
      </c>
      <c r="N33" s="188" t="str">
        <f t="shared" si="1"/>
        <v>-</v>
      </c>
    </row>
    <row r="34" spans="1:14">
      <c r="A34" s="42" t="s">
        <v>8</v>
      </c>
      <c r="B34" s="99"/>
      <c r="C34" s="100"/>
      <c r="D34" s="100"/>
      <c r="E34" s="100"/>
      <c r="F34" s="101">
        <v>0</v>
      </c>
      <c r="G34" s="100">
        <f>SUMIFS(Data!$S:$S,Data!$B:$B,Data!$X3,Data!$D:$D,$A34,Data!$C:$C,1,Data!$K:$K,"Y")</f>
        <v>0</v>
      </c>
      <c r="H34" s="175" t="str">
        <f t="shared" si="2"/>
        <v>-</v>
      </c>
      <c r="I34" s="100">
        <f>SUMIFS(Data!$S:$S,Data!$B:$B,Data!$X$3,Data!$D:$D,$A34,Data!$C:$C,2,Data!$K:$K,"Y")</f>
        <v>0</v>
      </c>
      <c r="J34" s="175" t="str">
        <f t="shared" si="3"/>
        <v>-</v>
      </c>
      <c r="K34" s="100"/>
      <c r="L34" s="100"/>
      <c r="M34" s="101">
        <f t="shared" si="0"/>
        <v>0</v>
      </c>
      <c r="N34" s="189" t="str">
        <f t="shared" si="1"/>
        <v>-</v>
      </c>
    </row>
    <row r="35" spans="1:14">
      <c r="A35" s="41" t="s">
        <v>7</v>
      </c>
      <c r="B35" s="102"/>
      <c r="C35" s="103"/>
      <c r="D35" s="103"/>
      <c r="E35" s="103"/>
      <c r="F35" s="104">
        <v>0</v>
      </c>
      <c r="G35" s="103">
        <f>SUMIFS(Data!$S:$S,Data!$B:$B,Data!$X3,Data!$D:$D,$A35,Data!$C:$C,1,Data!$K:$K,"Y")</f>
        <v>0</v>
      </c>
      <c r="H35" s="176" t="str">
        <f t="shared" si="2"/>
        <v>-</v>
      </c>
      <c r="I35" s="103">
        <f>SUMIFS(Data!$S:$S,Data!$B:$B,Data!$X$3,Data!$D:$D,$A35,Data!$C:$C,2,Data!$K:$K,"Y")</f>
        <v>0</v>
      </c>
      <c r="J35" s="176" t="str">
        <f t="shared" si="3"/>
        <v>-</v>
      </c>
      <c r="K35" s="103"/>
      <c r="L35" s="103"/>
      <c r="M35" s="104">
        <f t="shared" si="0"/>
        <v>0</v>
      </c>
      <c r="N35" s="188" t="str">
        <f t="shared" si="1"/>
        <v>-</v>
      </c>
    </row>
    <row r="36" spans="1:14" ht="12.75" thickBot="1">
      <c r="A36" s="43" t="s">
        <v>6</v>
      </c>
      <c r="B36" s="105">
        <v>2364.3173390000211</v>
      </c>
      <c r="C36" s="106">
        <v>2706.1940470000222</v>
      </c>
      <c r="D36" s="106">
        <v>2722.7901430000143</v>
      </c>
      <c r="E36" s="106">
        <v>2841.8462790000171</v>
      </c>
      <c r="F36" s="107">
        <v>3545.0492693333586</v>
      </c>
      <c r="G36" s="106">
        <f t="shared" ref="G36" si="4">SUM(G6:G35)</f>
        <v>2435.3748500000038</v>
      </c>
      <c r="H36" s="179">
        <f t="shared" si="2"/>
        <v>3.0054134370150243E-2</v>
      </c>
      <c r="I36" s="106">
        <f>SUM(I6:I35)</f>
        <v>2812.8423480000074</v>
      </c>
      <c r="J36" s="179">
        <f t="shared" si="3"/>
        <v>3.9408962974481147E-2</v>
      </c>
      <c r="K36" s="106">
        <f>SUM(K6:K35)</f>
        <v>0</v>
      </c>
      <c r="L36" s="106">
        <f>SUM(L6:L35)</f>
        <v>0</v>
      </c>
      <c r="M36" s="107">
        <f t="shared" si="0"/>
        <v>1749.4057326666705</v>
      </c>
      <c r="N36" s="227">
        <f t="shared" si="1"/>
        <v>0.49347853859183283</v>
      </c>
    </row>
    <row r="37" spans="1:14" s="50" customFormat="1" thickTop="1">
      <c r="A37" s="49" t="s">
        <v>43</v>
      </c>
      <c r="B37" s="108"/>
      <c r="C37" s="108"/>
      <c r="D37" s="109"/>
      <c r="E37" s="108"/>
      <c r="F37" s="108"/>
      <c r="G37" s="109"/>
      <c r="H37" s="177"/>
      <c r="I37" s="109"/>
      <c r="J37" s="177"/>
      <c r="K37" s="109"/>
      <c r="L37" s="108"/>
      <c r="M37" s="110"/>
      <c r="N37" s="97" t="str">
        <f>Data!$W$1</f>
        <v>ddupree</v>
      </c>
    </row>
    <row r="38" spans="1:14" s="50" customFormat="1" ht="11.25">
      <c r="A38" s="49" t="s">
        <v>87</v>
      </c>
      <c r="B38" s="110"/>
      <c r="C38" s="110"/>
      <c r="D38" s="110"/>
      <c r="E38" s="110"/>
      <c r="F38" s="108"/>
      <c r="G38" s="108"/>
      <c r="H38" s="178"/>
      <c r="I38" s="111"/>
      <c r="J38" s="178"/>
      <c r="K38" s="111"/>
      <c r="L38" s="109"/>
      <c r="M38" s="110"/>
      <c r="N38" s="98">
        <f>Data!$W$2</f>
        <v>42773.910534641203</v>
      </c>
    </row>
    <row r="39" spans="1:14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78"/>
      <c r="K39" s="111"/>
      <c r="L39" s="109"/>
      <c r="M39" s="110"/>
      <c r="N39" s="98"/>
    </row>
    <row r="40" spans="1:14">
      <c r="B40" s="112"/>
      <c r="C40" s="112"/>
      <c r="D40" s="112"/>
      <c r="E40" s="112"/>
      <c r="F40" s="112"/>
      <c r="G40" s="113"/>
      <c r="I40" s="112"/>
      <c r="K40" s="112"/>
      <c r="L40" s="112"/>
      <c r="M40" s="112"/>
      <c r="N40" s="228"/>
    </row>
    <row r="41" spans="1:14" s="32" customFormat="1">
      <c r="A41" s="75" t="s">
        <v>135</v>
      </c>
      <c r="B41" s="113"/>
      <c r="C41" s="113"/>
      <c r="D41" s="113"/>
      <c r="E41" s="113"/>
      <c r="F41" s="113"/>
      <c r="G41" s="113"/>
      <c r="H41" s="51"/>
      <c r="I41" s="113"/>
      <c r="J41" s="51"/>
      <c r="K41" s="113"/>
      <c r="L41" s="113"/>
      <c r="M41" s="113"/>
      <c r="N41" s="221"/>
    </row>
    <row r="42" spans="1:14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51"/>
      <c r="K42" s="113"/>
      <c r="L42" s="113"/>
      <c r="M42" s="113"/>
      <c r="N42" s="221"/>
    </row>
    <row r="43" spans="1:14" s="32" customFormat="1">
      <c r="A43" s="222" t="s">
        <v>120</v>
      </c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78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90</v>
      </c>
    </row>
    <row r="44" spans="1:14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8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4" s="32" customFormat="1">
      <c r="A45" s="1" t="s">
        <v>144</v>
      </c>
      <c r="B45" s="92"/>
      <c r="C45" s="117"/>
      <c r="D45" s="118"/>
      <c r="E45" s="118"/>
      <c r="F45" s="93">
        <v>0</v>
      </c>
      <c r="G45" s="92">
        <f>SUMIFS(Data!$S:$S,Data!$B:$B,Data!$X3,Data!$E:$E,$A45,Data!$C:$C,1,Data!$K:$K,"Y")</f>
        <v>0</v>
      </c>
      <c r="H45" s="224" t="str">
        <f t="shared" ref="H45:H55" si="5">IF(B45=0,"-",(G45-B45)/B45)</f>
        <v>-</v>
      </c>
      <c r="I45" s="117">
        <f>SUMIFS(Data!$S:$S,Data!$B:$B,Data!$X$3,Data!$E:$E,$A45,Data!$C:$C,2,Data!$K:$K,"Y")</f>
        <v>0</v>
      </c>
      <c r="J45" s="224" t="str">
        <f t="shared" ref="J45:J55" si="6">IF(C45=0,"-",(I45-C45)/C45)</f>
        <v>-</v>
      </c>
      <c r="K45" s="118"/>
      <c r="L45" s="118"/>
      <c r="M45" s="122">
        <f t="shared" ref="M45:M55" si="7">(G45+I45+K45+L45)/3</f>
        <v>0</v>
      </c>
      <c r="N45" s="229" t="str">
        <f t="shared" ref="N45:N55" si="8">IF(F45=0,"-",M45/F45)</f>
        <v>-</v>
      </c>
    </row>
    <row r="46" spans="1:14" s="32" customFormat="1">
      <c r="A46" s="46" t="s">
        <v>172</v>
      </c>
      <c r="B46" s="119"/>
      <c r="C46" s="117"/>
      <c r="D46" s="117"/>
      <c r="E46" s="117"/>
      <c r="F46" s="94">
        <v>0</v>
      </c>
      <c r="G46" s="95">
        <f>SUMIFS(Data!$S:$S,Data!$B:$B,Data!$X3,Data!$E:$E,$A46,Data!$C:$C,1,Data!$K:$K,"Y")</f>
        <v>0</v>
      </c>
      <c r="H46" s="30" t="str">
        <f t="shared" si="5"/>
        <v>-</v>
      </c>
      <c r="I46" s="117">
        <f>SUMIFS(Data!$S:$S,Data!$B:$B,Data!$X$3,Data!$E:$E,$A46,Data!$C:$C,2,Data!$K:$K,"Y")</f>
        <v>0</v>
      </c>
      <c r="J46" s="30" t="str">
        <f t="shared" si="6"/>
        <v>-</v>
      </c>
      <c r="K46" s="117"/>
      <c r="L46" s="117"/>
      <c r="M46" s="123">
        <f t="shared" si="7"/>
        <v>0</v>
      </c>
      <c r="N46" s="230" t="str">
        <f t="shared" si="8"/>
        <v>-</v>
      </c>
    </row>
    <row r="47" spans="1:14" s="32" customFormat="1">
      <c r="A47" s="47" t="s">
        <v>178</v>
      </c>
      <c r="B47" s="232">
        <v>0</v>
      </c>
      <c r="C47" s="233">
        <v>0</v>
      </c>
      <c r="D47" s="233">
        <v>0</v>
      </c>
      <c r="E47" s="233">
        <v>0</v>
      </c>
      <c r="F47" s="234">
        <v>0</v>
      </c>
      <c r="G47" s="235">
        <f>SUM(G45:G46)</f>
        <v>0</v>
      </c>
      <c r="H47" s="11" t="str">
        <f t="shared" si="5"/>
        <v>-</v>
      </c>
      <c r="I47" s="234">
        <f>SUM(I45:I46)</f>
        <v>0</v>
      </c>
      <c r="J47" s="11" t="str">
        <f t="shared" si="6"/>
        <v>-</v>
      </c>
      <c r="K47" s="234">
        <f>SUM(K45:K46)</f>
        <v>0</v>
      </c>
      <c r="L47" s="234">
        <f>SUM(L45:L46)</f>
        <v>0</v>
      </c>
      <c r="M47" s="236">
        <f t="shared" si="7"/>
        <v>0</v>
      </c>
      <c r="N47" s="237" t="str">
        <f t="shared" si="8"/>
        <v>-</v>
      </c>
    </row>
    <row r="48" spans="1:14" s="32" customFormat="1">
      <c r="A48" s="46" t="s">
        <v>62</v>
      </c>
      <c r="B48" s="119"/>
      <c r="C48" s="117"/>
      <c r="D48" s="117"/>
      <c r="E48" s="117"/>
      <c r="F48" s="94">
        <v>0</v>
      </c>
      <c r="G48" s="95">
        <f>SUMIFS(Data!$S:$S,Data!$B:$B,Data!$X3,Data!$E:$E,$A48,Data!$C:$C,1,Data!$K:$K,"Y")</f>
        <v>0</v>
      </c>
      <c r="H48" s="30" t="str">
        <f t="shared" si="5"/>
        <v>-</v>
      </c>
      <c r="I48" s="117">
        <f>SUMIFS(Data!$S:$S,Data!$B:$B,Data!$X$3,Data!$E:$E,$A48,Data!$C:$C,2,Data!$K:$K,"Y")</f>
        <v>0</v>
      </c>
      <c r="J48" s="30" t="str">
        <f t="shared" si="6"/>
        <v>-</v>
      </c>
      <c r="K48" s="117"/>
      <c r="L48" s="117"/>
      <c r="M48" s="123">
        <f t="shared" si="7"/>
        <v>0</v>
      </c>
      <c r="N48" s="230" t="str">
        <f t="shared" si="8"/>
        <v>-</v>
      </c>
    </row>
    <row r="49" spans="1:14" s="32" customFormat="1">
      <c r="A49" s="46" t="s">
        <v>147</v>
      </c>
      <c r="B49" s="119"/>
      <c r="C49" s="117"/>
      <c r="D49" s="117"/>
      <c r="E49" s="117"/>
      <c r="F49" s="94">
        <v>0</v>
      </c>
      <c r="G49" s="95">
        <f>SUMIFS(Data!$S:$S,Data!$B:$B,Data!$X3,Data!$E:$E,$A49,Data!$C:$C,1,Data!$K:$K,"Y")</f>
        <v>0</v>
      </c>
      <c r="H49" s="30" t="str">
        <f t="shared" si="5"/>
        <v>-</v>
      </c>
      <c r="I49" s="117">
        <f>SUMIFS(Data!$S:$S,Data!$B:$B,Data!$X$3,Data!$E:$E,$A49,Data!$C:$C,2,Data!$K:$K,"Y")</f>
        <v>0</v>
      </c>
      <c r="J49" s="30" t="str">
        <f t="shared" si="6"/>
        <v>-</v>
      </c>
      <c r="K49" s="117"/>
      <c r="L49" s="117"/>
      <c r="M49" s="123">
        <f t="shared" si="7"/>
        <v>0</v>
      </c>
      <c r="N49" s="230" t="str">
        <f t="shared" si="8"/>
        <v>-</v>
      </c>
    </row>
    <row r="50" spans="1:14" s="32" customFormat="1">
      <c r="A50" s="46" t="s">
        <v>148</v>
      </c>
      <c r="B50" s="95"/>
      <c r="C50" s="117"/>
      <c r="D50" s="117"/>
      <c r="E50" s="117"/>
      <c r="F50" s="94">
        <v>0</v>
      </c>
      <c r="G50" s="95">
        <f>SUMIFS(Data!$S:$S,Data!$B:$B,Data!$X3,Data!$E:$E,$A50,Data!$C:$C,1,Data!$K:$K,"Y")</f>
        <v>0</v>
      </c>
      <c r="H50" s="30" t="str">
        <f t="shared" si="5"/>
        <v>-</v>
      </c>
      <c r="I50" s="117">
        <f>SUMIFS(Data!$S:$S,Data!$B:$B,Data!$X$3,Data!$E:$E,$A50,Data!$C:$C,2,Data!$K:$K,"Y")</f>
        <v>0</v>
      </c>
      <c r="J50" s="30" t="str">
        <f t="shared" si="6"/>
        <v>-</v>
      </c>
      <c r="K50" s="117"/>
      <c r="L50" s="117"/>
      <c r="M50" s="123">
        <f t="shared" si="7"/>
        <v>0</v>
      </c>
      <c r="N50" s="230" t="str">
        <f t="shared" si="8"/>
        <v>-</v>
      </c>
    </row>
    <row r="51" spans="1:14" s="32" customFormat="1">
      <c r="A51" s="46" t="s">
        <v>173</v>
      </c>
      <c r="B51" s="119"/>
      <c r="C51" s="117"/>
      <c r="D51" s="117"/>
      <c r="E51" s="117"/>
      <c r="F51" s="94">
        <v>0</v>
      </c>
      <c r="G51" s="95">
        <f>SUMIFS(Data!$S:$S,Data!$B:$B,Data!$X3,Data!$E:$E,$A51,Data!$C:$C,1,Data!$K:$K,"Y")</f>
        <v>0</v>
      </c>
      <c r="H51" s="30" t="str">
        <f t="shared" si="5"/>
        <v>-</v>
      </c>
      <c r="I51" s="117">
        <f>SUMIFS(Data!$S:$S,Data!$B:$B,Data!$X$3,Data!$E:$E,$A51,Data!$C:$C,2,Data!$K:$K,"Y")</f>
        <v>0</v>
      </c>
      <c r="J51" s="30" t="str">
        <f t="shared" si="6"/>
        <v>-</v>
      </c>
      <c r="K51" s="117"/>
      <c r="L51" s="117"/>
      <c r="M51" s="123">
        <f t="shared" si="7"/>
        <v>0</v>
      </c>
      <c r="N51" s="230" t="str">
        <f t="shared" si="8"/>
        <v>-</v>
      </c>
    </row>
    <row r="52" spans="1:14" s="32" customFormat="1">
      <c r="A52" s="47" t="s">
        <v>179</v>
      </c>
      <c r="B52" s="232">
        <v>0</v>
      </c>
      <c r="C52" s="233">
        <v>0</v>
      </c>
      <c r="D52" s="233">
        <v>0</v>
      </c>
      <c r="E52" s="233">
        <v>0</v>
      </c>
      <c r="F52" s="234">
        <v>0</v>
      </c>
      <c r="G52" s="235">
        <f>SUM(G48:G51)</f>
        <v>0</v>
      </c>
      <c r="H52" s="11" t="str">
        <f t="shared" si="5"/>
        <v>-</v>
      </c>
      <c r="I52" s="234">
        <f>SUM(I48:I51)</f>
        <v>0</v>
      </c>
      <c r="J52" s="11" t="str">
        <f t="shared" si="6"/>
        <v>-</v>
      </c>
      <c r="K52" s="234">
        <f>SUM(K48:K51)</f>
        <v>0</v>
      </c>
      <c r="L52" s="234">
        <f>SUM(L50:L51)</f>
        <v>0</v>
      </c>
      <c r="M52" s="236">
        <f t="shared" si="7"/>
        <v>0</v>
      </c>
      <c r="N52" s="237" t="str">
        <f t="shared" si="8"/>
        <v>-</v>
      </c>
    </row>
    <row r="53" spans="1:14" s="32" customFormat="1">
      <c r="A53" s="46" t="s">
        <v>11</v>
      </c>
      <c r="B53" s="95">
        <v>203.21983499999999</v>
      </c>
      <c r="C53" s="117">
        <v>234.84800000000101</v>
      </c>
      <c r="D53" s="117">
        <v>301.30100000000181</v>
      </c>
      <c r="E53" s="117">
        <v>287.97399999999999</v>
      </c>
      <c r="F53" s="94">
        <v>342.44761166666757</v>
      </c>
      <c r="G53" s="95">
        <f>SUMIFS(Data!$S:$S,Data!$B:$B,Data!$X3,Data!$E:$E,$A53,Data!$C:$C,1,Data!$K:$K,"Y")</f>
        <v>300.28966599999995</v>
      </c>
      <c r="H53" s="30">
        <f t="shared" si="5"/>
        <v>0.47765923537926291</v>
      </c>
      <c r="I53" s="218">
        <f>SUMIFS(Data!$S:$S,Data!$B:$B,Data!$X$3,Data!$E:$E,$A53,Data!$C:$C,2,Data!$K:$K,"Y")</f>
        <v>325.55300000000102</v>
      </c>
      <c r="J53" s="30">
        <f t="shared" si="6"/>
        <v>0.38622853931053114</v>
      </c>
      <c r="K53" s="117"/>
      <c r="L53" s="117"/>
      <c r="M53" s="123">
        <f t="shared" si="7"/>
        <v>208.6142220000003</v>
      </c>
      <c r="N53" s="230">
        <f t="shared" si="8"/>
        <v>0.60918579920791416</v>
      </c>
    </row>
    <row r="54" spans="1:14" s="32" customFormat="1">
      <c r="A54" s="46" t="s">
        <v>142</v>
      </c>
      <c r="B54" s="119"/>
      <c r="C54" s="117"/>
      <c r="D54" s="117"/>
      <c r="E54" s="117"/>
      <c r="F54" s="94">
        <v>0</v>
      </c>
      <c r="G54" s="95">
        <f>SUMIFS(Data!$S:$S,Data!$B:$B,Data!$X3,Data!$E:$E,$A54,Data!$C:$C,1,Data!$K:$K,"Y")</f>
        <v>0</v>
      </c>
      <c r="H54" s="30" t="str">
        <f t="shared" si="5"/>
        <v>-</v>
      </c>
      <c r="I54" s="218">
        <f>SUMIFS(Data!$S:$S,Data!$B:$B,Data!$X$3,Data!$E:$E,$A54,Data!$C:$C,2,Data!$K:$K,"Y")</f>
        <v>0</v>
      </c>
      <c r="J54" s="30" t="str">
        <f t="shared" si="6"/>
        <v>-</v>
      </c>
      <c r="K54" s="117"/>
      <c r="L54" s="117"/>
      <c r="M54" s="123">
        <f t="shared" si="7"/>
        <v>0</v>
      </c>
      <c r="N54" s="230" t="str">
        <f t="shared" si="8"/>
        <v>-</v>
      </c>
    </row>
    <row r="55" spans="1:14" s="32" customFormat="1" ht="12.75" thickBot="1">
      <c r="A55" s="48" t="s">
        <v>180</v>
      </c>
      <c r="B55" s="238">
        <v>203.21983499999999</v>
      </c>
      <c r="C55" s="239">
        <v>234.84800000000101</v>
      </c>
      <c r="D55" s="239">
        <v>301.30100000000181</v>
      </c>
      <c r="E55" s="239">
        <v>287.97399999999999</v>
      </c>
      <c r="F55" s="240">
        <v>342.44761166666757</v>
      </c>
      <c r="G55" s="241">
        <f>SUM(G53:G54)</f>
        <v>300.28966599999995</v>
      </c>
      <c r="H55" s="169">
        <f t="shared" si="5"/>
        <v>0.47765923537926291</v>
      </c>
      <c r="I55" s="240">
        <f>SUM(I53:I54)</f>
        <v>325.55300000000102</v>
      </c>
      <c r="J55" s="169">
        <f t="shared" si="6"/>
        <v>0.38622853931053114</v>
      </c>
      <c r="K55" s="240">
        <f>SUM(K53:K54)</f>
        <v>0</v>
      </c>
      <c r="L55" s="239">
        <f>SUM(L53:L54)</f>
        <v>0</v>
      </c>
      <c r="M55" s="242">
        <f t="shared" si="7"/>
        <v>208.6142220000003</v>
      </c>
      <c r="N55" s="243">
        <f t="shared" si="8"/>
        <v>0.60918579920791416</v>
      </c>
    </row>
    <row r="56" spans="1:14" s="53" customFormat="1">
      <c r="H56" s="51"/>
      <c r="I56" s="54"/>
      <c r="J56" s="51"/>
      <c r="N56" s="124"/>
    </row>
    <row r="57" spans="1:14" s="53" customFormat="1">
      <c r="H57" s="51"/>
      <c r="J57" s="51"/>
      <c r="N57" s="231"/>
    </row>
    <row r="58" spans="1:14" s="53" customFormat="1">
      <c r="A58" s="53" t="s">
        <v>104</v>
      </c>
      <c r="F58" s="40"/>
      <c r="G58" s="40"/>
      <c r="H58" s="174"/>
      <c r="I58" s="40"/>
      <c r="J58" s="174"/>
      <c r="K58" s="40"/>
      <c r="L58" s="40"/>
      <c r="N58" s="124"/>
    </row>
    <row r="59" spans="1:14">
      <c r="A59" s="40" t="s">
        <v>113</v>
      </c>
    </row>
    <row r="62" spans="1:14">
      <c r="C62" s="40" t="s">
        <v>40</v>
      </c>
    </row>
    <row r="65" spans="8:14">
      <c r="H65" s="40"/>
      <c r="J65" s="40"/>
      <c r="N65" s="228"/>
    </row>
    <row r="66" spans="8:14">
      <c r="H66" s="40"/>
      <c r="J66" s="40"/>
      <c r="N66" s="228"/>
    </row>
    <row r="67" spans="8:14">
      <c r="H67" s="40"/>
      <c r="J67" s="40"/>
      <c r="N67" s="228"/>
    </row>
    <row r="68" spans="8:14">
      <c r="H68" s="40"/>
      <c r="J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outlinePr summaryBelow="0" summaryRight="0"/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9" width="9.7109375" style="40" customWidth="1"/>
    <col min="10" max="10" width="9.7109375" style="174" customWidth="1"/>
    <col min="11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134</v>
      </c>
      <c r="B1" s="79"/>
      <c r="C1" s="79"/>
      <c r="D1" s="79"/>
      <c r="E1" s="79"/>
      <c r="F1" s="79"/>
      <c r="G1" s="79"/>
      <c r="H1" s="172"/>
      <c r="I1" s="79"/>
      <c r="J1" s="172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173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168"/>
      <c r="K3" s="52"/>
      <c r="L3" s="52"/>
      <c r="M3" s="52"/>
      <c r="N3" s="226"/>
    </row>
    <row r="4" spans="1:14" s="32" customFormat="1">
      <c r="A4" s="222" t="s">
        <v>120</v>
      </c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>
        <v>108.931</v>
      </c>
      <c r="C6" s="100">
        <v>239.33099999999999</v>
      </c>
      <c r="D6" s="100">
        <v>178.79</v>
      </c>
      <c r="E6" s="100">
        <v>188.92099999999999</v>
      </c>
      <c r="F6" s="101">
        <v>238.6576666666667</v>
      </c>
      <c r="G6" s="100">
        <f>SUMIFS(Data!$S:$S,Data!$B:$B,Data!$X3,Data!$D:$D,$A6,Data!$C:$C,1,Data!$L:$L,"Y")</f>
        <v>185.64648000000008</v>
      </c>
      <c r="H6" s="175">
        <f>IF(B6=0,"-",(G6-B6)/B6)</f>
        <v>0.70425755753642294</v>
      </c>
      <c r="I6" s="100">
        <f>SUMIFS(Data!$S:$S,Data!$B:$B,Data!$X$3,Data!$D:$D,$A6,Data!$C:$C,2,Data!$L:$L,"Y")</f>
        <v>331.33966900000007</v>
      </c>
      <c r="J6" s="175">
        <f>IF(C6=0,"-",(I6-C6)/C6)</f>
        <v>0.38444108368744578</v>
      </c>
      <c r="K6" s="100"/>
      <c r="L6" s="100"/>
      <c r="M6" s="101">
        <f t="shared" ref="M6:M36" si="0">(L6+K6+I6+G6)/3</f>
        <v>172.3287163333334</v>
      </c>
      <c r="N6" s="189">
        <f t="shared" ref="N6:N36" si="1">IF(F6=0,0,M6/F6)</f>
        <v>0.72207492321637845</v>
      </c>
    </row>
    <row r="7" spans="1:14">
      <c r="A7" s="41" t="s">
        <v>34</v>
      </c>
      <c r="B7" s="102">
        <v>1787.721</v>
      </c>
      <c r="C7" s="103">
        <v>3733.8220000000001</v>
      </c>
      <c r="D7" s="103">
        <v>3638.7049999999999</v>
      </c>
      <c r="E7" s="103">
        <v>3702.0279999999998</v>
      </c>
      <c r="F7" s="104">
        <v>4287.4253333333336</v>
      </c>
      <c r="G7" s="103">
        <f>SUMIFS(Data!$S:$S,Data!$B:$B,Data!$X3,Data!$D:$D,$A7,Data!$C:$C,1,Data!$L:$L,"Y")</f>
        <v>1846.2915350001019</v>
      </c>
      <c r="H7" s="176">
        <f t="shared" ref="H7:H36" si="2">IF(B7=0,"-",(G7-B7)/B7)</f>
        <v>3.2762682208298678E-2</v>
      </c>
      <c r="I7" s="103">
        <f>SUMIFS(Data!$S:$S,Data!$B:$B,Data!$X$3,Data!$D:$D,$A7,Data!$C:$C,2,Data!$L:$L,"Y")</f>
        <v>4066.7825710002267</v>
      </c>
      <c r="J7" s="176">
        <f t="shared" ref="J7:J36" si="3">IF(C7=0,"-",(I7-C7)/C7)</f>
        <v>8.917419496704089E-2</v>
      </c>
      <c r="K7" s="103"/>
      <c r="L7" s="103"/>
      <c r="M7" s="104">
        <f t="shared" si="0"/>
        <v>1971.0247020001095</v>
      </c>
      <c r="N7" s="188">
        <f t="shared" si="1"/>
        <v>0.45972222225680187</v>
      </c>
    </row>
    <row r="8" spans="1:14">
      <c r="A8" s="42" t="s">
        <v>33</v>
      </c>
      <c r="B8" s="99">
        <v>161.29900000000001</v>
      </c>
      <c r="C8" s="100">
        <v>649.24300000000005</v>
      </c>
      <c r="D8" s="100">
        <v>687.33299999999997</v>
      </c>
      <c r="E8" s="100">
        <v>615.76400000000001</v>
      </c>
      <c r="F8" s="101">
        <v>704.54633333333334</v>
      </c>
      <c r="G8" s="100">
        <f>SUMIFS(Data!$S:$S,Data!$B:$B,Data!$X3,Data!$D:$D,$A8,Data!$C:$C,1,Data!$L:$L,"Y")</f>
        <v>187.36643599999999</v>
      </c>
      <c r="H8" s="175">
        <f t="shared" si="2"/>
        <v>0.16160940861381648</v>
      </c>
      <c r="I8" s="100">
        <f>SUMIFS(Data!$S:$S,Data!$B:$B,Data!$X$3,Data!$D:$D,$A8,Data!$C:$C,2,Data!$L:$L,"Y")</f>
        <v>626.51928799999405</v>
      </c>
      <c r="J8" s="175">
        <f t="shared" si="3"/>
        <v>-3.5000318832865356E-2</v>
      </c>
      <c r="K8" s="100"/>
      <c r="L8" s="100"/>
      <c r="M8" s="101">
        <f t="shared" si="0"/>
        <v>271.29524133333138</v>
      </c>
      <c r="N8" s="189">
        <f t="shared" si="1"/>
        <v>0.3850637332108246</v>
      </c>
    </row>
    <row r="9" spans="1:14">
      <c r="A9" s="41" t="s">
        <v>32</v>
      </c>
      <c r="B9" s="102">
        <v>162.24100000000001</v>
      </c>
      <c r="C9" s="103">
        <v>456.47899999999998</v>
      </c>
      <c r="D9" s="103">
        <v>503.81099999999998</v>
      </c>
      <c r="E9" s="103">
        <v>522.80799999999999</v>
      </c>
      <c r="F9" s="104">
        <v>548.44633333333331</v>
      </c>
      <c r="G9" s="103">
        <f>SUMIFS(Data!$S:$S,Data!$B:$B,Data!$X3,Data!$D:$D,$A9,Data!$C:$C,1,Data!$L:$L,"Y")</f>
        <v>178.78647700000002</v>
      </c>
      <c r="H9" s="176">
        <f t="shared" si="2"/>
        <v>0.10198086180435281</v>
      </c>
      <c r="I9" s="103">
        <f>SUMIFS(Data!$S:$S,Data!$B:$B,Data!$X$3,Data!$D:$D,$A9,Data!$C:$C,2,Data!$L:$L,"Y")</f>
        <v>461.90620799999812</v>
      </c>
      <c r="J9" s="176">
        <f t="shared" si="3"/>
        <v>1.188928296810616E-2</v>
      </c>
      <c r="K9" s="103"/>
      <c r="L9" s="103"/>
      <c r="M9" s="104">
        <f t="shared" si="0"/>
        <v>213.56422833333272</v>
      </c>
      <c r="N9" s="188">
        <f t="shared" si="1"/>
        <v>0.38939858898378887</v>
      </c>
    </row>
    <row r="10" spans="1:14">
      <c r="A10" s="42" t="s">
        <v>31</v>
      </c>
      <c r="B10" s="99">
        <v>283.86099999999999</v>
      </c>
      <c r="C10" s="100">
        <v>573.40200000000004</v>
      </c>
      <c r="D10" s="100">
        <v>646</v>
      </c>
      <c r="E10" s="100">
        <v>587.66899999999998</v>
      </c>
      <c r="F10" s="101">
        <v>696.97733333333326</v>
      </c>
      <c r="G10" s="100">
        <f>SUMIFS(Data!$S:$S,Data!$B:$B,Data!$X3,Data!$D:$D,$A10,Data!$C:$C,1,Data!$L:$L,"Y")</f>
        <v>284.46636000000302</v>
      </c>
      <c r="H10" s="175">
        <f t="shared" si="2"/>
        <v>2.1325930649262544E-3</v>
      </c>
      <c r="I10" s="100">
        <f>SUMIFS(Data!$S:$S,Data!$B:$B,Data!$X$3,Data!$D:$D,$A10,Data!$C:$C,2,Data!$L:$L,"Y")</f>
        <v>624.3993629999942</v>
      </c>
      <c r="J10" s="175">
        <f t="shared" si="3"/>
        <v>8.8938237048343305E-2</v>
      </c>
      <c r="K10" s="100"/>
      <c r="L10" s="100"/>
      <c r="M10" s="101">
        <f t="shared" si="0"/>
        <v>302.95524099999903</v>
      </c>
      <c r="N10" s="189">
        <f t="shared" si="1"/>
        <v>0.43467014852706698</v>
      </c>
    </row>
    <row r="11" spans="1:14">
      <c r="A11" s="41" t="s">
        <v>30</v>
      </c>
      <c r="B11" s="102">
        <v>310.29500000000002</v>
      </c>
      <c r="C11" s="103">
        <v>663.90599999999995</v>
      </c>
      <c r="D11" s="103">
        <v>786.86099999999999</v>
      </c>
      <c r="E11" s="103">
        <v>724.49199999999996</v>
      </c>
      <c r="F11" s="104">
        <v>828.51800000000003</v>
      </c>
      <c r="G11" s="103">
        <f>SUMIFS(Data!$S:$S,Data!$B:$B,Data!$X3,Data!$D:$D,$A11,Data!$C:$C,1,Data!$L:$L,"Y")</f>
        <v>284.946359000001</v>
      </c>
      <c r="H11" s="176">
        <f t="shared" si="2"/>
        <v>-8.1692070449085608E-2</v>
      </c>
      <c r="I11" s="103">
        <f>SUMIFS(Data!$S:$S,Data!$B:$B,Data!$X$3,Data!$D:$D,$A11,Data!$C:$C,2,Data!$L:$L,"Y")</f>
        <v>839.79913799999736</v>
      </c>
      <c r="J11" s="176">
        <f t="shared" si="3"/>
        <v>0.26493681033157918</v>
      </c>
      <c r="K11" s="103"/>
      <c r="L11" s="103"/>
      <c r="M11" s="104">
        <f t="shared" si="0"/>
        <v>374.9151656666661</v>
      </c>
      <c r="N11" s="188">
        <f t="shared" si="1"/>
        <v>0.45251299991872967</v>
      </c>
    </row>
    <row r="12" spans="1:14">
      <c r="A12" s="42" t="s">
        <v>29</v>
      </c>
      <c r="B12" s="99">
        <v>872.45</v>
      </c>
      <c r="C12" s="100">
        <v>1414.38</v>
      </c>
      <c r="D12" s="100">
        <v>1624.3710000000001</v>
      </c>
      <c r="E12" s="100">
        <v>1565.87</v>
      </c>
      <c r="F12" s="101">
        <v>1825.6903333333332</v>
      </c>
      <c r="G12" s="100">
        <f>SUMIFS(Data!$S:$S,Data!$B:$B,Data!$X3,Data!$D:$D,$A12,Data!$C:$C,1,Data!$L:$L,"Y")</f>
        <v>941.47240200003409</v>
      </c>
      <c r="H12" s="175">
        <f t="shared" si="2"/>
        <v>7.9113303914303448E-2</v>
      </c>
      <c r="I12" s="100">
        <f>SUMIFS(Data!$S:$S,Data!$B:$B,Data!$X$3,Data!$D:$D,$A12,Data!$C:$C,2,Data!$L:$L,"Y")</f>
        <v>1661.4448850000513</v>
      </c>
      <c r="J12" s="175">
        <f t="shared" si="3"/>
        <v>0.17468069754949245</v>
      </c>
      <c r="K12" s="100"/>
      <c r="L12" s="100"/>
      <c r="M12" s="101">
        <f t="shared" si="0"/>
        <v>867.63909566669508</v>
      </c>
      <c r="N12" s="189">
        <f t="shared" si="1"/>
        <v>0.47523891638433852</v>
      </c>
    </row>
    <row r="13" spans="1:14">
      <c r="A13" s="41" t="s">
        <v>28</v>
      </c>
      <c r="B13" s="102">
        <v>729.11099999999999</v>
      </c>
      <c r="C13" s="103">
        <v>947.36099999999999</v>
      </c>
      <c r="D13" s="103">
        <v>950.80399999999997</v>
      </c>
      <c r="E13" s="103">
        <v>996.78599999999994</v>
      </c>
      <c r="F13" s="104">
        <v>1208.0206666666666</v>
      </c>
      <c r="G13" s="103">
        <f>SUMIFS(Data!$S:$S,Data!$B:$B,Data!$X3,Data!$D:$D,$A13,Data!$C:$C,1,Data!$L:$L,"Y")</f>
        <v>755.19919000000027</v>
      </c>
      <c r="H13" s="176">
        <f t="shared" si="2"/>
        <v>3.5780820752944725E-2</v>
      </c>
      <c r="I13" s="103">
        <f>SUMIFS(Data!$S:$S,Data!$B:$B,Data!$X$3,Data!$D:$D,$A13,Data!$C:$C,2,Data!$L:$L,"Y")</f>
        <v>1066.452203000031</v>
      </c>
      <c r="J13" s="176">
        <f t="shared" si="3"/>
        <v>0.12570836566000815</v>
      </c>
      <c r="K13" s="103"/>
      <c r="L13" s="103"/>
      <c r="M13" s="104">
        <f t="shared" si="0"/>
        <v>607.21713100001045</v>
      </c>
      <c r="N13" s="188">
        <f t="shared" si="1"/>
        <v>0.50265458841488686</v>
      </c>
    </row>
    <row r="14" spans="1:14">
      <c r="A14" s="42" t="s">
        <v>27</v>
      </c>
      <c r="B14" s="99">
        <v>617.41899999999998</v>
      </c>
      <c r="C14" s="100">
        <v>1090.8009999999999</v>
      </c>
      <c r="D14" s="100">
        <v>1005.635</v>
      </c>
      <c r="E14" s="100">
        <v>1219.799</v>
      </c>
      <c r="F14" s="101">
        <v>1311.2180000000001</v>
      </c>
      <c r="G14" s="100">
        <f>SUMIFS(Data!$S:$S,Data!$B:$B,Data!$X3,Data!$D:$D,$A14,Data!$C:$C,1,Data!$L:$L,"Y")</f>
        <v>660.99934099999905</v>
      </c>
      <c r="H14" s="175">
        <f t="shared" si="2"/>
        <v>7.0584709897167183E-2</v>
      </c>
      <c r="I14" s="100">
        <f>SUMIFS(Data!$S:$S,Data!$B:$B,Data!$X$3,Data!$D:$D,$A14,Data!$C:$C,2,Data!$L:$L,"Y")</f>
        <v>1178.6653600000461</v>
      </c>
      <c r="J14" s="175">
        <f t="shared" si="3"/>
        <v>8.0550311193376425E-2</v>
      </c>
      <c r="K14" s="100"/>
      <c r="L14" s="100"/>
      <c r="M14" s="101">
        <f t="shared" si="0"/>
        <v>613.22156700001506</v>
      </c>
      <c r="N14" s="189">
        <f t="shared" si="1"/>
        <v>0.46767323740218258</v>
      </c>
    </row>
    <row r="15" spans="1:14">
      <c r="A15" s="41" t="s">
        <v>26</v>
      </c>
      <c r="B15" s="102">
        <v>1285.55</v>
      </c>
      <c r="C15" s="103">
        <v>2812.4079999999999</v>
      </c>
      <c r="D15" s="103">
        <v>2781.4780000000001</v>
      </c>
      <c r="E15" s="103">
        <v>2709.0520000000001</v>
      </c>
      <c r="F15" s="104">
        <v>3196.1626666666666</v>
      </c>
      <c r="G15" s="103">
        <f>SUMIFS(Data!$S:$S,Data!$B:$B,Data!$X3,Data!$D:$D,$A15,Data!$C:$C,1,Data!$L:$L,"Y")</f>
        <v>1151.1388940000231</v>
      </c>
      <c r="H15" s="176">
        <f t="shared" si="2"/>
        <v>-0.10455533118118847</v>
      </c>
      <c r="I15" s="103">
        <f>SUMIFS(Data!$S:$S,Data!$B:$B,Data!$X$3,Data!$D:$D,$A15,Data!$C:$C,2,Data!$L:$L,"Y")</f>
        <v>2642.70404100009</v>
      </c>
      <c r="J15" s="176">
        <f t="shared" si="3"/>
        <v>-6.0341159248554939E-2</v>
      </c>
      <c r="K15" s="103"/>
      <c r="L15" s="103"/>
      <c r="M15" s="104">
        <f t="shared" si="0"/>
        <v>1264.6143116667045</v>
      </c>
      <c r="N15" s="188">
        <f t="shared" si="1"/>
        <v>0.39566644240469545</v>
      </c>
    </row>
    <row r="16" spans="1:14">
      <c r="A16" s="42" t="s">
        <v>25</v>
      </c>
      <c r="B16" s="99">
        <v>909.94</v>
      </c>
      <c r="C16" s="100">
        <v>1988.6</v>
      </c>
      <c r="D16" s="100">
        <v>2059.596</v>
      </c>
      <c r="E16" s="100">
        <v>2148.3389999999999</v>
      </c>
      <c r="F16" s="101">
        <v>2368.8250000000003</v>
      </c>
      <c r="G16" s="100">
        <f>SUMIFS(Data!$S:$S,Data!$B:$B,Data!$X3,Data!$D:$D,$A16,Data!$C:$C,1,Data!$L:$L,"Y")</f>
        <v>945.37235500000804</v>
      </c>
      <c r="H16" s="175">
        <f t="shared" si="2"/>
        <v>3.8939221267345087E-2</v>
      </c>
      <c r="I16" s="100">
        <f>SUMIFS(Data!$S:$S,Data!$B:$B,Data!$X$3,Data!$D:$D,$A16,Data!$C:$C,2,Data!$L:$L,"Y")</f>
        <v>2025.2712740000675</v>
      </c>
      <c r="J16" s="175">
        <f t="shared" si="3"/>
        <v>1.8440749270877788E-2</v>
      </c>
      <c r="K16" s="100"/>
      <c r="L16" s="100"/>
      <c r="M16" s="101">
        <f t="shared" si="0"/>
        <v>990.21454300002517</v>
      </c>
      <c r="N16" s="189">
        <f t="shared" si="1"/>
        <v>0.41801928931011156</v>
      </c>
    </row>
    <row r="17" spans="1:15">
      <c r="A17" s="41" t="s">
        <v>24</v>
      </c>
      <c r="B17" s="102">
        <v>231.46100000000001</v>
      </c>
      <c r="C17" s="103">
        <v>890.42700000000002</v>
      </c>
      <c r="D17" s="103">
        <v>946.59100000000001</v>
      </c>
      <c r="E17" s="103">
        <v>853.94</v>
      </c>
      <c r="F17" s="104">
        <v>974.13966666666659</v>
      </c>
      <c r="G17" s="103">
        <f>SUMIFS(Data!$S:$S,Data!$B:$B,Data!$X3,Data!$D:$D,$A17,Data!$C:$C,1,Data!$L:$L,"Y")</f>
        <v>231.73971200000011</v>
      </c>
      <c r="H17" s="176">
        <f t="shared" si="2"/>
        <v>1.2041423825184295E-3</v>
      </c>
      <c r="I17" s="103">
        <f>SUMIFS(Data!$S:$S,Data!$B:$B,Data!$X$3,Data!$D:$D,$A17,Data!$C:$C,2,Data!$L:$L,"Y")</f>
        <v>813.66578099999333</v>
      </c>
      <c r="J17" s="176">
        <f t="shared" si="3"/>
        <v>-8.6207200590286109E-2</v>
      </c>
      <c r="K17" s="103"/>
      <c r="L17" s="103"/>
      <c r="M17" s="104">
        <f t="shared" si="0"/>
        <v>348.46849766666446</v>
      </c>
      <c r="N17" s="188">
        <f t="shared" si="1"/>
        <v>0.3577192363586445</v>
      </c>
    </row>
    <row r="18" spans="1:15">
      <c r="A18" s="42" t="s">
        <v>23</v>
      </c>
      <c r="B18" s="99">
        <v>1032.116</v>
      </c>
      <c r="C18" s="100">
        <v>1953.865</v>
      </c>
      <c r="D18" s="100">
        <v>2086.9270000000001</v>
      </c>
      <c r="E18" s="100">
        <v>2029.38</v>
      </c>
      <c r="F18" s="101">
        <v>2367.4293333333335</v>
      </c>
      <c r="G18" s="100">
        <f>SUMIFS(Data!$S:$S,Data!$B:$B,Data!$X3,Data!$D:$D,$A18,Data!$C:$C,1,Data!$L:$L,"Y")</f>
        <v>1106.738894000018</v>
      </c>
      <c r="H18" s="175">
        <f t="shared" si="2"/>
        <v>7.2300878970985874E-2</v>
      </c>
      <c r="I18" s="100">
        <f>SUMIFS(Data!$S:$S,Data!$B:$B,Data!$X$3,Data!$D:$D,$A18,Data!$C:$C,2,Data!$L:$L,"Y")</f>
        <v>2198.4778010000741</v>
      </c>
      <c r="J18" s="175">
        <f t="shared" si="3"/>
        <v>0.1251943204878915</v>
      </c>
      <c r="K18" s="100"/>
      <c r="L18" s="100"/>
      <c r="M18" s="101">
        <f t="shared" si="0"/>
        <v>1101.738898333364</v>
      </c>
      <c r="N18" s="189">
        <f t="shared" si="1"/>
        <v>0.4653735099168172</v>
      </c>
    </row>
    <row r="19" spans="1:15">
      <c r="A19" s="41" t="s">
        <v>22</v>
      </c>
      <c r="B19" s="102">
        <v>815.16800000000001</v>
      </c>
      <c r="C19" s="103">
        <v>1365.412</v>
      </c>
      <c r="D19" s="103">
        <v>1659.0989999999999</v>
      </c>
      <c r="E19" s="103">
        <v>1586.826</v>
      </c>
      <c r="F19" s="104">
        <v>1808.835</v>
      </c>
      <c r="G19" s="103">
        <f>SUMIFS(Data!$S:$S,Data!$B:$B,Data!$X3,Data!$D:$D,$A19,Data!$C:$C,1,Data!$L:$L,"Y")</f>
        <v>929.97904200001028</v>
      </c>
      <c r="H19" s="176">
        <f t="shared" si="2"/>
        <v>0.14084341141949913</v>
      </c>
      <c r="I19" s="103">
        <f>SUMIFS(Data!$S:$S,Data!$B:$B,Data!$X$3,Data!$D:$D,$A19,Data!$C:$C,2,Data!$L:$L,"Y")</f>
        <v>1402.2586070000302</v>
      </c>
      <c r="J19" s="176">
        <f t="shared" si="3"/>
        <v>2.698570614585941E-2</v>
      </c>
      <c r="K19" s="103"/>
      <c r="L19" s="103"/>
      <c r="M19" s="104">
        <f t="shared" si="0"/>
        <v>777.41254966668021</v>
      </c>
      <c r="N19" s="188">
        <f t="shared" si="1"/>
        <v>0.42978632637398118</v>
      </c>
    </row>
    <row r="20" spans="1:15">
      <c r="A20" s="42" t="s">
        <v>21</v>
      </c>
      <c r="B20" s="99">
        <v>348.471</v>
      </c>
      <c r="C20" s="100">
        <v>678.79600000000005</v>
      </c>
      <c r="D20" s="100">
        <v>672.82</v>
      </c>
      <c r="E20" s="100">
        <v>661.53300000000002</v>
      </c>
      <c r="F20" s="101">
        <v>787.20666666666659</v>
      </c>
      <c r="G20" s="100">
        <f>SUMIFS(Data!$S:$S,Data!$B:$B,Data!$X3,Data!$D:$D,$A20,Data!$C:$C,1,Data!$L:$L,"Y")</f>
        <v>4.2133240000000001</v>
      </c>
      <c r="H20" s="175">
        <f t="shared" si="2"/>
        <v>-0.98790911151860561</v>
      </c>
      <c r="I20" s="100">
        <f>SUMIFS(Data!$S:$S,Data!$B:$B,Data!$X$3,Data!$D:$D,$A20,Data!$C:$C,2,Data!$L:$L,"Y")</f>
        <v>741.65264799999431</v>
      </c>
      <c r="J20" s="175">
        <f t="shared" si="3"/>
        <v>9.260020389040928E-2</v>
      </c>
      <c r="K20" s="100"/>
      <c r="L20" s="100"/>
      <c r="M20" s="101">
        <f t="shared" si="0"/>
        <v>248.6219906666648</v>
      </c>
      <c r="N20" s="189">
        <f t="shared" si="1"/>
        <v>0.31582810613053519</v>
      </c>
    </row>
    <row r="21" spans="1:15">
      <c r="A21" s="41" t="s">
        <v>20</v>
      </c>
      <c r="B21" s="102">
        <v>346.95699999999999</v>
      </c>
      <c r="C21" s="103">
        <v>676.96400000000006</v>
      </c>
      <c r="D21" s="103">
        <v>751.07299999999998</v>
      </c>
      <c r="E21" s="103">
        <v>763.49900000000002</v>
      </c>
      <c r="F21" s="104">
        <v>846.16433333333327</v>
      </c>
      <c r="G21" s="103">
        <f>SUMIFS(Data!$S:$S,Data!$B:$B,Data!$X3,Data!$D:$D,$A21,Data!$C:$C,1,Data!$L:$L,"Y")</f>
        <v>338.39287300000098</v>
      </c>
      <c r="H21" s="176">
        <f t="shared" si="2"/>
        <v>-2.4683540035217676E-2</v>
      </c>
      <c r="I21" s="103">
        <f>SUMIFS(Data!$S:$S,Data!$B:$B,Data!$X$3,Data!$D:$D,$A21,Data!$C:$C,2,Data!$L:$L,"Y")</f>
        <v>714.75912399998799</v>
      </c>
      <c r="J21" s="176">
        <f t="shared" si="3"/>
        <v>5.5830330711807326E-2</v>
      </c>
      <c r="K21" s="103"/>
      <c r="L21" s="103"/>
      <c r="M21" s="104">
        <f t="shared" si="0"/>
        <v>351.05066566666301</v>
      </c>
      <c r="N21" s="188">
        <f t="shared" si="1"/>
        <v>0.41487291751444227</v>
      </c>
    </row>
    <row r="22" spans="1:15">
      <c r="A22" s="42" t="s">
        <v>19</v>
      </c>
      <c r="B22" s="99">
        <v>587.29300000000001</v>
      </c>
      <c r="C22" s="100">
        <v>1256.885</v>
      </c>
      <c r="D22" s="100">
        <v>1322.0630000000001</v>
      </c>
      <c r="E22" s="100">
        <v>1355.019</v>
      </c>
      <c r="F22" s="101">
        <v>1507.0866666666668</v>
      </c>
      <c r="G22" s="100">
        <f>SUMIFS(Data!$S:$S,Data!$B:$B,Data!$X3,Data!$D:$D,$A22,Data!$C:$C,1,Data!$L:$L,"Y")</f>
        <v>676.26586699999518</v>
      </c>
      <c r="H22" s="175">
        <f t="shared" si="2"/>
        <v>0.15149655623342212</v>
      </c>
      <c r="I22" s="100">
        <f>SUMIFS(Data!$S:$S,Data!$B:$B,Data!$X$3,Data!$D:$D,$A22,Data!$C:$C,2,Data!$L:$L,"Y")</f>
        <v>1339.1984580000394</v>
      </c>
      <c r="J22" s="175">
        <f t="shared" si="3"/>
        <v>6.5490047219944086E-2</v>
      </c>
      <c r="K22" s="100"/>
      <c r="L22" s="100"/>
      <c r="M22" s="101">
        <f t="shared" si="0"/>
        <v>671.8214416666782</v>
      </c>
      <c r="N22" s="189">
        <f t="shared" si="1"/>
        <v>0.44577492225619281</v>
      </c>
    </row>
    <row r="23" spans="1:15">
      <c r="A23" s="41" t="s">
        <v>18</v>
      </c>
      <c r="B23" s="102">
        <v>247.684</v>
      </c>
      <c r="C23" s="103">
        <v>720.43200000000002</v>
      </c>
      <c r="D23" s="103">
        <v>969.42</v>
      </c>
      <c r="E23" s="103">
        <v>868.53899999999999</v>
      </c>
      <c r="F23" s="104">
        <v>935.35833333333323</v>
      </c>
      <c r="G23" s="103">
        <f>SUMIFS(Data!$S:$S,Data!$B:$B,Data!$X3,Data!$D:$D,$A23,Data!$C:$C,1,Data!$L:$L,"Y")</f>
        <v>219.09975800000012</v>
      </c>
      <c r="H23" s="176">
        <f t="shared" si="2"/>
        <v>-0.11540609001792557</v>
      </c>
      <c r="I23" s="103">
        <f>SUMIFS(Data!$S:$S,Data!$B:$B,Data!$X$3,Data!$D:$D,$A23,Data!$C:$C,2,Data!$L:$L,"Y")</f>
        <v>679.03929299999538</v>
      </c>
      <c r="J23" s="176">
        <f t="shared" si="3"/>
        <v>-5.7455397594782902E-2</v>
      </c>
      <c r="K23" s="103"/>
      <c r="L23" s="103"/>
      <c r="M23" s="104">
        <f t="shared" si="0"/>
        <v>299.37968366666519</v>
      </c>
      <c r="N23" s="188">
        <f t="shared" si="1"/>
        <v>0.32006951025899011</v>
      </c>
    </row>
    <row r="24" spans="1:15">
      <c r="A24" s="42" t="s">
        <v>17</v>
      </c>
      <c r="B24" s="99">
        <v>1228.933</v>
      </c>
      <c r="C24" s="100">
        <v>2172.2339999999999</v>
      </c>
      <c r="D24" s="100">
        <v>2202.3049999999998</v>
      </c>
      <c r="E24" s="100">
        <v>2362.3110000000001</v>
      </c>
      <c r="F24" s="101">
        <v>2655.261</v>
      </c>
      <c r="G24" s="100">
        <f>SUMIFS(Data!$S:$S,Data!$B:$B,Data!$X3,Data!$D:$D,$A24,Data!$C:$C,1,Data!$L:$L,"Y")</f>
        <v>1399.8852640000123</v>
      </c>
      <c r="H24" s="175">
        <f t="shared" si="2"/>
        <v>0.13910625233435206</v>
      </c>
      <c r="I24" s="100">
        <f>SUMIFS(Data!$S:$S,Data!$B:$B,Data!$X$3,Data!$D:$D,$A24,Data!$C:$C,2,Data!$L:$L,"Y")</f>
        <v>2286.7710030000412</v>
      </c>
      <c r="J24" s="175">
        <f t="shared" si="3"/>
        <v>5.2727746182060171E-2</v>
      </c>
      <c r="K24" s="100"/>
      <c r="L24" s="100"/>
      <c r="M24" s="101">
        <f t="shared" si="0"/>
        <v>1228.8854223333512</v>
      </c>
      <c r="N24" s="189">
        <f t="shared" si="1"/>
        <v>0.46281153616663345</v>
      </c>
    </row>
    <row r="25" spans="1:15">
      <c r="A25" s="41" t="s">
        <v>16</v>
      </c>
      <c r="B25" s="102">
        <v>218.26599999999999</v>
      </c>
      <c r="C25" s="103">
        <v>585.51</v>
      </c>
      <c r="D25" s="103">
        <v>654.39499999999998</v>
      </c>
      <c r="E25" s="103">
        <v>661.61599999999999</v>
      </c>
      <c r="F25" s="104">
        <v>706.5956666666666</v>
      </c>
      <c r="G25" s="103">
        <f>SUMIFS(Data!$S:$S,Data!$B:$B,Data!$X3,Data!$D:$D,$A25,Data!$C:$C,1,Data!$L:$L,"Y")</f>
        <v>278.47966500000103</v>
      </c>
      <c r="H25" s="176">
        <f t="shared" si="2"/>
        <v>0.27587285697268948</v>
      </c>
      <c r="I25" s="103">
        <f>SUMIFS(Data!$S:$S,Data!$B:$B,Data!$X$3,Data!$D:$D,$A25,Data!$C:$C,2,Data!$L:$L,"Y")</f>
        <v>852.95239500000116</v>
      </c>
      <c r="J25" s="176">
        <f t="shared" si="3"/>
        <v>0.45676827893631394</v>
      </c>
      <c r="K25" s="103"/>
      <c r="L25" s="103"/>
      <c r="M25" s="104">
        <f t="shared" si="0"/>
        <v>377.14402000000069</v>
      </c>
      <c r="N25" s="188">
        <f t="shared" si="1"/>
        <v>0.53374799449190047</v>
      </c>
      <c r="O25" s="44"/>
    </row>
    <row r="26" spans="1:15">
      <c r="A26" s="42" t="s">
        <v>15</v>
      </c>
      <c r="B26" s="99">
        <v>1776.7670000000001</v>
      </c>
      <c r="C26" s="100">
        <v>3030.43</v>
      </c>
      <c r="D26" s="100">
        <v>3119.22</v>
      </c>
      <c r="E26" s="100">
        <v>3235.4830000000002</v>
      </c>
      <c r="F26" s="101">
        <v>3720.6333333333332</v>
      </c>
      <c r="G26" s="100">
        <f>SUMIFS(Data!$S:$S,Data!$B:$B,Data!$X3,Data!$D:$D,$A26,Data!$C:$C,1,Data!$L:$L,"Y")</f>
        <v>1887.4048349999966</v>
      </c>
      <c r="H26" s="175">
        <f t="shared" si="2"/>
        <v>6.226918611162667E-2</v>
      </c>
      <c r="I26" s="100">
        <f>SUMIFS(Data!$S:$S,Data!$B:$B,Data!$X$3,Data!$D:$D,$A26,Data!$C:$C,2,Data!$L:$L,"Y")</f>
        <v>3276.2501360000438</v>
      </c>
      <c r="J26" s="175">
        <f t="shared" si="3"/>
        <v>8.1117246067404281E-2</v>
      </c>
      <c r="K26" s="100"/>
      <c r="L26" s="100"/>
      <c r="M26" s="101">
        <f t="shared" si="0"/>
        <v>1721.2183236666799</v>
      </c>
      <c r="N26" s="189">
        <f t="shared" si="1"/>
        <v>0.46261433725441364</v>
      </c>
    </row>
    <row r="27" spans="1:15">
      <c r="A27" s="41" t="s">
        <v>14</v>
      </c>
      <c r="B27" s="102">
        <v>850.33199999999999</v>
      </c>
      <c r="C27" s="103">
        <v>1841.81</v>
      </c>
      <c r="D27" s="103">
        <v>1803.2190000000001</v>
      </c>
      <c r="E27" s="103">
        <v>1761.9829999999999</v>
      </c>
      <c r="F27" s="104">
        <v>2085.7813333333338</v>
      </c>
      <c r="G27" s="103">
        <f>SUMIFS(Data!$S:$S,Data!$B:$B,Data!$X3,Data!$D:$D,$A27,Data!$C:$C,1,Data!$L:$L,"Y")</f>
        <v>908.06575000000294</v>
      </c>
      <c r="H27" s="176">
        <f t="shared" si="2"/>
        <v>6.7895539624526588E-2</v>
      </c>
      <c r="I27" s="103">
        <f>SUMIFS(Data!$S:$S,Data!$B:$B,Data!$X$3,Data!$D:$D,$A27,Data!$C:$C,2,Data!$L:$L,"Y")</f>
        <v>1804.6647770000711</v>
      </c>
      <c r="J27" s="176">
        <f t="shared" si="3"/>
        <v>-2.016778223591403E-2</v>
      </c>
      <c r="K27" s="103"/>
      <c r="L27" s="103"/>
      <c r="M27" s="104">
        <f t="shared" si="0"/>
        <v>904.2435090000248</v>
      </c>
      <c r="N27" s="188">
        <f t="shared" si="1"/>
        <v>0.433527472199079</v>
      </c>
    </row>
    <row r="28" spans="1:15">
      <c r="A28" s="42" t="s">
        <v>13</v>
      </c>
      <c r="B28" s="99">
        <v>600.91099999999994</v>
      </c>
      <c r="C28" s="100">
        <v>1593.5350000000001</v>
      </c>
      <c r="D28" s="100">
        <v>1496.2719999999999</v>
      </c>
      <c r="E28" s="100">
        <v>1508.337</v>
      </c>
      <c r="F28" s="101">
        <v>1733.0183333333334</v>
      </c>
      <c r="G28" s="100">
        <f>SUMIFS(Data!$S:$S,Data!$B:$B,Data!$X3,Data!$D:$D,$A28,Data!$C:$C,1,Data!$L:$L,"Y")</f>
        <v>615.99920199998917</v>
      </c>
      <c r="H28" s="175">
        <f t="shared" si="2"/>
        <v>2.5108879684328005E-2</v>
      </c>
      <c r="I28" s="100">
        <f>SUMIFS(Data!$S:$S,Data!$B:$B,Data!$X$3,Data!$D:$D,$A28,Data!$C:$C,2,Data!$L:$L,"Y")</f>
        <v>1515.8515340000636</v>
      </c>
      <c r="J28" s="175">
        <f t="shared" si="3"/>
        <v>-4.8749143256932866E-2</v>
      </c>
      <c r="K28" s="100"/>
      <c r="L28" s="100"/>
      <c r="M28" s="101">
        <f t="shared" si="0"/>
        <v>710.61691200001758</v>
      </c>
      <c r="N28" s="189">
        <f t="shared" si="1"/>
        <v>0.41004581332570106</v>
      </c>
    </row>
    <row r="29" spans="1:15">
      <c r="A29" s="41" t="s">
        <v>12</v>
      </c>
      <c r="B29" s="102">
        <v>388.84100000000001</v>
      </c>
      <c r="C29" s="103">
        <v>949.173</v>
      </c>
      <c r="D29" s="103">
        <v>1121.3599999999999</v>
      </c>
      <c r="E29" s="103">
        <v>1148.4359999999999</v>
      </c>
      <c r="F29" s="104">
        <v>1202.6033333333332</v>
      </c>
      <c r="G29" s="103">
        <f>SUMIFS(Data!$S:$S,Data!$B:$B,Data!$X3,Data!$D:$D,$A29,Data!$C:$C,1,Data!$L:$L,"Y")</f>
        <v>506.24612799999295</v>
      </c>
      <c r="H29" s="176">
        <f t="shared" si="2"/>
        <v>0.30193608184320309</v>
      </c>
      <c r="I29" s="103">
        <f>SUMIFS(Data!$S:$S,Data!$B:$B,Data!$X$3,Data!$D:$D,$A29,Data!$C:$C,2,Data!$L:$L,"Y")</f>
        <v>992.18557200001305</v>
      </c>
      <c r="J29" s="176">
        <f t="shared" si="3"/>
        <v>4.5315840210386357E-2</v>
      </c>
      <c r="K29" s="103"/>
      <c r="L29" s="103"/>
      <c r="M29" s="104">
        <f t="shared" si="0"/>
        <v>499.47723333333533</v>
      </c>
      <c r="N29" s="188">
        <f t="shared" si="1"/>
        <v>0.41532999243308438</v>
      </c>
    </row>
    <row r="30" spans="1:15">
      <c r="A30" s="42" t="s">
        <v>11</v>
      </c>
      <c r="B30" s="99">
        <v>1221.9639999999999</v>
      </c>
      <c r="C30" s="100">
        <v>3288.09</v>
      </c>
      <c r="D30" s="100">
        <v>3522.15</v>
      </c>
      <c r="E30" s="100">
        <v>3480.2310000000002</v>
      </c>
      <c r="F30" s="101">
        <v>3837.4783333333339</v>
      </c>
      <c r="G30" s="100">
        <f>SUMIFS(Data!$S:$S,Data!$B:$B,Data!$X3,Data!$D:$D,$A30,Data!$C:$C,1,Data!$L:$L,"Y")</f>
        <v>1178.3850000000218</v>
      </c>
      <c r="H30" s="175">
        <f t="shared" si="2"/>
        <v>-3.5663080090721271E-2</v>
      </c>
      <c r="I30" s="100">
        <f>SUMIFS(Data!$S:$S,Data!$B:$B,Data!$X$3,Data!$D:$D,$A30,Data!$C:$C,2,Data!$L:$L,"Y")</f>
        <v>3546.8840000001674</v>
      </c>
      <c r="J30" s="175">
        <f t="shared" si="3"/>
        <v>7.8706483095099949E-2</v>
      </c>
      <c r="K30" s="100"/>
      <c r="L30" s="100"/>
      <c r="M30" s="101">
        <f t="shared" si="0"/>
        <v>1575.0896666667297</v>
      </c>
      <c r="N30" s="189">
        <f t="shared" si="1"/>
        <v>0.41044913608634387</v>
      </c>
    </row>
    <row r="31" spans="1:15">
      <c r="A31" s="41" t="s">
        <v>10</v>
      </c>
      <c r="B31" s="102">
        <v>707</v>
      </c>
      <c r="C31" s="103">
        <v>1596.692</v>
      </c>
      <c r="D31" s="103">
        <v>1643.6759999999999</v>
      </c>
      <c r="E31" s="103">
        <v>1701.6089999999999</v>
      </c>
      <c r="F31" s="104">
        <v>1882.9923333333334</v>
      </c>
      <c r="G31" s="103">
        <f>SUMIFS(Data!$S:$S,Data!$B:$B,Data!$X3,Data!$D:$D,$A31,Data!$C:$C,1,Data!$L:$L,"Y")</f>
        <v>684.60000000001185</v>
      </c>
      <c r="H31" s="176">
        <f t="shared" si="2"/>
        <v>-3.1683168316814926E-2</v>
      </c>
      <c r="I31" s="103">
        <f>SUMIFS(Data!$S:$S,Data!$B:$B,Data!$X$3,Data!$D:$D,$A31,Data!$C:$C,2,Data!$L:$L,"Y")</f>
        <v>1699.7140000000195</v>
      </c>
      <c r="J31" s="176">
        <f t="shared" si="3"/>
        <v>6.4522149544194801E-2</v>
      </c>
      <c r="K31" s="103"/>
      <c r="L31" s="103"/>
      <c r="M31" s="104">
        <f t="shared" si="0"/>
        <v>794.7713333333437</v>
      </c>
      <c r="N31" s="188">
        <f t="shared" si="1"/>
        <v>0.42207890030354717</v>
      </c>
    </row>
    <row r="32" spans="1:15">
      <c r="A32" s="42" t="s">
        <v>9</v>
      </c>
      <c r="B32" s="99">
        <v>241.119</v>
      </c>
      <c r="C32" s="100">
        <v>565.70299999999997</v>
      </c>
      <c r="D32" s="100">
        <v>664.44100000000003</v>
      </c>
      <c r="E32" s="100">
        <v>653.51700000000005</v>
      </c>
      <c r="F32" s="101">
        <v>708.2600000000001</v>
      </c>
      <c r="G32" s="100">
        <f>SUMIFS(Data!$S:$S,Data!$B:$B,Data!$X3,Data!$D:$D,$A32,Data!$C:$C,1,Data!$L:$L,"Y")</f>
        <v>313.93952700000114</v>
      </c>
      <c r="H32" s="175">
        <f t="shared" si="2"/>
        <v>0.30201073743670609</v>
      </c>
      <c r="I32" s="100">
        <f>SUMIFS(Data!$S:$S,Data!$B:$B,Data!$X$3,Data!$D:$D,$A32,Data!$C:$C,2,Data!$L:$L,"Y")</f>
        <v>580.71914799999422</v>
      </c>
      <c r="J32" s="175">
        <f t="shared" si="3"/>
        <v>2.6544225503478409E-2</v>
      </c>
      <c r="K32" s="100"/>
      <c r="L32" s="100"/>
      <c r="M32" s="101">
        <f t="shared" si="0"/>
        <v>298.2195583333318</v>
      </c>
      <c r="N32" s="189">
        <f t="shared" si="1"/>
        <v>0.42105943909486876</v>
      </c>
    </row>
    <row r="33" spans="1:16">
      <c r="A33" s="41" t="s">
        <v>37</v>
      </c>
      <c r="B33" s="102">
        <v>225.36699999999999</v>
      </c>
      <c r="C33" s="103">
        <v>408.65800000000002</v>
      </c>
      <c r="D33" s="103">
        <v>440.87</v>
      </c>
      <c r="E33" s="103">
        <v>489.827</v>
      </c>
      <c r="F33" s="104">
        <v>521.57399999999996</v>
      </c>
      <c r="G33" s="103">
        <f>SUMIFS(Data!$S:$S,Data!$B:$B,Data!$X3,Data!$D:$D,$A33,Data!$C:$C,1,Data!$L:$L,"Y")</f>
        <v>216.87977300000099</v>
      </c>
      <c r="H33" s="176">
        <f t="shared" si="2"/>
        <v>-3.7659581926364531E-2</v>
      </c>
      <c r="I33" s="103">
        <f>SUMIFS(Data!$S:$S,Data!$B:$B,Data!$X$3,Data!$D:$D,$A33,Data!$C:$C,2,Data!$L:$L,"Y")</f>
        <v>412.01954399999994</v>
      </c>
      <c r="J33" s="176">
        <f t="shared" si="3"/>
        <v>8.2258122929195661E-3</v>
      </c>
      <c r="K33" s="103"/>
      <c r="L33" s="103"/>
      <c r="M33" s="104">
        <f t="shared" si="0"/>
        <v>209.63310566666698</v>
      </c>
      <c r="N33" s="188">
        <f t="shared" si="1"/>
        <v>0.4019239948054677</v>
      </c>
    </row>
    <row r="34" spans="1:16">
      <c r="A34" s="42" t="s">
        <v>8</v>
      </c>
      <c r="B34" s="99">
        <v>319.20100000000002</v>
      </c>
      <c r="C34" s="100">
        <v>566.73199999999997</v>
      </c>
      <c r="D34" s="100">
        <v>697.93100000000004</v>
      </c>
      <c r="E34" s="100">
        <v>750.93299999999999</v>
      </c>
      <c r="F34" s="101">
        <v>778.26566666666668</v>
      </c>
      <c r="G34" s="100">
        <f>SUMIFS(Data!$S:$S,Data!$B:$B,Data!$X3,Data!$D:$D,$A34,Data!$C:$C,1,Data!$L:$L,"Y")</f>
        <v>338.79965900000315</v>
      </c>
      <c r="H34" s="175">
        <f t="shared" si="2"/>
        <v>6.1399115291001977E-2</v>
      </c>
      <c r="I34" s="100">
        <f>SUMIFS(Data!$S:$S,Data!$B:$B,Data!$X$3,Data!$D:$D,$A34,Data!$C:$C,2,Data!$L:$L,"Y")</f>
        <v>648.665993999992</v>
      </c>
      <c r="J34" s="175">
        <f t="shared" si="3"/>
        <v>0.14457273279079358</v>
      </c>
      <c r="K34" s="100"/>
      <c r="L34" s="100"/>
      <c r="M34" s="101">
        <f t="shared" si="0"/>
        <v>329.15521766666507</v>
      </c>
      <c r="N34" s="189">
        <f t="shared" si="1"/>
        <v>0.4229342649489421</v>
      </c>
    </row>
    <row r="35" spans="1:16">
      <c r="A35" s="41" t="s">
        <v>7</v>
      </c>
      <c r="B35" s="102">
        <v>276.73099999999999</v>
      </c>
      <c r="C35" s="103">
        <v>1028.7850000000001</v>
      </c>
      <c r="D35" s="103">
        <v>1082.4369999999999</v>
      </c>
      <c r="E35" s="103">
        <v>1121.307</v>
      </c>
      <c r="F35" s="104">
        <v>1169.7533333333331</v>
      </c>
      <c r="G35" s="103">
        <f>SUMIFS(Data!$S:$S,Data!$B:$B,Data!$X3,Data!$D:$D,$A35,Data!$C:$C,1,Data!$L:$L,"Y")</f>
        <v>335.19963899999999</v>
      </c>
      <c r="H35" s="176">
        <f t="shared" si="2"/>
        <v>0.21128330038918661</v>
      </c>
      <c r="I35" s="103">
        <f>SUMIFS(Data!$S:$S,Data!$B:$B,Data!$X$3,Data!$D:$D,$A35,Data!$C:$C,2,Data!$L:$L,"Y")</f>
        <v>1208.3986660000412</v>
      </c>
      <c r="J35" s="176">
        <f t="shared" si="3"/>
        <v>0.17458814621134747</v>
      </c>
      <c r="K35" s="103"/>
      <c r="L35" s="103"/>
      <c r="M35" s="104">
        <f t="shared" si="0"/>
        <v>514.53276833334701</v>
      </c>
      <c r="N35" s="188">
        <f t="shared" si="1"/>
        <v>0.4398643317964589</v>
      </c>
    </row>
    <row r="36" spans="1:16" ht="12.75" thickBot="1">
      <c r="A36" s="43" t="s">
        <v>6</v>
      </c>
      <c r="B36" s="105">
        <v>18893.399999999994</v>
      </c>
      <c r="C36" s="106">
        <v>39739.866000000009</v>
      </c>
      <c r="D36" s="106">
        <v>41719.652999999998</v>
      </c>
      <c r="E36" s="106">
        <v>41975.853999999992</v>
      </c>
      <c r="F36" s="107">
        <v>47442.924333333329</v>
      </c>
      <c r="G36" s="106">
        <f t="shared" ref="G36" si="4">SUM(G6:G35)</f>
        <v>19591.999741000225</v>
      </c>
      <c r="H36" s="179">
        <f t="shared" si="2"/>
        <v>3.6975861464862397E-2</v>
      </c>
      <c r="I36" s="106">
        <f>SUM(I6:I35)</f>
        <v>42239.412481001076</v>
      </c>
      <c r="J36" s="179">
        <f t="shared" si="3"/>
        <v>6.2897707833264122E-2</v>
      </c>
      <c r="K36" s="106">
        <f>SUM(K6:K35)</f>
        <v>0</v>
      </c>
      <c r="L36" s="106">
        <f>SUM(L6:L35)</f>
        <v>0</v>
      </c>
      <c r="M36" s="107">
        <f t="shared" si="0"/>
        <v>20610.4707406671</v>
      </c>
      <c r="N36" s="227">
        <f t="shared" si="1"/>
        <v>0.43442665118739771</v>
      </c>
      <c r="P36" s="112"/>
    </row>
    <row r="37" spans="1:16" s="50" customFormat="1" thickTop="1">
      <c r="A37" s="49" t="s">
        <v>43</v>
      </c>
      <c r="B37" s="108"/>
      <c r="C37" s="108"/>
      <c r="D37" s="109"/>
      <c r="E37" s="108"/>
      <c r="F37" s="108"/>
      <c r="G37" s="109"/>
      <c r="H37" s="177"/>
      <c r="I37" s="109"/>
      <c r="J37" s="177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60</v>
      </c>
      <c r="B38" s="110"/>
      <c r="C38" s="110"/>
      <c r="D38" s="110"/>
      <c r="E38" s="110"/>
      <c r="F38" s="108"/>
      <c r="G38" s="108"/>
      <c r="H38" s="178"/>
      <c r="I38" s="111"/>
      <c r="J38" s="178"/>
      <c r="K38" s="111"/>
      <c r="L38" s="109"/>
      <c r="M38" s="110"/>
      <c r="N38" s="98">
        <f>Data!$W$2</f>
        <v>42773.910534641203</v>
      </c>
    </row>
    <row r="39" spans="1:16" s="50" customFormat="1" ht="11.25">
      <c r="A39" s="49" t="s">
        <v>58</v>
      </c>
      <c r="B39" s="110"/>
      <c r="C39" s="110"/>
      <c r="D39" s="110"/>
      <c r="E39" s="110"/>
      <c r="F39" s="108"/>
      <c r="G39" s="108"/>
      <c r="H39" s="178"/>
      <c r="I39" s="111"/>
      <c r="J39" s="178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K40" s="112"/>
      <c r="L40" s="112"/>
      <c r="M40" s="112"/>
      <c r="N40" s="228"/>
    </row>
    <row r="41" spans="1:16" s="32" customFormat="1">
      <c r="A41" s="75" t="s">
        <v>134</v>
      </c>
      <c r="B41" s="113"/>
      <c r="C41" s="113"/>
      <c r="D41" s="113"/>
      <c r="E41" s="113"/>
      <c r="F41" s="113"/>
      <c r="G41" s="113"/>
      <c r="H41" s="51"/>
      <c r="I41" s="113"/>
      <c r="J41" s="51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51"/>
      <c r="K42" s="113"/>
      <c r="L42" s="113"/>
      <c r="M42" s="113"/>
      <c r="N42" s="221"/>
    </row>
    <row r="43" spans="1:16" s="32" customFormat="1">
      <c r="A43" s="222" t="s">
        <v>120</v>
      </c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78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8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 s="32" customFormat="1">
      <c r="A45" s="1" t="s">
        <v>144</v>
      </c>
      <c r="B45" s="92">
        <v>1099.7619999999999</v>
      </c>
      <c r="C45" s="117">
        <v>1693.3610000000001</v>
      </c>
      <c r="D45" s="118">
        <v>1842.12</v>
      </c>
      <c r="E45" s="118">
        <v>1996.373</v>
      </c>
      <c r="F45" s="93">
        <v>2210.5386666666668</v>
      </c>
      <c r="G45" s="92">
        <f>SUMIFS(Data!$S:$S,Data!$B:$B,Data!$X3,Data!$E:$E,$A45,Data!$C:$C,1,Data!$L:$L,"Y")</f>
        <v>1209.3121050000123</v>
      </c>
      <c r="H45" s="224">
        <f t="shared" ref="H45:H55" si="5">IF(B45=0,"-",(G45-B45)/B45)</f>
        <v>9.9612557080543174E-2</v>
      </c>
      <c r="I45" s="117">
        <f>SUMIFS(Data!$S:$S,Data!$B:$B,Data!$X$3,Data!$E:$E,$A45,Data!$C:$C,2,Data!$L:$L,"Y")</f>
        <v>1909.5180240000402</v>
      </c>
      <c r="J45" s="224">
        <f t="shared" ref="J45:J55" si="6">IF(C45=0,"-",(I45-C45)/C45)</f>
        <v>0.1276497002116147</v>
      </c>
      <c r="K45" s="118"/>
      <c r="L45" s="118"/>
      <c r="M45" s="122">
        <f t="shared" ref="M45:M50" si="7">(L45+K45+I45+G45)/3</f>
        <v>1039.6100430000176</v>
      </c>
      <c r="N45" s="229">
        <f t="shared" ref="N45:N50" si="8">IF(F45=0,0,M45/F45)</f>
        <v>0.47029715366511765</v>
      </c>
    </row>
    <row r="46" spans="1:16" s="32" customFormat="1">
      <c r="A46" s="46" t="s">
        <v>172</v>
      </c>
      <c r="B46" s="119">
        <v>129.17099999999999</v>
      </c>
      <c r="C46" s="117">
        <v>478.87299999999999</v>
      </c>
      <c r="D46" s="117">
        <v>360.185</v>
      </c>
      <c r="E46" s="117">
        <v>365.93799999999999</v>
      </c>
      <c r="F46" s="94">
        <v>444.72233333333338</v>
      </c>
      <c r="G46" s="95">
        <f>SUMIFS(Data!$S:$S,Data!$B:$B,Data!$X3,Data!$E:$E,$A46,Data!$C:$C,1,Data!$L:$L,"Y")</f>
        <v>190.57315900000012</v>
      </c>
      <c r="H46" s="30">
        <f t="shared" si="5"/>
        <v>0.47535560613450489</v>
      </c>
      <c r="I46" s="117">
        <f>SUMIFS(Data!$S:$S,Data!$B:$B,Data!$X$3,Data!$E:$E,$A46,Data!$C:$C,2,Data!$L:$L,"Y")</f>
        <v>377.25297900000118</v>
      </c>
      <c r="J46" s="30">
        <f t="shared" si="6"/>
        <v>-0.21220662054448428</v>
      </c>
      <c r="K46" s="117"/>
      <c r="L46" s="117"/>
      <c r="M46" s="123">
        <f t="shared" si="7"/>
        <v>189.27537933333375</v>
      </c>
      <c r="N46" s="230">
        <f t="shared" si="8"/>
        <v>0.42560349491480542</v>
      </c>
    </row>
    <row r="47" spans="1:16" s="32" customFormat="1">
      <c r="A47" s="47" t="s">
        <v>178</v>
      </c>
      <c r="B47" s="232">
        <v>1228.933</v>
      </c>
      <c r="C47" s="233">
        <v>2172.2339999999999</v>
      </c>
      <c r="D47" s="233">
        <v>2202.3049999999998</v>
      </c>
      <c r="E47" s="233">
        <v>2362.3110000000001</v>
      </c>
      <c r="F47" s="234">
        <v>2655.261</v>
      </c>
      <c r="G47" s="235">
        <f>SUM(G45:G46)</f>
        <v>1399.8852640000123</v>
      </c>
      <c r="H47" s="11">
        <f t="shared" si="5"/>
        <v>0.13910625233435206</v>
      </c>
      <c r="I47" s="234">
        <f>SUM(I45:I46)</f>
        <v>2286.7710030000412</v>
      </c>
      <c r="J47" s="11">
        <f t="shared" si="6"/>
        <v>5.2727746182060171E-2</v>
      </c>
      <c r="K47" s="234">
        <f>SUM(K45:K46)</f>
        <v>0</v>
      </c>
      <c r="L47" s="234">
        <f>SUM(L45:L46)</f>
        <v>0</v>
      </c>
      <c r="M47" s="236">
        <f t="shared" si="7"/>
        <v>1228.8854223333512</v>
      </c>
      <c r="N47" s="237">
        <f t="shared" si="8"/>
        <v>0.46281153616663345</v>
      </c>
    </row>
    <row r="48" spans="1:16" s="32" customFormat="1">
      <c r="A48" s="46" t="s">
        <v>62</v>
      </c>
      <c r="B48" s="119">
        <v>500.73200000000003</v>
      </c>
      <c r="C48" s="117">
        <v>801.202</v>
      </c>
      <c r="D48" s="117">
        <v>881.19799999999998</v>
      </c>
      <c r="E48" s="117">
        <v>1032.7249999999999</v>
      </c>
      <c r="F48" s="94">
        <v>1071.9523333333334</v>
      </c>
      <c r="G48" s="95">
        <f>SUMIFS(Data!$S:$S,Data!$B:$B,Data!$X3,Data!$E:$E,$A48,Data!$C:$C,1,Data!$L:$L,"Y")</f>
        <v>574.599403999998</v>
      </c>
      <c r="H48" s="30">
        <f t="shared" si="5"/>
        <v>0.14751884041762453</v>
      </c>
      <c r="I48" s="117">
        <f>SUMIFS(Data!$S:$S,Data!$B:$B,Data!$X$3,Data!$E:$E,$A48,Data!$C:$C,2,Data!$L:$L,"Y")</f>
        <v>1029.3322920000044</v>
      </c>
      <c r="J48" s="30">
        <f t="shared" si="6"/>
        <v>0.28473505058649923</v>
      </c>
      <c r="K48" s="117"/>
      <c r="L48" s="117"/>
      <c r="M48" s="123">
        <f t="shared" si="7"/>
        <v>534.6438986666675</v>
      </c>
      <c r="N48" s="230">
        <f t="shared" si="8"/>
        <v>0.4987571574233563</v>
      </c>
    </row>
    <row r="49" spans="1:14" s="32" customFormat="1">
      <c r="A49" s="46" t="s">
        <v>147</v>
      </c>
      <c r="B49" s="119">
        <v>765.43100000000004</v>
      </c>
      <c r="C49" s="117">
        <v>1388.597</v>
      </c>
      <c r="D49" s="117">
        <v>1475.9290000000001</v>
      </c>
      <c r="E49" s="117">
        <v>1389.0039999999999</v>
      </c>
      <c r="F49" s="94">
        <v>1672.9869999999999</v>
      </c>
      <c r="G49" s="95">
        <f>SUMIFS(Data!$S:$S,Data!$B:$B,Data!$X3,Data!$E:$E,$A49,Data!$C:$C,1,Data!$L:$L,"Y")</f>
        <v>801.08588500000121</v>
      </c>
      <c r="H49" s="30">
        <f t="shared" si="5"/>
        <v>4.6581448883049117E-2</v>
      </c>
      <c r="I49" s="117">
        <f>SUMIFS(Data!$S:$S,Data!$B:$B,Data!$X$3,Data!$E:$E,$A49,Data!$C:$C,2,Data!$L:$L,"Y")</f>
        <v>1432.8652620000501</v>
      </c>
      <c r="J49" s="30">
        <f t="shared" si="6"/>
        <v>3.1879848508998707E-2</v>
      </c>
      <c r="K49" s="117"/>
      <c r="L49" s="117"/>
      <c r="M49" s="123">
        <f t="shared" si="7"/>
        <v>744.65038233335042</v>
      </c>
      <c r="N49" s="230">
        <f t="shared" si="8"/>
        <v>0.44510231241088571</v>
      </c>
    </row>
    <row r="50" spans="1:14" s="32" customFormat="1">
      <c r="A50" s="46" t="s">
        <v>148</v>
      </c>
      <c r="B50" s="95">
        <v>510.60399999999998</v>
      </c>
      <c r="C50" s="117">
        <v>840.63099999999997</v>
      </c>
      <c r="D50" s="117">
        <v>762.09299999999996</v>
      </c>
      <c r="E50" s="117">
        <v>813.75400000000002</v>
      </c>
      <c r="F50" s="94">
        <v>975.69399999999996</v>
      </c>
      <c r="G50" s="95">
        <f>SUMIFS(Data!$S:$S,Data!$B:$B,Data!$X3,Data!$E:$E,$A50,Data!$C:$C,1,Data!$L:$L,"Y")</f>
        <v>511.71954599999719</v>
      </c>
      <c r="H50" s="30">
        <f t="shared" si="5"/>
        <v>2.1847576595506683E-3</v>
      </c>
      <c r="I50" s="117">
        <f>SUMIFS(Data!$S:$S,Data!$B:$B,Data!$X$3,Data!$E:$E,$A50,Data!$C:$C,2,Data!$L:$L,"Y")</f>
        <v>814.05258199998923</v>
      </c>
      <c r="J50" s="30">
        <f t="shared" si="6"/>
        <v>-3.1617223252545699E-2</v>
      </c>
      <c r="K50" s="117"/>
      <c r="L50" s="117"/>
      <c r="M50" s="123">
        <f t="shared" si="7"/>
        <v>441.92404266666216</v>
      </c>
      <c r="N50" s="230">
        <f t="shared" si="8"/>
        <v>0.45293303296593213</v>
      </c>
    </row>
    <row r="51" spans="1:14" s="32" customFormat="1">
      <c r="A51" s="46" t="s">
        <v>173</v>
      </c>
      <c r="B51" s="119"/>
      <c r="C51" s="117"/>
      <c r="D51" s="117"/>
      <c r="E51" s="117"/>
      <c r="F51" s="94" t="s">
        <v>89</v>
      </c>
      <c r="G51" s="95">
        <f>SUMIFS(Data!$S:$S,Data!$B:$B,Data!$X3,Data!$E:$E,$A51,Data!$C:$C,1,Data!$L:$L,"Y")</f>
        <v>0</v>
      </c>
      <c r="H51" s="30" t="str">
        <f t="shared" si="5"/>
        <v>-</v>
      </c>
      <c r="I51" s="117">
        <f>SUMIFS(Data!$S:$S,Data!$B:$B,Data!$X$3,Data!$E:$E,$A51,Data!$C:$C,2,Data!$L:$L,"Y")</f>
        <v>0</v>
      </c>
      <c r="J51" s="30" t="str">
        <f t="shared" si="6"/>
        <v>-</v>
      </c>
      <c r="K51" s="117"/>
      <c r="L51" s="117"/>
      <c r="M51" s="123" t="s">
        <v>89</v>
      </c>
      <c r="N51" s="230" t="s">
        <v>89</v>
      </c>
    </row>
    <row r="52" spans="1:14" s="32" customFormat="1">
      <c r="A52" s="47" t="s">
        <v>179</v>
      </c>
      <c r="B52" s="232">
        <v>1776.7670000000001</v>
      </c>
      <c r="C52" s="233">
        <v>3030.43</v>
      </c>
      <c r="D52" s="233">
        <v>3119.22</v>
      </c>
      <c r="E52" s="233">
        <v>3235.4829999999997</v>
      </c>
      <c r="F52" s="234">
        <v>3720.6333333333332</v>
      </c>
      <c r="G52" s="235">
        <f>SUM(G48:G51)</f>
        <v>1887.4048349999962</v>
      </c>
      <c r="H52" s="11">
        <f t="shared" si="5"/>
        <v>6.2269186111626414E-2</v>
      </c>
      <c r="I52" s="234">
        <f>SUM(I48:I50)</f>
        <v>3276.2501360000438</v>
      </c>
      <c r="J52" s="11">
        <f t="shared" si="6"/>
        <v>8.1117246067404281E-2</v>
      </c>
      <c r="K52" s="234">
        <f>SUM(K48:K51)</f>
        <v>0</v>
      </c>
      <c r="L52" s="234">
        <f>SUM(L48:L50)</f>
        <v>0</v>
      </c>
      <c r="M52" s="236">
        <f>(L52+K52+I52+G52)/3</f>
        <v>1721.2183236666799</v>
      </c>
      <c r="N52" s="237">
        <f>IF(F52=0,0,M52/F52)</f>
        <v>0.46261433725441364</v>
      </c>
    </row>
    <row r="53" spans="1:14" s="32" customFormat="1">
      <c r="A53" s="46" t="s">
        <v>11</v>
      </c>
      <c r="B53" s="95">
        <v>713.17100000000005</v>
      </c>
      <c r="C53" s="117">
        <v>1841.144</v>
      </c>
      <c r="D53" s="117">
        <v>1969.75</v>
      </c>
      <c r="E53" s="117">
        <v>2000.7850000000001</v>
      </c>
      <c r="F53" s="94">
        <v>2174.9500000000003</v>
      </c>
      <c r="G53" s="95">
        <f>SUMIFS(Data!$S:$S,Data!$B:$B,Data!$X3,Data!$E:$E,$A53,Data!$C:$C,1,Data!$L:$L,"Y")</f>
        <v>667.05200000000991</v>
      </c>
      <c r="H53" s="30">
        <f t="shared" si="5"/>
        <v>-6.4667520131904035E-2</v>
      </c>
      <c r="I53" s="218">
        <f>SUMIFS(Data!$S:$S,Data!$B:$B,Data!$X$3,Data!$E:$E,$A53,Data!$C:$C,2,Data!$L:$L,"Y")</f>
        <v>1952.248000000109</v>
      </c>
      <c r="J53" s="30">
        <f t="shared" si="6"/>
        <v>6.0345089792058063E-2</v>
      </c>
      <c r="K53" s="117"/>
      <c r="L53" s="117"/>
      <c r="M53" s="123">
        <f>(L53+K53+I53+G53)/3</f>
        <v>873.10000000003959</v>
      </c>
      <c r="N53" s="230">
        <f>IF(F53=0,0,M53/F53)</f>
        <v>0.40143451573601208</v>
      </c>
    </row>
    <row r="54" spans="1:14" s="32" customFormat="1">
      <c r="A54" s="46" t="s">
        <v>142</v>
      </c>
      <c r="B54" s="119">
        <v>508.79300000000001</v>
      </c>
      <c r="C54" s="117">
        <v>1446.9459999999999</v>
      </c>
      <c r="D54" s="117">
        <v>1552.4</v>
      </c>
      <c r="E54" s="117">
        <v>1479.4459999999999</v>
      </c>
      <c r="F54" s="94">
        <v>1662.528333333333</v>
      </c>
      <c r="G54" s="95">
        <f>SUMIFS(Data!$S:$S,Data!$B:$B,Data!$X3,Data!$E:$E,$A54,Data!$C:$C,1,Data!$L:$L,"Y")</f>
        <v>511.33300000001202</v>
      </c>
      <c r="H54" s="30">
        <f t="shared" si="5"/>
        <v>4.9922070468972927E-3</v>
      </c>
      <c r="I54" s="218">
        <f>SUMIFS(Data!$S:$S,Data!$B:$B,Data!$X$3,Data!$E:$E,$A54,Data!$C:$C,2,Data!$L:$L,"Y")</f>
        <v>1594.6360000000591</v>
      </c>
      <c r="J54" s="30">
        <f t="shared" si="6"/>
        <v>0.10207015327459296</v>
      </c>
      <c r="K54" s="117"/>
      <c r="L54" s="117"/>
      <c r="M54" s="123">
        <f>(L54+K54+I54+G54)/3</f>
        <v>701.98966666669037</v>
      </c>
      <c r="N54" s="230">
        <f>IF(F54=0,0,M54/F54)</f>
        <v>0.42224222745077461</v>
      </c>
    </row>
    <row r="55" spans="1:14" s="32" customFormat="1" ht="12.75" thickBot="1">
      <c r="A55" s="48" t="s">
        <v>180</v>
      </c>
      <c r="B55" s="238">
        <v>1221.9639999999999</v>
      </c>
      <c r="C55" s="239">
        <v>3288.09</v>
      </c>
      <c r="D55" s="239">
        <v>3522.15</v>
      </c>
      <c r="E55" s="239">
        <v>3480.2309999999998</v>
      </c>
      <c r="F55" s="240">
        <v>3837.478333333333</v>
      </c>
      <c r="G55" s="241">
        <f>SUM(G53:G54)</f>
        <v>1178.385000000022</v>
      </c>
      <c r="H55" s="169">
        <f t="shared" si="5"/>
        <v>-3.5663080090721083E-2</v>
      </c>
      <c r="I55" s="240">
        <f>SUM(I53:I54)</f>
        <v>3546.8840000001683</v>
      </c>
      <c r="J55" s="169">
        <f t="shared" si="6"/>
        <v>7.8706483095100227E-2</v>
      </c>
      <c r="K55" s="240">
        <f>SUM(K53:K54)</f>
        <v>0</v>
      </c>
      <c r="L55" s="239">
        <f>SUM(L53:L54)</f>
        <v>0</v>
      </c>
      <c r="M55" s="242">
        <f>(L55+K55+I55+G55)/3</f>
        <v>1575.0896666667302</v>
      </c>
      <c r="N55" s="243">
        <f>IF(F55=0,0,M55/F55)</f>
        <v>0.41044913608634409</v>
      </c>
    </row>
    <row r="56" spans="1:14" s="53" customFormat="1">
      <c r="H56" s="51"/>
      <c r="I56" s="54"/>
      <c r="J56" s="51"/>
      <c r="N56" s="124"/>
    </row>
    <row r="57" spans="1:14" s="53" customFormat="1">
      <c r="H57" s="51"/>
      <c r="J57" s="51"/>
      <c r="N57" s="231"/>
    </row>
    <row r="58" spans="1:14" s="53" customFormat="1">
      <c r="A58" s="53" t="s">
        <v>56</v>
      </c>
      <c r="F58" s="40"/>
      <c r="G58" s="40"/>
      <c r="H58" s="174"/>
      <c r="I58" s="40"/>
      <c r="J58" s="174"/>
      <c r="K58" s="40"/>
      <c r="L58" s="40"/>
      <c r="N58" s="124"/>
    </row>
    <row r="59" spans="1:14">
      <c r="A59" s="40" t="s">
        <v>127</v>
      </c>
    </row>
    <row r="60" spans="1:14">
      <c r="A60" s="40" t="s">
        <v>57</v>
      </c>
    </row>
    <row r="61" spans="1:14">
      <c r="B61" s="40" t="s">
        <v>40</v>
      </c>
    </row>
    <row r="65" spans="8:14">
      <c r="H65" s="40"/>
      <c r="J65" s="40"/>
      <c r="N65" s="228"/>
    </row>
    <row r="66" spans="8:14">
      <c r="H66" s="40"/>
      <c r="J66" s="40"/>
      <c r="N66" s="228"/>
    </row>
    <row r="67" spans="8:14">
      <c r="H67" s="40"/>
      <c r="J67" s="40"/>
      <c r="N67" s="228"/>
    </row>
    <row r="68" spans="8:14">
      <c r="H68" s="40"/>
      <c r="J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K5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9" width="9.7109375" style="40" customWidth="1"/>
    <col min="10" max="10" width="9.7109375" style="174" customWidth="1"/>
    <col min="11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133</v>
      </c>
      <c r="B1" s="79"/>
      <c r="C1" s="79"/>
      <c r="D1" s="79"/>
      <c r="E1" s="79"/>
      <c r="F1" s="79"/>
      <c r="G1" s="79"/>
      <c r="H1" s="172"/>
      <c r="I1" s="79"/>
      <c r="J1" s="172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173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168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>
        <v>43.553279000000003</v>
      </c>
      <c r="C6" s="100">
        <v>319.48637399999899</v>
      </c>
      <c r="D6" s="100">
        <v>282.70634000000013</v>
      </c>
      <c r="E6" s="100">
        <v>307.73305699999997</v>
      </c>
      <c r="F6" s="101">
        <v>317.82634999999965</v>
      </c>
      <c r="G6" s="100">
        <f>SUMIFS(Data!$S:$S,Data!$B:$B,Data!$X3,Data!$D:$D,$A6,Data!$C:$C,1,Data!$M:$M,"Y")</f>
        <v>238.65971099999999</v>
      </c>
      <c r="H6" s="175">
        <f>IF(B6=0,"-",(G6-B6)/B6)</f>
        <v>4.4797185534526562</v>
      </c>
      <c r="I6" s="100">
        <f>SUMIFS(Data!$S:$S,Data!$B:$B,Data!$X$3,Data!$D:$D,$A6,Data!$C:$C,2,Data!$M:$M,"Y")</f>
        <v>297.99968800000005</v>
      </c>
      <c r="J6" s="175">
        <f>IF(C6=0,"-",(I6-C6)/C6)</f>
        <v>-6.725384163018798E-2</v>
      </c>
      <c r="K6" s="100"/>
      <c r="L6" s="100"/>
      <c r="M6" s="101">
        <f t="shared" ref="M6:M36" si="0">(L6+K6+I6+G6)/3</f>
        <v>178.88646633333335</v>
      </c>
      <c r="N6" s="189">
        <f>IF(F6=0,0,M6/F6)</f>
        <v>0.56284340909220887</v>
      </c>
    </row>
    <row r="7" spans="1:14">
      <c r="A7" s="41" t="s">
        <v>34</v>
      </c>
      <c r="B7" s="102">
        <v>10.479990000000001</v>
      </c>
      <c r="C7" s="103">
        <v>27.453313999999999</v>
      </c>
      <c r="D7" s="103">
        <v>36.593296999999993</v>
      </c>
      <c r="E7" s="103">
        <v>15.379982999999999</v>
      </c>
      <c r="F7" s="104">
        <v>29.968861333333333</v>
      </c>
      <c r="G7" s="103">
        <f>SUMIFS(Data!$S:$S,Data!$B:$B,Data!$X3,Data!$D:$D,$A7,Data!$C:$C,1,Data!$M:$M,"Y")</f>
        <v>3.5333300000000003</v>
      </c>
      <c r="H7" s="176">
        <f t="shared" ref="H7:H36" si="1">IF(B7=0,"-",(G7-B7)/B7)</f>
        <v>-0.66284986913155453</v>
      </c>
      <c r="I7" s="103">
        <f>SUMIFS(Data!$S:$S,Data!$B:$B,Data!$X$3,Data!$D:$D,$A7,Data!$C:$C,2,Data!$M:$M,"Y")</f>
        <v>31.893307999999998</v>
      </c>
      <c r="J7" s="176">
        <f t="shared" ref="J7:J36" si="2">IF(C7=0,"-",(I7-C7)/C7)</f>
        <v>0.16172888999848975</v>
      </c>
      <c r="K7" s="103"/>
      <c r="L7" s="103"/>
      <c r="M7" s="104">
        <f t="shared" si="0"/>
        <v>11.808879333333332</v>
      </c>
      <c r="N7" s="188">
        <f>M7/F7</f>
        <v>0.39403830535926038</v>
      </c>
    </row>
    <row r="8" spans="1:14">
      <c r="A8" s="42" t="s">
        <v>33</v>
      </c>
      <c r="B8" s="99">
        <v>21.853304000000001</v>
      </c>
      <c r="C8" s="100">
        <v>70.246579000000196</v>
      </c>
      <c r="D8" s="100">
        <v>50.653274000000046</v>
      </c>
      <c r="E8" s="100">
        <v>24.639972</v>
      </c>
      <c r="F8" s="101">
        <v>55.797709666666748</v>
      </c>
      <c r="G8" s="100">
        <f>SUMIFS(Data!$S:$S,Data!$B:$B,Data!$X3,Data!$D:$D,$A8,Data!$C:$C,1,Data!$M:$M,"Y")</f>
        <v>0</v>
      </c>
      <c r="H8" s="175">
        <f t="shared" si="1"/>
        <v>-1</v>
      </c>
      <c r="I8" s="100">
        <f>SUMIFS(Data!$S:$S,Data!$B:$B,Data!$X$3,Data!$D:$D,$A8,Data!$C:$C,2,Data!$M:$M,"Y")</f>
        <v>39.533282000000099</v>
      </c>
      <c r="J8" s="175">
        <f t="shared" si="2"/>
        <v>-0.43722124888103109</v>
      </c>
      <c r="K8" s="100"/>
      <c r="L8" s="100"/>
      <c r="M8" s="101">
        <f t="shared" si="0"/>
        <v>13.1777606666667</v>
      </c>
      <c r="N8" s="189">
        <f>M8/F8</f>
        <v>0.23617027912776539</v>
      </c>
    </row>
    <row r="9" spans="1:14">
      <c r="A9" s="41" t="s">
        <v>32</v>
      </c>
      <c r="B9" s="102">
        <v>3.4999980000000002</v>
      </c>
      <c r="C9" s="103">
        <v>46.459954000000003</v>
      </c>
      <c r="D9" s="103">
        <v>28.759972000000005</v>
      </c>
      <c r="E9" s="103">
        <v>32.039968000000002</v>
      </c>
      <c r="F9" s="104">
        <v>36.919964</v>
      </c>
      <c r="G9" s="103">
        <f>SUMIFS(Data!$S:$S,Data!$B:$B,Data!$X3,Data!$D:$D,$A9,Data!$C:$C,1,Data!$M:$M,"Y")</f>
        <v>0</v>
      </c>
      <c r="H9" s="176">
        <f t="shared" si="1"/>
        <v>-1</v>
      </c>
      <c r="I9" s="103">
        <f>SUMIFS(Data!$S:$S,Data!$B:$B,Data!$X$3,Data!$D:$D,$A9,Data!$C:$C,2,Data!$M:$M,"Y")</f>
        <v>60.499939999999995</v>
      </c>
      <c r="J9" s="176">
        <f t="shared" si="2"/>
        <v>0.3021954348039172</v>
      </c>
      <c r="K9" s="103"/>
      <c r="L9" s="103"/>
      <c r="M9" s="104">
        <f t="shared" si="0"/>
        <v>20.166646666666665</v>
      </c>
      <c r="N9" s="188">
        <f>M9/F9</f>
        <v>0.54622606529807738</v>
      </c>
    </row>
    <row r="10" spans="1:14">
      <c r="A10" s="42" t="s">
        <v>31</v>
      </c>
      <c r="B10" s="99"/>
      <c r="C10" s="100"/>
      <c r="D10" s="100"/>
      <c r="E10" s="100"/>
      <c r="F10" s="101">
        <v>0</v>
      </c>
      <c r="G10" s="100">
        <f>SUMIFS(Data!$S:$S,Data!$B:$B,Data!$X3,Data!$D:$D,$A10,Data!$C:$C,1,Data!$M:$M,"Y")</f>
        <v>0</v>
      </c>
      <c r="H10" s="175" t="str">
        <f t="shared" si="1"/>
        <v>-</v>
      </c>
      <c r="I10" s="100">
        <f>SUMIFS(Data!$S:$S,Data!$B:$B,Data!$X$3,Data!$D:$D,$A10,Data!$C:$C,2,Data!$M:$M,"Y")</f>
        <v>0</v>
      </c>
      <c r="J10" s="175" t="str">
        <f t="shared" si="2"/>
        <v>-</v>
      </c>
      <c r="K10" s="100"/>
      <c r="L10" s="100"/>
      <c r="M10" s="101">
        <f t="shared" si="0"/>
        <v>0</v>
      </c>
      <c r="N10" s="189">
        <f>IF(F10=0,0,M10/F10)</f>
        <v>0</v>
      </c>
    </row>
    <row r="11" spans="1:14">
      <c r="A11" s="41" t="s">
        <v>30</v>
      </c>
      <c r="B11" s="102">
        <v>13.693329</v>
      </c>
      <c r="C11" s="103">
        <v>9.753323</v>
      </c>
      <c r="D11" s="103">
        <v>34.733301000000004</v>
      </c>
      <c r="E11" s="103">
        <v>15.253316</v>
      </c>
      <c r="F11" s="104">
        <v>24.477756333333335</v>
      </c>
      <c r="G11" s="103">
        <f>SUMIFS(Data!$S:$S,Data!$B:$B,Data!$X3,Data!$D:$D,$A11,Data!$C:$C,1,Data!$M:$M,"Y")</f>
        <v>2.3466640000000001</v>
      </c>
      <c r="H11" s="176">
        <f t="shared" si="1"/>
        <v>-0.82862720964346948</v>
      </c>
      <c r="I11" s="103">
        <f>SUMIFS(Data!$S:$S,Data!$B:$B,Data!$X$3,Data!$D:$D,$A11,Data!$C:$C,2,Data!$M:$M,"Y")</f>
        <v>16.219982999999999</v>
      </c>
      <c r="J11" s="176">
        <f t="shared" si="2"/>
        <v>0.66302120825896971</v>
      </c>
      <c r="K11" s="103"/>
      <c r="L11" s="103"/>
      <c r="M11" s="104">
        <f t="shared" si="0"/>
        <v>6.1888823333333329</v>
      </c>
      <c r="N11" s="188">
        <f t="shared" ref="N11:N36" si="3">M11/F11</f>
        <v>0.2528369940877887</v>
      </c>
    </row>
    <row r="12" spans="1:14">
      <c r="A12" s="42" t="s">
        <v>29</v>
      </c>
      <c r="B12" s="99">
        <v>15.253316</v>
      </c>
      <c r="C12" s="100">
        <v>56.053268000000102</v>
      </c>
      <c r="D12" s="100">
        <v>51.626608000000047</v>
      </c>
      <c r="E12" s="100">
        <v>49.853276000000101</v>
      </c>
      <c r="F12" s="101">
        <v>57.595489333333425</v>
      </c>
      <c r="G12" s="100">
        <f>SUMIFS(Data!$S:$S,Data!$B:$B,Data!$X3,Data!$D:$D,$A12,Data!$C:$C,1,Data!$M:$M,"Y")</f>
        <v>21.119975999999998</v>
      </c>
      <c r="H12" s="175">
        <f t="shared" si="1"/>
        <v>0.38461538461538447</v>
      </c>
      <c r="I12" s="100">
        <f>SUMIFS(Data!$S:$S,Data!$B:$B,Data!$X$3,Data!$D:$D,$A12,Data!$C:$C,2,Data!$M:$M,"Y")</f>
        <v>58.666600000000102</v>
      </c>
      <c r="J12" s="175">
        <f t="shared" si="2"/>
        <v>4.6622295064045062E-2</v>
      </c>
      <c r="K12" s="100"/>
      <c r="L12" s="100"/>
      <c r="M12" s="101">
        <f t="shared" si="0"/>
        <v>26.595525333333367</v>
      </c>
      <c r="N12" s="189">
        <f t="shared" si="3"/>
        <v>0.46176403119716514</v>
      </c>
    </row>
    <row r="13" spans="1:14">
      <c r="A13" s="41" t="s">
        <v>28</v>
      </c>
      <c r="B13" s="102">
        <v>38.706622000000003</v>
      </c>
      <c r="C13" s="103">
        <v>31.233298999999999</v>
      </c>
      <c r="D13" s="103">
        <v>39.293288000000011</v>
      </c>
      <c r="E13" s="103">
        <v>62.353265</v>
      </c>
      <c r="F13" s="104">
        <v>57.195491333333337</v>
      </c>
      <c r="G13" s="103">
        <f>SUMIFS(Data!$S:$S,Data!$B:$B,Data!$X3,Data!$D:$D,$A13,Data!$C:$C,1,Data!$M:$M,"Y")</f>
        <v>29.053297999999998</v>
      </c>
      <c r="H13" s="176">
        <f t="shared" si="1"/>
        <v>-0.24939722200506168</v>
      </c>
      <c r="I13" s="103">
        <f>SUMIFS(Data!$S:$S,Data!$B:$B,Data!$X$3,Data!$D:$D,$A13,Data!$C:$C,2,Data!$M:$M,"Y")</f>
        <v>19.873313</v>
      </c>
      <c r="J13" s="176">
        <f t="shared" si="2"/>
        <v>-0.36371393236430133</v>
      </c>
      <c r="K13" s="103"/>
      <c r="L13" s="103"/>
      <c r="M13" s="104">
        <f t="shared" si="0"/>
        <v>16.308870333333331</v>
      </c>
      <c r="N13" s="188">
        <f t="shared" si="3"/>
        <v>0.28514258647217139</v>
      </c>
    </row>
    <row r="14" spans="1:14">
      <c r="A14" s="42" t="s">
        <v>27</v>
      </c>
      <c r="B14" s="99"/>
      <c r="C14" s="100">
        <v>3.2666620000000002</v>
      </c>
      <c r="D14" s="100">
        <v>16.519979999999997</v>
      </c>
      <c r="E14" s="100">
        <v>22.719971999999999</v>
      </c>
      <c r="F14" s="101">
        <v>14.168871333333334</v>
      </c>
      <c r="G14" s="100">
        <f>SUMIFS(Data!$S:$S,Data!$B:$B,Data!$X3,Data!$D:$D,$A14,Data!$C:$C,1,Data!$M:$M,"Y")</f>
        <v>0</v>
      </c>
      <c r="H14" s="175" t="str">
        <f t="shared" si="1"/>
        <v>-</v>
      </c>
      <c r="I14" s="100">
        <f>SUMIFS(Data!$S:$S,Data!$B:$B,Data!$X$3,Data!$D:$D,$A14,Data!$C:$C,2,Data!$M:$M,"Y")</f>
        <v>19.906642000000002</v>
      </c>
      <c r="J14" s="175">
        <f t="shared" si="2"/>
        <v>5.093878705541008</v>
      </c>
      <c r="K14" s="100"/>
      <c r="L14" s="100"/>
      <c r="M14" s="101">
        <f t="shared" si="0"/>
        <v>6.6355473333333341</v>
      </c>
      <c r="N14" s="189">
        <f t="shared" si="3"/>
        <v>0.46831869506237317</v>
      </c>
    </row>
    <row r="15" spans="1:14">
      <c r="A15" s="41" t="s">
        <v>26</v>
      </c>
      <c r="B15" s="102">
        <v>7.2533240000000001</v>
      </c>
      <c r="C15" s="103">
        <v>55.166612999999998</v>
      </c>
      <c r="D15" s="103">
        <v>48.093287000000011</v>
      </c>
      <c r="E15" s="103">
        <v>74.653271000000103</v>
      </c>
      <c r="F15" s="104">
        <v>61.722165000000025</v>
      </c>
      <c r="G15" s="103">
        <f>SUMIFS(Data!$S:$S,Data!$B:$B,Data!$X3,Data!$D:$D,$A15,Data!$C:$C,1,Data!$M:$M,"Y")</f>
        <v>5.1333260000000003</v>
      </c>
      <c r="H15" s="176">
        <f t="shared" si="1"/>
        <v>-0.2922795121243722</v>
      </c>
      <c r="I15" s="103">
        <f>SUMIFS(Data!$S:$S,Data!$B:$B,Data!$X$3,Data!$D:$D,$A15,Data!$C:$C,2,Data!$M:$M,"Y")</f>
        <v>53.293279999999996</v>
      </c>
      <c r="J15" s="176">
        <f t="shared" si="2"/>
        <v>-3.3957730919605349E-2</v>
      </c>
      <c r="K15" s="103"/>
      <c r="L15" s="103"/>
      <c r="M15" s="104">
        <f t="shared" si="0"/>
        <v>19.47553533333333</v>
      </c>
      <c r="N15" s="188">
        <f t="shared" si="3"/>
        <v>0.31553551845327077</v>
      </c>
    </row>
    <row r="16" spans="1:14">
      <c r="A16" s="42" t="s">
        <v>25</v>
      </c>
      <c r="B16" s="99">
        <v>9.7133210000000005</v>
      </c>
      <c r="C16" s="100">
        <v>15.253316</v>
      </c>
      <c r="D16" s="100">
        <v>35.706631999999992</v>
      </c>
      <c r="E16" s="100">
        <v>35.513291000000002</v>
      </c>
      <c r="F16" s="101">
        <v>32.062186666666662</v>
      </c>
      <c r="G16" s="100">
        <f>SUMIFS(Data!$S:$S,Data!$B:$B,Data!$X3,Data!$D:$D,$A16,Data!$C:$C,1,Data!$M:$M,"Y")</f>
        <v>26.359967999999999</v>
      </c>
      <c r="H16" s="175">
        <f t="shared" si="1"/>
        <v>1.7137956214975287</v>
      </c>
      <c r="I16" s="100">
        <f>SUMIFS(Data!$S:$S,Data!$B:$B,Data!$X$3,Data!$D:$D,$A16,Data!$C:$C,2,Data!$M:$M,"Y")</f>
        <v>35.919959999999996</v>
      </c>
      <c r="J16" s="175">
        <f t="shared" si="2"/>
        <v>1.354895158534708</v>
      </c>
      <c r="K16" s="100"/>
      <c r="L16" s="100"/>
      <c r="M16" s="101">
        <f t="shared" si="0"/>
        <v>20.759975999999998</v>
      </c>
      <c r="N16" s="189">
        <f t="shared" si="3"/>
        <v>0.64749095923588496</v>
      </c>
    </row>
    <row r="17" spans="1:15">
      <c r="A17" s="41" t="s">
        <v>24</v>
      </c>
      <c r="B17" s="102">
        <v>13.066662000000001</v>
      </c>
      <c r="C17" s="103">
        <v>90.399953999999894</v>
      </c>
      <c r="D17" s="103">
        <v>109.11993999999984</v>
      </c>
      <c r="E17" s="103">
        <v>88.266625999999903</v>
      </c>
      <c r="F17" s="104">
        <v>100.28439399999989</v>
      </c>
      <c r="G17" s="103">
        <f>SUMIFS(Data!$S:$S,Data!$B:$B,Data!$X3,Data!$D:$D,$A17,Data!$C:$C,1,Data!$M:$M,"Y")</f>
        <v>18.66666</v>
      </c>
      <c r="H17" s="176">
        <f t="shared" si="1"/>
        <v>0.42857142857142849</v>
      </c>
      <c r="I17" s="103">
        <f>SUMIFS(Data!$S:$S,Data!$B:$B,Data!$X$3,Data!$D:$D,$A17,Data!$C:$C,2,Data!$M:$M,"Y")</f>
        <v>108.47994800000001</v>
      </c>
      <c r="J17" s="176">
        <f t="shared" si="2"/>
        <v>0.20000003539824959</v>
      </c>
      <c r="K17" s="103"/>
      <c r="L17" s="103"/>
      <c r="M17" s="104">
        <f t="shared" si="0"/>
        <v>42.382202666666672</v>
      </c>
      <c r="N17" s="188">
        <f t="shared" si="3"/>
        <v>0.42262012040145264</v>
      </c>
    </row>
    <row r="18" spans="1:15">
      <c r="A18" s="42" t="s">
        <v>23</v>
      </c>
      <c r="B18" s="99">
        <v>8.2133240000000001</v>
      </c>
      <c r="C18" s="100">
        <v>13.453321000000001</v>
      </c>
      <c r="D18" s="100">
        <v>19.053317</v>
      </c>
      <c r="E18" s="100">
        <v>32.853313999999997</v>
      </c>
      <c r="F18" s="101">
        <v>24.52442533333333</v>
      </c>
      <c r="G18" s="100">
        <f>SUMIFS(Data!$S:$S,Data!$B:$B,Data!$X3,Data!$D:$D,$A18,Data!$C:$C,1,Data!$M:$M,"Y")</f>
        <v>10.533322000000002</v>
      </c>
      <c r="H18" s="175">
        <f t="shared" si="1"/>
        <v>0.28246760994695957</v>
      </c>
      <c r="I18" s="100">
        <f>SUMIFS(Data!$S:$S,Data!$B:$B,Data!$X$3,Data!$D:$D,$A18,Data!$C:$C,2,Data!$M:$M,"Y")</f>
        <v>24.999993</v>
      </c>
      <c r="J18" s="175">
        <f t="shared" si="2"/>
        <v>0.8582767035737866</v>
      </c>
      <c r="K18" s="100"/>
      <c r="L18" s="100"/>
      <c r="M18" s="101">
        <f t="shared" si="0"/>
        <v>11.844438333333335</v>
      </c>
      <c r="N18" s="189">
        <f t="shared" si="3"/>
        <v>0.48296496950876577</v>
      </c>
    </row>
    <row r="19" spans="1:15">
      <c r="A19" s="41" t="s">
        <v>22</v>
      </c>
      <c r="B19" s="102">
        <v>11.159988</v>
      </c>
      <c r="C19" s="103">
        <v>36.133291999999997</v>
      </c>
      <c r="D19" s="103">
        <v>22.546641999999999</v>
      </c>
      <c r="E19" s="103">
        <v>10.566655000000001</v>
      </c>
      <c r="F19" s="104">
        <v>26.802192333333334</v>
      </c>
      <c r="G19" s="103">
        <f>SUMIFS(Data!$S:$S,Data!$B:$B,Data!$X3,Data!$D:$D,$A19,Data!$C:$C,1,Data!$M:$M,"Y")</f>
        <v>0</v>
      </c>
      <c r="H19" s="176">
        <f t="shared" si="1"/>
        <v>-1</v>
      </c>
      <c r="I19" s="103">
        <f>SUMIFS(Data!$S:$S,Data!$B:$B,Data!$X$3,Data!$D:$D,$A19,Data!$C:$C,2,Data!$M:$M,"Y")</f>
        <v>37.533290000000001</v>
      </c>
      <c r="J19" s="176">
        <f t="shared" si="2"/>
        <v>3.8745376424600443E-2</v>
      </c>
      <c r="K19" s="103"/>
      <c r="L19" s="103"/>
      <c r="M19" s="104">
        <f t="shared" si="0"/>
        <v>12.511096666666667</v>
      </c>
      <c r="N19" s="188">
        <f t="shared" si="3"/>
        <v>0.46679377981729031</v>
      </c>
    </row>
    <row r="20" spans="1:15">
      <c r="A20" s="42" t="s">
        <v>21</v>
      </c>
      <c r="B20" s="99">
        <v>11.37332</v>
      </c>
      <c r="C20" s="100">
        <v>52.646613000000002</v>
      </c>
      <c r="D20" s="100">
        <v>19.826643999999995</v>
      </c>
      <c r="E20" s="100">
        <v>42.213284999999999</v>
      </c>
      <c r="F20" s="101">
        <v>42.019954000000006</v>
      </c>
      <c r="G20" s="100">
        <f>SUMIFS(Data!$S:$S,Data!$B:$B,Data!$X3,Data!$D:$D,$A20,Data!$C:$C,1,Data!$M:$M,"Y")</f>
        <v>4.106662</v>
      </c>
      <c r="H20" s="175">
        <f t="shared" si="1"/>
        <v>-0.63892144070508872</v>
      </c>
      <c r="I20" s="100">
        <f>SUMIFS(Data!$S:$S,Data!$B:$B,Data!$X$3,Data!$D:$D,$A20,Data!$C:$C,2,Data!$M:$M,"Y")</f>
        <v>66.453258000000091</v>
      </c>
      <c r="J20" s="175">
        <f t="shared" si="2"/>
        <v>0.26225134369043052</v>
      </c>
      <c r="K20" s="100"/>
      <c r="L20" s="100"/>
      <c r="M20" s="101">
        <f t="shared" si="0"/>
        <v>23.519973333333365</v>
      </c>
      <c r="N20" s="189">
        <f t="shared" si="3"/>
        <v>0.5597334383881849</v>
      </c>
    </row>
    <row r="21" spans="1:15">
      <c r="A21" s="41" t="s">
        <v>20</v>
      </c>
      <c r="B21" s="102">
        <v>30.506640999999998</v>
      </c>
      <c r="C21" s="103">
        <v>111.293228</v>
      </c>
      <c r="D21" s="103">
        <v>117.58655</v>
      </c>
      <c r="E21" s="103">
        <v>103.13322599999999</v>
      </c>
      <c r="F21" s="104">
        <v>120.83988166666667</v>
      </c>
      <c r="G21" s="103">
        <f>SUMIFS(Data!$S:$S,Data!$B:$B,Data!$X3,Data!$D:$D,$A21,Data!$C:$C,1,Data!$M:$M,"Y")</f>
        <v>32.699971999999995</v>
      </c>
      <c r="H21" s="176">
        <f t="shared" si="1"/>
        <v>7.1896837150966481E-2</v>
      </c>
      <c r="I21" s="103">
        <f>SUMIFS(Data!$S:$S,Data!$B:$B,Data!$X$3,Data!$D:$D,$A21,Data!$C:$C,2,Data!$M:$M,"Y")</f>
        <v>97.613233000000008</v>
      </c>
      <c r="J21" s="176">
        <f t="shared" si="2"/>
        <v>-0.1229184852109779</v>
      </c>
      <c r="K21" s="103"/>
      <c r="L21" s="103"/>
      <c r="M21" s="104">
        <f t="shared" si="0"/>
        <v>43.437735000000004</v>
      </c>
      <c r="N21" s="188">
        <f t="shared" si="3"/>
        <v>0.35946522291226451</v>
      </c>
    </row>
    <row r="22" spans="1:15">
      <c r="A22" s="42" t="s">
        <v>19</v>
      </c>
      <c r="B22" s="99">
        <v>4.5533279999999996</v>
      </c>
      <c r="C22" s="100">
        <v>28.939969999999999</v>
      </c>
      <c r="D22" s="100">
        <v>1.413332</v>
      </c>
      <c r="E22" s="100">
        <v>4.2666589999999998</v>
      </c>
      <c r="F22" s="101">
        <v>13.057763</v>
      </c>
      <c r="G22" s="100">
        <f>SUMIFS(Data!$S:$S,Data!$B:$B,Data!$X3,Data!$D:$D,$A22,Data!$C:$C,1,Data!$M:$M,"Y")</f>
        <v>2.9266609999999997</v>
      </c>
      <c r="H22" s="175">
        <f t="shared" si="1"/>
        <v>-0.35724792942656447</v>
      </c>
      <c r="I22" s="100">
        <f>SUMIFS(Data!$S:$S,Data!$B:$B,Data!$X$3,Data!$D:$D,$A22,Data!$C:$C,2,Data!$M:$M,"Y")</f>
        <v>17.233298999999999</v>
      </c>
      <c r="J22" s="175">
        <f t="shared" si="2"/>
        <v>-0.40451565775638332</v>
      </c>
      <c r="K22" s="100"/>
      <c r="L22" s="100"/>
      <c r="M22" s="101">
        <f t="shared" si="0"/>
        <v>6.7199866666666663</v>
      </c>
      <c r="N22" s="189">
        <f t="shared" si="3"/>
        <v>0.51463536799271559</v>
      </c>
    </row>
    <row r="23" spans="1:15">
      <c r="A23" s="41" t="s">
        <v>18</v>
      </c>
      <c r="B23" s="102">
        <v>6.6666600000000003</v>
      </c>
      <c r="C23" s="103">
        <v>162.499898</v>
      </c>
      <c r="D23" s="103">
        <v>116.85992700000023</v>
      </c>
      <c r="E23" s="103">
        <v>97.359947000000005</v>
      </c>
      <c r="F23" s="104">
        <v>127.79547733333341</v>
      </c>
      <c r="G23" s="103">
        <f>SUMIFS(Data!$S:$S,Data!$B:$B,Data!$X3,Data!$D:$D,$A23,Data!$C:$C,1,Data!$M:$M,"Y")</f>
        <v>0</v>
      </c>
      <c r="H23" s="176">
        <f t="shared" si="1"/>
        <v>-1</v>
      </c>
      <c r="I23" s="103">
        <f>SUMIFS(Data!$S:$S,Data!$B:$B,Data!$X$3,Data!$D:$D,$A23,Data!$C:$C,2,Data!$M:$M,"Y")</f>
        <v>137.95993299999998</v>
      </c>
      <c r="J23" s="176">
        <f t="shared" si="2"/>
        <v>-0.15101526402188895</v>
      </c>
      <c r="K23" s="103"/>
      <c r="L23" s="103"/>
      <c r="M23" s="104">
        <f t="shared" si="0"/>
        <v>45.986644333333324</v>
      </c>
      <c r="N23" s="188">
        <f t="shared" si="3"/>
        <v>0.3598456322001502</v>
      </c>
    </row>
    <row r="24" spans="1:15">
      <c r="A24" s="42" t="s">
        <v>17</v>
      </c>
      <c r="B24" s="99">
        <v>28.906642000000002</v>
      </c>
      <c r="C24" s="100">
        <v>43.146628999999997</v>
      </c>
      <c r="D24" s="100">
        <v>55.066617000000008</v>
      </c>
      <c r="E24" s="100">
        <v>43.366625999999997</v>
      </c>
      <c r="F24" s="101">
        <v>56.828837999999998</v>
      </c>
      <c r="G24" s="100">
        <f>SUMIFS(Data!$S:$S,Data!$B:$B,Data!$X3,Data!$D:$D,$A24,Data!$C:$C,1,Data!$M:$M,"Y")</f>
        <v>16.33999</v>
      </c>
      <c r="H24" s="175">
        <f t="shared" si="1"/>
        <v>-0.4347323359108955</v>
      </c>
      <c r="I24" s="100">
        <f>SUMIFS(Data!$S:$S,Data!$B:$B,Data!$X$3,Data!$D:$D,$A24,Data!$C:$C,2,Data!$M:$M,"Y")</f>
        <v>36.219974000000001</v>
      </c>
      <c r="J24" s="175">
        <f t="shared" si="2"/>
        <v>-0.16053757061762569</v>
      </c>
      <c r="K24" s="100"/>
      <c r="L24" s="100"/>
      <c r="M24" s="101">
        <f t="shared" si="0"/>
        <v>17.519988000000001</v>
      </c>
      <c r="N24" s="189">
        <f t="shared" si="3"/>
        <v>0.30829396863613512</v>
      </c>
    </row>
    <row r="25" spans="1:15">
      <c r="A25" s="41" t="s">
        <v>16</v>
      </c>
      <c r="B25" s="102">
        <v>46.666636000000103</v>
      </c>
      <c r="C25" s="103">
        <v>170.23984799999999</v>
      </c>
      <c r="D25" s="103">
        <v>211.50650199999976</v>
      </c>
      <c r="E25" s="103">
        <v>228.28650699999901</v>
      </c>
      <c r="F25" s="104">
        <v>218.89983099999964</v>
      </c>
      <c r="G25" s="103">
        <f>SUMIFS(Data!$S:$S,Data!$B:$B,Data!$X3,Data!$D:$D,$A25,Data!$C:$C,1,Data!$M:$M,"Y")</f>
        <v>89.446592000000194</v>
      </c>
      <c r="H25" s="176">
        <f t="shared" si="1"/>
        <v>0.91671394526916394</v>
      </c>
      <c r="I25" s="103">
        <f>SUMIFS(Data!$S:$S,Data!$B:$B,Data!$X$3,Data!$D:$D,$A25,Data!$C:$C,2,Data!$M:$M,"Y")</f>
        <v>246.606449</v>
      </c>
      <c r="J25" s="176">
        <f t="shared" si="2"/>
        <v>0.44858240827376683</v>
      </c>
      <c r="K25" s="103"/>
      <c r="L25" s="103"/>
      <c r="M25" s="104">
        <f t="shared" si="0"/>
        <v>112.01768033333339</v>
      </c>
      <c r="N25" s="188">
        <f t="shared" si="3"/>
        <v>0.51173031893904741</v>
      </c>
      <c r="O25" s="44"/>
    </row>
    <row r="26" spans="1:15">
      <c r="A26" s="42" t="s">
        <v>15</v>
      </c>
      <c r="B26" s="99">
        <v>69.339973000000001</v>
      </c>
      <c r="C26" s="100">
        <v>149.83989299999999</v>
      </c>
      <c r="D26" s="100">
        <v>112.89326600000001</v>
      </c>
      <c r="E26" s="100">
        <v>102.54655700000001</v>
      </c>
      <c r="F26" s="101">
        <v>144.87322966666667</v>
      </c>
      <c r="G26" s="100">
        <f>SUMIFS(Data!$S:$S,Data!$B:$B,Data!$X3,Data!$D:$D,$A26,Data!$C:$C,1,Data!$M:$M,"Y")</f>
        <v>54.086653999999996</v>
      </c>
      <c r="H26" s="175">
        <f t="shared" si="1"/>
        <v>-0.21997872713333771</v>
      </c>
      <c r="I26" s="100">
        <f>SUMIFS(Data!$S:$S,Data!$B:$B,Data!$X$3,Data!$D:$D,$A26,Data!$C:$C,2,Data!$M:$M,"Y")</f>
        <v>125.23994499999999</v>
      </c>
      <c r="J26" s="175">
        <f t="shared" si="2"/>
        <v>-0.16417489032777138</v>
      </c>
      <c r="K26" s="100"/>
      <c r="L26" s="100"/>
      <c r="M26" s="101">
        <f t="shared" si="0"/>
        <v>59.775532999999996</v>
      </c>
      <c r="N26" s="189">
        <f t="shared" si="3"/>
        <v>0.4126057874014078</v>
      </c>
    </row>
    <row r="27" spans="1:15">
      <c r="A27" s="41" t="s">
        <v>14</v>
      </c>
      <c r="B27" s="102">
        <v>118.53332</v>
      </c>
      <c r="C27" s="103">
        <v>258.25985100000003</v>
      </c>
      <c r="D27" s="103">
        <v>250.31323400000011</v>
      </c>
      <c r="E27" s="103">
        <v>183.08663799999999</v>
      </c>
      <c r="F27" s="104">
        <v>270.06434766666672</v>
      </c>
      <c r="G27" s="103">
        <f>SUMIFS(Data!$S:$S,Data!$B:$B,Data!$X3,Data!$D:$D,$A27,Data!$C:$C,1,Data!$M:$M,"Y")</f>
        <v>107.333321</v>
      </c>
      <c r="H27" s="176">
        <f t="shared" si="1"/>
        <v>-9.4488191168525484E-2</v>
      </c>
      <c r="I27" s="103">
        <f>SUMIFS(Data!$S:$S,Data!$B:$B,Data!$X$3,Data!$D:$D,$A27,Data!$C:$C,2,Data!$M:$M,"Y")</f>
        <v>169.01329699999999</v>
      </c>
      <c r="J27" s="176">
        <f t="shared" si="2"/>
        <v>-0.34556882788567866</v>
      </c>
      <c r="K27" s="103"/>
      <c r="L27" s="103"/>
      <c r="M27" s="104">
        <f t="shared" si="0"/>
        <v>92.115539333333331</v>
      </c>
      <c r="N27" s="188">
        <f t="shared" si="3"/>
        <v>0.34108737465424022</v>
      </c>
    </row>
    <row r="28" spans="1:15">
      <c r="A28" s="42" t="s">
        <v>13</v>
      </c>
      <c r="B28" s="99">
        <v>24.593309000000001</v>
      </c>
      <c r="C28" s="100">
        <v>53.573276</v>
      </c>
      <c r="D28" s="100">
        <v>94.846590000000219</v>
      </c>
      <c r="E28" s="100">
        <v>80.386607000000097</v>
      </c>
      <c r="F28" s="101">
        <v>84.4665940000001</v>
      </c>
      <c r="G28" s="100">
        <f>SUMIFS(Data!$S:$S,Data!$B:$B,Data!$X3,Data!$D:$D,$A28,Data!$C:$C,1,Data!$M:$M,"Y")</f>
        <v>23.899986999999999</v>
      </c>
      <c r="H28" s="175">
        <f t="shared" si="1"/>
        <v>-2.8191488994018736E-2</v>
      </c>
      <c r="I28" s="100">
        <f>SUMIFS(Data!$S:$S,Data!$B:$B,Data!$X$3,Data!$D:$D,$A28,Data!$C:$C,2,Data!$M:$M,"Y")</f>
        <v>95.973251999999988</v>
      </c>
      <c r="J28" s="175">
        <f t="shared" si="2"/>
        <v>0.79143892563150309</v>
      </c>
      <c r="K28" s="100"/>
      <c r="L28" s="100"/>
      <c r="M28" s="101">
        <f t="shared" si="0"/>
        <v>39.957746333333326</v>
      </c>
      <c r="N28" s="189">
        <f t="shared" si="3"/>
        <v>0.47305975582883425</v>
      </c>
    </row>
    <row r="29" spans="1:15">
      <c r="A29" s="41" t="s">
        <v>12</v>
      </c>
      <c r="B29" s="102">
        <v>4.9000000000000004</v>
      </c>
      <c r="C29" s="103">
        <v>57.933304999999997</v>
      </c>
      <c r="D29" s="103">
        <v>59.006638000000017</v>
      </c>
      <c r="E29" s="103">
        <v>39.446629000000001</v>
      </c>
      <c r="F29" s="104">
        <v>53.762190666666669</v>
      </c>
      <c r="G29" s="103">
        <f>SUMIFS(Data!$S:$S,Data!$B:$B,Data!$X3,Data!$D:$D,$A29,Data!$C:$C,1,Data!$M:$M,"Y")</f>
        <v>0</v>
      </c>
      <c r="H29" s="176">
        <f t="shared" si="1"/>
        <v>-1</v>
      </c>
      <c r="I29" s="103">
        <f>SUMIFS(Data!$S:$S,Data!$B:$B,Data!$X$3,Data!$D:$D,$A29,Data!$C:$C,2,Data!$M:$M,"Y")</f>
        <v>60.706623999999998</v>
      </c>
      <c r="J29" s="176">
        <f t="shared" si="2"/>
        <v>4.787089222684604E-2</v>
      </c>
      <c r="K29" s="103"/>
      <c r="L29" s="103"/>
      <c r="M29" s="104">
        <f t="shared" si="0"/>
        <v>20.235541333333334</v>
      </c>
      <c r="N29" s="188">
        <f t="shared" si="3"/>
        <v>0.37638982121834669</v>
      </c>
    </row>
    <row r="30" spans="1:15">
      <c r="A30" s="42" t="s">
        <v>11</v>
      </c>
      <c r="B30" s="99">
        <v>14.399988</v>
      </c>
      <c r="C30" s="100">
        <v>307.37800000000101</v>
      </c>
      <c r="D30" s="100">
        <v>341.60500000000036</v>
      </c>
      <c r="E30" s="100">
        <v>266.68900000000099</v>
      </c>
      <c r="F30" s="101">
        <v>310.02399600000075</v>
      </c>
      <c r="G30" s="100">
        <f>SUMIFS(Data!$S:$S,Data!$B:$B,Data!$X3,Data!$D:$D,$A30,Data!$C:$C,1,Data!$M:$M,"Y")</f>
        <v>45.682999999999993</v>
      </c>
      <c r="H30" s="175">
        <f t="shared" si="1"/>
        <v>2.1724331992498875</v>
      </c>
      <c r="I30" s="100">
        <f>SUMIFS(Data!$S:$S,Data!$B:$B,Data!$X$3,Data!$D:$D,$A30,Data!$C:$C,2,Data!$M:$M,"Y")</f>
        <v>433.46900000000096</v>
      </c>
      <c r="J30" s="175">
        <f t="shared" si="2"/>
        <v>0.41021478440226539</v>
      </c>
      <c r="K30" s="100"/>
      <c r="L30" s="100"/>
      <c r="M30" s="101">
        <f t="shared" si="0"/>
        <v>159.71733333333364</v>
      </c>
      <c r="N30" s="189">
        <f t="shared" si="3"/>
        <v>0.5151773262522984</v>
      </c>
    </row>
    <row r="31" spans="1:15">
      <c r="A31" s="41" t="s">
        <v>10</v>
      </c>
      <c r="B31" s="102">
        <v>0.2</v>
      </c>
      <c r="C31" s="103">
        <v>25.896999999999998</v>
      </c>
      <c r="D31" s="103"/>
      <c r="E31" s="103">
        <v>79.194999999999894</v>
      </c>
      <c r="F31" s="104">
        <v>35.097333333333303</v>
      </c>
      <c r="G31" s="103">
        <f>SUMIFS(Data!$S:$S,Data!$B:$B,Data!$X3,Data!$D:$D,$A31,Data!$C:$C,1,Data!$M:$M,"Y")</f>
        <v>10.85</v>
      </c>
      <c r="H31" s="176">
        <f t="shared" si="1"/>
        <v>53.25</v>
      </c>
      <c r="I31" s="103">
        <f>SUMIFS(Data!$S:$S,Data!$B:$B,Data!$X$3,Data!$D:$D,$A31,Data!$C:$C,2,Data!$M:$M,"Y")</f>
        <v>71.378999999999877</v>
      </c>
      <c r="J31" s="176">
        <f t="shared" si="2"/>
        <v>1.7562652044638329</v>
      </c>
      <c r="K31" s="103"/>
      <c r="L31" s="103"/>
      <c r="M31" s="104">
        <f t="shared" si="0"/>
        <v>27.409666666666624</v>
      </c>
      <c r="N31" s="188">
        <f t="shared" si="3"/>
        <v>0.78096151654446622</v>
      </c>
    </row>
    <row r="32" spans="1:15">
      <c r="A32" s="42" t="s">
        <v>9</v>
      </c>
      <c r="B32" s="99">
        <v>19.806650999999999</v>
      </c>
      <c r="C32" s="100">
        <v>55.086618999999999</v>
      </c>
      <c r="D32" s="100">
        <v>41.473301000000021</v>
      </c>
      <c r="E32" s="100">
        <v>50.873292999999997</v>
      </c>
      <c r="F32" s="101">
        <v>55.746621333333337</v>
      </c>
      <c r="G32" s="100">
        <f>SUMIFS(Data!$S:$S,Data!$B:$B,Data!$X3,Data!$D:$D,$A32,Data!$C:$C,1,Data!$M:$M,"Y")</f>
        <v>21.733322000000001</v>
      </c>
      <c r="H32" s="175">
        <f t="shared" si="1"/>
        <v>9.7273940960539096E-2</v>
      </c>
      <c r="I32" s="100">
        <f>SUMIFS(Data!$S:$S,Data!$B:$B,Data!$X$3,Data!$D:$D,$A32,Data!$C:$C,2,Data!$M:$M,"Y")</f>
        <v>41.033294999999995</v>
      </c>
      <c r="J32" s="175">
        <f t="shared" si="2"/>
        <v>-0.25511320634871426</v>
      </c>
      <c r="K32" s="100"/>
      <c r="L32" s="100"/>
      <c r="M32" s="101">
        <f t="shared" si="0"/>
        <v>20.922205666666667</v>
      </c>
      <c r="N32" s="189">
        <f t="shared" si="3"/>
        <v>0.37530894547964949</v>
      </c>
    </row>
    <row r="33" spans="1:16">
      <c r="A33" s="41" t="s">
        <v>37</v>
      </c>
      <c r="B33" s="102">
        <v>26.493302</v>
      </c>
      <c r="C33" s="103">
        <v>192.27332000000001</v>
      </c>
      <c r="D33" s="103">
        <v>9.0199889999999989</v>
      </c>
      <c r="E33" s="103">
        <v>11.733320000000001</v>
      </c>
      <c r="F33" s="104">
        <v>79.839977000000005</v>
      </c>
      <c r="G33" s="103">
        <f>SUMIFS(Data!$S:$S,Data!$B:$B,Data!$X3,Data!$D:$D,$A33,Data!$C:$C,1,Data!$M:$M,"Y")</f>
        <v>11.246653</v>
      </c>
      <c r="H33" s="176">
        <f t="shared" si="1"/>
        <v>-0.5754907032728499</v>
      </c>
      <c r="I33" s="103">
        <f>SUMIFS(Data!$S:$S,Data!$B:$B,Data!$X$3,Data!$D:$D,$A33,Data!$C:$C,2,Data!$M:$M,"Y")</f>
        <v>160.47332</v>
      </c>
      <c r="J33" s="176">
        <f t="shared" si="2"/>
        <v>-0.16538956106858721</v>
      </c>
      <c r="K33" s="103"/>
      <c r="L33" s="103"/>
      <c r="M33" s="104">
        <f t="shared" si="0"/>
        <v>57.239991000000003</v>
      </c>
      <c r="N33" s="188">
        <f t="shared" si="3"/>
        <v>0.71693396154159716</v>
      </c>
    </row>
    <row r="34" spans="1:16">
      <c r="A34" s="42" t="s">
        <v>8</v>
      </c>
      <c r="B34" s="99">
        <v>2.3466640000000001</v>
      </c>
      <c r="C34" s="100">
        <v>10.066660000000001</v>
      </c>
      <c r="D34" s="100">
        <v>4.6933280000000002</v>
      </c>
      <c r="E34" s="100">
        <v>7.0399919999999998</v>
      </c>
      <c r="F34" s="101">
        <v>8.0488813333333322</v>
      </c>
      <c r="G34" s="100">
        <f>SUMIFS(Data!$S:$S,Data!$B:$B,Data!$X3,Data!$D:$D,$A34,Data!$C:$C,1,Data!$M:$M,"Y")</f>
        <v>2.3466640000000001</v>
      </c>
      <c r="H34" s="175">
        <f t="shared" si="1"/>
        <v>0</v>
      </c>
      <c r="I34" s="100">
        <f>SUMIFS(Data!$S:$S,Data!$B:$B,Data!$X$3,Data!$D:$D,$A34,Data!$C:$C,2,Data!$M:$M,"Y")</f>
        <v>10.839991999999999</v>
      </c>
      <c r="J34" s="175">
        <f t="shared" si="2"/>
        <v>7.6821110477556423E-2</v>
      </c>
      <c r="K34" s="100"/>
      <c r="L34" s="100"/>
      <c r="M34" s="101">
        <f t="shared" si="0"/>
        <v>4.3955519999999995</v>
      </c>
      <c r="N34" s="189">
        <f t="shared" si="3"/>
        <v>0.54610719402663166</v>
      </c>
    </row>
    <row r="35" spans="1:16">
      <c r="A35" s="41" t="s">
        <v>7</v>
      </c>
      <c r="B35" s="102">
        <v>14.099985</v>
      </c>
      <c r="C35" s="103">
        <v>1.759998</v>
      </c>
      <c r="D35" s="103">
        <v>37.819963999999999</v>
      </c>
      <c r="E35" s="103">
        <v>44.193286000000001</v>
      </c>
      <c r="F35" s="104">
        <v>32.624411000000002</v>
      </c>
      <c r="G35" s="103">
        <f>SUMIFS(Data!$S:$S,Data!$B:$B,Data!$X3,Data!$D:$D,$A35,Data!$C:$C,1,Data!$M:$M,"Y")</f>
        <v>6.3599940000000004</v>
      </c>
      <c r="H35" s="176">
        <f t="shared" si="1"/>
        <v>-0.54893611588948499</v>
      </c>
      <c r="I35" s="103">
        <f>SUMIFS(Data!$S:$S,Data!$B:$B,Data!$X$3,Data!$D:$D,$A35,Data!$C:$C,2,Data!$M:$M,"Y")</f>
        <v>9.3333200000000005</v>
      </c>
      <c r="J35" s="176">
        <f t="shared" si="2"/>
        <v>4.3030287534417662</v>
      </c>
      <c r="K35" s="103"/>
      <c r="L35" s="103"/>
      <c r="M35" s="104">
        <f t="shared" si="0"/>
        <v>5.231104666666667</v>
      </c>
      <c r="N35" s="188">
        <f t="shared" si="3"/>
        <v>0.16034326770425578</v>
      </c>
    </row>
    <row r="36" spans="1:16" ht="12.75" thickBot="1">
      <c r="A36" s="43" t="s">
        <v>6</v>
      </c>
      <c r="B36" s="105">
        <v>619.83287600000006</v>
      </c>
      <c r="C36" s="106">
        <v>2455.1933770000005</v>
      </c>
      <c r="D36" s="106">
        <v>2249.3367600000001</v>
      </c>
      <c r="E36" s="106">
        <v>2155.6425380000005</v>
      </c>
      <c r="F36" s="107">
        <v>2493.335183666667</v>
      </c>
      <c r="G36" s="106">
        <f t="shared" ref="G36" si="4">SUM(G6:G35)</f>
        <v>784.46572700000024</v>
      </c>
      <c r="H36" s="179">
        <f t="shared" si="1"/>
        <v>0.26560845249518544</v>
      </c>
      <c r="I36" s="106">
        <f>SUM(I6:I35)</f>
        <v>2584.3664180000019</v>
      </c>
      <c r="J36" s="179">
        <f t="shared" si="2"/>
        <v>5.2612165791127152E-2</v>
      </c>
      <c r="K36" s="106">
        <f>SUM(K6:K35)</f>
        <v>0</v>
      </c>
      <c r="L36" s="106">
        <f>SUM(L6:L35)</f>
        <v>0</v>
      </c>
      <c r="M36" s="107">
        <f t="shared" si="0"/>
        <v>1122.944048333334</v>
      </c>
      <c r="N36" s="227">
        <f t="shared" si="3"/>
        <v>0.45037829477942343</v>
      </c>
      <c r="P36" s="112"/>
    </row>
    <row r="37" spans="1:16" s="50" customFormat="1" thickTop="1">
      <c r="A37" s="49" t="s">
        <v>43</v>
      </c>
      <c r="B37" s="108"/>
      <c r="C37" s="108"/>
      <c r="D37" s="109"/>
      <c r="E37" s="108"/>
      <c r="F37" s="108"/>
      <c r="G37" s="109"/>
      <c r="H37" s="177"/>
      <c r="I37" s="109"/>
      <c r="J37" s="177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5</v>
      </c>
      <c r="B38" s="110"/>
      <c r="C38" s="110"/>
      <c r="D38" s="110"/>
      <c r="E38" s="110"/>
      <c r="F38" s="108"/>
      <c r="G38" s="108"/>
      <c r="H38" s="178"/>
      <c r="I38" s="111"/>
      <c r="J38" s="178"/>
      <c r="K38" s="111"/>
      <c r="L38" s="109"/>
      <c r="M38" s="110"/>
      <c r="N38" s="98">
        <f>Data!$W$2</f>
        <v>42773.910534641203</v>
      </c>
    </row>
    <row r="39" spans="1:16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78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K40" s="112"/>
      <c r="L40" s="112"/>
      <c r="M40" s="112"/>
      <c r="N40" s="228"/>
    </row>
    <row r="41" spans="1:16" s="32" customFormat="1">
      <c r="A41" s="75" t="s">
        <v>133</v>
      </c>
      <c r="B41" s="113"/>
      <c r="C41" s="113"/>
      <c r="D41" s="113"/>
      <c r="E41" s="113"/>
      <c r="F41" s="113"/>
      <c r="G41" s="113"/>
      <c r="H41" s="51"/>
      <c r="I41" s="113"/>
      <c r="J41" s="51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51"/>
      <c r="K42" s="113"/>
      <c r="L42" s="113"/>
      <c r="M42" s="113"/>
      <c r="N42" s="221"/>
    </row>
    <row r="43" spans="1:16" s="32" customFormat="1">
      <c r="A43" s="222"/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78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8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 s="32" customFormat="1">
      <c r="A45" s="1" t="s">
        <v>144</v>
      </c>
      <c r="B45" s="92">
        <v>20.479980000000001</v>
      </c>
      <c r="C45" s="117">
        <v>36.506632000000003</v>
      </c>
      <c r="D45" s="118">
        <v>42.733292000000027</v>
      </c>
      <c r="E45" s="118">
        <v>36.333295999999997</v>
      </c>
      <c r="F45" s="93">
        <v>45.351066666666675</v>
      </c>
      <c r="G45" s="92">
        <f>SUMIFS(Data!$S:$S,Data!$B:$B,Data!$X3,Data!$E:$E,$A45,Data!$C:$C,1,Data!$M:$M,"Y")</f>
        <v>7.4666619999999995</v>
      </c>
      <c r="H45" s="224">
        <f t="shared" ref="H45:H55" si="5">IF(B45=0,"-",(G45-B45)/B45)</f>
        <v>-0.6354165384927134</v>
      </c>
      <c r="I45" s="117">
        <f>SUMIFS(Data!$S:$S,Data!$B:$B,Data!$X$3,Data!$E:$E,$A45,Data!$C:$C,2,Data!$M:$M,"Y")</f>
        <v>20.54665</v>
      </c>
      <c r="J45" s="224">
        <f t="shared" ref="J45:J55" si="6">IF(C45=0,"-",(I45-C45)/C45)</f>
        <v>-0.4371803457519719</v>
      </c>
      <c r="K45" s="118"/>
      <c r="L45" s="118"/>
      <c r="M45" s="122">
        <f>(L45+K45+I45+G45)/3</f>
        <v>9.3377706666666658</v>
      </c>
      <c r="N45" s="229">
        <f t="shared" ref="N45:N50" si="7">M45/F45</f>
        <v>0.2058996921792357</v>
      </c>
    </row>
    <row r="46" spans="1:16" s="32" customFormat="1">
      <c r="A46" s="46" t="s">
        <v>172</v>
      </c>
      <c r="B46" s="119">
        <v>8.4266620000000003</v>
      </c>
      <c r="C46" s="117">
        <v>6.6399970000000001</v>
      </c>
      <c r="D46" s="117">
        <v>12.333324999999997</v>
      </c>
      <c r="E46" s="117">
        <v>7.0333300000000003</v>
      </c>
      <c r="F46" s="94">
        <v>11.477771333333331</v>
      </c>
      <c r="G46" s="95">
        <f>SUMIFS(Data!$S:$S,Data!$B:$B,Data!$X3,Data!$E:$E,$A46,Data!$C:$C,1,Data!$M:$M,"Y")</f>
        <v>8.873327999999999</v>
      </c>
      <c r="H46" s="30">
        <f t="shared" si="5"/>
        <v>5.3006279354743155E-2</v>
      </c>
      <c r="I46" s="117">
        <f>SUMIFS(Data!$S:$S,Data!$B:$B,Data!$X$3,Data!$E:$E,$A46,Data!$C:$C,2,Data!$M:$M,"Y")</f>
        <v>15.673323999999999</v>
      </c>
      <c r="J46" s="30">
        <f t="shared" si="6"/>
        <v>1.3604414279102837</v>
      </c>
      <c r="K46" s="117"/>
      <c r="L46" s="117"/>
      <c r="M46" s="123">
        <f>(L46+K46+I46+G46)/3</f>
        <v>8.1822173333333321</v>
      </c>
      <c r="N46" s="230">
        <f t="shared" si="7"/>
        <v>0.71287509532193161</v>
      </c>
    </row>
    <row r="47" spans="1:16" s="32" customFormat="1">
      <c r="A47" s="47" t="s">
        <v>178</v>
      </c>
      <c r="B47" s="232">
        <v>28.906642000000002</v>
      </c>
      <c r="C47" s="233">
        <v>43.146629000000004</v>
      </c>
      <c r="D47" s="233">
        <v>55.066617000000022</v>
      </c>
      <c r="E47" s="233">
        <v>43.366625999999997</v>
      </c>
      <c r="F47" s="234">
        <v>56.828838000000005</v>
      </c>
      <c r="G47" s="235">
        <f>SUM(G45:G46)</f>
        <v>16.33999</v>
      </c>
      <c r="H47" s="11">
        <f t="shared" si="5"/>
        <v>-0.4347323359108955</v>
      </c>
      <c r="I47" s="234">
        <f>SUM(I45:I46)</f>
        <v>36.219974000000001</v>
      </c>
      <c r="J47" s="11">
        <f t="shared" si="6"/>
        <v>-0.16053757061762583</v>
      </c>
      <c r="K47" s="234">
        <f>SUM(K45:K46)</f>
        <v>0</v>
      </c>
      <c r="L47" s="234">
        <f>SUM(L45:L46)</f>
        <v>0</v>
      </c>
      <c r="M47" s="236">
        <f>SUM(M45:M46)</f>
        <v>17.519987999999998</v>
      </c>
      <c r="N47" s="237">
        <f t="shared" si="7"/>
        <v>0.30829396863613501</v>
      </c>
    </row>
    <row r="48" spans="1:16" s="32" customFormat="1">
      <c r="A48" s="46" t="s">
        <v>62</v>
      </c>
      <c r="B48" s="119">
        <v>5.6533280000000001</v>
      </c>
      <c r="C48" s="117">
        <v>45.759948000000001</v>
      </c>
      <c r="D48" s="117">
        <v>19.226644</v>
      </c>
      <c r="E48" s="117">
        <v>51.393275000000102</v>
      </c>
      <c r="F48" s="94">
        <v>40.677731666666702</v>
      </c>
      <c r="G48" s="95">
        <f>SUMIFS(Data!$S:$S,Data!$B:$B,Data!$X3,Data!$E:$E,$A48,Data!$C:$C,1,Data!$M:$M,"Y")</f>
        <v>5.6533280000000001</v>
      </c>
      <c r="H48" s="30">
        <f t="shared" si="5"/>
        <v>0</v>
      </c>
      <c r="I48" s="117">
        <f>SUMIFS(Data!$S:$S,Data!$B:$B,Data!$X$3,Data!$E:$E,$A48,Data!$C:$C,2,Data!$M:$M,"Y")</f>
        <v>18.673313</v>
      </c>
      <c r="J48" s="30">
        <f t="shared" si="6"/>
        <v>-0.59192888505904773</v>
      </c>
      <c r="K48" s="117"/>
      <c r="L48" s="117"/>
      <c r="M48" s="123">
        <f>(L48+K48+I48+G48)/3</f>
        <v>8.1088803333333335</v>
      </c>
      <c r="N48" s="230">
        <f t="shared" si="7"/>
        <v>0.1993444570553117</v>
      </c>
    </row>
    <row r="49" spans="1:14" s="32" customFormat="1">
      <c r="A49" s="46" t="s">
        <v>147</v>
      </c>
      <c r="B49" s="119"/>
      <c r="C49" s="117">
        <v>21.279979999999998</v>
      </c>
      <c r="D49" s="117">
        <v>33.046633000000043</v>
      </c>
      <c r="E49" s="117">
        <v>46.933287</v>
      </c>
      <c r="F49" s="94">
        <v>33.753300000000017</v>
      </c>
      <c r="G49" s="95">
        <f>SUMIFS(Data!$S:$S,Data!$B:$B,Data!$X3,Data!$E:$E,$A49,Data!$C:$C,1,Data!$M:$M,"Y")</f>
        <v>0</v>
      </c>
      <c r="H49" s="30" t="str">
        <f t="shared" si="5"/>
        <v>-</v>
      </c>
      <c r="I49" s="117">
        <f>SUMIFS(Data!$S:$S,Data!$B:$B,Data!$X$3,Data!$E:$E,$A49,Data!$C:$C,2,Data!$M:$M,"Y")</f>
        <v>8.7999899999999993</v>
      </c>
      <c r="J49" s="30">
        <f t="shared" si="6"/>
        <v>-0.58646624667880332</v>
      </c>
      <c r="K49" s="117"/>
      <c r="L49" s="117"/>
      <c r="M49" s="123">
        <f>(L49+K49+I49+G49)/3</f>
        <v>2.9333299999999998</v>
      </c>
      <c r="N49" s="230">
        <f t="shared" si="7"/>
        <v>8.6904984105257807E-2</v>
      </c>
    </row>
    <row r="50" spans="1:14" s="32" customFormat="1">
      <c r="A50" s="46" t="s">
        <v>148</v>
      </c>
      <c r="B50" s="95">
        <v>51.953325</v>
      </c>
      <c r="C50" s="117">
        <v>57.199990999999997</v>
      </c>
      <c r="D50" s="117">
        <v>53.579996999999977</v>
      </c>
      <c r="E50" s="117"/>
      <c r="F50" s="94">
        <v>54.244437666666663</v>
      </c>
      <c r="G50" s="95">
        <f>SUMIFS(Data!$S:$S,Data!$B:$B,Data!$X3,Data!$E:$E,$A50,Data!$C:$C,1,Data!$M:$M,"Y")</f>
        <v>48.433326000000001</v>
      </c>
      <c r="H50" s="30">
        <f t="shared" si="5"/>
        <v>-6.7753103386549343E-2</v>
      </c>
      <c r="I50" s="117">
        <f>SUMIFS(Data!$S:$S,Data!$B:$B,Data!$X$3,Data!$E:$E,$A50,Data!$C:$C,2,Data!$M:$M,"Y")</f>
        <v>86.953320000000005</v>
      </c>
      <c r="J50" s="30">
        <f t="shared" si="6"/>
        <v>0.52016317624945096</v>
      </c>
      <c r="K50" s="117"/>
      <c r="L50" s="117"/>
      <c r="M50" s="123">
        <f>(L50+K50+I50+G50)/3</f>
        <v>45.128882000000004</v>
      </c>
      <c r="N50" s="230">
        <f t="shared" si="7"/>
        <v>0.83195409411962273</v>
      </c>
    </row>
    <row r="51" spans="1:14" s="32" customFormat="1">
      <c r="A51" s="46" t="s">
        <v>173</v>
      </c>
      <c r="B51" s="119">
        <v>11.733320000000001</v>
      </c>
      <c r="C51" s="117">
        <v>25.599974</v>
      </c>
      <c r="D51" s="117">
        <v>7.0399920000000007</v>
      </c>
      <c r="E51" s="117">
        <v>4.2199949999999999</v>
      </c>
      <c r="F51" s="94">
        <v>16.197760333333331</v>
      </c>
      <c r="G51" s="95">
        <f>SUMIFS(Data!$S:$S,Data!$B:$B,Data!$X3,Data!$E:$E,$A51,Data!$C:$C,1,Data!$M:$M,"Y")</f>
        <v>0</v>
      </c>
      <c r="H51" s="30">
        <f t="shared" si="5"/>
        <v>-1</v>
      </c>
      <c r="I51" s="117">
        <f>SUMIFS(Data!$S:$S,Data!$B:$B,Data!$X$3,Data!$E:$E,$A51,Data!$C:$C,2,Data!$M:$M,"Y")</f>
        <v>10.813321999999999</v>
      </c>
      <c r="J51" s="30">
        <f t="shared" si="6"/>
        <v>-0.57760418037924566</v>
      </c>
      <c r="K51" s="117"/>
      <c r="L51" s="117"/>
      <c r="M51" s="123">
        <f>(L51+K51+I51+G51)/3</f>
        <v>3.6044406666666666</v>
      </c>
      <c r="N51" s="230">
        <v>0</v>
      </c>
    </row>
    <row r="52" spans="1:14" s="32" customFormat="1">
      <c r="A52" s="47" t="s">
        <v>179</v>
      </c>
      <c r="B52" s="232">
        <v>69.339973000000001</v>
      </c>
      <c r="C52" s="233">
        <v>149.83989299999999</v>
      </c>
      <c r="D52" s="233">
        <v>112.89326600000003</v>
      </c>
      <c r="E52" s="233">
        <v>102.54655700000011</v>
      </c>
      <c r="F52" s="234">
        <v>144.8732296666667</v>
      </c>
      <c r="G52" s="235">
        <f>SUM(G48:G51)</f>
        <v>54.086654000000003</v>
      </c>
      <c r="H52" s="11">
        <f t="shared" si="5"/>
        <v>-0.2199787271333376</v>
      </c>
      <c r="I52" s="234">
        <f>SUM(I48:I51)</f>
        <v>125.23994500000001</v>
      </c>
      <c r="J52" s="11">
        <f t="shared" si="6"/>
        <v>-0.1641748903277713</v>
      </c>
      <c r="K52" s="234">
        <f>SUM(K48:K51)</f>
        <v>0</v>
      </c>
      <c r="L52" s="234">
        <f>SUM(L48:L51)</f>
        <v>0</v>
      </c>
      <c r="M52" s="236">
        <f>SUM(M48:M51)</f>
        <v>59.775533000000003</v>
      </c>
      <c r="N52" s="237">
        <f>M52/F52</f>
        <v>0.4126057874014078</v>
      </c>
    </row>
    <row r="53" spans="1:14" s="32" customFormat="1">
      <c r="A53" s="46" t="s">
        <v>11</v>
      </c>
      <c r="B53" s="95">
        <v>14.399988</v>
      </c>
      <c r="C53" s="117">
        <v>307.37800000000198</v>
      </c>
      <c r="D53" s="117">
        <v>321.31900000000149</v>
      </c>
      <c r="E53" s="117">
        <v>236.25400000000101</v>
      </c>
      <c r="F53" s="94">
        <v>293.11699600000151</v>
      </c>
      <c r="G53" s="95">
        <f>SUMIFS(Data!$S:$S,Data!$B:$B,Data!$X3,Data!$E:$E,$A53,Data!$C:$C,1,Data!$M:$M,"Y")</f>
        <v>45.682999999999993</v>
      </c>
      <c r="H53" s="30">
        <f t="shared" si="5"/>
        <v>2.1724331992498875</v>
      </c>
      <c r="I53" s="218">
        <f>SUMIFS(Data!$S:$S,Data!$B:$B,Data!$X$3,Data!$E:$E,$A53,Data!$C:$C,2,Data!$M:$M,"Y")</f>
        <v>395.5750000000009</v>
      </c>
      <c r="J53" s="30">
        <f t="shared" si="6"/>
        <v>0.28693335241949119</v>
      </c>
      <c r="K53" s="117"/>
      <c r="L53" s="117"/>
      <c r="M53" s="123">
        <f>(L53+K53+I53+G53)/3</f>
        <v>147.0860000000003</v>
      </c>
      <c r="N53" s="230">
        <f>M53/F53</f>
        <v>0.50179962952404011</v>
      </c>
    </row>
    <row r="54" spans="1:14" s="32" customFormat="1">
      <c r="A54" s="46" t="s">
        <v>142</v>
      </c>
      <c r="B54" s="119"/>
      <c r="C54" s="117"/>
      <c r="D54" s="117">
        <v>20.286000000000008</v>
      </c>
      <c r="E54" s="117">
        <v>30.434999999999999</v>
      </c>
      <c r="F54" s="94">
        <v>16.907</v>
      </c>
      <c r="G54" s="95">
        <f>SUMIFS(Data!$S:$S,Data!$B:$B,Data!$X3,Data!$E:$E,$A54,Data!$C:$C,1,Data!$M:$M,"Y")</f>
        <v>0</v>
      </c>
      <c r="H54" s="30" t="str">
        <f t="shared" si="5"/>
        <v>-</v>
      </c>
      <c r="I54" s="218">
        <f>SUMIFS(Data!$S:$S,Data!$B:$B,Data!$X$3,Data!$E:$E,$A54,Data!$C:$C,2,Data!$M:$M,"Y")</f>
        <v>37.893999999999998</v>
      </c>
      <c r="J54" s="30" t="str">
        <f t="shared" si="6"/>
        <v>-</v>
      </c>
      <c r="K54" s="117"/>
      <c r="L54" s="117"/>
      <c r="M54" s="123">
        <f>(L54+K54+I54+G54)/3</f>
        <v>12.631333333333332</v>
      </c>
      <c r="N54" s="230">
        <f>M54/F54</f>
        <v>0.74710672108199749</v>
      </c>
    </row>
    <row r="55" spans="1:14" s="32" customFormat="1" ht="12.75" thickBot="1">
      <c r="A55" s="48" t="s">
        <v>180</v>
      </c>
      <c r="B55" s="238">
        <v>14.399988</v>
      </c>
      <c r="C55" s="239">
        <v>307.37800000000198</v>
      </c>
      <c r="D55" s="239">
        <v>341.6050000000015</v>
      </c>
      <c r="E55" s="239">
        <v>266.68900000000099</v>
      </c>
      <c r="F55" s="240">
        <v>310.02399600000149</v>
      </c>
      <c r="G55" s="241">
        <f>SUM(G53:G54)</f>
        <v>45.682999999999993</v>
      </c>
      <c r="H55" s="169">
        <f t="shared" si="5"/>
        <v>2.1724331992498875</v>
      </c>
      <c r="I55" s="240">
        <f>SUM(I53:I54)</f>
        <v>433.4690000000009</v>
      </c>
      <c r="J55" s="169">
        <f t="shared" si="6"/>
        <v>0.41021478440226078</v>
      </c>
      <c r="K55" s="240">
        <f>SUM(K53:K54)</f>
        <v>0</v>
      </c>
      <c r="L55" s="239">
        <f>SUM(L53:L54)</f>
        <v>0</v>
      </c>
      <c r="M55" s="242">
        <f>SUM(M53:M54)</f>
        <v>159.71733333333364</v>
      </c>
      <c r="N55" s="243">
        <f>M55/F55</f>
        <v>0.51517732625229717</v>
      </c>
    </row>
    <row r="56" spans="1:14" s="53" customFormat="1">
      <c r="H56" s="51"/>
      <c r="I56" s="54"/>
      <c r="J56" s="51"/>
      <c r="N56" s="124"/>
    </row>
    <row r="57" spans="1:14" s="53" customFormat="1">
      <c r="H57" s="51"/>
      <c r="J57" s="51"/>
      <c r="N57" s="231"/>
    </row>
    <row r="58" spans="1:14" s="53" customFormat="1">
      <c r="A58" s="53" t="s">
        <v>54</v>
      </c>
      <c r="F58" s="40"/>
      <c r="G58" s="40"/>
      <c r="H58" s="174"/>
      <c r="I58" s="40"/>
      <c r="J58" s="174"/>
      <c r="K58" s="40"/>
      <c r="L58" s="40"/>
      <c r="N58" s="124"/>
    </row>
    <row r="59" spans="1:14">
      <c r="A59" s="40" t="s">
        <v>114</v>
      </c>
    </row>
    <row r="60" spans="1:14">
      <c r="A60" s="40" t="s">
        <v>149</v>
      </c>
    </row>
    <row r="65" spans="8:14">
      <c r="H65" s="40"/>
      <c r="J65" s="40"/>
      <c r="N65" s="228"/>
    </row>
    <row r="66" spans="8:14">
      <c r="H66" s="40"/>
      <c r="J66" s="40"/>
      <c r="N66" s="228"/>
    </row>
    <row r="67" spans="8:14">
      <c r="H67" s="40"/>
      <c r="J67" s="40"/>
      <c r="N67" s="228"/>
    </row>
    <row r="68" spans="8:14">
      <c r="H68" s="40"/>
      <c r="J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N10 M47 M5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68"/>
  <sheetViews>
    <sheetView showGridLines="0" zoomScaleNormal="100" workbookViewId="0">
      <selection activeCell="E1" sqref="E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9" width="9.7109375" style="40" customWidth="1"/>
    <col min="10" max="10" width="9.7109375" style="174" customWidth="1"/>
    <col min="11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117</v>
      </c>
      <c r="B1" s="79"/>
      <c r="C1" s="79"/>
      <c r="D1" s="79"/>
      <c r="E1" s="79"/>
      <c r="F1" s="79"/>
      <c r="G1" s="79"/>
      <c r="H1" s="172"/>
      <c r="I1" s="79"/>
      <c r="J1" s="172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173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168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>
        <v>4.8933289999999996</v>
      </c>
      <c r="C6" s="100">
        <v>4.4333260000000001</v>
      </c>
      <c r="D6" s="100">
        <v>5.7999929999999997</v>
      </c>
      <c r="E6" s="100">
        <v>4.8666590000000003</v>
      </c>
      <c r="F6" s="101">
        <v>6.6644356666666669</v>
      </c>
      <c r="G6" s="100">
        <f>SUMIFS(Data!$S:$S,Data!$B:$B,Data!$X3,Data!$D:$D,$A6,Data!$C:$C,1,Data!$N:$N,"Y")</f>
        <v>4.9333269999999994</v>
      </c>
      <c r="H6" s="175">
        <f>IF(B6=0,"-",(G6-B6)/B6)</f>
        <v>8.1739854401777935E-3</v>
      </c>
      <c r="I6" s="100">
        <f>SUMIFS(Data!$S:$S,Data!$B:$B,Data!$X$3,Data!$D:$D,$A6,Data!$C:$C,2,Data!$N:$N,"Y")</f>
        <v>5.6866580000000004</v>
      </c>
      <c r="J6" s="175">
        <f>IF(C6=0,"-",(I6-C6)/C6)</f>
        <v>0.28270693380094319</v>
      </c>
      <c r="K6" s="100"/>
      <c r="L6" s="100"/>
      <c r="M6" s="101">
        <f t="shared" ref="M6:M35" si="0">(L6+K6+I6+G6)/3</f>
        <v>3.5399949999999998</v>
      </c>
      <c r="N6" s="189">
        <f t="shared" ref="N6:N36" si="1">IF(F6=0,0,M6/F6)</f>
        <v>0.53117700838585624</v>
      </c>
    </row>
    <row r="7" spans="1:14">
      <c r="A7" s="41" t="s">
        <v>34</v>
      </c>
      <c r="B7" s="102">
        <v>712.06619500000613</v>
      </c>
      <c r="C7" s="103">
        <v>1224.8591340000014</v>
      </c>
      <c r="D7" s="103">
        <v>1161.2324459999991</v>
      </c>
      <c r="E7" s="103">
        <v>1289.6123890000079</v>
      </c>
      <c r="F7" s="104">
        <v>1462.5900546666714</v>
      </c>
      <c r="G7" s="103">
        <f>SUMIFS(Data!$S:$S,Data!$B:$B,Data!$X3,Data!$D:$D,$A7,Data!$C:$C,1,Data!$N:$N,"Y")</f>
        <v>761.69278000000611</v>
      </c>
      <c r="H7" s="176">
        <f t="shared" ref="H7:H36" si="2">IF(B7=0,"-",(G7-B7)/B7)</f>
        <v>6.9693780365461033E-2</v>
      </c>
      <c r="I7" s="103">
        <f>SUMIFS(Data!$S:$S,Data!$B:$B,Data!$X$3,Data!$D:$D,$A7,Data!$C:$C,2,Data!$N:$N,"Y")</f>
        <v>1324.072307000006</v>
      </c>
      <c r="J7" s="176">
        <f t="shared" ref="J7:J36" si="3">IF(C7=0,"-",(I7-C7)/C7)</f>
        <v>8.0999659671888879E-2</v>
      </c>
      <c r="K7" s="103"/>
      <c r="L7" s="103"/>
      <c r="M7" s="104">
        <f t="shared" si="0"/>
        <v>695.25502900000401</v>
      </c>
      <c r="N7" s="188">
        <f t="shared" si="1"/>
        <v>0.47535878340048926</v>
      </c>
    </row>
    <row r="8" spans="1:14">
      <c r="A8" s="42" t="s">
        <v>33</v>
      </c>
      <c r="B8" s="99">
        <v>0</v>
      </c>
      <c r="C8" s="100">
        <v>3.6666620000000001</v>
      </c>
      <c r="D8" s="100">
        <v>3.5333299999999994</v>
      </c>
      <c r="E8" s="100">
        <v>3.1333289999999998</v>
      </c>
      <c r="F8" s="101">
        <v>3.4444403333333331</v>
      </c>
      <c r="G8" s="100">
        <f>SUMIFS(Data!$S:$S,Data!$B:$B,Data!$X3,Data!$D:$D,$A8,Data!$C:$C,1,Data!$N:$N,"Y")</f>
        <v>0.79999900000000002</v>
      </c>
      <c r="H8" s="175" t="str">
        <f t="shared" si="2"/>
        <v>-</v>
      </c>
      <c r="I8" s="100">
        <f>SUMIFS(Data!$S:$S,Data!$B:$B,Data!$X$3,Data!$D:$D,$A8,Data!$C:$C,2,Data!$N:$N,"Y")</f>
        <v>4.533328</v>
      </c>
      <c r="J8" s="175">
        <f t="shared" si="3"/>
        <v>0.23636375537205226</v>
      </c>
      <c r="K8" s="100"/>
      <c r="L8" s="100"/>
      <c r="M8" s="101">
        <f t="shared" si="0"/>
        <v>1.7777756666666666</v>
      </c>
      <c r="N8" s="189">
        <f t="shared" si="1"/>
        <v>0.51612903537981647</v>
      </c>
    </row>
    <row r="9" spans="1:14">
      <c r="A9" s="41" t="s">
        <v>32</v>
      </c>
      <c r="B9" s="102">
        <v>2.9999950000000002</v>
      </c>
      <c r="C9" s="103">
        <v>12.933314000000001</v>
      </c>
      <c r="D9" s="103">
        <v>13.399977999999999</v>
      </c>
      <c r="E9" s="103">
        <v>12.199985000000002</v>
      </c>
      <c r="F9" s="104">
        <v>13.844423999999998</v>
      </c>
      <c r="G9" s="103">
        <f>SUMIFS(Data!$S:$S,Data!$B:$B,Data!$X3,Data!$D:$D,$A9,Data!$C:$C,1,Data!$N:$N,"Y")</f>
        <v>4.3533270000000002</v>
      </c>
      <c r="H9" s="176">
        <f t="shared" si="2"/>
        <v>0.4511114185190308</v>
      </c>
      <c r="I9" s="103">
        <f>SUMIFS(Data!$S:$S,Data!$B:$B,Data!$X$3,Data!$D:$D,$A9,Data!$C:$C,2,Data!$N:$N,"Y")</f>
        <v>9.9333209999999994</v>
      </c>
      <c r="J9" s="176">
        <f t="shared" si="3"/>
        <v>-0.2319585683916745</v>
      </c>
      <c r="K9" s="103"/>
      <c r="L9" s="103"/>
      <c r="M9" s="104">
        <f t="shared" si="0"/>
        <v>4.7622159999999996</v>
      </c>
      <c r="N9" s="188">
        <f t="shared" si="1"/>
        <v>0.34398079688978034</v>
      </c>
    </row>
    <row r="10" spans="1:14">
      <c r="A10" s="42" t="s">
        <v>31</v>
      </c>
      <c r="B10" s="99">
        <v>256.26641200000034</v>
      </c>
      <c r="C10" s="100">
        <v>446.46623100000312</v>
      </c>
      <c r="D10" s="100">
        <v>371.73297300000115</v>
      </c>
      <c r="E10" s="100">
        <v>409.86626600000221</v>
      </c>
      <c r="F10" s="101">
        <v>494.77729400000226</v>
      </c>
      <c r="G10" s="100">
        <f>SUMIFS(Data!$S:$S,Data!$B:$B,Data!$X3,Data!$D:$D,$A10,Data!$C:$C,1,Data!$N:$N,"Y")</f>
        <v>230.5997730000002</v>
      </c>
      <c r="H10" s="175">
        <f t="shared" si="2"/>
        <v>-0.10015607897924646</v>
      </c>
      <c r="I10" s="100">
        <f>SUMIFS(Data!$S:$S,Data!$B:$B,Data!$X$3,Data!$D:$D,$A10,Data!$C:$C,2,Data!$N:$N,"Y")</f>
        <v>447.53289700000403</v>
      </c>
      <c r="J10" s="175">
        <f t="shared" si="3"/>
        <v>2.3891302990861583E-3</v>
      </c>
      <c r="K10" s="100"/>
      <c r="L10" s="100"/>
      <c r="M10" s="101">
        <f t="shared" si="0"/>
        <v>226.04422333333477</v>
      </c>
      <c r="N10" s="189">
        <f t="shared" si="1"/>
        <v>0.45686054326764181</v>
      </c>
    </row>
    <row r="11" spans="1:14">
      <c r="A11" s="41" t="s">
        <v>30</v>
      </c>
      <c r="B11" s="102">
        <v>17.253315000000001</v>
      </c>
      <c r="C11" s="103">
        <v>27.419972000000001</v>
      </c>
      <c r="D11" s="103">
        <v>29.739968000000001</v>
      </c>
      <c r="E11" s="103">
        <v>32.299960999999996</v>
      </c>
      <c r="F11" s="104">
        <v>35.571072000000001</v>
      </c>
      <c r="G11" s="103">
        <f>SUMIFS(Data!$S:$S,Data!$B:$B,Data!$X3,Data!$D:$D,$A11,Data!$C:$C,1,Data!$N:$N,"Y")</f>
        <v>18.179980000000004</v>
      </c>
      <c r="H11" s="176">
        <f t="shared" si="2"/>
        <v>5.3709388601552999E-2</v>
      </c>
      <c r="I11" s="103">
        <f>SUMIFS(Data!$S:$S,Data!$B:$B,Data!$X$3,Data!$D:$D,$A11,Data!$C:$C,2,Data!$N:$N,"Y")</f>
        <v>25.419969999999999</v>
      </c>
      <c r="J11" s="176">
        <f t="shared" si="3"/>
        <v>-7.2939607669913087E-2</v>
      </c>
      <c r="K11" s="103"/>
      <c r="L11" s="103"/>
      <c r="M11" s="104">
        <f t="shared" si="0"/>
        <v>14.53331666666667</v>
      </c>
      <c r="N11" s="188">
        <f t="shared" si="1"/>
        <v>0.40857123076489427</v>
      </c>
    </row>
    <row r="12" spans="1:14">
      <c r="A12" s="42" t="s">
        <v>29</v>
      </c>
      <c r="B12" s="99">
        <v>46.193284000000006</v>
      </c>
      <c r="C12" s="100">
        <v>137.09984300000013</v>
      </c>
      <c r="D12" s="100">
        <v>123.7465280000002</v>
      </c>
      <c r="E12" s="100">
        <v>110.0398840000002</v>
      </c>
      <c r="F12" s="101">
        <v>139.02651300000016</v>
      </c>
      <c r="G12" s="100">
        <f>SUMIFS(Data!$S:$S,Data!$B:$B,Data!$X3,Data!$D:$D,$A12,Data!$C:$C,1,Data!$N:$N,"Y")</f>
        <v>51.406612000000003</v>
      </c>
      <c r="H12" s="175">
        <f t="shared" si="2"/>
        <v>0.11285900348630759</v>
      </c>
      <c r="I12" s="100">
        <f>SUMIFS(Data!$S:$S,Data!$B:$B,Data!$X$3,Data!$D:$D,$A12,Data!$C:$C,2,Data!$N:$N,"Y")</f>
        <v>101.2865420000002</v>
      </c>
      <c r="J12" s="175">
        <f t="shared" si="3"/>
        <v>-0.26122058360052175</v>
      </c>
      <c r="K12" s="100"/>
      <c r="L12" s="100"/>
      <c r="M12" s="101">
        <f t="shared" si="0"/>
        <v>50.897718000000062</v>
      </c>
      <c r="N12" s="189">
        <f t="shared" si="1"/>
        <v>0.36610080265769163</v>
      </c>
    </row>
    <row r="13" spans="1:14">
      <c r="A13" s="41" t="s">
        <v>28</v>
      </c>
      <c r="B13" s="102">
        <v>28.799955000000001</v>
      </c>
      <c r="C13" s="103">
        <v>35.799944000000004</v>
      </c>
      <c r="D13" s="103">
        <v>34.866622</v>
      </c>
      <c r="E13" s="103">
        <v>36.933273999999997</v>
      </c>
      <c r="F13" s="104">
        <v>45.46659833333333</v>
      </c>
      <c r="G13" s="103">
        <f>SUMIFS(Data!$S:$S,Data!$B:$B,Data!$X3,Data!$D:$D,$A13,Data!$C:$C,1,Data!$N:$N,"Y")</f>
        <v>22.933295999999999</v>
      </c>
      <c r="H13" s="176">
        <f t="shared" si="2"/>
        <v>-0.2037037557871185</v>
      </c>
      <c r="I13" s="103">
        <f>SUMIFS(Data!$S:$S,Data!$B:$B,Data!$X$3,Data!$D:$D,$A13,Data!$C:$C,2,Data!$N:$N,"Y")</f>
        <v>37.666609999999999</v>
      </c>
      <c r="J13" s="176">
        <f t="shared" si="3"/>
        <v>5.214158994215172E-2</v>
      </c>
      <c r="K13" s="103"/>
      <c r="L13" s="103"/>
      <c r="M13" s="104">
        <f t="shared" si="0"/>
        <v>20.199968666666667</v>
      </c>
      <c r="N13" s="188">
        <f t="shared" si="1"/>
        <v>0.4442815035022597</v>
      </c>
    </row>
    <row r="14" spans="1:14">
      <c r="A14" s="42" t="s">
        <v>27</v>
      </c>
      <c r="B14" s="99">
        <v>3.3999950000000001</v>
      </c>
      <c r="C14" s="100">
        <v>7.6666569999999989</v>
      </c>
      <c r="D14" s="100">
        <v>6.899991</v>
      </c>
      <c r="E14" s="100">
        <v>7.3333250000000003</v>
      </c>
      <c r="F14" s="101">
        <v>8.4333226666666672</v>
      </c>
      <c r="G14" s="100">
        <f>SUMIFS(Data!$S:$S,Data!$B:$B,Data!$X3,Data!$D:$D,$A14,Data!$C:$C,1,Data!$N:$N,"Y")</f>
        <v>3.7999960000000002</v>
      </c>
      <c r="H14" s="175">
        <f t="shared" si="2"/>
        <v>0.11764752595224406</v>
      </c>
      <c r="I14" s="100">
        <f>SUMIFS(Data!$S:$S,Data!$B:$B,Data!$X$3,Data!$D:$D,$A14,Data!$C:$C,2,Data!$N:$N,"Y")</f>
        <v>7.3999909999999991</v>
      </c>
      <c r="J14" s="175">
        <f t="shared" si="3"/>
        <v>-3.4782565595408779E-2</v>
      </c>
      <c r="K14" s="100"/>
      <c r="L14" s="100"/>
      <c r="M14" s="101">
        <f t="shared" si="0"/>
        <v>3.7333289999999999</v>
      </c>
      <c r="N14" s="189">
        <f t="shared" si="1"/>
        <v>0.44268779312290035</v>
      </c>
    </row>
    <row r="15" spans="1:14">
      <c r="A15" s="41" t="s">
        <v>26</v>
      </c>
      <c r="B15" s="102">
        <v>702.03929400000516</v>
      </c>
      <c r="C15" s="103">
        <v>1612.1983369999878</v>
      </c>
      <c r="D15" s="103">
        <v>1459.8517269999902</v>
      </c>
      <c r="E15" s="103">
        <v>1571.478357999993</v>
      </c>
      <c r="F15" s="104">
        <v>1781.8559053333254</v>
      </c>
      <c r="G15" s="103">
        <f>SUMIFS(Data!$S:$S,Data!$B:$B,Data!$X3,Data!$D:$D,$A15,Data!$C:$C,1,Data!$N:$N,"Y")</f>
        <v>643.52598300000443</v>
      </c>
      <c r="H15" s="176">
        <f t="shared" si="2"/>
        <v>-8.3347629541659668E-2</v>
      </c>
      <c r="I15" s="103">
        <f>SUMIFS(Data!$S:$S,Data!$B:$B,Data!$X$3,Data!$D:$D,$A15,Data!$C:$C,2,Data!$N:$N,"Y")</f>
        <v>1607.818245999998</v>
      </c>
      <c r="J15" s="176">
        <f t="shared" si="3"/>
        <v>-2.7168437651041905E-3</v>
      </c>
      <c r="K15" s="103"/>
      <c r="L15" s="103"/>
      <c r="M15" s="104">
        <f t="shared" si="0"/>
        <v>750.44807633333414</v>
      </c>
      <c r="N15" s="188">
        <f t="shared" si="1"/>
        <v>0.42116092220877449</v>
      </c>
    </row>
    <row r="16" spans="1:14">
      <c r="A16" s="42" t="s">
        <v>25</v>
      </c>
      <c r="B16" s="99">
        <v>222.87315600000002</v>
      </c>
      <c r="C16" s="100">
        <v>445.28613300000109</v>
      </c>
      <c r="D16" s="100">
        <v>417.03284400000132</v>
      </c>
      <c r="E16" s="100">
        <v>445.10613900000243</v>
      </c>
      <c r="F16" s="101">
        <v>510.09942400000159</v>
      </c>
      <c r="G16" s="100">
        <f>SUMIFS(Data!$S:$S,Data!$B:$B,Data!$X3,Data!$D:$D,$A16,Data!$C:$C,1,Data!$N:$N,"Y")</f>
        <v>215.87975300000022</v>
      </c>
      <c r="H16" s="175">
        <f t="shared" si="2"/>
        <v>-3.1378399828464763E-2</v>
      </c>
      <c r="I16" s="100">
        <f>SUMIFS(Data!$S:$S,Data!$B:$B,Data!$X$3,Data!$D:$D,$A16,Data!$C:$C,2,Data!$N:$N,"Y")</f>
        <v>431.04615000000115</v>
      </c>
      <c r="J16" s="175">
        <f t="shared" si="3"/>
        <v>-3.1979399187802474E-2</v>
      </c>
      <c r="K16" s="100"/>
      <c r="L16" s="100"/>
      <c r="M16" s="101">
        <f t="shared" si="0"/>
        <v>215.64196766666714</v>
      </c>
      <c r="N16" s="189">
        <f t="shared" si="1"/>
        <v>0.42274497386350013</v>
      </c>
    </row>
    <row r="17" spans="1:15">
      <c r="A17" s="41" t="s">
        <v>24</v>
      </c>
      <c r="B17" s="102">
        <v>0</v>
      </c>
      <c r="C17" s="103">
        <v>0.8</v>
      </c>
      <c r="D17" s="103">
        <v>1.6</v>
      </c>
      <c r="E17" s="103">
        <v>1.6</v>
      </c>
      <c r="F17" s="104">
        <v>1.3333333333333333</v>
      </c>
      <c r="G17" s="103">
        <f>SUMIFS(Data!$S:$S,Data!$B:$B,Data!$X3,Data!$D:$D,$A17,Data!$C:$C,1,Data!$N:$N,"Y")</f>
        <v>0</v>
      </c>
      <c r="H17" s="176" t="str">
        <f t="shared" si="2"/>
        <v>-</v>
      </c>
      <c r="I17" s="103">
        <f>SUMIFS(Data!$S:$S,Data!$B:$B,Data!$X$3,Data!$D:$D,$A17,Data!$C:$C,2,Data!$N:$N,"Y")</f>
        <v>0.8</v>
      </c>
      <c r="J17" s="176">
        <f t="shared" si="3"/>
        <v>0</v>
      </c>
      <c r="K17" s="103"/>
      <c r="L17" s="103"/>
      <c r="M17" s="104">
        <f t="shared" si="0"/>
        <v>0.26666666666666666</v>
      </c>
      <c r="N17" s="188">
        <f t="shared" si="1"/>
        <v>0.2</v>
      </c>
    </row>
    <row r="18" spans="1:15">
      <c r="A18" s="42" t="s">
        <v>23</v>
      </c>
      <c r="B18" s="99">
        <v>943.31254799999215</v>
      </c>
      <c r="C18" s="100">
        <v>2009.125026000055</v>
      </c>
      <c r="D18" s="100">
        <v>1901.2850740000583</v>
      </c>
      <c r="E18" s="100">
        <v>1927.1849820000668</v>
      </c>
      <c r="F18" s="101">
        <v>2260.302543333391</v>
      </c>
      <c r="G18" s="100">
        <f>SUMIFS(Data!$S:$S,Data!$B:$B,Data!$X3,Data!$D:$D,$A18,Data!$C:$C,1,Data!$N:$N,"Y")</f>
        <v>919.53255199999398</v>
      </c>
      <c r="H18" s="175">
        <f t="shared" si="2"/>
        <v>-2.5209031778933105E-2</v>
      </c>
      <c r="I18" s="100">
        <f>SUMIFS(Data!$S:$S,Data!$B:$B,Data!$X$3,Data!$D:$D,$A18,Data!$C:$C,2,Data!$N:$N,"Y")</f>
        <v>1997.8650300000534</v>
      </c>
      <c r="J18" s="175">
        <f t="shared" si="3"/>
        <v>-5.6044277256448276E-3</v>
      </c>
      <c r="K18" s="100"/>
      <c r="L18" s="100"/>
      <c r="M18" s="101">
        <f t="shared" si="0"/>
        <v>972.46586066668249</v>
      </c>
      <c r="N18" s="189">
        <f t="shared" si="1"/>
        <v>0.43023703332764218</v>
      </c>
    </row>
    <row r="19" spans="1:15">
      <c r="A19" s="41" t="s">
        <v>22</v>
      </c>
      <c r="B19" s="102">
        <v>273.57301699999999</v>
      </c>
      <c r="C19" s="103">
        <v>515.3659539999959</v>
      </c>
      <c r="D19" s="103">
        <v>475.40609399999801</v>
      </c>
      <c r="E19" s="103">
        <v>515.91265200000225</v>
      </c>
      <c r="F19" s="104">
        <v>593.41923899999881</v>
      </c>
      <c r="G19" s="103">
        <f>SUMIFS(Data!$S:$S,Data!$B:$B,Data!$X3,Data!$D:$D,$A19,Data!$C:$C,1,Data!$N:$N,"Y")</f>
        <v>326.55957900000101</v>
      </c>
      <c r="H19" s="176">
        <f t="shared" si="2"/>
        <v>0.19368343625790047</v>
      </c>
      <c r="I19" s="103">
        <f>SUMIFS(Data!$S:$S,Data!$B:$B,Data!$X$3,Data!$D:$D,$A19,Data!$C:$C,2,Data!$N:$N,"Y")</f>
        <v>561.45924199999502</v>
      </c>
      <c r="J19" s="176">
        <f t="shared" si="3"/>
        <v>8.9437976339429445E-2</v>
      </c>
      <c r="K19" s="103"/>
      <c r="L19" s="103"/>
      <c r="M19" s="104">
        <f t="shared" si="0"/>
        <v>296.00627366666532</v>
      </c>
      <c r="N19" s="188">
        <f t="shared" si="1"/>
        <v>0.49881475727932362</v>
      </c>
    </row>
    <row r="20" spans="1:15">
      <c r="A20" s="42" t="s">
        <v>21</v>
      </c>
      <c r="B20" s="99">
        <v>63.866574999999997</v>
      </c>
      <c r="C20" s="100">
        <v>91.793207000000081</v>
      </c>
      <c r="D20" s="100">
        <v>87.446551999999997</v>
      </c>
      <c r="E20" s="100">
        <v>80.426563999999985</v>
      </c>
      <c r="F20" s="101">
        <v>107.84429933333335</v>
      </c>
      <c r="G20" s="100">
        <f>SUMIFS(Data!$S:$S,Data!$B:$B,Data!$X3,Data!$D:$D,$A20,Data!$C:$C,1,Data!$N:$N,"Y")</f>
        <v>53.199928999999997</v>
      </c>
      <c r="H20" s="175">
        <f t="shared" si="2"/>
        <v>-0.16701452990081275</v>
      </c>
      <c r="I20" s="100">
        <f>SUMIFS(Data!$S:$S,Data!$B:$B,Data!$X$3,Data!$D:$D,$A20,Data!$C:$C,2,Data!$N:$N,"Y")</f>
        <v>86.166559000000007</v>
      </c>
      <c r="J20" s="175">
        <f t="shared" si="3"/>
        <v>-6.1296997717925565E-2</v>
      </c>
      <c r="K20" s="100"/>
      <c r="L20" s="100"/>
      <c r="M20" s="101">
        <f t="shared" si="0"/>
        <v>46.455496000000004</v>
      </c>
      <c r="N20" s="189">
        <f t="shared" si="1"/>
        <v>0.43076450296563035</v>
      </c>
    </row>
    <row r="21" spans="1:15">
      <c r="A21" s="41" t="s">
        <v>20</v>
      </c>
      <c r="B21" s="102">
        <v>2.706664</v>
      </c>
      <c r="C21" s="103">
        <v>23.379974000000001</v>
      </c>
      <c r="D21" s="103">
        <v>20.386641000000001</v>
      </c>
      <c r="E21" s="103">
        <v>20.593305000000001</v>
      </c>
      <c r="F21" s="104">
        <v>22.355528000000003</v>
      </c>
      <c r="G21" s="103">
        <f>SUMIFS(Data!$S:$S,Data!$B:$B,Data!$X3,Data!$D:$D,$A21,Data!$C:$C,1,Data!$N:$N,"Y")</f>
        <v>0.659999</v>
      </c>
      <c r="H21" s="176">
        <f t="shared" si="2"/>
        <v>-0.75615776468745288</v>
      </c>
      <c r="I21" s="103">
        <f>SUMIFS(Data!$S:$S,Data!$B:$B,Data!$X$3,Data!$D:$D,$A21,Data!$C:$C,2,Data!$N:$N,"Y")</f>
        <v>17.486643000000001</v>
      </c>
      <c r="J21" s="176">
        <f t="shared" si="3"/>
        <v>-0.25206747449761918</v>
      </c>
      <c r="K21" s="103"/>
      <c r="L21" s="103"/>
      <c r="M21" s="104">
        <f t="shared" si="0"/>
        <v>6.0488806666666664</v>
      </c>
      <c r="N21" s="188">
        <f t="shared" si="1"/>
        <v>0.27057650647601189</v>
      </c>
    </row>
    <row r="22" spans="1:15">
      <c r="A22" s="42" t="s">
        <v>19</v>
      </c>
      <c r="B22" s="99">
        <v>40.733293000000003</v>
      </c>
      <c r="C22" s="100">
        <v>129.46653700000002</v>
      </c>
      <c r="D22" s="100">
        <v>121.46654100000001</v>
      </c>
      <c r="E22" s="100">
        <v>114.2998789999999</v>
      </c>
      <c r="F22" s="101">
        <v>135.32208333333332</v>
      </c>
      <c r="G22" s="100">
        <f>SUMIFS(Data!$S:$S,Data!$B:$B,Data!$X3,Data!$D:$D,$A22,Data!$C:$C,1,Data!$N:$N,"Y")</f>
        <v>27.133308999999997</v>
      </c>
      <c r="H22" s="175">
        <f t="shared" si="2"/>
        <v>-0.33387882487183163</v>
      </c>
      <c r="I22" s="100">
        <f>SUMIFS(Data!$S:$S,Data!$B:$B,Data!$X$3,Data!$D:$D,$A22,Data!$C:$C,2,Data!$N:$N,"Y")</f>
        <v>118.89987600000001</v>
      </c>
      <c r="J22" s="175">
        <f t="shared" si="3"/>
        <v>-8.1616927778025053E-2</v>
      </c>
      <c r="K22" s="100"/>
      <c r="L22" s="100"/>
      <c r="M22" s="101">
        <f t="shared" si="0"/>
        <v>48.677728333333334</v>
      </c>
      <c r="N22" s="189">
        <f t="shared" si="1"/>
        <v>0.35971755041213405</v>
      </c>
    </row>
    <row r="23" spans="1:15">
      <c r="A23" s="41" t="s">
        <v>18</v>
      </c>
      <c r="B23" s="102">
        <v>48.999946000000001</v>
      </c>
      <c r="C23" s="103">
        <v>126.38652899999991</v>
      </c>
      <c r="D23" s="103">
        <v>139.8064990000002</v>
      </c>
      <c r="E23" s="103">
        <v>145.06649600000009</v>
      </c>
      <c r="F23" s="104">
        <v>153.4198233333334</v>
      </c>
      <c r="G23" s="103">
        <f>SUMIFS(Data!$S:$S,Data!$B:$B,Data!$X3,Data!$D:$D,$A23,Data!$C:$C,1,Data!$N:$N,"Y")</f>
        <v>50.733279000000095</v>
      </c>
      <c r="H23" s="176">
        <f t="shared" si="2"/>
        <v>3.5374181840937012E-2</v>
      </c>
      <c r="I23" s="103">
        <f>SUMIFS(Data!$S:$S,Data!$B:$B,Data!$X$3,Data!$D:$D,$A23,Data!$C:$C,2,Data!$N:$N,"Y")</f>
        <v>119.0532020000003</v>
      </c>
      <c r="J23" s="176">
        <f t="shared" si="3"/>
        <v>-5.8023011297348139E-2</v>
      </c>
      <c r="K23" s="103"/>
      <c r="L23" s="103"/>
      <c r="M23" s="104">
        <f t="shared" si="0"/>
        <v>56.59549366666679</v>
      </c>
      <c r="N23" s="188">
        <f t="shared" si="1"/>
        <v>0.36889296596113558</v>
      </c>
    </row>
    <row r="24" spans="1:15">
      <c r="A24" s="42" t="s">
        <v>17</v>
      </c>
      <c r="B24" s="99">
        <v>236.67310000000023</v>
      </c>
      <c r="C24" s="100">
        <v>414.02625100000193</v>
      </c>
      <c r="D24" s="100">
        <v>402.71292900000196</v>
      </c>
      <c r="E24" s="100">
        <v>398.37292600000308</v>
      </c>
      <c r="F24" s="101">
        <v>483.92840200000245</v>
      </c>
      <c r="G24" s="100">
        <f>SUMIFS(Data!$S:$S,Data!$B:$B,Data!$X3,Data!$D:$D,$A24,Data!$C:$C,1,Data!$N:$N,"Y")</f>
        <v>239.95975800000025</v>
      </c>
      <c r="H24" s="175">
        <f t="shared" si="2"/>
        <v>1.3886909834704551E-2</v>
      </c>
      <c r="I24" s="100">
        <f>SUMIFS(Data!$S:$S,Data!$B:$B,Data!$X$3,Data!$D:$D,$A24,Data!$C:$C,2,Data!$N:$N,"Y")</f>
        <v>479.71286000000094</v>
      </c>
      <c r="J24" s="175">
        <f t="shared" si="3"/>
        <v>0.15865324684448259</v>
      </c>
      <c r="K24" s="100"/>
      <c r="L24" s="100"/>
      <c r="M24" s="101">
        <f t="shared" si="0"/>
        <v>239.89087266666706</v>
      </c>
      <c r="N24" s="189">
        <f t="shared" si="1"/>
        <v>0.49571562998830943</v>
      </c>
    </row>
    <row r="25" spans="1:15">
      <c r="A25" s="41" t="s">
        <v>16</v>
      </c>
      <c r="B25" s="102">
        <v>2.533331</v>
      </c>
      <c r="C25" s="103">
        <v>12.686652</v>
      </c>
      <c r="D25" s="103">
        <v>15.699978</v>
      </c>
      <c r="E25" s="103">
        <v>14.693317</v>
      </c>
      <c r="F25" s="104">
        <v>15.204426</v>
      </c>
      <c r="G25" s="103">
        <f>SUMIFS(Data!$S:$S,Data!$B:$B,Data!$X3,Data!$D:$D,$A25,Data!$C:$C,1,Data!$N:$N,"Y")</f>
        <v>5.9333279999999995</v>
      </c>
      <c r="H25" s="176">
        <f t="shared" si="2"/>
        <v>1.3421053150970006</v>
      </c>
      <c r="I25" s="103">
        <f>SUMIFS(Data!$S:$S,Data!$B:$B,Data!$X$3,Data!$D:$D,$A25,Data!$C:$C,2,Data!$N:$N,"Y")</f>
        <v>15.079980000000001</v>
      </c>
      <c r="J25" s="176">
        <f t="shared" si="3"/>
        <v>0.188649298491044</v>
      </c>
      <c r="K25" s="103"/>
      <c r="L25" s="103"/>
      <c r="M25" s="104">
        <f t="shared" si="0"/>
        <v>7.004436000000001</v>
      </c>
      <c r="N25" s="188">
        <f t="shared" si="1"/>
        <v>0.46068401398382292</v>
      </c>
      <c r="O25" s="44"/>
    </row>
    <row r="26" spans="1:15">
      <c r="A26" s="42" t="s">
        <v>15</v>
      </c>
      <c r="B26" s="99">
        <v>2011.7110139999909</v>
      </c>
      <c r="C26" s="100">
        <v>3583.3292320000246</v>
      </c>
      <c r="D26" s="100">
        <v>3143.5297510000169</v>
      </c>
      <c r="E26" s="100">
        <v>3056.2365220000206</v>
      </c>
      <c r="F26" s="101">
        <v>3931.6021730000175</v>
      </c>
      <c r="G26" s="100">
        <f>SUMIFS(Data!$S:$S,Data!$B:$B,Data!$X3,Data!$D:$D,$A26,Data!$C:$C,1,Data!$N:$N,"Y")</f>
        <v>1571.1315189999934</v>
      </c>
      <c r="H26" s="175">
        <f t="shared" si="2"/>
        <v>-0.21900734843816858</v>
      </c>
      <c r="I26" s="100">
        <f>SUMIFS(Data!$S:$S,Data!$B:$B,Data!$X$3,Data!$D:$D,$A26,Data!$C:$C,2,Data!$N:$N,"Y")</f>
        <v>3060.0965750000228</v>
      </c>
      <c r="J26" s="175">
        <f t="shared" si="3"/>
        <v>-0.146018583033734</v>
      </c>
      <c r="K26" s="100"/>
      <c r="L26" s="100"/>
      <c r="M26" s="101">
        <f t="shared" si="0"/>
        <v>1543.7426980000055</v>
      </c>
      <c r="N26" s="189">
        <f t="shared" si="1"/>
        <v>0.3926497722993294</v>
      </c>
    </row>
    <row r="27" spans="1:15">
      <c r="A27" s="41" t="s">
        <v>14</v>
      </c>
      <c r="B27" s="102">
        <v>550.1992780000021</v>
      </c>
      <c r="C27" s="103">
        <v>1065.6319759999951</v>
      </c>
      <c r="D27" s="103">
        <v>1025.2654149999962</v>
      </c>
      <c r="E27" s="103">
        <v>994.01875499999187</v>
      </c>
      <c r="F27" s="104">
        <v>1211.7051413333284</v>
      </c>
      <c r="G27" s="103">
        <f>SUMIFS(Data!$S:$S,Data!$B:$B,Data!$X3,Data!$D:$D,$A27,Data!$C:$C,1,Data!$N:$N,"Y")</f>
        <v>498.392677000003</v>
      </c>
      <c r="H27" s="176">
        <f t="shared" si="2"/>
        <v>-9.4159703713749501E-2</v>
      </c>
      <c r="I27" s="103">
        <f>SUMIFS(Data!$S:$S,Data!$B:$B,Data!$X$3,Data!$D:$D,$A27,Data!$C:$C,2,Data!$N:$N,"Y")</f>
        <v>792.85232899999801</v>
      </c>
      <c r="J27" s="176">
        <f t="shared" si="3"/>
        <v>-0.25597922466996087</v>
      </c>
      <c r="K27" s="103"/>
      <c r="L27" s="103"/>
      <c r="M27" s="104">
        <f t="shared" si="0"/>
        <v>430.41500200000036</v>
      </c>
      <c r="N27" s="188">
        <f t="shared" si="1"/>
        <v>0.35521430694466066</v>
      </c>
    </row>
    <row r="28" spans="1:15">
      <c r="A28" s="42" t="s">
        <v>13</v>
      </c>
      <c r="B28" s="99">
        <v>94.666563999999994</v>
      </c>
      <c r="C28" s="100">
        <v>189.133126</v>
      </c>
      <c r="D28" s="100">
        <v>180.91978599999999</v>
      </c>
      <c r="E28" s="100">
        <v>170.86645599999991</v>
      </c>
      <c r="F28" s="101">
        <v>211.86197733333333</v>
      </c>
      <c r="G28" s="100">
        <f>SUMIFS(Data!$S:$S,Data!$B:$B,Data!$X3,Data!$D:$D,$A28,Data!$C:$C,1,Data!$N:$N,"Y")</f>
        <v>86.999898000000201</v>
      </c>
      <c r="H28" s="175">
        <f t="shared" si="2"/>
        <v>-8.0985996280585337E-2</v>
      </c>
      <c r="I28" s="100">
        <f>SUMIFS(Data!$S:$S,Data!$B:$B,Data!$X$3,Data!$D:$D,$A28,Data!$C:$C,2,Data!$N:$N,"Y")</f>
        <v>171.93311700000021</v>
      </c>
      <c r="J28" s="175">
        <f t="shared" si="3"/>
        <v>-9.0941282279656269E-2</v>
      </c>
      <c r="K28" s="100"/>
      <c r="L28" s="100"/>
      <c r="M28" s="101">
        <f t="shared" si="0"/>
        <v>86.311005000000137</v>
      </c>
      <c r="N28" s="189">
        <f t="shared" si="1"/>
        <v>0.40739261516568687</v>
      </c>
    </row>
    <row r="29" spans="1:15">
      <c r="A29" s="41" t="s">
        <v>12</v>
      </c>
      <c r="B29" s="102">
        <v>67.566603000000185</v>
      </c>
      <c r="C29" s="103">
        <v>133.37319600000001</v>
      </c>
      <c r="D29" s="103">
        <v>124.96653499999999</v>
      </c>
      <c r="E29" s="103">
        <v>120.13320899999999</v>
      </c>
      <c r="F29" s="104">
        <v>148.67984766666675</v>
      </c>
      <c r="G29" s="103">
        <f>SUMIFS(Data!$S:$S,Data!$B:$B,Data!$X3,Data!$D:$D,$A29,Data!$C:$C,1,Data!$N:$N,"Y")</f>
        <v>51.133284000000096</v>
      </c>
      <c r="H29" s="176">
        <f t="shared" si="2"/>
        <v>-0.24321659326279943</v>
      </c>
      <c r="I29" s="103">
        <f>SUMIFS(Data!$S:$S,Data!$B:$B,Data!$X$3,Data!$D:$D,$A29,Data!$C:$C,2,Data!$N:$N,"Y")</f>
        <v>103.46656300000001</v>
      </c>
      <c r="J29" s="176">
        <f t="shared" si="3"/>
        <v>-0.22423270864709577</v>
      </c>
      <c r="K29" s="103"/>
      <c r="L29" s="103"/>
      <c r="M29" s="104">
        <f t="shared" si="0"/>
        <v>51.533282333333368</v>
      </c>
      <c r="N29" s="188">
        <f t="shared" si="1"/>
        <v>0.34660569769259231</v>
      </c>
    </row>
    <row r="30" spans="1:15">
      <c r="A30" s="42" t="s">
        <v>11</v>
      </c>
      <c r="B30" s="99">
        <v>93.473233999999991</v>
      </c>
      <c r="C30" s="100">
        <v>223.27399999999949</v>
      </c>
      <c r="D30" s="100">
        <v>235.35399999999939</v>
      </c>
      <c r="E30" s="100">
        <v>230.96599999999981</v>
      </c>
      <c r="F30" s="101">
        <v>261.02241133333285</v>
      </c>
      <c r="G30" s="100">
        <f>SUMIFS(Data!$S:$S,Data!$B:$B,Data!$X3,Data!$D:$D,$A30,Data!$C:$C,1,Data!$N:$N,"Y")</f>
        <v>48.971999999999994</v>
      </c>
      <c r="H30" s="175">
        <f t="shared" si="2"/>
        <v>-0.47608531443343449</v>
      </c>
      <c r="I30" s="100">
        <f>SUMIFS(Data!$S:$S,Data!$B:$B,Data!$X$3,Data!$D:$D,$A30,Data!$C:$C,2,Data!$N:$N,"Y")</f>
        <v>242.3589999999993</v>
      </c>
      <c r="J30" s="175">
        <f t="shared" si="3"/>
        <v>8.5477932943378326E-2</v>
      </c>
      <c r="K30" s="100"/>
      <c r="L30" s="100"/>
      <c r="M30" s="101">
        <f t="shared" si="0"/>
        <v>97.110333333333088</v>
      </c>
      <c r="N30" s="189">
        <f t="shared" si="1"/>
        <v>0.37203829677797473</v>
      </c>
    </row>
    <row r="31" spans="1:15">
      <c r="A31" s="41" t="s">
        <v>10</v>
      </c>
      <c r="B31" s="102">
        <v>186.99981300000005</v>
      </c>
      <c r="C31" s="103">
        <v>422.90000000000288</v>
      </c>
      <c r="D31" s="103">
        <v>422.41200000000288</v>
      </c>
      <c r="E31" s="103">
        <v>369.39200000000187</v>
      </c>
      <c r="F31" s="104">
        <v>467.23460433333588</v>
      </c>
      <c r="G31" s="103">
        <f>SUMIFS(Data!$S:$S,Data!$B:$B,Data!$X3,Data!$D:$D,$A31,Data!$C:$C,1,Data!$N:$N,"Y")</f>
        <v>106.50699999999981</v>
      </c>
      <c r="H31" s="176">
        <f t="shared" si="2"/>
        <v>-0.43044328071066157</v>
      </c>
      <c r="I31" s="103">
        <f>SUMIFS(Data!$S:$S,Data!$B:$B,Data!$X$3,Data!$D:$D,$A31,Data!$C:$C,2,Data!$N:$N,"Y")</f>
        <v>394.08900000000096</v>
      </c>
      <c r="J31" s="176">
        <f t="shared" si="3"/>
        <v>-6.8127216836135526E-2</v>
      </c>
      <c r="K31" s="103"/>
      <c r="L31" s="103"/>
      <c r="M31" s="104">
        <f t="shared" si="0"/>
        <v>166.86533333333361</v>
      </c>
      <c r="N31" s="188">
        <f t="shared" si="1"/>
        <v>0.357133936112078</v>
      </c>
    </row>
    <row r="32" spans="1:15">
      <c r="A32" s="42" t="s">
        <v>9</v>
      </c>
      <c r="B32" s="99">
        <v>1.2199990000000001</v>
      </c>
      <c r="C32" s="100">
        <v>7.8199889999999996</v>
      </c>
      <c r="D32" s="100">
        <v>12.433319000000001</v>
      </c>
      <c r="E32" s="100">
        <v>12.046652</v>
      </c>
      <c r="F32" s="101">
        <v>11.173319666666666</v>
      </c>
      <c r="G32" s="100">
        <f>SUMIFS(Data!$S:$S,Data!$B:$B,Data!$X3,Data!$D:$D,$A32,Data!$C:$C,1,Data!$N:$N,"Y")</f>
        <v>2.9799939999999996</v>
      </c>
      <c r="H32" s="175">
        <f t="shared" si="2"/>
        <v>1.4426200349344545</v>
      </c>
      <c r="I32" s="100">
        <f>SUMIFS(Data!$S:$S,Data!$B:$B,Data!$X$3,Data!$D:$D,$A32,Data!$C:$C,2,Data!$N:$N,"Y")</f>
        <v>13.226650000000001</v>
      </c>
      <c r="J32" s="175">
        <f t="shared" si="3"/>
        <v>0.69138984722357044</v>
      </c>
      <c r="K32" s="100"/>
      <c r="L32" s="100"/>
      <c r="M32" s="101">
        <f t="shared" si="0"/>
        <v>5.4022146666666666</v>
      </c>
      <c r="N32" s="189">
        <f t="shared" si="1"/>
        <v>0.48349235749363539</v>
      </c>
    </row>
    <row r="33" spans="1:16">
      <c r="A33" s="41" t="s">
        <v>37</v>
      </c>
      <c r="B33" s="102">
        <v>0.66666599999999998</v>
      </c>
      <c r="C33" s="103">
        <v>1.333332</v>
      </c>
      <c r="D33" s="103">
        <v>0</v>
      </c>
      <c r="E33" s="103">
        <v>0</v>
      </c>
      <c r="F33" s="104">
        <v>0.66666599999999998</v>
      </c>
      <c r="G33" s="103">
        <f>SUMIFS(Data!$S:$S,Data!$B:$B,Data!$X3,Data!$D:$D,$A33,Data!$C:$C,1,Data!$N:$N,"Y")</f>
        <v>0</v>
      </c>
      <c r="H33" s="176">
        <f t="shared" si="2"/>
        <v>-1</v>
      </c>
      <c r="I33" s="103">
        <f>SUMIFS(Data!$S:$S,Data!$B:$B,Data!$X$3,Data!$D:$D,$A33,Data!$C:$C,2,Data!$N:$N,"Y")</f>
        <v>0</v>
      </c>
      <c r="J33" s="176">
        <f t="shared" si="3"/>
        <v>-1</v>
      </c>
      <c r="K33" s="103"/>
      <c r="L33" s="103"/>
      <c r="M33" s="104">
        <f t="shared" si="0"/>
        <v>0</v>
      </c>
      <c r="N33" s="188">
        <f t="shared" si="1"/>
        <v>0</v>
      </c>
    </row>
    <row r="34" spans="1:16">
      <c r="A34" s="42" t="s">
        <v>8</v>
      </c>
      <c r="B34" s="99">
        <v>168.06640700000008</v>
      </c>
      <c r="C34" s="100">
        <v>353.55273799999895</v>
      </c>
      <c r="D34" s="100">
        <v>325.64615500000025</v>
      </c>
      <c r="E34" s="100">
        <v>351.66617899999994</v>
      </c>
      <c r="F34" s="101">
        <v>399.64382633333304</v>
      </c>
      <c r="G34" s="100">
        <f>SUMIFS(Data!$S:$S,Data!$B:$B,Data!$X3,Data!$D:$D,$A34,Data!$C:$C,1,Data!$N:$N,"Y")</f>
        <v>153.26644200000021</v>
      </c>
      <c r="H34" s="175">
        <f t="shared" si="2"/>
        <v>-8.8060221338579964E-2</v>
      </c>
      <c r="I34" s="100">
        <f>SUMIFS(Data!$S:$S,Data!$B:$B,Data!$X$3,Data!$D:$D,$A34,Data!$C:$C,2,Data!$N:$N,"Y")</f>
        <v>311.28619700000183</v>
      </c>
      <c r="J34" s="175">
        <f t="shared" si="3"/>
        <v>-0.11954805169687936</v>
      </c>
      <c r="K34" s="100"/>
      <c r="L34" s="100"/>
      <c r="M34" s="101">
        <f t="shared" si="0"/>
        <v>154.85087966666734</v>
      </c>
      <c r="N34" s="189">
        <f t="shared" si="1"/>
        <v>0.38747221766791423</v>
      </c>
    </row>
    <row r="35" spans="1:16">
      <c r="A35" s="41" t="s">
        <v>7</v>
      </c>
      <c r="B35" s="102">
        <v>0.33333299999999999</v>
      </c>
      <c r="C35" s="103">
        <v>3.1999960000000001</v>
      </c>
      <c r="D35" s="103">
        <v>3.599996</v>
      </c>
      <c r="E35" s="103">
        <v>4.5733290000000002</v>
      </c>
      <c r="F35" s="104">
        <v>3.902218</v>
      </c>
      <c r="G35" s="103">
        <f>SUMIFS(Data!$S:$S,Data!$B:$B,Data!$X3,Data!$D:$D,$A35,Data!$C:$C,1,Data!$N:$N,"Y")</f>
        <v>1.6666650000000001</v>
      </c>
      <c r="H35" s="176">
        <f t="shared" si="2"/>
        <v>4</v>
      </c>
      <c r="I35" s="103">
        <f>SUMIFS(Data!$S:$S,Data!$B:$B,Data!$X$3,Data!$D:$D,$A35,Data!$C:$C,2,Data!$N:$N,"Y")</f>
        <v>5.3999939999999995</v>
      </c>
      <c r="J35" s="176">
        <f t="shared" si="3"/>
        <v>0.68750023437529284</v>
      </c>
      <c r="K35" s="103"/>
      <c r="L35" s="103"/>
      <c r="M35" s="104">
        <f t="shared" si="0"/>
        <v>2.355553</v>
      </c>
      <c r="N35" s="188">
        <f t="shared" si="1"/>
        <v>0.60364464517359107</v>
      </c>
    </row>
    <row r="36" spans="1:16" ht="12.75" thickBot="1">
      <c r="A36" s="43" t="s">
        <v>6</v>
      </c>
      <c r="B36" s="105">
        <v>6784.0863149999986</v>
      </c>
      <c r="C36" s="106">
        <v>13264.407268000068</v>
      </c>
      <c r="D36" s="106">
        <v>12267.773665000066</v>
      </c>
      <c r="E36" s="106">
        <v>12450.918792000095</v>
      </c>
      <c r="F36" s="107">
        <v>14922.395346666741</v>
      </c>
      <c r="G36" s="106">
        <f t="shared" ref="G36" si="4">SUM(G6:G35)</f>
        <v>6102.8660380000028</v>
      </c>
      <c r="H36" s="179">
        <f t="shared" si="2"/>
        <v>-0.1004144471885299</v>
      </c>
      <c r="I36" s="106">
        <f>SUM(I6:I35)</f>
        <v>12493.628837000082</v>
      </c>
      <c r="J36" s="179">
        <f t="shared" si="3"/>
        <v>-5.8108773006349319E-2</v>
      </c>
      <c r="K36" s="106">
        <f>SUM(K6:K35)</f>
        <v>0</v>
      </c>
      <c r="L36" s="106">
        <f>SUM(L6:L35)</f>
        <v>0</v>
      </c>
      <c r="M36" s="107">
        <f>SUM(M6:M35)</f>
        <v>6198.8316250000298</v>
      </c>
      <c r="N36" s="227">
        <f t="shared" si="1"/>
        <v>0.4154045969827948</v>
      </c>
      <c r="P36" s="112"/>
    </row>
    <row r="37" spans="1:16" s="50" customFormat="1" thickTop="1">
      <c r="A37" s="49" t="s">
        <v>43</v>
      </c>
      <c r="B37" s="108"/>
      <c r="C37" s="108"/>
      <c r="D37" s="109"/>
      <c r="E37" s="108"/>
      <c r="F37" s="108"/>
      <c r="G37" s="109"/>
      <c r="H37" s="177"/>
      <c r="I37" s="109"/>
      <c r="J37" s="177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5</v>
      </c>
      <c r="B38" s="110"/>
      <c r="C38" s="110"/>
      <c r="D38" s="110"/>
      <c r="E38" s="110"/>
      <c r="F38" s="108"/>
      <c r="G38" s="108"/>
      <c r="H38" s="178"/>
      <c r="I38" s="111"/>
      <c r="J38" s="178"/>
      <c r="K38" s="111"/>
      <c r="L38" s="109"/>
      <c r="M38" s="110"/>
      <c r="N38" s="98">
        <f>Data!$W$2</f>
        <v>42773.910534641203</v>
      </c>
    </row>
    <row r="39" spans="1:16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78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K40" s="112"/>
      <c r="L40" s="112"/>
      <c r="M40" s="112"/>
      <c r="N40" s="228"/>
    </row>
    <row r="41" spans="1:16" s="32" customFormat="1">
      <c r="A41" s="75" t="s">
        <v>117</v>
      </c>
      <c r="B41" s="113"/>
      <c r="C41" s="113"/>
      <c r="D41" s="113"/>
      <c r="E41" s="113"/>
      <c r="F41" s="113"/>
      <c r="G41" s="113"/>
      <c r="H41" s="51"/>
      <c r="I41" s="113"/>
      <c r="J41" s="51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51"/>
      <c r="K42" s="113"/>
      <c r="L42" s="113"/>
      <c r="M42" s="113"/>
      <c r="N42" s="221"/>
    </row>
    <row r="43" spans="1:16" s="32" customFormat="1">
      <c r="A43" s="222"/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78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8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 s="32" customFormat="1">
      <c r="A45" s="1" t="s">
        <v>144</v>
      </c>
      <c r="B45" s="92">
        <v>223.20644700000025</v>
      </c>
      <c r="C45" s="117">
        <v>387.69294500000194</v>
      </c>
      <c r="D45" s="118">
        <v>380.64628700000196</v>
      </c>
      <c r="E45" s="118">
        <v>371.07295500000311</v>
      </c>
      <c r="F45" s="93">
        <v>454.20621133333572</v>
      </c>
      <c r="G45" s="92">
        <f>SUMIFS(Data!$S:$S,Data!$B:$B,Data!$X3,Data!$E:$E,$A45,Data!$C:$C,1,Data!$N:$N,"Y")</f>
        <v>220.69311000000022</v>
      </c>
      <c r="H45" s="224">
        <f t="shared" ref="H45:H55" si="5">IF(B45=0,"-",(G45-B45)/B45)</f>
        <v>-1.1260145187473158E-2</v>
      </c>
      <c r="I45" s="117">
        <f>SUMIFS(Data!$S:$S,Data!$B:$B,Data!$X$3,Data!$E:$E,$A45,Data!$C:$C,2,Data!$N:$N,"Y")</f>
        <v>434.84623500000095</v>
      </c>
      <c r="J45" s="224">
        <f t="shared" ref="J45:J55" si="6">IF(C45=0,"-",(I45-C45)/C45)</f>
        <v>0.1216253496694369</v>
      </c>
      <c r="K45" s="118"/>
      <c r="L45" s="118"/>
      <c r="M45" s="122">
        <f t="shared" ref="M45:M50" si="7">(L45+K45+I45+G45)/3</f>
        <v>218.5131150000004</v>
      </c>
      <c r="N45" s="229">
        <f t="shared" ref="N45:N50" si="8">M45/F45</f>
        <v>0.48108790577422689</v>
      </c>
    </row>
    <row r="46" spans="1:16" s="32" customFormat="1">
      <c r="A46" s="46" t="s">
        <v>172</v>
      </c>
      <c r="B46" s="119">
        <v>13.466653000000001</v>
      </c>
      <c r="C46" s="117">
        <v>26.333305999999997</v>
      </c>
      <c r="D46" s="117">
        <v>22.066641999999998</v>
      </c>
      <c r="E46" s="117">
        <v>27.299970999999999</v>
      </c>
      <c r="F46" s="94">
        <v>29.722190666666666</v>
      </c>
      <c r="G46" s="95">
        <f>SUMIFS(Data!$S:$S,Data!$B:$B,Data!$X3,Data!$E:$E,$A46,Data!$C:$C,1,Data!$N:$N,"Y")</f>
        <v>19.266648</v>
      </c>
      <c r="H46" s="30">
        <f t="shared" si="5"/>
        <v>0.43069313510936968</v>
      </c>
      <c r="I46" s="117">
        <f>SUMIFS(Data!$S:$S,Data!$B:$B,Data!$X$3,Data!$E:$E,$A46,Data!$C:$C,2,Data!$N:$N,"Y")</f>
        <v>44.866624999999999</v>
      </c>
      <c r="J46" s="30">
        <f t="shared" si="6"/>
        <v>0.70379765457478083</v>
      </c>
      <c r="K46" s="117"/>
      <c r="L46" s="117"/>
      <c r="M46" s="123">
        <f t="shared" si="7"/>
        <v>21.377757666666668</v>
      </c>
      <c r="N46" s="230">
        <f t="shared" si="8"/>
        <v>0.71925242343061035</v>
      </c>
    </row>
    <row r="47" spans="1:16" s="32" customFormat="1">
      <c r="A47" s="47" t="s">
        <v>178</v>
      </c>
      <c r="B47" s="232">
        <v>236.67310000000026</v>
      </c>
      <c r="C47" s="233">
        <v>414.02625100000193</v>
      </c>
      <c r="D47" s="233">
        <v>402.71292900000196</v>
      </c>
      <c r="E47" s="233">
        <v>398.37292600000308</v>
      </c>
      <c r="F47" s="234">
        <v>483.92840200000245</v>
      </c>
      <c r="G47" s="235">
        <f>SUM(G45:G46)</f>
        <v>239.95975800000022</v>
      </c>
      <c r="H47" s="11">
        <f t="shared" si="5"/>
        <v>1.388690983470431E-2</v>
      </c>
      <c r="I47" s="234">
        <f>SUM(I45:I46)</f>
        <v>479.71286000000094</v>
      </c>
      <c r="J47" s="11">
        <f t="shared" si="6"/>
        <v>0.15865324684448259</v>
      </c>
      <c r="K47" s="234">
        <f>SUM(K45:K46)</f>
        <v>0</v>
      </c>
      <c r="L47" s="234">
        <f>SUM(L45:L46)</f>
        <v>0</v>
      </c>
      <c r="M47" s="236">
        <f t="shared" si="7"/>
        <v>239.89087266666706</v>
      </c>
      <c r="N47" s="237">
        <f t="shared" si="8"/>
        <v>0.49571562998830943</v>
      </c>
    </row>
    <row r="48" spans="1:16" s="32" customFormat="1">
      <c r="A48" s="46" t="s">
        <v>62</v>
      </c>
      <c r="B48" s="119">
        <v>967.14538299998799</v>
      </c>
      <c r="C48" s="117">
        <v>1771.3244030000283</v>
      </c>
      <c r="D48" s="117">
        <v>1552.5513410000231</v>
      </c>
      <c r="E48" s="117">
        <v>1544.191372000025</v>
      </c>
      <c r="F48" s="94">
        <v>1945.0708330000214</v>
      </c>
      <c r="G48" s="95">
        <f>SUMIFS(Data!$S:$S,Data!$B:$B,Data!$X3,Data!$E:$E,$A48,Data!$C:$C,1,Data!$N:$N,"Y")</f>
        <v>785.37898299999301</v>
      </c>
      <c r="H48" s="30">
        <f t="shared" si="5"/>
        <v>-0.18794113397530146</v>
      </c>
      <c r="I48" s="117">
        <f>SUMIFS(Data!$S:$S,Data!$B:$B,Data!$X$3,Data!$E:$E,$A48,Data!$C:$C,2,Data!$N:$N,"Y")</f>
        <v>1513.1514460000299</v>
      </c>
      <c r="J48" s="30">
        <f t="shared" si="6"/>
        <v>-0.14575136918045062</v>
      </c>
      <c r="K48" s="117"/>
      <c r="L48" s="117"/>
      <c r="M48" s="123">
        <f t="shared" si="7"/>
        <v>766.17680966667433</v>
      </c>
      <c r="N48" s="230">
        <f t="shared" si="8"/>
        <v>0.3939068936039441</v>
      </c>
    </row>
    <row r="49" spans="1:14" s="32" customFormat="1">
      <c r="A49" s="46" t="s">
        <v>147</v>
      </c>
      <c r="B49" s="119">
        <v>563.48608400000296</v>
      </c>
      <c r="C49" s="117">
        <v>1057.445558999992</v>
      </c>
      <c r="D49" s="117">
        <v>933.13236199999301</v>
      </c>
      <c r="E49" s="117">
        <v>886.67240799999399</v>
      </c>
      <c r="F49" s="94">
        <v>1146.9121376666606</v>
      </c>
      <c r="G49" s="95">
        <f>SUMIFS(Data!$S:$S,Data!$B:$B,Data!$X3,Data!$E:$E,$A49,Data!$C:$C,1,Data!$N:$N,"Y")</f>
        <v>454.73951800000009</v>
      </c>
      <c r="H49" s="30">
        <f t="shared" si="5"/>
        <v>-0.19298891150611325</v>
      </c>
      <c r="I49" s="117">
        <f>SUMIFS(Data!$S:$S,Data!$B:$B,Data!$X$3,Data!$E:$E,$A49,Data!$C:$C,2,Data!$N:$N,"Y")</f>
        <v>922.73239199999409</v>
      </c>
      <c r="J49" s="30">
        <f t="shared" si="6"/>
        <v>-0.12739489598631806</v>
      </c>
      <c r="K49" s="117"/>
      <c r="L49" s="117"/>
      <c r="M49" s="123">
        <f t="shared" si="7"/>
        <v>459.15730333333141</v>
      </c>
      <c r="N49" s="230">
        <f t="shared" si="8"/>
        <v>0.40034217814406048</v>
      </c>
    </row>
    <row r="50" spans="1:14" s="32" customFormat="1">
      <c r="A50" s="46" t="s">
        <v>148</v>
      </c>
      <c r="B50" s="95">
        <v>481.0795470000001</v>
      </c>
      <c r="C50" s="117">
        <v>754.55927000000406</v>
      </c>
      <c r="D50" s="117">
        <v>657.84604800000113</v>
      </c>
      <c r="E50" s="117">
        <v>625.37274200000115</v>
      </c>
      <c r="F50" s="94">
        <v>839.61920233333547</v>
      </c>
      <c r="G50" s="95">
        <f>SUMIFS(Data!$S:$S,Data!$B:$B,Data!$X3,Data!$E:$E,$A50,Data!$C:$C,1,Data!$N:$N,"Y")</f>
        <v>331.01301800000039</v>
      </c>
      <c r="H50" s="30">
        <f t="shared" si="5"/>
        <v>-0.3119370381381017</v>
      </c>
      <c r="I50" s="117">
        <f>SUMIFS(Data!$S:$S,Data!$B:$B,Data!$X$3,Data!$E:$E,$A50,Data!$C:$C,2,Data!$N:$N,"Y")</f>
        <v>624.21273699999892</v>
      </c>
      <c r="J50" s="30">
        <f t="shared" si="6"/>
        <v>-0.17274525432575288</v>
      </c>
      <c r="K50" s="117"/>
      <c r="L50" s="117"/>
      <c r="M50" s="123">
        <f t="shared" si="7"/>
        <v>318.40858499999973</v>
      </c>
      <c r="N50" s="230">
        <f t="shared" si="8"/>
        <v>0.37922975572155748</v>
      </c>
    </row>
    <row r="51" spans="1:14" s="32" customFormat="1">
      <c r="A51" s="46" t="s">
        <v>173</v>
      </c>
      <c r="B51" s="119">
        <v>0</v>
      </c>
      <c r="C51" s="117">
        <v>0</v>
      </c>
      <c r="D51" s="117">
        <v>0</v>
      </c>
      <c r="E51" s="117">
        <v>0</v>
      </c>
      <c r="F51" s="94">
        <v>0</v>
      </c>
      <c r="G51" s="95">
        <f>SUMIFS(Data!$S:$S,Data!$B:$B,Data!$X3,Data!$E:$E,$A51,Data!$C:$C,1,Data!$N:$N,"Y")</f>
        <v>0</v>
      </c>
      <c r="H51" s="30" t="str">
        <f t="shared" si="5"/>
        <v>-</v>
      </c>
      <c r="I51" s="117">
        <f>SUMIFS(Data!$S:$S,Data!$B:$B,Data!$X$3,Data!$E:$E,$A51,Data!$C:$C,2,Data!$N:$N,"Y")</f>
        <v>0</v>
      </c>
      <c r="J51" s="30" t="str">
        <f t="shared" si="6"/>
        <v>-</v>
      </c>
      <c r="K51" s="117"/>
      <c r="L51" s="117"/>
      <c r="M51" s="123">
        <v>0</v>
      </c>
      <c r="N51" s="230">
        <v>0</v>
      </c>
    </row>
    <row r="52" spans="1:14" s="32" customFormat="1">
      <c r="A52" s="47" t="s">
        <v>179</v>
      </c>
      <c r="B52" s="232">
        <v>2011.7110139999911</v>
      </c>
      <c r="C52" s="233">
        <v>3583.3292320000246</v>
      </c>
      <c r="D52" s="233">
        <v>3143.5297510000173</v>
      </c>
      <c r="E52" s="233">
        <v>3056.2365220000202</v>
      </c>
      <c r="F52" s="234">
        <v>3931.6021730000175</v>
      </c>
      <c r="G52" s="235">
        <f>SUM(G48:G51)</f>
        <v>1571.1315189999934</v>
      </c>
      <c r="H52" s="11">
        <f t="shared" si="5"/>
        <v>-0.21900734843816869</v>
      </c>
      <c r="I52" s="234">
        <f>SUM(I48:I51)</f>
        <v>3060.0965750000228</v>
      </c>
      <c r="J52" s="11">
        <f t="shared" si="6"/>
        <v>-0.146018583033734</v>
      </c>
      <c r="K52" s="234">
        <f>SUM(K48:K51)</f>
        <v>0</v>
      </c>
      <c r="L52" s="234">
        <f>SUM(L48:L51)</f>
        <v>0</v>
      </c>
      <c r="M52" s="236">
        <f>(L52+K52+I52+G52)/3</f>
        <v>1543.7426980000055</v>
      </c>
      <c r="N52" s="237">
        <f>M52/F52</f>
        <v>0.3926497722993294</v>
      </c>
    </row>
    <row r="53" spans="1:14" s="32" customFormat="1">
      <c r="A53" s="46" t="s">
        <v>11</v>
      </c>
      <c r="B53" s="95">
        <v>32.806629999999998</v>
      </c>
      <c r="C53" s="117">
        <v>100.3219999999998</v>
      </c>
      <c r="D53" s="117">
        <v>89.9609999999998</v>
      </c>
      <c r="E53" s="117">
        <v>74.7259999999999</v>
      </c>
      <c r="F53" s="94">
        <v>99.2718766666665</v>
      </c>
      <c r="G53" s="95">
        <f>SUMIFS(Data!$S:$S,Data!$B:$B,Data!$X3,Data!$E:$E,$A53,Data!$C:$C,1,Data!$N:$N,"Y")</f>
        <v>16.518999999999998</v>
      </c>
      <c r="H53" s="30">
        <f t="shared" si="5"/>
        <v>-0.49647373107204246</v>
      </c>
      <c r="I53" s="218">
        <f>SUMIFS(Data!$S:$S,Data!$B:$B,Data!$X$3,Data!$E:$E,$A53,Data!$C:$C,2,Data!$N:$N,"Y")</f>
        <v>63.235999999999898</v>
      </c>
      <c r="J53" s="30">
        <f t="shared" si="6"/>
        <v>-0.36966966368294074</v>
      </c>
      <c r="K53" s="117"/>
      <c r="L53" s="117"/>
      <c r="M53" s="123">
        <f>(L53+K53+I53+G53)/3</f>
        <v>26.584999999999965</v>
      </c>
      <c r="N53" s="230">
        <v>0</v>
      </c>
    </row>
    <row r="54" spans="1:14" s="32" customFormat="1">
      <c r="A54" s="46" t="s">
        <v>142</v>
      </c>
      <c r="B54" s="119">
        <v>60.666604</v>
      </c>
      <c r="C54" s="117">
        <v>122.9519999999997</v>
      </c>
      <c r="D54" s="117">
        <v>145.3929999999996</v>
      </c>
      <c r="E54" s="117">
        <v>156.2399999999999</v>
      </c>
      <c r="F54" s="94">
        <v>161.7505346666664</v>
      </c>
      <c r="G54" s="95">
        <f>SUMIFS(Data!$S:$S,Data!$B:$B,Data!$X3,Data!$E:$E,$A54,Data!$C:$C,1,Data!$N:$N,"Y")</f>
        <v>32.452999999999996</v>
      </c>
      <c r="H54" s="30">
        <f t="shared" si="5"/>
        <v>-0.46505988698493828</v>
      </c>
      <c r="I54" s="218">
        <f>SUMIFS(Data!$S:$S,Data!$B:$B,Data!$X$3,Data!$E:$E,$A54,Data!$C:$C,2,Data!$N:$N,"Y")</f>
        <v>179.12299999999939</v>
      </c>
      <c r="J54" s="30">
        <f t="shared" si="6"/>
        <v>0.45685308087708887</v>
      </c>
      <c r="K54" s="117"/>
      <c r="L54" s="117"/>
      <c r="M54" s="123">
        <f>(L54+K54+I54+G54)/3</f>
        <v>70.525333333333137</v>
      </c>
      <c r="N54" s="230">
        <v>0</v>
      </c>
    </row>
    <row r="55" spans="1:14" s="32" customFormat="1" ht="12.75" thickBot="1">
      <c r="A55" s="48" t="s">
        <v>180</v>
      </c>
      <c r="B55" s="238">
        <v>93.473233999999991</v>
      </c>
      <c r="C55" s="239">
        <v>223.27399999999949</v>
      </c>
      <c r="D55" s="239">
        <v>235.35399999999942</v>
      </c>
      <c r="E55" s="239">
        <v>230.96599999999978</v>
      </c>
      <c r="F55" s="240">
        <v>261.02241133333285</v>
      </c>
      <c r="G55" s="241">
        <f>SUM(G53:G54)</f>
        <v>48.971999999999994</v>
      </c>
      <c r="H55" s="169">
        <f t="shared" si="5"/>
        <v>-0.47608531443343449</v>
      </c>
      <c r="I55" s="240">
        <f>SUM(I53:I54)</f>
        <v>242.3589999999993</v>
      </c>
      <c r="J55" s="169">
        <f t="shared" si="6"/>
        <v>8.5477932943378326E-2</v>
      </c>
      <c r="K55" s="240">
        <f>SUM(K53:K54)</f>
        <v>0</v>
      </c>
      <c r="L55" s="239">
        <f>SUM(L53:L54)</f>
        <v>0</v>
      </c>
      <c r="M55" s="242">
        <f t="shared" ref="M55" si="9">SUM(M53:M54)</f>
        <v>97.110333333333102</v>
      </c>
      <c r="N55" s="243">
        <v>0</v>
      </c>
    </row>
    <row r="56" spans="1:14" s="53" customFormat="1">
      <c r="H56" s="51"/>
      <c r="I56" s="54"/>
      <c r="J56" s="51"/>
      <c r="N56" s="124"/>
    </row>
    <row r="57" spans="1:14" s="53" customFormat="1">
      <c r="H57" s="51"/>
      <c r="J57" s="51"/>
      <c r="N57" s="231"/>
    </row>
    <row r="58" spans="1:14" s="53" customFormat="1">
      <c r="A58" s="53" t="s">
        <v>105</v>
      </c>
      <c r="F58" s="40"/>
      <c r="G58" s="40"/>
      <c r="H58" s="174"/>
      <c r="I58" s="40"/>
      <c r="J58" s="174"/>
      <c r="K58" s="40"/>
      <c r="L58" s="40"/>
      <c r="N58" s="124"/>
    </row>
    <row r="59" spans="1:14">
      <c r="A59" s="40" t="s">
        <v>243</v>
      </c>
    </row>
    <row r="60" spans="1:14">
      <c r="A60" s="247" t="s">
        <v>244</v>
      </c>
    </row>
    <row r="65" spans="8:14">
      <c r="H65" s="40"/>
      <c r="J65" s="40"/>
      <c r="N65" s="228"/>
    </row>
    <row r="66" spans="8:14">
      <c r="H66" s="40"/>
      <c r="J66" s="40"/>
      <c r="N66" s="228"/>
    </row>
    <row r="67" spans="8:14">
      <c r="H67" s="40"/>
      <c r="J67" s="40"/>
      <c r="N67" s="228"/>
    </row>
    <row r="68" spans="8:14">
      <c r="H68" s="40"/>
      <c r="J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9" width="9.7109375" style="40" customWidth="1"/>
    <col min="10" max="10" width="9.7109375" style="174" customWidth="1"/>
    <col min="11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118</v>
      </c>
      <c r="B1" s="79"/>
      <c r="C1" s="79"/>
      <c r="D1" s="79"/>
      <c r="E1" s="79"/>
      <c r="F1" s="79"/>
      <c r="G1" s="79"/>
      <c r="H1" s="172"/>
      <c r="I1" s="79"/>
      <c r="J1" s="172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173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168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/>
      <c r="C6" s="100"/>
      <c r="D6" s="100"/>
      <c r="E6" s="100"/>
      <c r="F6" s="101">
        <v>0</v>
      </c>
      <c r="G6" s="100">
        <f>SUMIFS(Data!$S:$S,Data!$B:$B,Data!$X3,Data!$D:$D,$A6,Data!$C:$C,1,Data!$O:$O,"Y")</f>
        <v>0</v>
      </c>
      <c r="H6" s="175" t="str">
        <f>IF(B6=0,"-",(G6-B6)/B6)</f>
        <v>-</v>
      </c>
      <c r="I6" s="100">
        <f>SUMIFS(Data!$S:$S,Data!$B:$B,Data!$X$3,Data!$D:$D,$A6,Data!$C:$C,2,Data!$O:$O,"Y")</f>
        <v>0</v>
      </c>
      <c r="J6" s="175" t="str">
        <f>IF(C6=0,"-",(I6-C6)/C6)</f>
        <v>-</v>
      </c>
      <c r="K6" s="100"/>
      <c r="L6" s="100"/>
      <c r="M6" s="101">
        <f t="shared" ref="M6:M36" si="0">(G6+I6+K6+L6)/3</f>
        <v>0</v>
      </c>
      <c r="N6" s="189">
        <f t="shared" ref="N6:N36" si="1">IF(F6=0,0,M6/F6)</f>
        <v>0</v>
      </c>
    </row>
    <row r="7" spans="1:14">
      <c r="A7" s="41" t="s">
        <v>34</v>
      </c>
      <c r="B7" s="102">
        <v>381.20629099999701</v>
      </c>
      <c r="C7" s="103">
        <v>724.43260799999803</v>
      </c>
      <c r="D7" s="103">
        <v>759.28593400000182</v>
      </c>
      <c r="E7" s="103">
        <v>818.85917400000699</v>
      </c>
      <c r="F7" s="104">
        <v>894.59466900000132</v>
      </c>
      <c r="G7" s="103">
        <f>SUMIFS(Data!$S:$S,Data!$B:$B,Data!$X3,Data!$D:$D,$A7,Data!$C:$C,1,Data!$O:$O,"Y")</f>
        <v>474.71953500000399</v>
      </c>
      <c r="H7" s="176">
        <f t="shared" ref="H7:H36" si="2">IF(B7=0,"-",(G7-B7)/B7)</f>
        <v>0.24530876380528494</v>
      </c>
      <c r="I7" s="103">
        <f>SUMIFS(Data!$S:$S,Data!$B:$B,Data!$X$3,Data!$D:$D,$A7,Data!$C:$C,2,Data!$O:$O,"Y")</f>
        <v>827.01249499999903</v>
      </c>
      <c r="J7" s="176">
        <f t="shared" ref="J7:J36" si="3">IF(C7=0,"-",(I7-C7)/C7)</f>
        <v>0.14160031708567333</v>
      </c>
      <c r="K7" s="103"/>
      <c r="L7" s="103"/>
      <c r="M7" s="104">
        <f t="shared" si="0"/>
        <v>433.91067666666771</v>
      </c>
      <c r="N7" s="188">
        <f t="shared" si="1"/>
        <v>0.48503606348526884</v>
      </c>
    </row>
    <row r="8" spans="1:14">
      <c r="A8" s="42" t="s">
        <v>33</v>
      </c>
      <c r="B8" s="99"/>
      <c r="C8" s="100"/>
      <c r="D8" s="100"/>
      <c r="E8" s="100"/>
      <c r="F8" s="101">
        <v>0</v>
      </c>
      <c r="G8" s="100">
        <f>SUMIFS(Data!$S:$S,Data!$B:$B,Data!$X3,Data!$D:$D,$A8,Data!$C:$C,1,Data!$O:$O,"Y")</f>
        <v>0</v>
      </c>
      <c r="H8" s="175" t="str">
        <f t="shared" si="2"/>
        <v>-</v>
      </c>
      <c r="I8" s="100">
        <f>SUMIFS(Data!$S:$S,Data!$B:$B,Data!$X$3,Data!$D:$D,$A8,Data!$C:$C,2,Data!$O:$O,"Y")</f>
        <v>0</v>
      </c>
      <c r="J8" s="175" t="str">
        <f t="shared" si="3"/>
        <v>-</v>
      </c>
      <c r="K8" s="100"/>
      <c r="L8" s="100"/>
      <c r="M8" s="101">
        <f t="shared" si="0"/>
        <v>0</v>
      </c>
      <c r="N8" s="189">
        <f t="shared" si="1"/>
        <v>0</v>
      </c>
    </row>
    <row r="9" spans="1:14">
      <c r="A9" s="41" t="s">
        <v>32</v>
      </c>
      <c r="B9" s="102"/>
      <c r="C9" s="103"/>
      <c r="D9" s="103"/>
      <c r="E9" s="103"/>
      <c r="F9" s="104">
        <v>0</v>
      </c>
      <c r="G9" s="103">
        <f>SUMIFS(Data!$S:$S,Data!$B:$B,Data!$X3,Data!$D:$D,$A9,Data!$C:$C,1,Data!$O:$O,"Y")</f>
        <v>0</v>
      </c>
      <c r="H9" s="176" t="str">
        <f t="shared" si="2"/>
        <v>-</v>
      </c>
      <c r="I9" s="103">
        <f>SUMIFS(Data!$S:$S,Data!$B:$B,Data!$X$3,Data!$D:$D,$A9,Data!$C:$C,2,Data!$O:$O,"Y")</f>
        <v>0</v>
      </c>
      <c r="J9" s="176" t="str">
        <f t="shared" si="3"/>
        <v>-</v>
      </c>
      <c r="K9" s="103"/>
      <c r="L9" s="103"/>
      <c r="M9" s="104">
        <f t="shared" si="0"/>
        <v>0</v>
      </c>
      <c r="N9" s="188">
        <f t="shared" si="1"/>
        <v>0</v>
      </c>
    </row>
    <row r="10" spans="1:14">
      <c r="A10" s="42" t="s">
        <v>31</v>
      </c>
      <c r="B10" s="99">
        <v>120.533215</v>
      </c>
      <c r="C10" s="100">
        <v>232.46644500000301</v>
      </c>
      <c r="D10" s="100">
        <v>233.06644500000257</v>
      </c>
      <c r="E10" s="100">
        <v>254.066421000003</v>
      </c>
      <c r="F10" s="101">
        <v>280.04417533333617</v>
      </c>
      <c r="G10" s="100">
        <f>SUMIFS(Data!$S:$S,Data!$B:$B,Data!$X3,Data!$D:$D,$A10,Data!$C:$C,1,Data!$O:$O,"Y")</f>
        <v>108.5998950000002</v>
      </c>
      <c r="H10" s="175">
        <f t="shared" si="2"/>
        <v>-9.9004411356652153E-2</v>
      </c>
      <c r="I10" s="100">
        <f>SUMIFS(Data!$S:$S,Data!$B:$B,Data!$X$3,Data!$D:$D,$A10,Data!$C:$C,2,Data!$O:$O,"Y")</f>
        <v>243.79976700000208</v>
      </c>
      <c r="J10" s="175">
        <f t="shared" si="3"/>
        <v>4.8752507055368467E-2</v>
      </c>
      <c r="K10" s="100"/>
      <c r="L10" s="100"/>
      <c r="M10" s="101">
        <f t="shared" si="0"/>
        <v>117.46655400000077</v>
      </c>
      <c r="N10" s="189">
        <f t="shared" si="1"/>
        <v>0.41945722977519706</v>
      </c>
    </row>
    <row r="11" spans="1:14">
      <c r="A11" s="41" t="s">
        <v>30</v>
      </c>
      <c r="B11" s="102"/>
      <c r="C11" s="103"/>
      <c r="D11" s="103"/>
      <c r="E11" s="103"/>
      <c r="F11" s="104">
        <v>0</v>
      </c>
      <c r="G11" s="103">
        <f>SUMIFS(Data!$S:$S,Data!$B:$B,Data!$X3,Data!$D:$D,$A11,Data!$C:$C,1,Data!$O:$O,"Y")</f>
        <v>0</v>
      </c>
      <c r="H11" s="176" t="str">
        <f t="shared" si="2"/>
        <v>-</v>
      </c>
      <c r="I11" s="103">
        <f>SUMIFS(Data!$S:$S,Data!$B:$B,Data!$X$3,Data!$D:$D,$A11,Data!$C:$C,2,Data!$O:$O,"Y")</f>
        <v>0</v>
      </c>
      <c r="J11" s="176" t="str">
        <f t="shared" si="3"/>
        <v>-</v>
      </c>
      <c r="K11" s="103"/>
      <c r="L11" s="103"/>
      <c r="M11" s="104">
        <f t="shared" si="0"/>
        <v>0</v>
      </c>
      <c r="N11" s="188">
        <f t="shared" si="1"/>
        <v>0</v>
      </c>
    </row>
    <row r="12" spans="1:14">
      <c r="A12" s="42" t="s">
        <v>29</v>
      </c>
      <c r="B12" s="99"/>
      <c r="C12" s="100">
        <v>89.366555000000005</v>
      </c>
      <c r="D12" s="100">
        <v>77.05323800000015</v>
      </c>
      <c r="E12" s="100">
        <v>63.273261000000304</v>
      </c>
      <c r="F12" s="101">
        <v>76.564351333333477</v>
      </c>
      <c r="G12" s="100">
        <f>SUMIFS(Data!$S:$S,Data!$B:$B,Data!$X3,Data!$D:$D,$A12,Data!$C:$C,1,Data!$O:$O,"Y")</f>
        <v>7.7133240000000001</v>
      </c>
      <c r="H12" s="175" t="str">
        <f t="shared" si="2"/>
        <v>-</v>
      </c>
      <c r="I12" s="100">
        <f>SUMIFS(Data!$S:$S,Data!$B:$B,Data!$X$3,Data!$D:$D,$A12,Data!$C:$C,2,Data!$O:$O,"Y")</f>
        <v>0</v>
      </c>
      <c r="J12" s="175">
        <f t="shared" si="3"/>
        <v>-1</v>
      </c>
      <c r="K12" s="100"/>
      <c r="L12" s="100"/>
      <c r="M12" s="101">
        <f t="shared" si="0"/>
        <v>2.5711080000000002</v>
      </c>
      <c r="N12" s="189">
        <f t="shared" si="1"/>
        <v>3.3581006763922366E-2</v>
      </c>
    </row>
    <row r="13" spans="1:14">
      <c r="A13" s="41" t="s">
        <v>28</v>
      </c>
      <c r="B13" s="102"/>
      <c r="C13" s="103"/>
      <c r="D13" s="103"/>
      <c r="E13" s="103"/>
      <c r="F13" s="104">
        <v>0</v>
      </c>
      <c r="G13" s="103">
        <f>SUMIFS(Data!$S:$S,Data!$B:$B,Data!$X3,Data!$D:$D,$A13,Data!$C:$C,1,Data!$O:$O,"Y")</f>
        <v>0</v>
      </c>
      <c r="H13" s="176" t="str">
        <f t="shared" si="2"/>
        <v>-</v>
      </c>
      <c r="I13" s="103">
        <f>SUMIFS(Data!$S:$S,Data!$B:$B,Data!$X$3,Data!$D:$D,$A13,Data!$C:$C,2,Data!$O:$O,"Y")</f>
        <v>0</v>
      </c>
      <c r="J13" s="176" t="str">
        <f t="shared" si="3"/>
        <v>-</v>
      </c>
      <c r="K13" s="103"/>
      <c r="L13" s="103"/>
      <c r="M13" s="104">
        <f t="shared" si="0"/>
        <v>0</v>
      </c>
      <c r="N13" s="188">
        <f t="shared" si="1"/>
        <v>0</v>
      </c>
    </row>
    <row r="14" spans="1:14">
      <c r="A14" s="42" t="s">
        <v>27</v>
      </c>
      <c r="B14" s="99">
        <v>0.99999800000000005</v>
      </c>
      <c r="C14" s="100">
        <v>4.533328</v>
      </c>
      <c r="D14" s="100">
        <v>4.0666610000000007</v>
      </c>
      <c r="E14" s="100">
        <v>5.6666600000000003</v>
      </c>
      <c r="F14" s="101">
        <v>5.0888823333333333</v>
      </c>
      <c r="G14" s="100">
        <f>SUMIFS(Data!$S:$S,Data!$B:$B,Data!$X3,Data!$D:$D,$A14,Data!$C:$C,1,Data!$O:$O,"Y")</f>
        <v>0</v>
      </c>
      <c r="H14" s="175">
        <f t="shared" si="2"/>
        <v>-1</v>
      </c>
      <c r="I14" s="100">
        <f>SUMIFS(Data!$S:$S,Data!$B:$B,Data!$X$3,Data!$D:$D,$A14,Data!$C:$C,2,Data!$O:$O,"Y")</f>
        <v>3.9333289999999996</v>
      </c>
      <c r="J14" s="175">
        <f t="shared" si="3"/>
        <v>-0.13235287629750161</v>
      </c>
      <c r="K14" s="100"/>
      <c r="L14" s="100"/>
      <c r="M14" s="101">
        <f t="shared" si="0"/>
        <v>1.3111096666666666</v>
      </c>
      <c r="N14" s="189">
        <f t="shared" si="1"/>
        <v>0.25764196945144535</v>
      </c>
    </row>
    <row r="15" spans="1:14">
      <c r="A15" s="41" t="s">
        <v>26</v>
      </c>
      <c r="B15" s="102">
        <v>387.16628199999798</v>
      </c>
      <c r="C15" s="103">
        <v>1094.09885900005</v>
      </c>
      <c r="D15" s="103">
        <v>1083.3988620000541</v>
      </c>
      <c r="E15" s="103">
        <v>823.34578200001397</v>
      </c>
      <c r="F15" s="104">
        <v>1129.3365950000386</v>
      </c>
      <c r="G15" s="103">
        <f>SUMIFS(Data!$S:$S,Data!$B:$B,Data!$X3,Data!$D:$D,$A15,Data!$C:$C,1,Data!$O:$O,"Y")</f>
        <v>361.81296200000304</v>
      </c>
      <c r="H15" s="176">
        <f t="shared" si="2"/>
        <v>-6.5484318182426504E-2</v>
      </c>
      <c r="I15" s="103">
        <f>SUMIFS(Data!$S:$S,Data!$B:$B,Data!$X$3,Data!$D:$D,$A15,Data!$C:$C,2,Data!$O:$O,"Y")</f>
        <v>1093.3654989999991</v>
      </c>
      <c r="J15" s="176">
        <f t="shared" si="3"/>
        <v>-6.7028677894896335E-4</v>
      </c>
      <c r="K15" s="103"/>
      <c r="L15" s="103"/>
      <c r="M15" s="104">
        <f t="shared" si="0"/>
        <v>485.05948700000073</v>
      </c>
      <c r="N15" s="188">
        <f t="shared" si="1"/>
        <v>0.42950834069092053</v>
      </c>
    </row>
    <row r="16" spans="1:14">
      <c r="A16" s="42" t="s">
        <v>25</v>
      </c>
      <c r="B16" s="99"/>
      <c r="C16" s="100"/>
      <c r="D16" s="100"/>
      <c r="E16" s="100"/>
      <c r="F16" s="101">
        <v>0</v>
      </c>
      <c r="G16" s="100">
        <f>SUMIFS(Data!$S:$S,Data!$B:$B,Data!$X3,Data!$D:$D,$A16,Data!$C:$C,1,Data!$O:$O,"Y")</f>
        <v>166.01315600000021</v>
      </c>
      <c r="H16" s="175" t="str">
        <f t="shared" si="2"/>
        <v>-</v>
      </c>
      <c r="I16" s="100">
        <f>SUMIFS(Data!$S:$S,Data!$B:$B,Data!$X$3,Data!$D:$D,$A16,Data!$C:$C,2,Data!$O:$O,"Y")</f>
        <v>331.91296100000091</v>
      </c>
      <c r="J16" s="175" t="str">
        <f t="shared" si="3"/>
        <v>-</v>
      </c>
      <c r="K16" s="100"/>
      <c r="L16" s="100"/>
      <c r="M16" s="101">
        <f t="shared" si="0"/>
        <v>165.97537233333369</v>
      </c>
      <c r="N16" s="189">
        <f t="shared" si="1"/>
        <v>0</v>
      </c>
    </row>
    <row r="17" spans="1:15">
      <c r="A17" s="41" t="s">
        <v>24</v>
      </c>
      <c r="B17" s="102"/>
      <c r="C17" s="103"/>
      <c r="D17" s="103"/>
      <c r="E17" s="103"/>
      <c r="F17" s="104">
        <v>0</v>
      </c>
      <c r="G17" s="103">
        <f>SUMIFS(Data!$S:$S,Data!$B:$B,Data!$X3,Data!$D:$D,$A17,Data!$C:$C,1,Data!$O:$O,"Y")</f>
        <v>0</v>
      </c>
      <c r="H17" s="176" t="str">
        <f t="shared" si="2"/>
        <v>-</v>
      </c>
      <c r="I17" s="103">
        <f>SUMIFS(Data!$S:$S,Data!$B:$B,Data!$X$3,Data!$D:$D,$A17,Data!$C:$C,2,Data!$O:$O,"Y")</f>
        <v>0</v>
      </c>
      <c r="J17" s="176" t="str">
        <f t="shared" si="3"/>
        <v>-</v>
      </c>
      <c r="K17" s="103"/>
      <c r="L17" s="103"/>
      <c r="M17" s="104">
        <f t="shared" si="0"/>
        <v>0</v>
      </c>
      <c r="N17" s="188">
        <f t="shared" si="1"/>
        <v>0</v>
      </c>
    </row>
    <row r="18" spans="1:15">
      <c r="A18" s="42" t="s">
        <v>23</v>
      </c>
      <c r="B18" s="99">
        <v>636.84600999999998</v>
      </c>
      <c r="C18" s="100">
        <v>1322.54527100009</v>
      </c>
      <c r="D18" s="100">
        <v>1385.7919020000977</v>
      </c>
      <c r="E18" s="100">
        <v>1479.4451360001101</v>
      </c>
      <c r="F18" s="101">
        <v>1608.209439666766</v>
      </c>
      <c r="G18" s="100">
        <f>SUMIFS(Data!$S:$S,Data!$B:$B,Data!$X3,Data!$D:$D,$A18,Data!$C:$C,1,Data!$O:$O,"Y")</f>
        <v>684.519298999993</v>
      </c>
      <c r="H18" s="175">
        <f t="shared" si="2"/>
        <v>7.4858424566392467E-2</v>
      </c>
      <c r="I18" s="100">
        <f>SUMIFS(Data!$S:$S,Data!$B:$B,Data!$X$3,Data!$D:$D,$A18,Data!$C:$C,2,Data!$O:$O,"Y")</f>
        <v>1331.6652530000531</v>
      </c>
      <c r="J18" s="175">
        <f t="shared" si="3"/>
        <v>6.8957805830470367E-3</v>
      </c>
      <c r="K18" s="100"/>
      <c r="L18" s="100"/>
      <c r="M18" s="101">
        <f t="shared" si="0"/>
        <v>672.06151733334866</v>
      </c>
      <c r="N18" s="189">
        <f t="shared" si="1"/>
        <v>0.4178942746863899</v>
      </c>
    </row>
    <row r="19" spans="1:15">
      <c r="A19" s="41" t="s">
        <v>22</v>
      </c>
      <c r="B19" s="102">
        <v>260.45969800000398</v>
      </c>
      <c r="C19" s="103">
        <v>497.80599199999</v>
      </c>
      <c r="D19" s="103">
        <v>464.93277299999249</v>
      </c>
      <c r="E19" s="103">
        <v>208.39973100000199</v>
      </c>
      <c r="F19" s="104">
        <v>477.19939799999617</v>
      </c>
      <c r="G19" s="103">
        <f>SUMIFS(Data!$S:$S,Data!$B:$B,Data!$X3,Data!$D:$D,$A19,Data!$C:$C,1,Data!$O:$O,"Y")</f>
        <v>313.79962500000101</v>
      </c>
      <c r="H19" s="176">
        <f t="shared" si="2"/>
        <v>0.20479147987031843</v>
      </c>
      <c r="I19" s="103">
        <f>SUMIFS(Data!$S:$S,Data!$B:$B,Data!$X$3,Data!$D:$D,$A19,Data!$C:$C,2,Data!$O:$O,"Y")</f>
        <v>529.972622999995</v>
      </c>
      <c r="J19" s="176">
        <f t="shared" si="3"/>
        <v>6.4616801559121542E-2</v>
      </c>
      <c r="K19" s="103"/>
      <c r="L19" s="103"/>
      <c r="M19" s="104">
        <f t="shared" si="0"/>
        <v>281.25741599999867</v>
      </c>
      <c r="N19" s="188">
        <f t="shared" si="1"/>
        <v>0.58939180807600455</v>
      </c>
    </row>
    <row r="20" spans="1:15">
      <c r="A20" s="42" t="s">
        <v>21</v>
      </c>
      <c r="B20" s="99">
        <v>25.399971000000001</v>
      </c>
      <c r="C20" s="100"/>
      <c r="D20" s="100"/>
      <c r="E20" s="100"/>
      <c r="F20" s="101">
        <v>8.4666569999999997</v>
      </c>
      <c r="G20" s="100">
        <f>SUMIFS(Data!$S:$S,Data!$B:$B,Data!$X3,Data!$D:$D,$A20,Data!$C:$C,1,Data!$O:$O,"Y")</f>
        <v>0</v>
      </c>
      <c r="H20" s="175">
        <f t="shared" si="2"/>
        <v>-1</v>
      </c>
      <c r="I20" s="100">
        <f>SUMIFS(Data!$S:$S,Data!$B:$B,Data!$X$3,Data!$D:$D,$A20,Data!$C:$C,2,Data!$O:$O,"Y")</f>
        <v>0</v>
      </c>
      <c r="J20" s="175" t="str">
        <f t="shared" si="3"/>
        <v>-</v>
      </c>
      <c r="K20" s="100"/>
      <c r="L20" s="100"/>
      <c r="M20" s="101">
        <f t="shared" si="0"/>
        <v>0</v>
      </c>
      <c r="N20" s="189">
        <f t="shared" si="1"/>
        <v>0</v>
      </c>
    </row>
    <row r="21" spans="1:15">
      <c r="A21" s="41" t="s">
        <v>20</v>
      </c>
      <c r="B21" s="102"/>
      <c r="C21" s="103"/>
      <c r="D21" s="103"/>
      <c r="E21" s="103"/>
      <c r="F21" s="104">
        <v>0</v>
      </c>
      <c r="G21" s="103">
        <f>SUMIFS(Data!$S:$S,Data!$B:$B,Data!$X3,Data!$D:$D,$A21,Data!$C:$C,1,Data!$O:$O,"Y")</f>
        <v>0.659999</v>
      </c>
      <c r="H21" s="176" t="str">
        <f t="shared" si="2"/>
        <v>-</v>
      </c>
      <c r="I21" s="103">
        <f>SUMIFS(Data!$S:$S,Data!$B:$B,Data!$X$3,Data!$D:$D,$A21,Data!$C:$C,2,Data!$O:$O,"Y")</f>
        <v>16.333311000000002</v>
      </c>
      <c r="J21" s="176" t="str">
        <f t="shared" si="3"/>
        <v>-</v>
      </c>
      <c r="K21" s="103"/>
      <c r="L21" s="103"/>
      <c r="M21" s="104">
        <f t="shared" si="0"/>
        <v>5.664436666666667</v>
      </c>
      <c r="N21" s="188">
        <f t="shared" si="1"/>
        <v>0</v>
      </c>
    </row>
    <row r="22" spans="1:15">
      <c r="A22" s="42" t="s">
        <v>19</v>
      </c>
      <c r="B22" s="99"/>
      <c r="C22" s="100"/>
      <c r="D22" s="100"/>
      <c r="E22" s="100"/>
      <c r="F22" s="101">
        <v>0</v>
      </c>
      <c r="G22" s="100">
        <f>SUMIFS(Data!$S:$S,Data!$B:$B,Data!$X3,Data!$D:$D,$A22,Data!$C:$C,1,Data!$O:$O,"Y")</f>
        <v>0</v>
      </c>
      <c r="H22" s="175" t="str">
        <f t="shared" si="2"/>
        <v>-</v>
      </c>
      <c r="I22" s="100">
        <f>SUMIFS(Data!$S:$S,Data!$B:$B,Data!$X$3,Data!$D:$D,$A22,Data!$C:$C,2,Data!$O:$O,"Y")</f>
        <v>0</v>
      </c>
      <c r="J22" s="175" t="str">
        <f t="shared" si="3"/>
        <v>-</v>
      </c>
      <c r="K22" s="100"/>
      <c r="L22" s="100"/>
      <c r="M22" s="101">
        <f t="shared" si="0"/>
        <v>0</v>
      </c>
      <c r="N22" s="189">
        <f t="shared" si="1"/>
        <v>0</v>
      </c>
    </row>
    <row r="23" spans="1:15">
      <c r="A23" s="41" t="s">
        <v>18</v>
      </c>
      <c r="B23" s="102"/>
      <c r="C23" s="103"/>
      <c r="D23" s="103"/>
      <c r="E23" s="103"/>
      <c r="F23" s="104">
        <v>0</v>
      </c>
      <c r="G23" s="103">
        <f>SUMIFS(Data!$S:$S,Data!$B:$B,Data!$X3,Data!$D:$D,$A23,Data!$C:$C,1,Data!$O:$O,"Y")</f>
        <v>0.33333299999999999</v>
      </c>
      <c r="H23" s="176" t="str">
        <f t="shared" si="2"/>
        <v>-</v>
      </c>
      <c r="I23" s="103">
        <f>SUMIFS(Data!$S:$S,Data!$B:$B,Data!$X$3,Data!$D:$D,$A23,Data!$C:$C,2,Data!$O:$O,"Y")</f>
        <v>106.98654800000031</v>
      </c>
      <c r="J23" s="176" t="str">
        <f t="shared" si="3"/>
        <v>-</v>
      </c>
      <c r="K23" s="103"/>
      <c r="L23" s="103"/>
      <c r="M23" s="104">
        <f t="shared" si="0"/>
        <v>35.773293666666767</v>
      </c>
      <c r="N23" s="188">
        <f t="shared" si="1"/>
        <v>0</v>
      </c>
    </row>
    <row r="24" spans="1:15">
      <c r="A24" s="42" t="s">
        <v>17</v>
      </c>
      <c r="B24" s="99">
        <v>102.399902</v>
      </c>
      <c r="C24" s="100">
        <v>253.13308200000299</v>
      </c>
      <c r="D24" s="100">
        <v>256.96641200000312</v>
      </c>
      <c r="E24" s="100">
        <v>271.89971900000199</v>
      </c>
      <c r="F24" s="101">
        <v>294.79970500000269</v>
      </c>
      <c r="G24" s="100">
        <f>SUMIFS(Data!$S:$S,Data!$B:$B,Data!$X3,Data!$D:$D,$A24,Data!$C:$C,1,Data!$O:$O,"Y")</f>
        <v>120.5332140000002</v>
      </c>
      <c r="H24" s="175">
        <f t="shared" si="2"/>
        <v>0.17708329447424864</v>
      </c>
      <c r="I24" s="100">
        <f>SUMIFS(Data!$S:$S,Data!$B:$B,Data!$X$3,Data!$D:$D,$A24,Data!$C:$C,2,Data!$O:$O,"Y")</f>
        <v>263.56641400000098</v>
      </c>
      <c r="J24" s="175">
        <f t="shared" si="3"/>
        <v>4.1216785722214953E-2</v>
      </c>
      <c r="K24" s="100"/>
      <c r="L24" s="100"/>
      <c r="M24" s="101">
        <f t="shared" si="0"/>
        <v>128.03320933333373</v>
      </c>
      <c r="N24" s="189">
        <f t="shared" si="1"/>
        <v>0.43430575798348431</v>
      </c>
    </row>
    <row r="25" spans="1:15">
      <c r="A25" s="41" t="s">
        <v>16</v>
      </c>
      <c r="B25" s="102"/>
      <c r="C25" s="103"/>
      <c r="D25" s="103"/>
      <c r="E25" s="103"/>
      <c r="F25" s="104">
        <v>0</v>
      </c>
      <c r="G25" s="103">
        <f>SUMIFS(Data!$S:$S,Data!$B:$B,Data!$X3,Data!$D:$D,$A25,Data!$C:$C,1,Data!$O:$O,"Y")</f>
        <v>0</v>
      </c>
      <c r="H25" s="176" t="str">
        <f t="shared" si="2"/>
        <v>-</v>
      </c>
      <c r="I25" s="103">
        <f>SUMIFS(Data!$S:$S,Data!$B:$B,Data!$X$3,Data!$D:$D,$A25,Data!$C:$C,2,Data!$O:$O,"Y")</f>
        <v>0</v>
      </c>
      <c r="J25" s="176" t="str">
        <f t="shared" si="3"/>
        <v>-</v>
      </c>
      <c r="K25" s="103"/>
      <c r="L25" s="103"/>
      <c r="M25" s="104">
        <f t="shared" si="0"/>
        <v>0</v>
      </c>
      <c r="N25" s="188">
        <f t="shared" si="1"/>
        <v>0</v>
      </c>
      <c r="O25" s="44"/>
    </row>
    <row r="26" spans="1:15">
      <c r="A26" s="42" t="s">
        <v>15</v>
      </c>
      <c r="B26" s="99">
        <v>1049.94557900004</v>
      </c>
      <c r="C26" s="100">
        <v>1995.35788300016</v>
      </c>
      <c r="D26" s="100">
        <v>1892.6046560001412</v>
      </c>
      <c r="E26" s="100">
        <v>1986.95122200015</v>
      </c>
      <c r="F26" s="101">
        <v>2308.2864466668302</v>
      </c>
      <c r="G26" s="100">
        <f>SUMIFS(Data!$S:$S,Data!$B:$B,Data!$X3,Data!$D:$D,$A26,Data!$C:$C,1,Data!$O:$O,"Y")</f>
        <v>904.29901299999642</v>
      </c>
      <c r="H26" s="175">
        <f t="shared" si="2"/>
        <v>-0.138718204936637</v>
      </c>
      <c r="I26" s="100">
        <f>SUMIFS(Data!$S:$S,Data!$B:$B,Data!$X$3,Data!$D:$D,$A26,Data!$C:$C,2,Data!$O:$O,"Y")</f>
        <v>1892.7046710000261</v>
      </c>
      <c r="J26" s="175">
        <f t="shared" si="3"/>
        <v>-5.1446015210959345E-2</v>
      </c>
      <c r="K26" s="100"/>
      <c r="L26" s="100"/>
      <c r="M26" s="101">
        <f t="shared" si="0"/>
        <v>932.33456133334084</v>
      </c>
      <c r="N26" s="189">
        <f t="shared" si="1"/>
        <v>0.40390765309029719</v>
      </c>
    </row>
    <row r="27" spans="1:15">
      <c r="A27" s="41" t="s">
        <v>14</v>
      </c>
      <c r="B27" s="102"/>
      <c r="C27" s="103"/>
      <c r="D27" s="103"/>
      <c r="E27" s="103"/>
      <c r="F27" s="104">
        <v>0</v>
      </c>
      <c r="G27" s="103">
        <f>SUMIFS(Data!$S:$S,Data!$B:$B,Data!$X3,Data!$D:$D,$A27,Data!$C:$C,1,Data!$O:$O,"Y")</f>
        <v>388.08625100000302</v>
      </c>
      <c r="H27" s="176" t="str">
        <f t="shared" si="2"/>
        <v>-</v>
      </c>
      <c r="I27" s="103">
        <f>SUMIFS(Data!$S:$S,Data!$B:$B,Data!$X$3,Data!$D:$D,$A27,Data!$C:$C,2,Data!$O:$O,"Y")</f>
        <v>738.65248499999802</v>
      </c>
      <c r="J27" s="176" t="str">
        <f t="shared" si="3"/>
        <v>-</v>
      </c>
      <c r="K27" s="103"/>
      <c r="L27" s="103"/>
      <c r="M27" s="104">
        <f t="shared" si="0"/>
        <v>375.57957866666703</v>
      </c>
      <c r="N27" s="188">
        <f t="shared" si="1"/>
        <v>0</v>
      </c>
    </row>
    <row r="28" spans="1:15">
      <c r="A28" s="42" t="s">
        <v>13</v>
      </c>
      <c r="B28" s="99"/>
      <c r="C28" s="100"/>
      <c r="D28" s="100"/>
      <c r="E28" s="100"/>
      <c r="F28" s="101">
        <v>0</v>
      </c>
      <c r="G28" s="100">
        <f>SUMIFS(Data!$S:$S,Data!$B:$B,Data!$X3,Data!$D:$D,$A28,Data!$C:$C,1,Data!$O:$O,"Y")</f>
        <v>0</v>
      </c>
      <c r="H28" s="175" t="str">
        <f t="shared" si="2"/>
        <v>-</v>
      </c>
      <c r="I28" s="100">
        <f>SUMIFS(Data!$S:$S,Data!$B:$B,Data!$X$3,Data!$D:$D,$A28,Data!$C:$C,2,Data!$O:$O,"Y")</f>
        <v>153.13314200000019</v>
      </c>
      <c r="J28" s="175" t="str">
        <f t="shared" si="3"/>
        <v>-</v>
      </c>
      <c r="K28" s="100"/>
      <c r="L28" s="100"/>
      <c r="M28" s="101">
        <f t="shared" si="0"/>
        <v>51.044380666666733</v>
      </c>
      <c r="N28" s="189">
        <f t="shared" si="1"/>
        <v>0</v>
      </c>
    </row>
    <row r="29" spans="1:15">
      <c r="A29" s="41" t="s">
        <v>12</v>
      </c>
      <c r="B29" s="102"/>
      <c r="C29" s="103"/>
      <c r="D29" s="103"/>
      <c r="E29" s="103"/>
      <c r="F29" s="104">
        <v>0</v>
      </c>
      <c r="G29" s="103">
        <f>SUMIFS(Data!$S:$S,Data!$B:$B,Data!$X3,Data!$D:$D,$A29,Data!$C:$C,1,Data!$O:$O,"Y")</f>
        <v>0</v>
      </c>
      <c r="H29" s="176" t="str">
        <f t="shared" si="2"/>
        <v>-</v>
      </c>
      <c r="I29" s="103">
        <f>SUMIFS(Data!$S:$S,Data!$B:$B,Data!$X$3,Data!$D:$D,$A29,Data!$C:$C,2,Data!$O:$O,"Y")</f>
        <v>0</v>
      </c>
      <c r="J29" s="176" t="str">
        <f t="shared" si="3"/>
        <v>-</v>
      </c>
      <c r="K29" s="103"/>
      <c r="L29" s="103"/>
      <c r="M29" s="104">
        <f t="shared" si="0"/>
        <v>0</v>
      </c>
      <c r="N29" s="188">
        <f t="shared" si="1"/>
        <v>0</v>
      </c>
    </row>
    <row r="30" spans="1:15">
      <c r="A30" s="42" t="s">
        <v>11</v>
      </c>
      <c r="B30" s="99"/>
      <c r="C30" s="100"/>
      <c r="D30" s="100"/>
      <c r="E30" s="100"/>
      <c r="F30" s="101">
        <v>0</v>
      </c>
      <c r="G30" s="100">
        <f>SUMIFS(Data!$S:$S,Data!$B:$B,Data!$X3,Data!$D:$D,$A30,Data!$C:$C,1,Data!$O:$O,"Y")</f>
        <v>0</v>
      </c>
      <c r="H30" s="175" t="str">
        <f t="shared" si="2"/>
        <v>-</v>
      </c>
      <c r="I30" s="100">
        <f>SUMIFS(Data!$S:$S,Data!$B:$B,Data!$X$3,Data!$D:$D,$A30,Data!$C:$C,2,Data!$O:$O,"Y")</f>
        <v>0.66700000000000004</v>
      </c>
      <c r="J30" s="175" t="str">
        <f t="shared" si="3"/>
        <v>-</v>
      </c>
      <c r="K30" s="100"/>
      <c r="L30" s="100"/>
      <c r="M30" s="101">
        <f t="shared" si="0"/>
        <v>0.22233333333333336</v>
      </c>
      <c r="N30" s="189">
        <f t="shared" si="1"/>
        <v>0</v>
      </c>
    </row>
    <row r="31" spans="1:15">
      <c r="A31" s="41" t="s">
        <v>10</v>
      </c>
      <c r="B31" s="102"/>
      <c r="C31" s="103"/>
      <c r="D31" s="103"/>
      <c r="E31" s="103"/>
      <c r="F31" s="104">
        <v>0</v>
      </c>
      <c r="G31" s="103">
        <f>SUMIFS(Data!$S:$S,Data!$B:$B,Data!$X3,Data!$D:$D,$A31,Data!$C:$C,1,Data!$O:$O,"Y")</f>
        <v>0</v>
      </c>
      <c r="H31" s="176" t="str">
        <f t="shared" si="2"/>
        <v>-</v>
      </c>
      <c r="I31" s="103">
        <f>SUMIFS(Data!$S:$S,Data!$B:$B,Data!$X$3,Data!$D:$D,$A31,Data!$C:$C,2,Data!$O:$O,"Y")</f>
        <v>0</v>
      </c>
      <c r="J31" s="176" t="str">
        <f t="shared" si="3"/>
        <v>-</v>
      </c>
      <c r="K31" s="103"/>
      <c r="L31" s="103"/>
      <c r="M31" s="104">
        <f t="shared" si="0"/>
        <v>0</v>
      </c>
      <c r="N31" s="188">
        <f t="shared" si="1"/>
        <v>0</v>
      </c>
    </row>
    <row r="32" spans="1:15">
      <c r="A32" s="42" t="s">
        <v>9</v>
      </c>
      <c r="B32" s="99"/>
      <c r="C32" s="100"/>
      <c r="D32" s="100"/>
      <c r="E32" s="100"/>
      <c r="F32" s="101">
        <v>0</v>
      </c>
      <c r="G32" s="100">
        <f>SUMIFS(Data!$S:$S,Data!$B:$B,Data!$X3,Data!$D:$D,$A32,Data!$C:$C,1,Data!$O:$O,"Y")</f>
        <v>0</v>
      </c>
      <c r="H32" s="175" t="str">
        <f t="shared" si="2"/>
        <v>-</v>
      </c>
      <c r="I32" s="100">
        <f>SUMIFS(Data!$S:$S,Data!$B:$B,Data!$X$3,Data!$D:$D,$A32,Data!$C:$C,2,Data!$O:$O,"Y")</f>
        <v>0</v>
      </c>
      <c r="J32" s="175" t="str">
        <f t="shared" si="3"/>
        <v>-</v>
      </c>
      <c r="K32" s="100"/>
      <c r="L32" s="100"/>
      <c r="M32" s="101">
        <f t="shared" si="0"/>
        <v>0</v>
      </c>
      <c r="N32" s="189">
        <f t="shared" si="1"/>
        <v>0</v>
      </c>
    </row>
    <row r="33" spans="1:16">
      <c r="A33" s="41" t="s">
        <v>37</v>
      </c>
      <c r="B33" s="102"/>
      <c r="C33" s="103"/>
      <c r="D33" s="103"/>
      <c r="E33" s="103"/>
      <c r="F33" s="104">
        <v>0</v>
      </c>
      <c r="G33" s="103">
        <f>SUMIFS(Data!$S:$S,Data!$B:$B,Data!$X3,Data!$D:$D,$A33,Data!$C:$C,1,Data!$O:$O,"Y")</f>
        <v>0</v>
      </c>
      <c r="H33" s="176" t="str">
        <f t="shared" si="2"/>
        <v>-</v>
      </c>
      <c r="I33" s="103">
        <f>SUMIFS(Data!$S:$S,Data!$B:$B,Data!$X$3,Data!$D:$D,$A33,Data!$C:$C,2,Data!$O:$O,"Y")</f>
        <v>0</v>
      </c>
      <c r="J33" s="176" t="str">
        <f t="shared" si="3"/>
        <v>-</v>
      </c>
      <c r="K33" s="103"/>
      <c r="L33" s="103"/>
      <c r="M33" s="104">
        <f t="shared" si="0"/>
        <v>0</v>
      </c>
      <c r="N33" s="188">
        <f t="shared" si="1"/>
        <v>0</v>
      </c>
    </row>
    <row r="34" spans="1:16">
      <c r="A34" s="42" t="s">
        <v>8</v>
      </c>
      <c r="B34" s="99">
        <v>97.133247000000196</v>
      </c>
      <c r="C34" s="100">
        <v>229.53310900000201</v>
      </c>
      <c r="D34" s="100">
        <v>223.84644000000225</v>
      </c>
      <c r="E34" s="100">
        <v>135.133197</v>
      </c>
      <c r="F34" s="101">
        <v>228.54866433333484</v>
      </c>
      <c r="G34" s="100">
        <f>SUMIFS(Data!$S:$S,Data!$B:$B,Data!$X3,Data!$D:$D,$A34,Data!$C:$C,1,Data!$O:$O,"Y")</f>
        <v>95.73323600000009</v>
      </c>
      <c r="H34" s="175">
        <f t="shared" si="2"/>
        <v>-1.441330381964996E-2</v>
      </c>
      <c r="I34" s="100">
        <f>SUMIFS(Data!$S:$S,Data!$B:$B,Data!$X$3,Data!$D:$D,$A34,Data!$C:$C,2,Data!$O:$O,"Y")</f>
        <v>216.21978600000199</v>
      </c>
      <c r="J34" s="175">
        <f t="shared" si="3"/>
        <v>-5.8001754335144338E-2</v>
      </c>
      <c r="K34" s="100"/>
      <c r="L34" s="100"/>
      <c r="M34" s="101">
        <f t="shared" si="0"/>
        <v>103.98434066666736</v>
      </c>
      <c r="N34" s="189">
        <f t="shared" si="1"/>
        <v>0.45497680316787037</v>
      </c>
    </row>
    <row r="35" spans="1:16">
      <c r="A35" s="41" t="s">
        <v>7</v>
      </c>
      <c r="B35" s="102">
        <v>0.33333299999999999</v>
      </c>
      <c r="C35" s="103">
        <v>2.266664</v>
      </c>
      <c r="D35" s="103">
        <v>2.5999970000000001</v>
      </c>
      <c r="E35" s="103">
        <v>3.7066629999999998</v>
      </c>
      <c r="F35" s="104">
        <v>2.9688856666666665</v>
      </c>
      <c r="G35" s="103">
        <f>SUMIFS(Data!$S:$S,Data!$B:$B,Data!$X3,Data!$D:$D,$A35,Data!$C:$C,1,Data!$O:$O,"Y")</f>
        <v>1.6666650000000001</v>
      </c>
      <c r="H35" s="176">
        <f t="shared" si="2"/>
        <v>4</v>
      </c>
      <c r="I35" s="103">
        <f>SUMIFS(Data!$S:$S,Data!$B:$B,Data!$X$3,Data!$D:$D,$A35,Data!$C:$C,2,Data!$O:$O,"Y")</f>
        <v>4.3999949999999997</v>
      </c>
      <c r="J35" s="176">
        <f t="shared" si="3"/>
        <v>0.94117654844299803</v>
      </c>
      <c r="K35" s="103"/>
      <c r="L35" s="103"/>
      <c r="M35" s="104">
        <f t="shared" si="0"/>
        <v>2.0222199999999999</v>
      </c>
      <c r="N35" s="188">
        <f t="shared" si="1"/>
        <v>0.68113771530665213</v>
      </c>
    </row>
    <row r="36" spans="1:16" ht="12.75" thickBot="1">
      <c r="A36" s="43" t="s">
        <v>6</v>
      </c>
      <c r="B36" s="105">
        <v>3062.4235260000396</v>
      </c>
      <c r="C36" s="106">
        <v>6445.5397960002947</v>
      </c>
      <c r="D36" s="106">
        <v>6383.613320000296</v>
      </c>
      <c r="E36" s="106">
        <v>6050.746966000288</v>
      </c>
      <c r="F36" s="107">
        <v>7314.1078693336385</v>
      </c>
      <c r="G36" s="106">
        <f t="shared" ref="G36" si="4">SUM(G6:G35)</f>
        <v>3628.4895070000011</v>
      </c>
      <c r="H36" s="179">
        <f t="shared" si="2"/>
        <v>0.18484248706752987</v>
      </c>
      <c r="I36" s="106">
        <f>SUM(I6:I35)</f>
        <v>7754.325279000077</v>
      </c>
      <c r="J36" s="179">
        <f t="shared" si="3"/>
        <v>0.20305288997081888</v>
      </c>
      <c r="K36" s="106">
        <f t="shared" ref="K36:L36" si="5">SUM(K6:K35)</f>
        <v>0</v>
      </c>
      <c r="L36" s="106">
        <f t="shared" si="5"/>
        <v>0</v>
      </c>
      <c r="M36" s="107">
        <f t="shared" si="0"/>
        <v>3794.2715953333595</v>
      </c>
      <c r="N36" s="227">
        <f t="shared" si="1"/>
        <v>0.51876068320537927</v>
      </c>
      <c r="P36" s="112"/>
    </row>
    <row r="37" spans="1:16" s="50" customFormat="1" thickTop="1">
      <c r="A37" s="49" t="s">
        <v>43</v>
      </c>
      <c r="B37" s="108"/>
      <c r="C37" s="108"/>
      <c r="D37" s="109"/>
      <c r="E37" s="108"/>
      <c r="F37" s="108"/>
      <c r="G37" s="109"/>
      <c r="H37" s="177"/>
      <c r="I37" s="109"/>
      <c r="J37" s="177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5</v>
      </c>
      <c r="B38" s="110"/>
      <c r="C38" s="110"/>
      <c r="D38" s="110"/>
      <c r="E38" s="110"/>
      <c r="F38" s="108"/>
      <c r="G38" s="108"/>
      <c r="H38" s="178"/>
      <c r="I38" s="111"/>
      <c r="J38" s="178"/>
      <c r="K38" s="111"/>
      <c r="L38" s="109"/>
      <c r="M38" s="110"/>
      <c r="N38" s="98">
        <f>Data!$W$2</f>
        <v>42773.910534641203</v>
      </c>
    </row>
    <row r="39" spans="1:16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78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K40" s="112"/>
      <c r="L40" s="112"/>
      <c r="M40" s="112"/>
      <c r="N40" s="228"/>
    </row>
    <row r="41" spans="1:16" s="32" customFormat="1">
      <c r="A41" s="75" t="s">
        <v>118</v>
      </c>
      <c r="B41" s="113"/>
      <c r="C41" s="113"/>
      <c r="D41" s="113"/>
      <c r="E41" s="113"/>
      <c r="F41" s="113"/>
      <c r="G41" s="113"/>
      <c r="H41" s="51"/>
      <c r="I41" s="113"/>
      <c r="J41" s="51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51"/>
      <c r="K42" s="113"/>
      <c r="L42" s="113"/>
      <c r="M42" s="113"/>
      <c r="N42" s="221"/>
    </row>
    <row r="43" spans="1:16" s="32" customFormat="1">
      <c r="A43" s="222" t="s">
        <v>3</v>
      </c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78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s="32" customFormat="1" ht="12.75" thickBot="1">
      <c r="A44" s="223"/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8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 s="32" customFormat="1">
      <c r="A45" s="1" t="s">
        <v>144</v>
      </c>
      <c r="B45" s="92">
        <v>88.933249000000103</v>
      </c>
      <c r="C45" s="117">
        <v>233.13310300000299</v>
      </c>
      <c r="D45" s="118">
        <v>239.89976500000279</v>
      </c>
      <c r="E45" s="118">
        <v>250.59974200000201</v>
      </c>
      <c r="F45" s="93">
        <v>270.85528633333598</v>
      </c>
      <c r="G45" s="92">
        <f>SUMIFS(Data!$S:$S,Data!$B:$B,Data!$X3,Data!$E:$E,$A45,Data!$C:$C,1,Data!$O:$O,"Y")</f>
        <v>101.9332320000002</v>
      </c>
      <c r="H45" s="224">
        <f t="shared" ref="H45:H55" si="6">IF(B45=0,"-",(G45-B45)/B45)</f>
        <v>0.14617685900579303</v>
      </c>
      <c r="I45" s="117">
        <f>SUMIFS(Data!$S:$S,Data!$B:$B,Data!$X$3,Data!$E:$E,$A45,Data!$C:$C,2,Data!$O:$O,"Y")</f>
        <v>222.366452000001</v>
      </c>
      <c r="J45" s="224">
        <f t="shared" ref="J45:J55" si="7">IF(C45=0,"-",(I45-C45)/C45)</f>
        <v>-4.6182420520529198E-2</v>
      </c>
      <c r="K45" s="118"/>
      <c r="L45" s="118"/>
      <c r="M45" s="122">
        <f t="shared" ref="M45:M55" si="8">(G45+I45+K45+L45)/3</f>
        <v>108.09989466666707</v>
      </c>
      <c r="N45" s="229">
        <f t="shared" ref="N45:N55" si="9">IF(F45=0,0,M45/F45)</f>
        <v>0.39910572221075563</v>
      </c>
    </row>
    <row r="46" spans="1:16" s="32" customFormat="1">
      <c r="A46" s="46" t="s">
        <v>172</v>
      </c>
      <c r="B46" s="119">
        <v>13.466653000000001</v>
      </c>
      <c r="C46" s="117">
        <v>19.999979</v>
      </c>
      <c r="D46" s="117">
        <v>17.066646999999989</v>
      </c>
      <c r="E46" s="117">
        <v>21.299976999999998</v>
      </c>
      <c r="F46" s="94">
        <v>23.944418666666664</v>
      </c>
      <c r="G46" s="95">
        <f>SUMIFS(Data!$S:$S,Data!$B:$B,Data!$X3,Data!$E:$E,$A46,Data!$C:$C,1,Data!$O:$O,"Y")</f>
        <v>18.599982000000001</v>
      </c>
      <c r="H46" s="30">
        <f t="shared" si="6"/>
        <v>0.38118818387909748</v>
      </c>
      <c r="I46" s="117">
        <f>SUMIFS(Data!$S:$S,Data!$B:$B,Data!$X$3,Data!$E:$E,$A46,Data!$C:$C,2,Data!$O:$O,"Y")</f>
        <v>41.199961999999999</v>
      </c>
      <c r="J46" s="30">
        <f t="shared" si="7"/>
        <v>1.0600002630002761</v>
      </c>
      <c r="K46" s="117"/>
      <c r="L46" s="117"/>
      <c r="M46" s="123">
        <f t="shared" si="8"/>
        <v>19.933314666666664</v>
      </c>
      <c r="N46" s="230">
        <f t="shared" si="9"/>
        <v>0.83248271524821316</v>
      </c>
    </row>
    <row r="47" spans="1:16" s="32" customFormat="1">
      <c r="A47" s="47" t="s">
        <v>178</v>
      </c>
      <c r="B47" s="232">
        <v>102.39990200000011</v>
      </c>
      <c r="C47" s="233">
        <v>253.13308200000299</v>
      </c>
      <c r="D47" s="233">
        <v>256.96641200000278</v>
      </c>
      <c r="E47" s="233">
        <v>271.89971900000199</v>
      </c>
      <c r="F47" s="234">
        <v>294.79970500000263</v>
      </c>
      <c r="G47" s="235">
        <f>SUM(G45:G46)</f>
        <v>120.5332140000002</v>
      </c>
      <c r="H47" s="11">
        <f t="shared" si="6"/>
        <v>0.17708329447424734</v>
      </c>
      <c r="I47" s="234">
        <f>SUM(I45:I46)</f>
        <v>263.56641400000103</v>
      </c>
      <c r="J47" s="11">
        <f t="shared" si="7"/>
        <v>4.1216785722215175E-2</v>
      </c>
      <c r="K47" s="234">
        <f t="shared" ref="K47:L47" si="10">SUM(K45:K46)</f>
        <v>0</v>
      </c>
      <c r="L47" s="234">
        <f t="shared" si="10"/>
        <v>0</v>
      </c>
      <c r="M47" s="236">
        <f t="shared" si="8"/>
        <v>128.03320933333376</v>
      </c>
      <c r="N47" s="237">
        <f t="shared" si="9"/>
        <v>0.43430575798348448</v>
      </c>
    </row>
    <row r="48" spans="1:16" s="32" customFormat="1">
      <c r="A48" s="46" t="s">
        <v>62</v>
      </c>
      <c r="B48" s="119">
        <v>518.73276499998894</v>
      </c>
      <c r="C48" s="117">
        <v>1087.6387990000601</v>
      </c>
      <c r="D48" s="117">
        <v>1008.9255350000432</v>
      </c>
      <c r="E48" s="117">
        <v>1079.7521320000401</v>
      </c>
      <c r="F48" s="94">
        <v>1231.683077000044</v>
      </c>
      <c r="G48" s="95">
        <f>SUMIFS(Data!$S:$S,Data!$B:$B,Data!$X3,Data!$E:$E,$A48,Data!$C:$C,1,Data!$O:$O,"Y")</f>
        <v>501.23277699999596</v>
      </c>
      <c r="H48" s="30">
        <f t="shared" si="6"/>
        <v>-3.3736037475853978E-2</v>
      </c>
      <c r="I48" s="117">
        <f>SUMIFS(Data!$S:$S,Data!$B:$B,Data!$X$3,Data!$E:$E,$A48,Data!$C:$C,2,Data!$O:$O,"Y")</f>
        <v>1048.6455330000331</v>
      </c>
      <c r="J48" s="30">
        <f t="shared" si="7"/>
        <v>-3.5851301034751752E-2</v>
      </c>
      <c r="K48" s="117"/>
      <c r="L48" s="117"/>
      <c r="M48" s="123">
        <f t="shared" si="8"/>
        <v>516.62610333334305</v>
      </c>
      <c r="N48" s="230">
        <f t="shared" si="9"/>
        <v>0.41944726933462984</v>
      </c>
    </row>
    <row r="49" spans="1:14" s="32" customFormat="1">
      <c r="A49" s="46" t="s">
        <v>147</v>
      </c>
      <c r="B49" s="119">
        <v>329.02632199999999</v>
      </c>
      <c r="C49" s="117">
        <v>633.23933900000202</v>
      </c>
      <c r="D49" s="117">
        <v>615.09935799999994</v>
      </c>
      <c r="E49" s="117">
        <v>613.36602099999902</v>
      </c>
      <c r="F49" s="94">
        <v>730.24368000000038</v>
      </c>
      <c r="G49" s="95">
        <f>SUMIFS(Data!$S:$S,Data!$B:$B,Data!$X3,Data!$E:$E,$A49,Data!$C:$C,1,Data!$O:$O,"Y")</f>
        <v>276.199701</v>
      </c>
      <c r="H49" s="30">
        <f t="shared" si="6"/>
        <v>-0.16055439175471192</v>
      </c>
      <c r="I49" s="117">
        <f>SUMIFS(Data!$S:$S,Data!$B:$B,Data!$X$3,Data!$E:$E,$A49,Data!$C:$C,2,Data!$O:$O,"Y")</f>
        <v>590.00605699999301</v>
      </c>
      <c r="J49" s="30">
        <f t="shared" si="7"/>
        <v>-6.8273209412861316E-2</v>
      </c>
      <c r="K49" s="117"/>
      <c r="L49" s="117"/>
      <c r="M49" s="123">
        <f t="shared" si="8"/>
        <v>288.73525266666434</v>
      </c>
      <c r="N49" s="230">
        <f t="shared" si="9"/>
        <v>0.39539575702546881</v>
      </c>
    </row>
    <row r="50" spans="1:14" s="32" customFormat="1">
      <c r="A50" s="46" t="s">
        <v>148</v>
      </c>
      <c r="B50" s="95">
        <v>202.18649199999999</v>
      </c>
      <c r="C50" s="117">
        <v>274.47974500000299</v>
      </c>
      <c r="D50" s="117">
        <v>268.57976300000234</v>
      </c>
      <c r="E50" s="117">
        <v>293.83306900000099</v>
      </c>
      <c r="F50" s="94">
        <v>346.35968966666877</v>
      </c>
      <c r="G50" s="95">
        <f>SUMIFS(Data!$S:$S,Data!$B:$B,Data!$X3,Data!$E:$E,$A50,Data!$C:$C,1,Data!$O:$O,"Y")</f>
        <v>126.8665350000004</v>
      </c>
      <c r="H50" s="30">
        <f t="shared" si="6"/>
        <v>-0.37252714686794997</v>
      </c>
      <c r="I50" s="117">
        <f>SUMIFS(Data!$S:$S,Data!$B:$B,Data!$X$3,Data!$E:$E,$A50,Data!$C:$C,2,Data!$O:$O,"Y")</f>
        <v>254.05308100000002</v>
      </c>
      <c r="J50" s="30">
        <f t="shared" si="7"/>
        <v>-7.4419567826408281E-2</v>
      </c>
      <c r="K50" s="117"/>
      <c r="L50" s="117"/>
      <c r="M50" s="123">
        <f t="shared" si="8"/>
        <v>126.97320533333347</v>
      </c>
      <c r="N50" s="230">
        <f t="shared" si="9"/>
        <v>0.36659348394592489</v>
      </c>
    </row>
    <row r="51" spans="1:14" s="32" customFormat="1">
      <c r="A51" s="46" t="s">
        <v>173</v>
      </c>
      <c r="B51" s="119"/>
      <c r="C51" s="117"/>
      <c r="D51" s="117"/>
      <c r="E51" s="117"/>
      <c r="F51" s="94">
        <v>0</v>
      </c>
      <c r="G51" s="95">
        <f>SUMIFS(Data!$S:$S,Data!$B:$B,Data!$X3,Data!$E:$E,$A51,Data!$C:$C,1,Data!$O:$O,"Y")</f>
        <v>0</v>
      </c>
      <c r="H51" s="30" t="str">
        <f t="shared" si="6"/>
        <v>-</v>
      </c>
      <c r="I51" s="117">
        <f>SUMIFS(Data!$S:$S,Data!$B:$B,Data!$X$3,Data!$E:$E,$A51,Data!$C:$C,2,Data!$O:$O,"Y")</f>
        <v>0</v>
      </c>
      <c r="J51" s="30" t="str">
        <f t="shared" si="7"/>
        <v>-</v>
      </c>
      <c r="K51" s="117"/>
      <c r="L51" s="117"/>
      <c r="M51" s="123">
        <f t="shared" si="8"/>
        <v>0</v>
      </c>
      <c r="N51" s="230">
        <f t="shared" si="9"/>
        <v>0</v>
      </c>
    </row>
    <row r="52" spans="1:14" s="32" customFormat="1">
      <c r="A52" s="47" t="s">
        <v>179</v>
      </c>
      <c r="B52" s="232">
        <v>1049.945578999989</v>
      </c>
      <c r="C52" s="233">
        <v>1995.3578830000652</v>
      </c>
      <c r="D52" s="233">
        <v>1892.6046560000455</v>
      </c>
      <c r="E52" s="233">
        <v>1986.9512220000399</v>
      </c>
      <c r="F52" s="234">
        <v>2308.2864466667129</v>
      </c>
      <c r="G52" s="235">
        <f>SUM(G48:G51)</f>
        <v>904.29901299999642</v>
      </c>
      <c r="H52" s="11">
        <f t="shared" si="6"/>
        <v>-0.13871820493659523</v>
      </c>
      <c r="I52" s="234">
        <f>SUM(I48:I51)</f>
        <v>1892.7046710000261</v>
      </c>
      <c r="J52" s="11">
        <f t="shared" si="7"/>
        <v>-5.144601521091427E-2</v>
      </c>
      <c r="K52" s="234">
        <f t="shared" ref="K52:L52" si="11">SUM(K48:K51)</f>
        <v>0</v>
      </c>
      <c r="L52" s="234">
        <f t="shared" si="11"/>
        <v>0</v>
      </c>
      <c r="M52" s="236">
        <f t="shared" si="8"/>
        <v>932.33456133334084</v>
      </c>
      <c r="N52" s="237">
        <f t="shared" si="9"/>
        <v>0.40390765309031773</v>
      </c>
    </row>
    <row r="53" spans="1:14" s="32" customFormat="1">
      <c r="A53" s="46" t="s">
        <v>11</v>
      </c>
      <c r="B53" s="95"/>
      <c r="C53" s="117"/>
      <c r="D53" s="117"/>
      <c r="E53" s="117"/>
      <c r="F53" s="94">
        <v>0</v>
      </c>
      <c r="G53" s="95">
        <f>SUMIFS(Data!$S:$S,Data!$B:$B,Data!$X3,Data!$E:$E,$A53,Data!$C:$C,1,Data!$O:$O,"Y")</f>
        <v>0</v>
      </c>
      <c r="H53" s="30" t="str">
        <f t="shared" si="6"/>
        <v>-</v>
      </c>
      <c r="I53" s="218">
        <f>SUMIFS(Data!$S:$S,Data!$B:$B,Data!$X$3,Data!$E:$E,$A53,Data!$C:$C,2,Data!$O:$O,"Y")</f>
        <v>0</v>
      </c>
      <c r="J53" s="30" t="str">
        <f t="shared" si="7"/>
        <v>-</v>
      </c>
      <c r="K53" s="117"/>
      <c r="L53" s="117"/>
      <c r="M53" s="123">
        <f t="shared" si="8"/>
        <v>0</v>
      </c>
      <c r="N53" s="230">
        <f t="shared" si="9"/>
        <v>0</v>
      </c>
    </row>
    <row r="54" spans="1:14" s="32" customFormat="1">
      <c r="A54" s="46" t="s">
        <v>142</v>
      </c>
      <c r="B54" s="119"/>
      <c r="C54" s="117"/>
      <c r="D54" s="117"/>
      <c r="E54" s="117"/>
      <c r="F54" s="94">
        <v>0</v>
      </c>
      <c r="G54" s="95">
        <f>SUMIFS(Data!$S:$S,Data!$B:$B,Data!$X3,Data!$E:$E,$A54,Data!$C:$C,1,Data!$O:$O,"Y")</f>
        <v>0</v>
      </c>
      <c r="H54" s="30" t="str">
        <f t="shared" si="6"/>
        <v>-</v>
      </c>
      <c r="I54" s="218">
        <f>SUMIFS(Data!$S:$S,Data!$B:$B,Data!$X$3,Data!$E:$E,$A54,Data!$C:$C,2,Data!$O:$O,"Y")</f>
        <v>0.66700000000000004</v>
      </c>
      <c r="J54" s="30" t="str">
        <f t="shared" si="7"/>
        <v>-</v>
      </c>
      <c r="K54" s="117"/>
      <c r="L54" s="117"/>
      <c r="M54" s="123">
        <f t="shared" si="8"/>
        <v>0.22233333333333336</v>
      </c>
      <c r="N54" s="230">
        <f t="shared" si="9"/>
        <v>0</v>
      </c>
    </row>
    <row r="55" spans="1:14" s="32" customFormat="1" ht="12.75" thickBot="1">
      <c r="A55" s="48" t="s">
        <v>180</v>
      </c>
      <c r="B55" s="238">
        <v>0</v>
      </c>
      <c r="C55" s="239">
        <v>0</v>
      </c>
      <c r="D55" s="239">
        <v>0</v>
      </c>
      <c r="E55" s="239">
        <v>0</v>
      </c>
      <c r="F55" s="240">
        <v>0</v>
      </c>
      <c r="G55" s="241">
        <f>SUM(G53:G54)</f>
        <v>0</v>
      </c>
      <c r="H55" s="169" t="str">
        <f t="shared" si="6"/>
        <v>-</v>
      </c>
      <c r="I55" s="240">
        <f t="shared" ref="I55:L55" si="12">SUM(I53:I54)</f>
        <v>0.66700000000000004</v>
      </c>
      <c r="J55" s="169" t="str">
        <f t="shared" si="7"/>
        <v>-</v>
      </c>
      <c r="K55" s="240">
        <f t="shared" si="12"/>
        <v>0</v>
      </c>
      <c r="L55" s="239">
        <f t="shared" si="12"/>
        <v>0</v>
      </c>
      <c r="M55" s="242">
        <f t="shared" si="8"/>
        <v>0.22233333333333336</v>
      </c>
      <c r="N55" s="243">
        <f t="shared" si="9"/>
        <v>0</v>
      </c>
    </row>
    <row r="56" spans="1:14" s="53" customFormat="1">
      <c r="H56" s="51"/>
      <c r="I56" s="54"/>
      <c r="J56" s="51"/>
      <c r="N56" s="124"/>
    </row>
    <row r="57" spans="1:14" s="53" customFormat="1">
      <c r="H57" s="51"/>
      <c r="J57" s="51"/>
      <c r="N57" s="231"/>
    </row>
    <row r="58" spans="1:14" s="53" customFormat="1">
      <c r="A58" s="53" t="s">
        <v>105</v>
      </c>
      <c r="F58" s="40"/>
      <c r="G58" s="40"/>
      <c r="H58" s="174"/>
      <c r="I58" s="40"/>
      <c r="J58" s="174"/>
      <c r="K58" s="40"/>
      <c r="L58" s="40"/>
      <c r="N58" s="124"/>
    </row>
    <row r="59" spans="1:14">
      <c r="A59" s="40" t="s">
        <v>119</v>
      </c>
    </row>
    <row r="65" spans="8:14">
      <c r="H65" s="40"/>
      <c r="J65" s="40"/>
      <c r="N65" s="228"/>
    </row>
    <row r="66" spans="8:14">
      <c r="H66" s="40"/>
      <c r="J66" s="40"/>
      <c r="N66" s="228"/>
    </row>
    <row r="67" spans="8:14">
      <c r="H67" s="40"/>
      <c r="J67" s="40"/>
      <c r="N67" s="228"/>
    </row>
    <row r="68" spans="8:14">
      <c r="H68" s="40"/>
      <c r="J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outlinePr summaryBelow="0" summaryRight="0"/>
    <pageSetUpPr fitToPage="1"/>
  </sheetPr>
  <dimension ref="A1:P68"/>
  <sheetViews>
    <sheetView showGridLines="0" zoomScaleNormal="100" zoomScaleSheetLayoutView="106" workbookViewId="0">
      <selection activeCell="D1" sqref="D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9" width="9.7109375" style="40" customWidth="1"/>
    <col min="10" max="10" width="9.7109375" style="174" customWidth="1"/>
    <col min="11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137</v>
      </c>
      <c r="B1" s="79"/>
      <c r="C1" s="79"/>
      <c r="D1" s="79"/>
      <c r="E1" s="79"/>
      <c r="F1" s="79"/>
      <c r="G1" s="79"/>
      <c r="H1" s="172"/>
      <c r="I1" s="79"/>
      <c r="J1" s="172"/>
      <c r="K1" s="79"/>
      <c r="L1" s="79"/>
      <c r="M1" s="79"/>
      <c r="N1" s="221"/>
    </row>
    <row r="2" spans="1:14" s="32" customFormat="1">
      <c r="A2" s="75" t="s">
        <v>79</v>
      </c>
      <c r="B2" s="75"/>
      <c r="C2" s="75"/>
      <c r="D2" s="75"/>
      <c r="E2" s="75"/>
      <c r="F2" s="75"/>
      <c r="G2" s="75"/>
      <c r="H2" s="173"/>
      <c r="I2" s="75"/>
      <c r="J2" s="173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168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>
        <v>0</v>
      </c>
      <c r="C6" s="100">
        <v>5.9999880000000001</v>
      </c>
      <c r="D6" s="100">
        <v>6.0666589999999996</v>
      </c>
      <c r="E6" s="100">
        <v>4.5999939999999997</v>
      </c>
      <c r="F6" s="101">
        <v>5.5555469999999998</v>
      </c>
      <c r="G6" s="100">
        <f>SUMIFS(Data!$S:$S,Data!$B:$B,Data!$X3,Data!$D:$D,$A6,Data!$C:$C,1,Data!$P:$P,"Y")</f>
        <v>0</v>
      </c>
      <c r="H6" s="175" t="str">
        <f>IF(B6=0,"-",(G6-B6)/B6)</f>
        <v>-</v>
      </c>
      <c r="I6" s="100">
        <f>SUMIFS(Data!$S:$S,Data!$B:$B,Data!$X$3,Data!$D:$D,$A6,Data!$C:$C,2,Data!$P:$P,"Y")</f>
        <v>9.7999849999999995</v>
      </c>
      <c r="J6" s="175">
        <f>IF(C6=0,"-",(I6-C6)/C6)</f>
        <v>0.63333410000153323</v>
      </c>
      <c r="K6" s="100"/>
      <c r="L6" s="100"/>
      <c r="M6" s="101">
        <f t="shared" ref="M6:M36" si="0">(G6+I6+K6+L6)/3</f>
        <v>3.2666616666666664</v>
      </c>
      <c r="N6" s="189">
        <f t="shared" ref="N6:N35" si="1">M6/F6</f>
        <v>0.58800000552000842</v>
      </c>
    </row>
    <row r="7" spans="1:14">
      <c r="A7" s="41" t="s">
        <v>34</v>
      </c>
      <c r="B7" s="102">
        <v>0</v>
      </c>
      <c r="C7" s="103">
        <v>1798.7448190001601</v>
      </c>
      <c r="D7" s="103">
        <v>1804.0715400001618</v>
      </c>
      <c r="E7" s="103">
        <v>1739.8116430001201</v>
      </c>
      <c r="F7" s="104">
        <v>1780.8760006668138</v>
      </c>
      <c r="G7" s="103">
        <f>SUMIFS(Data!$S:$S,Data!$B:$B,Data!$X3,Data!$D:$D,$A7,Data!$C:$C,1,Data!$P:$P,"Y")</f>
        <v>0</v>
      </c>
      <c r="H7" s="176" t="str">
        <f t="shared" ref="H7:H36" si="2">IF(B7=0,"-",(G7-B7)/B7)</f>
        <v>-</v>
      </c>
      <c r="I7" s="103">
        <f>SUMIFS(Data!$S:$S,Data!$B:$B,Data!$X$3,Data!$D:$D,$A7,Data!$C:$C,2,Data!$P:$P,"Y")</f>
        <v>1970.8979950000648</v>
      </c>
      <c r="J7" s="176">
        <f t="shared" ref="J7:J36" si="3">IF(C7=0,"-",(I7-C7)/C7)</f>
        <v>9.5707392277909004E-2</v>
      </c>
      <c r="K7" s="103"/>
      <c r="L7" s="103"/>
      <c r="M7" s="104">
        <f t="shared" si="0"/>
        <v>656.96599833335495</v>
      </c>
      <c r="N7" s="188">
        <f t="shared" si="1"/>
        <v>0.36890047262547593</v>
      </c>
    </row>
    <row r="8" spans="1:14">
      <c r="A8" s="42" t="s">
        <v>33</v>
      </c>
      <c r="B8" s="99">
        <v>0</v>
      </c>
      <c r="C8" s="100">
        <v>61.866585000000299</v>
      </c>
      <c r="D8" s="100">
        <v>61.999924000000249</v>
      </c>
      <c r="E8" s="100">
        <v>59.066593000000204</v>
      </c>
      <c r="F8" s="101">
        <v>60.977700666666919</v>
      </c>
      <c r="G8" s="100">
        <f>SUMIFS(Data!$S:$S,Data!$B:$B,Data!$X3,Data!$D:$D,$A8,Data!$C:$C,1,Data!$P:$P,"Y")</f>
        <v>0</v>
      </c>
      <c r="H8" s="175" t="str">
        <f t="shared" si="2"/>
        <v>-</v>
      </c>
      <c r="I8" s="100">
        <f>SUMIFS(Data!$S:$S,Data!$B:$B,Data!$X$3,Data!$D:$D,$A8,Data!$C:$C,2,Data!$P:$P,"Y")</f>
        <v>88.266567000000194</v>
      </c>
      <c r="J8" s="175">
        <f t="shared" si="3"/>
        <v>0.42672441027736974</v>
      </c>
      <c r="K8" s="100"/>
      <c r="L8" s="100"/>
      <c r="M8" s="101">
        <f t="shared" si="0"/>
        <v>29.422189000000063</v>
      </c>
      <c r="N8" s="189">
        <f t="shared" si="1"/>
        <v>0.48250735397249112</v>
      </c>
    </row>
    <row r="9" spans="1:14">
      <c r="A9" s="41" t="s">
        <v>32</v>
      </c>
      <c r="B9" s="102">
        <v>0</v>
      </c>
      <c r="C9" s="103">
        <v>338.82629899999898</v>
      </c>
      <c r="D9" s="103">
        <v>341.62628699999891</v>
      </c>
      <c r="E9" s="103">
        <v>330.33963899999901</v>
      </c>
      <c r="F9" s="104">
        <v>336.9307416666656</v>
      </c>
      <c r="G9" s="103">
        <f>SUMIFS(Data!$S:$S,Data!$B:$B,Data!$X3,Data!$D:$D,$A9,Data!$C:$C,1,Data!$P:$P,"Y")</f>
        <v>0</v>
      </c>
      <c r="H9" s="176" t="str">
        <f t="shared" si="2"/>
        <v>-</v>
      </c>
      <c r="I9" s="103">
        <f>SUMIFS(Data!$S:$S,Data!$B:$B,Data!$X$3,Data!$D:$D,$A9,Data!$C:$C,2,Data!$P:$P,"Y")</f>
        <v>373.68626800000021</v>
      </c>
      <c r="J9" s="176">
        <f t="shared" si="3"/>
        <v>0.10288448418226631</v>
      </c>
      <c r="K9" s="103"/>
      <c r="L9" s="103"/>
      <c r="M9" s="104">
        <f t="shared" si="0"/>
        <v>124.5620893333334</v>
      </c>
      <c r="N9" s="188">
        <f t="shared" si="1"/>
        <v>0.3696964210424169</v>
      </c>
    </row>
    <row r="10" spans="1:14">
      <c r="A10" s="42" t="s">
        <v>31</v>
      </c>
      <c r="B10" s="99">
        <v>0</v>
      </c>
      <c r="C10" s="100">
        <v>492.13286099999101</v>
      </c>
      <c r="D10" s="100">
        <v>512.86617199998955</v>
      </c>
      <c r="E10" s="100">
        <v>463.999542999992</v>
      </c>
      <c r="F10" s="101">
        <v>489.66619199999082</v>
      </c>
      <c r="G10" s="100">
        <f>SUMIFS(Data!$S:$S,Data!$B:$B,Data!$X3,Data!$D:$D,$A10,Data!$C:$C,1,Data!$P:$P,"Y")</f>
        <v>0</v>
      </c>
      <c r="H10" s="175" t="str">
        <f t="shared" si="2"/>
        <v>-</v>
      </c>
      <c r="I10" s="100">
        <f>SUMIFS(Data!$S:$S,Data!$B:$B,Data!$X$3,Data!$D:$D,$A10,Data!$C:$C,2,Data!$P:$P,"Y")</f>
        <v>564.99944699999412</v>
      </c>
      <c r="J10" s="175">
        <f t="shared" si="3"/>
        <v>0.14806283378830182</v>
      </c>
      <c r="K10" s="100"/>
      <c r="L10" s="100"/>
      <c r="M10" s="101">
        <f t="shared" si="0"/>
        <v>188.33314899999803</v>
      </c>
      <c r="N10" s="189">
        <f t="shared" si="1"/>
        <v>0.38461538100225134</v>
      </c>
    </row>
    <row r="11" spans="1:14">
      <c r="A11" s="41" t="s">
        <v>30</v>
      </c>
      <c r="B11" s="102">
        <v>0</v>
      </c>
      <c r="C11" s="103">
        <v>364.13289599999803</v>
      </c>
      <c r="D11" s="103">
        <v>351.06628799999862</v>
      </c>
      <c r="E11" s="103">
        <v>341.66629799999799</v>
      </c>
      <c r="F11" s="104">
        <v>352.28849399999825</v>
      </c>
      <c r="G11" s="103">
        <f>SUMIFS(Data!$S:$S,Data!$B:$B,Data!$X3,Data!$D:$D,$A11,Data!$C:$C,1,Data!$P:$P,"Y")</f>
        <v>0</v>
      </c>
      <c r="H11" s="176" t="str">
        <f t="shared" si="2"/>
        <v>-</v>
      </c>
      <c r="I11" s="103">
        <f>SUMIFS(Data!$S:$S,Data!$B:$B,Data!$X$3,Data!$D:$D,$A11,Data!$C:$C,2,Data!$P:$P,"Y")</f>
        <v>384.59955200000098</v>
      </c>
      <c r="J11" s="176">
        <f t="shared" si="3"/>
        <v>5.6206555971265684E-2</v>
      </c>
      <c r="K11" s="103"/>
      <c r="L11" s="103"/>
      <c r="M11" s="104">
        <f t="shared" si="0"/>
        <v>128.199850666667</v>
      </c>
      <c r="N11" s="188">
        <f t="shared" si="1"/>
        <v>0.36390586933749713</v>
      </c>
    </row>
    <row r="12" spans="1:14">
      <c r="A12" s="42" t="s">
        <v>29</v>
      </c>
      <c r="B12" s="99">
        <v>0</v>
      </c>
      <c r="C12" s="100">
        <v>1843.29115300013</v>
      </c>
      <c r="D12" s="100">
        <v>1761.2377980001202</v>
      </c>
      <c r="E12" s="100">
        <v>1644.3712680001199</v>
      </c>
      <c r="F12" s="101">
        <v>1749.6334063334568</v>
      </c>
      <c r="G12" s="100">
        <f>SUMIFS(Data!$S:$S,Data!$B:$B,Data!$X3,Data!$D:$D,$A12,Data!$C:$C,1,Data!$P:$P,"Y")</f>
        <v>0</v>
      </c>
      <c r="H12" s="175" t="str">
        <f t="shared" si="2"/>
        <v>-</v>
      </c>
      <c r="I12" s="100">
        <f>SUMIFS(Data!$S:$S,Data!$B:$B,Data!$X$3,Data!$D:$D,$A12,Data!$C:$C,2,Data!$P:$P,"Y")</f>
        <v>1994.6375560000909</v>
      </c>
      <c r="J12" s="175">
        <f t="shared" si="3"/>
        <v>8.2106618237509782E-2</v>
      </c>
      <c r="K12" s="100"/>
      <c r="L12" s="100"/>
      <c r="M12" s="101">
        <f t="shared" si="0"/>
        <v>664.87918533336358</v>
      </c>
      <c r="N12" s="189">
        <f t="shared" si="1"/>
        <v>0.38001056845770265</v>
      </c>
    </row>
    <row r="13" spans="1:14">
      <c r="A13" s="41" t="s">
        <v>28</v>
      </c>
      <c r="B13" s="102">
        <v>0</v>
      </c>
      <c r="C13" s="103">
        <v>56.399937000000101</v>
      </c>
      <c r="D13" s="103">
        <v>57.06659900000011</v>
      </c>
      <c r="E13" s="103">
        <v>49.866605999999997</v>
      </c>
      <c r="F13" s="104">
        <v>54.444380666666738</v>
      </c>
      <c r="G13" s="103">
        <f>SUMIFS(Data!$S:$S,Data!$B:$B,Data!$X3,Data!$D:$D,$A13,Data!$C:$C,1,Data!$P:$P,"Y")</f>
        <v>0</v>
      </c>
      <c r="H13" s="176" t="str">
        <f t="shared" si="2"/>
        <v>-</v>
      </c>
      <c r="I13" s="103">
        <f>SUMIFS(Data!$S:$S,Data!$B:$B,Data!$X$3,Data!$D:$D,$A13,Data!$C:$C,2,Data!$P:$P,"Y")</f>
        <v>82.133234000000101</v>
      </c>
      <c r="J13" s="176">
        <f t="shared" si="3"/>
        <v>0.45626464086298457</v>
      </c>
      <c r="K13" s="103"/>
      <c r="L13" s="103"/>
      <c r="M13" s="104">
        <f t="shared" si="0"/>
        <v>27.3777446666667</v>
      </c>
      <c r="N13" s="188">
        <f t="shared" si="1"/>
        <v>0.50285712375507963</v>
      </c>
    </row>
    <row r="14" spans="1:14">
      <c r="A14" s="42" t="s">
        <v>27</v>
      </c>
      <c r="B14" s="99">
        <v>0</v>
      </c>
      <c r="C14" s="100">
        <v>835.60574300002702</v>
      </c>
      <c r="D14" s="100">
        <v>784.31244800002082</v>
      </c>
      <c r="E14" s="100">
        <v>715.75918700001398</v>
      </c>
      <c r="F14" s="101">
        <v>778.55912600002068</v>
      </c>
      <c r="G14" s="100">
        <f>SUMIFS(Data!$S:$S,Data!$B:$B,Data!$X3,Data!$D:$D,$A14,Data!$C:$C,1,Data!$P:$P,"Y")</f>
        <v>0</v>
      </c>
      <c r="H14" s="175" t="str">
        <f t="shared" si="2"/>
        <v>-</v>
      </c>
      <c r="I14" s="100">
        <f>SUMIFS(Data!$S:$S,Data!$B:$B,Data!$X$3,Data!$D:$D,$A14,Data!$C:$C,2,Data!$P:$P,"Y")</f>
        <v>792.73914600000796</v>
      </c>
      <c r="J14" s="175">
        <f t="shared" si="3"/>
        <v>-5.130002678789352E-2</v>
      </c>
      <c r="K14" s="100"/>
      <c r="L14" s="100"/>
      <c r="M14" s="101">
        <f t="shared" si="0"/>
        <v>264.24638200000265</v>
      </c>
      <c r="N14" s="189">
        <f t="shared" si="1"/>
        <v>0.33940438583979249</v>
      </c>
    </row>
    <row r="15" spans="1:14">
      <c r="A15" s="41" t="s">
        <v>26</v>
      </c>
      <c r="B15" s="102">
        <v>0</v>
      </c>
      <c r="C15" s="103">
        <v>564.179420999993</v>
      </c>
      <c r="D15" s="103">
        <v>577.93275699999322</v>
      </c>
      <c r="E15" s="103">
        <v>538.94612899999197</v>
      </c>
      <c r="F15" s="104">
        <v>560.35276899999269</v>
      </c>
      <c r="G15" s="103">
        <f>SUMIFS(Data!$S:$S,Data!$B:$B,Data!$X3,Data!$D:$D,$A15,Data!$C:$C,1,Data!$P:$P,"Y")</f>
        <v>0</v>
      </c>
      <c r="H15" s="176" t="str">
        <f t="shared" si="2"/>
        <v>-</v>
      </c>
      <c r="I15" s="103">
        <f>SUMIFS(Data!$S:$S,Data!$B:$B,Data!$X$3,Data!$D:$D,$A15,Data!$C:$C,2,Data!$P:$P,"Y")</f>
        <v>675.45931399999699</v>
      </c>
      <c r="J15" s="176">
        <f t="shared" si="3"/>
        <v>0.19724202772721372</v>
      </c>
      <c r="K15" s="103"/>
      <c r="L15" s="103"/>
      <c r="M15" s="104">
        <f t="shared" si="0"/>
        <v>225.15310466666566</v>
      </c>
      <c r="N15" s="188">
        <f t="shared" si="1"/>
        <v>0.40180599993906446</v>
      </c>
    </row>
    <row r="16" spans="1:14">
      <c r="A16" s="42" t="s">
        <v>25</v>
      </c>
      <c r="B16" s="99">
        <v>0</v>
      </c>
      <c r="C16" s="100">
        <v>862.99909500002798</v>
      </c>
      <c r="D16" s="100">
        <v>868.59907900002872</v>
      </c>
      <c r="E16" s="100">
        <v>864.74574400002803</v>
      </c>
      <c r="F16" s="101">
        <v>865.44797266669491</v>
      </c>
      <c r="G16" s="100">
        <f>SUMIFS(Data!$S:$S,Data!$B:$B,Data!$X3,Data!$D:$D,$A16,Data!$C:$C,1,Data!$P:$P,"Y")</f>
        <v>0</v>
      </c>
      <c r="H16" s="175" t="str">
        <f t="shared" si="2"/>
        <v>-</v>
      </c>
      <c r="I16" s="100">
        <f>SUMIFS(Data!$S:$S,Data!$B:$B,Data!$X$3,Data!$D:$D,$A16,Data!$C:$C,2,Data!$P:$P,"Y")</f>
        <v>955.75898499999994</v>
      </c>
      <c r="J16" s="175">
        <f t="shared" si="3"/>
        <v>0.10748550089727377</v>
      </c>
      <c r="K16" s="100"/>
      <c r="L16" s="100"/>
      <c r="M16" s="101">
        <f t="shared" si="0"/>
        <v>318.58632833333331</v>
      </c>
      <c r="N16" s="189">
        <f t="shared" si="1"/>
        <v>0.36811725071315021</v>
      </c>
    </row>
    <row r="17" spans="1:15">
      <c r="A17" s="41" t="s">
        <v>24</v>
      </c>
      <c r="B17" s="102">
        <v>0</v>
      </c>
      <c r="C17" s="103">
        <v>213.49977300000199</v>
      </c>
      <c r="D17" s="103">
        <v>211.66644800000196</v>
      </c>
      <c r="E17" s="103">
        <v>200.59980100000101</v>
      </c>
      <c r="F17" s="104">
        <v>208.58867400000165</v>
      </c>
      <c r="G17" s="103">
        <f>SUMIFS(Data!$S:$S,Data!$B:$B,Data!$X3,Data!$D:$D,$A17,Data!$C:$C,1,Data!$P:$P,"Y")</f>
        <v>0</v>
      </c>
      <c r="H17" s="176" t="str">
        <f t="shared" si="2"/>
        <v>-</v>
      </c>
      <c r="I17" s="103">
        <f>SUMIFS(Data!$S:$S,Data!$B:$B,Data!$X$3,Data!$D:$D,$A17,Data!$C:$C,2,Data!$P:$P,"Y")</f>
        <v>207.26644299999998</v>
      </c>
      <c r="J17" s="176">
        <f t="shared" si="3"/>
        <v>-2.9195956100627588E-2</v>
      </c>
      <c r="K17" s="103"/>
      <c r="L17" s="103"/>
      <c r="M17" s="104">
        <f t="shared" si="0"/>
        <v>69.088814333333332</v>
      </c>
      <c r="N17" s="188">
        <f t="shared" si="1"/>
        <v>0.33122035347582096</v>
      </c>
    </row>
    <row r="18" spans="1:15">
      <c r="A18" s="42" t="s">
        <v>23</v>
      </c>
      <c r="B18" s="99">
        <v>0</v>
      </c>
      <c r="C18" s="100">
        <v>1260.0053270000799</v>
      </c>
      <c r="D18" s="100">
        <v>1286.7119960000837</v>
      </c>
      <c r="E18" s="100">
        <v>1244.85869600007</v>
      </c>
      <c r="F18" s="101">
        <v>1263.8586730000779</v>
      </c>
      <c r="G18" s="100">
        <f>SUMIFS(Data!$S:$S,Data!$B:$B,Data!$X3,Data!$D:$D,$A18,Data!$C:$C,1,Data!$P:$P,"Y")</f>
        <v>0</v>
      </c>
      <c r="H18" s="175" t="str">
        <f t="shared" si="2"/>
        <v>-</v>
      </c>
      <c r="I18" s="100">
        <f>SUMIFS(Data!$S:$S,Data!$B:$B,Data!$X$3,Data!$D:$D,$A18,Data!$C:$C,2,Data!$P:$P,"Y")</f>
        <v>1431.5051540000329</v>
      </c>
      <c r="J18" s="175">
        <f t="shared" si="3"/>
        <v>0.13611039836496036</v>
      </c>
      <c r="K18" s="100"/>
      <c r="L18" s="100"/>
      <c r="M18" s="101">
        <f t="shared" si="0"/>
        <v>477.16838466667764</v>
      </c>
      <c r="N18" s="189">
        <f t="shared" si="1"/>
        <v>0.37754884692447588</v>
      </c>
    </row>
    <row r="19" spans="1:15">
      <c r="A19" s="41" t="s">
        <v>22</v>
      </c>
      <c r="B19" s="102">
        <v>0</v>
      </c>
      <c r="C19" s="103">
        <v>1200.0253210000701</v>
      </c>
      <c r="D19" s="103">
        <v>1207.925267000071</v>
      </c>
      <c r="E19" s="103">
        <v>1176.6119710000701</v>
      </c>
      <c r="F19" s="104">
        <v>1194.8541863334037</v>
      </c>
      <c r="G19" s="103">
        <f>SUMIFS(Data!$S:$S,Data!$B:$B,Data!$X3,Data!$D:$D,$A19,Data!$C:$C,1,Data!$P:$P,"Y")</f>
        <v>0</v>
      </c>
      <c r="H19" s="176" t="str">
        <f t="shared" si="2"/>
        <v>-</v>
      </c>
      <c r="I19" s="103">
        <f>SUMIFS(Data!$S:$S,Data!$B:$B,Data!$X$3,Data!$D:$D,$A19,Data!$C:$C,2,Data!$P:$P,"Y")</f>
        <v>1384.2984560000612</v>
      </c>
      <c r="J19" s="176">
        <f t="shared" si="3"/>
        <v>0.15355770563776319</v>
      </c>
      <c r="K19" s="103"/>
      <c r="L19" s="103"/>
      <c r="M19" s="104">
        <f t="shared" si="0"/>
        <v>461.43281866668707</v>
      </c>
      <c r="N19" s="188">
        <f t="shared" si="1"/>
        <v>0.38618337194989927</v>
      </c>
    </row>
    <row r="20" spans="1:15">
      <c r="A20" s="42" t="s">
        <v>21</v>
      </c>
      <c r="B20" s="99">
        <v>0</v>
      </c>
      <c r="C20" s="100">
        <v>17.866648000000001</v>
      </c>
      <c r="D20" s="100">
        <v>16.799981999999989</v>
      </c>
      <c r="E20" s="100">
        <v>20.599975000000001</v>
      </c>
      <c r="F20" s="101">
        <v>18.422201666666663</v>
      </c>
      <c r="G20" s="100">
        <f>SUMIFS(Data!$S:$S,Data!$B:$B,Data!$X3,Data!$D:$D,$A20,Data!$C:$C,1,Data!$P:$P,"Y")</f>
        <v>0</v>
      </c>
      <c r="H20" s="175" t="str">
        <f t="shared" si="2"/>
        <v>-</v>
      </c>
      <c r="I20" s="100">
        <f>SUMIFS(Data!$S:$S,Data!$B:$B,Data!$X$3,Data!$D:$D,$A20,Data!$C:$C,2,Data!$P:$P,"Y")</f>
        <v>58.733270000000196</v>
      </c>
      <c r="J20" s="175">
        <f t="shared" si="3"/>
        <v>2.2873133225661686</v>
      </c>
      <c r="K20" s="100"/>
      <c r="L20" s="100"/>
      <c r="M20" s="101">
        <f t="shared" si="0"/>
        <v>19.577756666666733</v>
      </c>
      <c r="N20" s="189">
        <f t="shared" si="1"/>
        <v>1.0627262159490385</v>
      </c>
    </row>
    <row r="21" spans="1:15">
      <c r="A21" s="41" t="s">
        <v>20</v>
      </c>
      <c r="B21" s="102">
        <v>0</v>
      </c>
      <c r="C21" s="103">
        <v>312.866308</v>
      </c>
      <c r="D21" s="103">
        <v>314.9263100000004</v>
      </c>
      <c r="E21" s="103">
        <v>291.91298999999998</v>
      </c>
      <c r="F21" s="104">
        <v>306.56853600000017</v>
      </c>
      <c r="G21" s="103">
        <f>SUMIFS(Data!$S:$S,Data!$B:$B,Data!$X3,Data!$D:$D,$A21,Data!$C:$C,1,Data!$P:$P,"Y")</f>
        <v>0</v>
      </c>
      <c r="H21" s="176" t="str">
        <f t="shared" si="2"/>
        <v>-</v>
      </c>
      <c r="I21" s="103">
        <f>SUMIFS(Data!$S:$S,Data!$B:$B,Data!$X$3,Data!$D:$D,$A21,Data!$C:$C,2,Data!$P:$P,"Y")</f>
        <v>370.63290500000204</v>
      </c>
      <c r="J21" s="176">
        <f t="shared" si="3"/>
        <v>0.18463668194020444</v>
      </c>
      <c r="K21" s="103"/>
      <c r="L21" s="103"/>
      <c r="M21" s="104">
        <f t="shared" si="0"/>
        <v>123.54430166666735</v>
      </c>
      <c r="N21" s="188">
        <f t="shared" si="1"/>
        <v>0.40299080681478444</v>
      </c>
    </row>
    <row r="22" spans="1:15">
      <c r="A22" s="42" t="s">
        <v>19</v>
      </c>
      <c r="B22" s="99">
        <v>0</v>
      </c>
      <c r="C22" s="100">
        <v>704.75927700000796</v>
      </c>
      <c r="D22" s="100">
        <v>722.33927600000993</v>
      </c>
      <c r="E22" s="100">
        <v>691.33263200000897</v>
      </c>
      <c r="F22" s="101">
        <v>706.14372833334221</v>
      </c>
      <c r="G22" s="100">
        <f>SUMIFS(Data!$S:$S,Data!$B:$B,Data!$X3,Data!$D:$D,$A22,Data!$C:$C,1,Data!$P:$P,"Y")</f>
        <v>0</v>
      </c>
      <c r="H22" s="175" t="str">
        <f t="shared" si="2"/>
        <v>-</v>
      </c>
      <c r="I22" s="100">
        <f>SUMIFS(Data!$S:$S,Data!$B:$B,Data!$X$3,Data!$D:$D,$A22,Data!$C:$C,2,Data!$P:$P,"Y")</f>
        <v>799.38584499999797</v>
      </c>
      <c r="J22" s="175">
        <f t="shared" si="3"/>
        <v>0.13426792819640876</v>
      </c>
      <c r="K22" s="100"/>
      <c r="L22" s="100"/>
      <c r="M22" s="101">
        <f t="shared" si="0"/>
        <v>266.46194833333266</v>
      </c>
      <c r="N22" s="189">
        <f t="shared" si="1"/>
        <v>0.37734803502715047</v>
      </c>
    </row>
    <row r="23" spans="1:15">
      <c r="A23" s="41" t="s">
        <v>18</v>
      </c>
      <c r="B23" s="102">
        <v>0</v>
      </c>
      <c r="C23" s="103">
        <v>290.713004000002</v>
      </c>
      <c r="D23" s="103">
        <v>293.25968500000158</v>
      </c>
      <c r="E23" s="103">
        <v>277.28637200000202</v>
      </c>
      <c r="F23" s="104">
        <v>287.08635366666857</v>
      </c>
      <c r="G23" s="103">
        <f>SUMIFS(Data!$S:$S,Data!$B:$B,Data!$X3,Data!$D:$D,$A23,Data!$C:$C,1,Data!$P:$P,"Y")</f>
        <v>0</v>
      </c>
      <c r="H23" s="176" t="str">
        <f t="shared" si="2"/>
        <v>-</v>
      </c>
      <c r="I23" s="103">
        <f>SUMIFS(Data!$S:$S,Data!$B:$B,Data!$X$3,Data!$D:$D,$A23,Data!$C:$C,2,Data!$P:$P,"Y")</f>
        <v>280.113024</v>
      </c>
      <c r="J23" s="176">
        <f t="shared" si="3"/>
        <v>-3.646200842120545E-2</v>
      </c>
      <c r="K23" s="103"/>
      <c r="L23" s="103"/>
      <c r="M23" s="104">
        <f t="shared" si="0"/>
        <v>93.371008000000003</v>
      </c>
      <c r="N23" s="188">
        <f t="shared" si="1"/>
        <v>0.32523666418645453</v>
      </c>
    </row>
    <row r="24" spans="1:15">
      <c r="A24" s="42" t="s">
        <v>17</v>
      </c>
      <c r="B24" s="99">
        <v>0</v>
      </c>
      <c r="C24" s="100">
        <v>1532.3317440001199</v>
      </c>
      <c r="D24" s="100">
        <v>1502.5317780001139</v>
      </c>
      <c r="E24" s="100">
        <v>1423.9318570000901</v>
      </c>
      <c r="F24" s="101">
        <v>1486.2651263334412</v>
      </c>
      <c r="G24" s="100">
        <f>SUMIFS(Data!$S:$S,Data!$B:$B,Data!$X3,Data!$D:$D,$A24,Data!$C:$C,1,Data!$P:$P,"Y")</f>
        <v>0</v>
      </c>
      <c r="H24" s="175" t="str">
        <f t="shared" si="2"/>
        <v>-</v>
      </c>
      <c r="I24" s="100">
        <f>SUMIFS(Data!$S:$S,Data!$B:$B,Data!$X$3,Data!$D:$D,$A24,Data!$C:$C,2,Data!$P:$P,"Y")</f>
        <v>1611.8650500000533</v>
      </c>
      <c r="J24" s="175">
        <f t="shared" si="3"/>
        <v>5.1903451267225849E-2</v>
      </c>
      <c r="K24" s="100"/>
      <c r="L24" s="100"/>
      <c r="M24" s="101">
        <f t="shared" si="0"/>
        <v>537.28835000001777</v>
      </c>
      <c r="N24" s="189">
        <f t="shared" si="1"/>
        <v>0.36150235949186765</v>
      </c>
    </row>
    <row r="25" spans="1:15">
      <c r="A25" s="41" t="s">
        <v>16</v>
      </c>
      <c r="B25" s="102">
        <v>0</v>
      </c>
      <c r="C25" s="103">
        <v>125.733206</v>
      </c>
      <c r="D25" s="103">
        <v>100.09989700000008</v>
      </c>
      <c r="E25" s="103">
        <v>103.43322999999999</v>
      </c>
      <c r="F25" s="104">
        <v>109.75544433333336</v>
      </c>
      <c r="G25" s="103">
        <f>SUMIFS(Data!$S:$S,Data!$B:$B,Data!$X3,Data!$D:$D,$A25,Data!$C:$C,1,Data!$P:$P,"Y")</f>
        <v>0</v>
      </c>
      <c r="H25" s="176" t="str">
        <f t="shared" si="2"/>
        <v>-</v>
      </c>
      <c r="I25" s="103">
        <f>SUMIFS(Data!$S:$S,Data!$B:$B,Data!$X$3,Data!$D:$D,$A25,Data!$C:$C,2,Data!$P:$P,"Y")</f>
        <v>113.6665510000002</v>
      </c>
      <c r="J25" s="176">
        <f t="shared" si="3"/>
        <v>-9.5970311931756508E-2</v>
      </c>
      <c r="K25" s="103"/>
      <c r="L25" s="103"/>
      <c r="M25" s="104">
        <f t="shared" si="0"/>
        <v>37.888850333333401</v>
      </c>
      <c r="N25" s="188">
        <f t="shared" si="1"/>
        <v>0.34521157983072681</v>
      </c>
      <c r="O25" s="44"/>
    </row>
    <row r="26" spans="1:15">
      <c r="A26" s="42" t="s">
        <v>15</v>
      </c>
      <c r="B26" s="99">
        <v>3</v>
      </c>
      <c r="C26" s="100">
        <v>756.82588300001703</v>
      </c>
      <c r="D26" s="100">
        <v>745.09920900001441</v>
      </c>
      <c r="E26" s="100">
        <v>692.40593500000898</v>
      </c>
      <c r="F26" s="101">
        <v>732.44367566668006</v>
      </c>
      <c r="G26" s="100">
        <f>SUMIFS(Data!$S:$S,Data!$B:$B,Data!$X3,Data!$D:$D,$A26,Data!$C:$C,1,Data!$P:$P,"Y")</f>
        <v>0.79999900000000002</v>
      </c>
      <c r="H26" s="175">
        <f t="shared" si="2"/>
        <v>-0.73333366666666666</v>
      </c>
      <c r="I26" s="100">
        <f>SUMIFS(Data!$S:$S,Data!$B:$B,Data!$X$3,Data!$D:$D,$A26,Data!$C:$C,2,Data!$P:$P,"Y")</f>
        <v>933.95237500000621</v>
      </c>
      <c r="J26" s="175">
        <f t="shared" si="3"/>
        <v>0.2340386289351909</v>
      </c>
      <c r="K26" s="100"/>
      <c r="L26" s="100"/>
      <c r="M26" s="101">
        <f t="shared" si="0"/>
        <v>311.58412466666874</v>
      </c>
      <c r="N26" s="189">
        <f t="shared" si="1"/>
        <v>0.42540352933358416</v>
      </c>
    </row>
    <row r="27" spans="1:15">
      <c r="A27" s="41" t="s">
        <v>14</v>
      </c>
      <c r="B27" s="102">
        <v>0</v>
      </c>
      <c r="C27" s="103">
        <v>189.27312500000099</v>
      </c>
      <c r="D27" s="103">
        <v>179.97979800000115</v>
      </c>
      <c r="E27" s="103">
        <v>178.38646500000101</v>
      </c>
      <c r="F27" s="104">
        <v>182.54646266666774</v>
      </c>
      <c r="G27" s="103">
        <f>SUMIFS(Data!$S:$S,Data!$B:$B,Data!$X3,Data!$D:$D,$A27,Data!$C:$C,1,Data!$P:$P,"Y")</f>
        <v>0</v>
      </c>
      <c r="H27" s="176" t="str">
        <f t="shared" si="2"/>
        <v>-</v>
      </c>
      <c r="I27" s="103">
        <f>SUMIFS(Data!$S:$S,Data!$B:$B,Data!$X$3,Data!$D:$D,$A27,Data!$C:$C,2,Data!$P:$P,"Y")</f>
        <v>241.26640600000002</v>
      </c>
      <c r="J27" s="176">
        <f t="shared" si="3"/>
        <v>0.27469975465348689</v>
      </c>
      <c r="K27" s="103"/>
      <c r="L27" s="103"/>
      <c r="M27" s="104">
        <f t="shared" si="0"/>
        <v>80.422135333333344</v>
      </c>
      <c r="N27" s="188">
        <f t="shared" si="1"/>
        <v>0.44055707329801963</v>
      </c>
    </row>
    <row r="28" spans="1:15">
      <c r="A28" s="42" t="s">
        <v>13</v>
      </c>
      <c r="B28" s="99">
        <v>0</v>
      </c>
      <c r="C28" s="100">
        <v>502.35270299999098</v>
      </c>
      <c r="D28" s="100">
        <v>470.63942199999224</v>
      </c>
      <c r="E28" s="100">
        <v>454.66603799999098</v>
      </c>
      <c r="F28" s="101">
        <v>475.88605433332469</v>
      </c>
      <c r="G28" s="100">
        <f>SUMIFS(Data!$S:$S,Data!$B:$B,Data!$X3,Data!$D:$D,$A28,Data!$C:$C,1,Data!$P:$P,"Y")</f>
        <v>0</v>
      </c>
      <c r="H28" s="175" t="str">
        <f t="shared" si="2"/>
        <v>-</v>
      </c>
      <c r="I28" s="100">
        <f>SUMIFS(Data!$S:$S,Data!$B:$B,Data!$X$3,Data!$D:$D,$A28,Data!$C:$C,2,Data!$P:$P,"Y")</f>
        <v>469.91943900000399</v>
      </c>
      <c r="J28" s="175">
        <f t="shared" si="3"/>
        <v>-6.4562734123454243E-2</v>
      </c>
      <c r="K28" s="100"/>
      <c r="L28" s="100"/>
      <c r="M28" s="101">
        <f t="shared" si="0"/>
        <v>156.63981300000134</v>
      </c>
      <c r="N28" s="189">
        <f t="shared" si="1"/>
        <v>0.3291540308308471</v>
      </c>
    </row>
    <row r="29" spans="1:15">
      <c r="A29" s="41" t="s">
        <v>12</v>
      </c>
      <c r="B29" s="102">
        <v>0</v>
      </c>
      <c r="C29" s="103">
        <v>896.39907600003403</v>
      </c>
      <c r="D29" s="103">
        <v>890.13240900003314</v>
      </c>
      <c r="E29" s="103">
        <v>843.53247100002795</v>
      </c>
      <c r="F29" s="104">
        <v>876.68798533336519</v>
      </c>
      <c r="G29" s="103">
        <f>SUMIFS(Data!$S:$S,Data!$B:$B,Data!$X3,Data!$D:$D,$A29,Data!$C:$C,1,Data!$P:$P,"Y")</f>
        <v>0</v>
      </c>
      <c r="H29" s="176" t="str">
        <f t="shared" si="2"/>
        <v>-</v>
      </c>
      <c r="I29" s="103">
        <f>SUMIFS(Data!$S:$S,Data!$B:$B,Data!$X$3,Data!$D:$D,$A29,Data!$C:$C,2,Data!$P:$P,"Y")</f>
        <v>1019.198964000028</v>
      </c>
      <c r="J29" s="176">
        <f t="shared" si="3"/>
        <v>0.13699243036701805</v>
      </c>
      <c r="K29" s="103"/>
      <c r="L29" s="103"/>
      <c r="M29" s="104">
        <f t="shared" si="0"/>
        <v>339.73298800000936</v>
      </c>
      <c r="N29" s="188">
        <f t="shared" si="1"/>
        <v>0.38751869956427443</v>
      </c>
    </row>
    <row r="30" spans="1:15">
      <c r="A30" s="42" t="s">
        <v>11</v>
      </c>
      <c r="B30" s="99">
        <v>0</v>
      </c>
      <c r="C30" s="100">
        <v>998.41800000000001</v>
      </c>
      <c r="D30" s="100">
        <v>948.11899999999196</v>
      </c>
      <c r="E30" s="100">
        <v>891.69799999999395</v>
      </c>
      <c r="F30" s="101">
        <v>946.07833333332871</v>
      </c>
      <c r="G30" s="100">
        <f>SUMIFS(Data!$S:$S,Data!$B:$B,Data!$X3,Data!$D:$D,$A30,Data!$C:$C,1,Data!$P:$P,"Y")</f>
        <v>0</v>
      </c>
      <c r="H30" s="175" t="str">
        <f t="shared" si="2"/>
        <v>-</v>
      </c>
      <c r="I30" s="100">
        <f>SUMIFS(Data!$S:$S,Data!$B:$B,Data!$X$3,Data!$D:$D,$A30,Data!$C:$C,2,Data!$P:$P,"Y")</f>
        <v>1108.7380000000101</v>
      </c>
      <c r="J30" s="175">
        <f t="shared" si="3"/>
        <v>0.11049480277800486</v>
      </c>
      <c r="K30" s="100"/>
      <c r="L30" s="100"/>
      <c r="M30" s="101">
        <f t="shared" si="0"/>
        <v>369.57933333333671</v>
      </c>
      <c r="N30" s="189">
        <f t="shared" si="1"/>
        <v>0.390643480895703</v>
      </c>
    </row>
    <row r="31" spans="1:15">
      <c r="A31" s="41" t="s">
        <v>10</v>
      </c>
      <c r="B31" s="102">
        <v>0</v>
      </c>
      <c r="C31" s="103">
        <v>782.73699999999997</v>
      </c>
      <c r="D31" s="103">
        <v>750.63099999999997</v>
      </c>
      <c r="E31" s="103">
        <v>750.99099999999896</v>
      </c>
      <c r="F31" s="104">
        <v>761.45299999999963</v>
      </c>
      <c r="G31" s="103">
        <f>SUMIFS(Data!$S:$S,Data!$B:$B,Data!$X3,Data!$D:$D,$A31,Data!$C:$C,1,Data!$P:$P,"Y")</f>
        <v>0</v>
      </c>
      <c r="H31" s="176" t="str">
        <f t="shared" si="2"/>
        <v>-</v>
      </c>
      <c r="I31" s="103">
        <f>SUMIFS(Data!$S:$S,Data!$B:$B,Data!$X$3,Data!$D:$D,$A31,Data!$C:$C,2,Data!$P:$P,"Y")</f>
        <v>778.59000000001697</v>
      </c>
      <c r="J31" s="176">
        <f t="shared" si="3"/>
        <v>-5.2980758543201556E-3</v>
      </c>
      <c r="K31" s="103"/>
      <c r="L31" s="103"/>
      <c r="M31" s="104">
        <f t="shared" si="0"/>
        <v>259.53000000000566</v>
      </c>
      <c r="N31" s="188">
        <f t="shared" si="1"/>
        <v>0.34083521898266311</v>
      </c>
    </row>
    <row r="32" spans="1:15">
      <c r="A32" s="42" t="s">
        <v>9</v>
      </c>
      <c r="B32" s="99">
        <v>0</v>
      </c>
      <c r="C32" s="100">
        <v>146.29982999999999</v>
      </c>
      <c r="D32" s="100">
        <v>139.3198349999999</v>
      </c>
      <c r="E32" s="100">
        <v>134.099839</v>
      </c>
      <c r="F32" s="101">
        <v>139.9065013333333</v>
      </c>
      <c r="G32" s="100">
        <f>SUMIFS(Data!$S:$S,Data!$B:$B,Data!$X3,Data!$D:$D,$A32,Data!$C:$C,1,Data!$P:$P,"Y")</f>
        <v>0</v>
      </c>
      <c r="H32" s="175" t="str">
        <f t="shared" si="2"/>
        <v>-</v>
      </c>
      <c r="I32" s="100">
        <f>SUMIFS(Data!$S:$S,Data!$B:$B,Data!$X$3,Data!$D:$D,$A32,Data!$C:$C,2,Data!$P:$P,"Y")</f>
        <v>168.733148</v>
      </c>
      <c r="J32" s="175">
        <f t="shared" si="3"/>
        <v>0.15333796355060711</v>
      </c>
      <c r="K32" s="100"/>
      <c r="L32" s="100"/>
      <c r="M32" s="101">
        <f t="shared" si="0"/>
        <v>56.244382666666667</v>
      </c>
      <c r="N32" s="189">
        <f t="shared" si="1"/>
        <v>0.40201407461874833</v>
      </c>
    </row>
    <row r="33" spans="1:16">
      <c r="A33" s="41" t="s">
        <v>37</v>
      </c>
      <c r="B33" s="102">
        <v>0</v>
      </c>
      <c r="C33" s="103">
        <v>512.79947099999004</v>
      </c>
      <c r="D33" s="103">
        <v>514.59946699998966</v>
      </c>
      <c r="E33" s="103">
        <v>486.67282299999101</v>
      </c>
      <c r="F33" s="104">
        <v>504.69058699999027</v>
      </c>
      <c r="G33" s="103">
        <f>SUMIFS(Data!$S:$S,Data!$B:$B,Data!$X3,Data!$D:$D,$A33,Data!$C:$C,1,Data!$P:$P,"Y")</f>
        <v>0</v>
      </c>
      <c r="H33" s="176" t="str">
        <f t="shared" si="2"/>
        <v>-</v>
      </c>
      <c r="I33" s="103">
        <f>SUMIFS(Data!$S:$S,Data!$B:$B,Data!$X$3,Data!$D:$D,$A33,Data!$C:$C,2,Data!$P:$P,"Y")</f>
        <v>659.13265699999488</v>
      </c>
      <c r="J33" s="176">
        <f t="shared" si="3"/>
        <v>0.28536142152145022</v>
      </c>
      <c r="K33" s="103"/>
      <c r="L33" s="103"/>
      <c r="M33" s="104">
        <f t="shared" si="0"/>
        <v>219.71088566666495</v>
      </c>
      <c r="N33" s="188">
        <f t="shared" si="1"/>
        <v>0.43533779176006149</v>
      </c>
    </row>
    <row r="34" spans="1:16">
      <c r="A34" s="42" t="s">
        <v>8</v>
      </c>
      <c r="B34" s="99">
        <v>0</v>
      </c>
      <c r="C34" s="100">
        <v>678.46596100000795</v>
      </c>
      <c r="D34" s="100">
        <v>615.13938399999995</v>
      </c>
      <c r="E34" s="100">
        <v>547.46609799999305</v>
      </c>
      <c r="F34" s="101">
        <v>613.69048100000032</v>
      </c>
      <c r="G34" s="100">
        <f>SUMIFS(Data!$S:$S,Data!$B:$B,Data!$X3,Data!$D:$D,$A34,Data!$C:$C,1,Data!$P:$P,"Y")</f>
        <v>0</v>
      </c>
      <c r="H34" s="175" t="str">
        <f t="shared" si="2"/>
        <v>-</v>
      </c>
      <c r="I34" s="100">
        <f>SUMIFS(Data!$S:$S,Data!$B:$B,Data!$X$3,Data!$D:$D,$A34,Data!$C:$C,2,Data!$P:$P,"Y")</f>
        <v>745.11924600001305</v>
      </c>
      <c r="J34" s="175">
        <f t="shared" si="3"/>
        <v>9.8241162904861359E-2</v>
      </c>
      <c r="K34" s="100"/>
      <c r="L34" s="100"/>
      <c r="M34" s="101">
        <f t="shared" si="0"/>
        <v>248.37308200000436</v>
      </c>
      <c r="N34" s="189">
        <f t="shared" si="1"/>
        <v>0.40472044082431224</v>
      </c>
    </row>
    <row r="35" spans="1:16">
      <c r="A35" s="41" t="s">
        <v>7</v>
      </c>
      <c r="B35" s="102">
        <v>0</v>
      </c>
      <c r="C35" s="103">
        <v>487.39948899999098</v>
      </c>
      <c r="D35" s="103">
        <v>488.2661669999909</v>
      </c>
      <c r="E35" s="103">
        <v>479.86617499999102</v>
      </c>
      <c r="F35" s="104">
        <v>485.17727699999097</v>
      </c>
      <c r="G35" s="103">
        <f>SUMIFS(Data!$S:$S,Data!$B:$B,Data!$X3,Data!$D:$D,$A35,Data!$C:$C,1,Data!$P:$P,"Y")</f>
        <v>0</v>
      </c>
      <c r="H35" s="176" t="str">
        <f t="shared" si="2"/>
        <v>-</v>
      </c>
      <c r="I35" s="103">
        <f>SUMIFS(Data!$S:$S,Data!$B:$B,Data!$X$3,Data!$D:$D,$A35,Data!$C:$C,2,Data!$P:$P,"Y")</f>
        <v>531.99945999999898</v>
      </c>
      <c r="J35" s="176">
        <f t="shared" si="3"/>
        <v>9.1505986375806037E-2</v>
      </c>
      <c r="K35" s="103"/>
      <c r="L35" s="103"/>
      <c r="M35" s="104">
        <f t="shared" si="0"/>
        <v>177.333153333333</v>
      </c>
      <c r="N35" s="188">
        <f t="shared" si="1"/>
        <v>0.36550176964148368</v>
      </c>
    </row>
    <row r="36" spans="1:16" ht="12.75" thickBot="1">
      <c r="A36" s="43" t="s">
        <v>6</v>
      </c>
      <c r="B36" s="105">
        <v>3</v>
      </c>
      <c r="C36" s="106">
        <v>18832.949943000647</v>
      </c>
      <c r="D36" s="106">
        <v>18525.031881000603</v>
      </c>
      <c r="E36" s="106">
        <v>17643.525012000504</v>
      </c>
      <c r="F36" s="107">
        <v>18334.835612000588</v>
      </c>
      <c r="G36" s="106">
        <f t="shared" ref="G36" si="4">SUM(G6:G35)</f>
        <v>0.79999900000000002</v>
      </c>
      <c r="H36" s="179">
        <f t="shared" si="2"/>
        <v>-0.73333366666666666</v>
      </c>
      <c r="I36" s="106">
        <f>SUM(I6:I35)</f>
        <v>20807.094442000376</v>
      </c>
      <c r="J36" s="179">
        <f t="shared" si="3"/>
        <v>0.1048239657076893</v>
      </c>
      <c r="K36" s="106">
        <f>SUM(K6:K35)</f>
        <v>0</v>
      </c>
      <c r="L36" s="106">
        <f>SUM(L6:L35)</f>
        <v>0</v>
      </c>
      <c r="M36" s="107">
        <f t="shared" si="0"/>
        <v>6935.964813666792</v>
      </c>
      <c r="N36" s="227">
        <f>IF(M36 = 0,0,M36/F36)</f>
        <v>0.37829435509784648</v>
      </c>
      <c r="P36" s="112"/>
    </row>
    <row r="37" spans="1:16" s="50" customFormat="1" thickTop="1">
      <c r="A37" s="49" t="s">
        <v>5</v>
      </c>
      <c r="B37" s="108"/>
      <c r="C37" s="108"/>
      <c r="D37" s="109"/>
      <c r="E37" s="108"/>
      <c r="F37" s="108"/>
      <c r="G37" s="109"/>
      <c r="H37" s="177"/>
      <c r="I37" s="109"/>
      <c r="J37" s="177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143</v>
      </c>
      <c r="B38" s="110"/>
      <c r="C38" s="110"/>
      <c r="D38" s="110"/>
      <c r="E38" s="110"/>
      <c r="F38" s="108"/>
      <c r="G38" s="108"/>
      <c r="H38" s="178"/>
      <c r="I38" s="111"/>
      <c r="J38" s="178"/>
      <c r="K38" s="111"/>
      <c r="L38" s="109"/>
      <c r="M38" s="110"/>
      <c r="N38" s="98">
        <f>Data!$W$2</f>
        <v>42773.910534641203</v>
      </c>
    </row>
    <row r="39" spans="1:16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78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K40" s="112"/>
      <c r="L40" s="112"/>
      <c r="M40" s="112"/>
      <c r="N40" s="228"/>
    </row>
    <row r="41" spans="1:16" s="32" customFormat="1">
      <c r="A41" s="75" t="s">
        <v>137</v>
      </c>
      <c r="B41" s="113"/>
      <c r="C41" s="113"/>
      <c r="D41" s="113"/>
      <c r="E41" s="113"/>
      <c r="F41" s="113"/>
      <c r="G41" s="113"/>
      <c r="H41" s="51"/>
      <c r="I41" s="113"/>
      <c r="J41" s="51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51"/>
      <c r="K42" s="113"/>
      <c r="L42" s="113"/>
      <c r="M42" s="113"/>
      <c r="N42" s="221"/>
    </row>
    <row r="43" spans="1:16" s="32" customFormat="1">
      <c r="A43" s="222" t="s">
        <v>120</v>
      </c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78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8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 s="32" customFormat="1">
      <c r="A45" s="1" t="s">
        <v>144</v>
      </c>
      <c r="B45" s="92"/>
      <c r="C45" s="117">
        <v>487.26616199999103</v>
      </c>
      <c r="D45" s="118">
        <v>557.19943699999385</v>
      </c>
      <c r="E45" s="118">
        <v>621.19936700000198</v>
      </c>
      <c r="F45" s="93">
        <v>555.22165533332895</v>
      </c>
      <c r="G45" s="92">
        <f>SUMIFS(Data!$S:$S,Data!$B:$B,Data!$X3,Data!$E:$E,$A45,Data!$C:$C,1,Data!$P:$P,"Y")</f>
        <v>0</v>
      </c>
      <c r="H45" s="224" t="str">
        <f t="shared" ref="H45:H55" si="5">IF(B45=0,"-",(G45-B45)/B45)</f>
        <v>-</v>
      </c>
      <c r="I45" s="117">
        <f>SUMIFS(Data!$S:$S,Data!$B:$B,Data!$X$3,Data!$E:$E,$A45,Data!$C:$C,2,Data!$P:$P,"Y")</f>
        <v>554.43276699999899</v>
      </c>
      <c r="J45" s="224">
        <f t="shared" ref="J45:J55" si="6">IF(C45=0,"-",(I45-C45)/C45)</f>
        <v>0.13784377048535784</v>
      </c>
      <c r="K45" s="118"/>
      <c r="L45" s="118"/>
      <c r="M45" s="122">
        <f>SUM(G45:L45)/3</f>
        <v>184.8568702568281</v>
      </c>
      <c r="N45" s="229">
        <f t="shared" ref="N45:N50" si="7">M45/E45</f>
        <v>0.29758058374973767</v>
      </c>
    </row>
    <row r="46" spans="1:16" s="32" customFormat="1">
      <c r="A46" s="46" t="s">
        <v>172</v>
      </c>
      <c r="B46" s="119"/>
      <c r="C46" s="117">
        <v>1045.06558200005</v>
      </c>
      <c r="D46" s="117">
        <v>945.33234100003858</v>
      </c>
      <c r="E46" s="117">
        <v>802.73249000002204</v>
      </c>
      <c r="F46" s="94">
        <v>931.0434710000369</v>
      </c>
      <c r="G46" s="95">
        <f>SUMIFS(Data!$S:$S,Data!$B:$B,Data!$X3,Data!$E:$E,$A46,Data!$C:$C,1,Data!$P:$P,"Y")</f>
        <v>0</v>
      </c>
      <c r="H46" s="30" t="str">
        <f t="shared" si="5"/>
        <v>-</v>
      </c>
      <c r="I46" s="117">
        <f>SUMIFS(Data!$S:$S,Data!$B:$B,Data!$X$3,Data!$E:$E,$A46,Data!$C:$C,2,Data!$P:$P,"Y")</f>
        <v>1057.4322830000542</v>
      </c>
      <c r="J46" s="30">
        <f t="shared" si="6"/>
        <v>1.1833420995777898E-2</v>
      </c>
      <c r="K46" s="117"/>
      <c r="L46" s="117"/>
      <c r="M46" s="123">
        <f>SUM(G46:L46)/3</f>
        <v>352.48137214035</v>
      </c>
      <c r="N46" s="230">
        <f t="shared" si="7"/>
        <v>0.43910191319195307</v>
      </c>
    </row>
    <row r="47" spans="1:16" s="32" customFormat="1">
      <c r="A47" s="47" t="s">
        <v>178</v>
      </c>
      <c r="B47" s="232"/>
      <c r="C47" s="233">
        <v>1532.331744000041</v>
      </c>
      <c r="D47" s="233">
        <v>1502.5317780000323</v>
      </c>
      <c r="E47" s="233">
        <v>1423.9318570000241</v>
      </c>
      <c r="F47" s="234">
        <v>1486.2651263333657</v>
      </c>
      <c r="G47" s="235">
        <f>SUM(G45:G46)</f>
        <v>0</v>
      </c>
      <c r="H47" s="11" t="str">
        <f t="shared" si="5"/>
        <v>-</v>
      </c>
      <c r="I47" s="234">
        <f>SUM(I45:I46)</f>
        <v>1611.8650500000531</v>
      </c>
      <c r="J47" s="11">
        <f t="shared" si="6"/>
        <v>5.1903451267279861E-2</v>
      </c>
      <c r="K47" s="234">
        <f>SUM(K45:K46)</f>
        <v>0</v>
      </c>
      <c r="L47" s="234">
        <f>SUM(L45:L46)</f>
        <v>0</v>
      </c>
      <c r="M47" s="236">
        <f>(L47+K47+I47+G47)/3</f>
        <v>537.28835000001766</v>
      </c>
      <c r="N47" s="237">
        <f t="shared" si="7"/>
        <v>0.37732729088033079</v>
      </c>
    </row>
    <row r="48" spans="1:16" s="32" customFormat="1">
      <c r="A48" s="46" t="s">
        <v>62</v>
      </c>
      <c r="B48" s="119"/>
      <c r="C48" s="117">
        <v>262.33305500000301</v>
      </c>
      <c r="D48" s="117">
        <v>251.89971300000335</v>
      </c>
      <c r="E48" s="117">
        <v>234.83974400000201</v>
      </c>
      <c r="F48" s="94">
        <v>249.69083733333613</v>
      </c>
      <c r="G48" s="95">
        <f>SUMIFS(Data!$S:$S,Data!$B:$B,Data!$X3,Data!$E:$E,$A48,Data!$C:$C,1,Data!$P:$P,"Y")</f>
        <v>0</v>
      </c>
      <c r="H48" s="30" t="str">
        <f t="shared" si="5"/>
        <v>-</v>
      </c>
      <c r="I48" s="117">
        <f>SUMIFS(Data!$S:$S,Data!$B:$B,Data!$X$3,Data!$E:$E,$A48,Data!$C:$C,2,Data!$P:$P,"Y")</f>
        <v>324.8196620000021</v>
      </c>
      <c r="J48" s="30">
        <f t="shared" si="6"/>
        <v>0.23819570507421706</v>
      </c>
      <c r="K48" s="117"/>
      <c r="L48" s="117"/>
      <c r="M48" s="123">
        <f>SUM(G48:L48)/3</f>
        <v>108.35261923502543</v>
      </c>
      <c r="N48" s="230">
        <f t="shared" si="7"/>
        <v>0.46138961569905518</v>
      </c>
    </row>
    <row r="49" spans="1:14" s="32" customFormat="1">
      <c r="A49" s="46" t="s">
        <v>147</v>
      </c>
      <c r="B49" s="119"/>
      <c r="C49" s="117">
        <v>235.19309100000299</v>
      </c>
      <c r="D49" s="117">
        <v>231.79976100000269</v>
      </c>
      <c r="E49" s="117">
        <v>197.73312100000101</v>
      </c>
      <c r="F49" s="94">
        <v>221.57532433333554</v>
      </c>
      <c r="G49" s="95">
        <f>SUMIFS(Data!$S:$S,Data!$B:$B,Data!$X3,Data!$E:$E,$A49,Data!$C:$C,1,Data!$P:$P,"Y")</f>
        <v>0</v>
      </c>
      <c r="H49" s="30" t="str">
        <f t="shared" si="5"/>
        <v>-</v>
      </c>
      <c r="I49" s="117">
        <f>SUMIFS(Data!$S:$S,Data!$B:$B,Data!$X$3,Data!$E:$E,$A49,Data!$C:$C,2,Data!$P:$P,"Y")</f>
        <v>294.13303000000099</v>
      </c>
      <c r="J49" s="30">
        <f t="shared" si="6"/>
        <v>0.25060234018522781</v>
      </c>
      <c r="K49" s="117"/>
      <c r="L49" s="117"/>
      <c r="M49" s="123">
        <f>SUM(G49:L49)/3</f>
        <v>98.127877446728746</v>
      </c>
      <c r="N49" s="230">
        <f t="shared" si="7"/>
        <v>0.49626424217887222</v>
      </c>
    </row>
    <row r="50" spans="1:14" s="32" customFormat="1">
      <c r="A50" s="46" t="s">
        <v>148</v>
      </c>
      <c r="B50" s="95"/>
      <c r="C50" s="117">
        <v>243.86642300000301</v>
      </c>
      <c r="D50" s="117">
        <v>244.79975100000314</v>
      </c>
      <c r="E50" s="117">
        <v>241.966426000003</v>
      </c>
      <c r="F50" s="94">
        <v>243.54420000000303</v>
      </c>
      <c r="G50" s="95">
        <f>SUMIFS(Data!$S:$S,Data!$B:$B,Data!$X3,Data!$E:$E,$A50,Data!$C:$C,1,Data!$P:$P,"Y")</f>
        <v>0.79999900000000002</v>
      </c>
      <c r="H50" s="30" t="str">
        <f t="shared" si="5"/>
        <v>-</v>
      </c>
      <c r="I50" s="117">
        <f>SUMIFS(Data!$S:$S,Data!$B:$B,Data!$X$3,Data!$E:$E,$A50,Data!$C:$C,2,Data!$P:$P,"Y")</f>
        <v>309.3330230000031</v>
      </c>
      <c r="J50" s="30">
        <f t="shared" si="6"/>
        <v>0.26845270125604492</v>
      </c>
      <c r="K50" s="117"/>
      <c r="L50" s="117"/>
      <c r="M50" s="123">
        <f>SUM(G50:L50)/3</f>
        <v>103.46715823375304</v>
      </c>
      <c r="N50" s="230">
        <f t="shared" si="7"/>
        <v>0.4276095652780843</v>
      </c>
    </row>
    <row r="51" spans="1:14" s="32" customFormat="1">
      <c r="A51" s="46" t="s">
        <v>173</v>
      </c>
      <c r="B51" s="119"/>
      <c r="C51" s="117">
        <v>15.433313999999999</v>
      </c>
      <c r="D51" s="117">
        <v>16.599984000000006</v>
      </c>
      <c r="E51" s="117">
        <v>17.866644000000001</v>
      </c>
      <c r="F51" s="94">
        <v>16.633314000000002</v>
      </c>
      <c r="G51" s="95">
        <f>SUMIFS(Data!$S:$S,Data!$B:$B,Data!$X3,Data!$E:$E,$A51,Data!$C:$C,1,Data!$P:$P,"Y")</f>
        <v>0</v>
      </c>
      <c r="H51" s="30" t="str">
        <f t="shared" si="5"/>
        <v>-</v>
      </c>
      <c r="I51" s="117">
        <f>SUMIFS(Data!$S:$S,Data!$B:$B,Data!$X$3,Data!$E:$E,$A51,Data!$C:$C,2,Data!$P:$P,"Y")</f>
        <v>5.6666600000000003</v>
      </c>
      <c r="J51" s="30">
        <f t="shared" si="6"/>
        <v>-0.63282934566095128</v>
      </c>
      <c r="K51" s="117"/>
      <c r="L51" s="117"/>
      <c r="M51" s="123">
        <f>SUM(G51:L51)/3</f>
        <v>1.6779435514463497</v>
      </c>
      <c r="N51" s="230">
        <v>0</v>
      </c>
    </row>
    <row r="52" spans="1:14" s="32" customFormat="1">
      <c r="A52" s="47" t="s">
        <v>179</v>
      </c>
      <c r="B52" s="232">
        <v>0</v>
      </c>
      <c r="C52" s="233">
        <v>756.82588300000896</v>
      </c>
      <c r="D52" s="233">
        <v>745.09920900000907</v>
      </c>
      <c r="E52" s="233">
        <v>692.40593500000602</v>
      </c>
      <c r="F52" s="234">
        <v>731.44367566667472</v>
      </c>
      <c r="G52" s="235">
        <f>SUM(G48:G51)</f>
        <v>0.79999900000000002</v>
      </c>
      <c r="H52" s="11" t="str">
        <f t="shared" si="5"/>
        <v>-</v>
      </c>
      <c r="I52" s="234">
        <f>SUM(I48:I51)</f>
        <v>933.9523750000061</v>
      </c>
      <c r="J52" s="11">
        <f t="shared" si="6"/>
        <v>0.23403862893520391</v>
      </c>
      <c r="K52" s="234">
        <f>SUM(K48:K51)</f>
        <v>0</v>
      </c>
      <c r="L52" s="234">
        <f>SUM(L48:L51)</f>
        <v>0</v>
      </c>
      <c r="M52" s="236">
        <f>(L52+K52+I52+G52)/3</f>
        <v>311.58412466666869</v>
      </c>
      <c r="N52" s="237">
        <f>M52/E52</f>
        <v>0.45000209980387584</v>
      </c>
    </row>
    <row r="53" spans="1:14" s="32" customFormat="1">
      <c r="A53" s="46" t="s">
        <v>11</v>
      </c>
      <c r="B53" s="95"/>
      <c r="C53" s="117">
        <v>386.31400000000002</v>
      </c>
      <c r="D53" s="117">
        <v>365.50599999999997</v>
      </c>
      <c r="E53" s="117">
        <v>311.391000000004</v>
      </c>
      <c r="F53" s="94">
        <v>354.40366666666796</v>
      </c>
      <c r="G53" s="95">
        <f>SUMIFS(Data!$S:$S,Data!$B:$B,Data!$X3,Data!$E:$E,$A53,Data!$C:$C,1,Data!$P:$P,"Y")</f>
        <v>0</v>
      </c>
      <c r="H53" s="30" t="str">
        <f t="shared" si="5"/>
        <v>-</v>
      </c>
      <c r="I53" s="218">
        <f>SUMIFS(Data!$S:$S,Data!$B:$B,Data!$X$3,Data!$E:$E,$A53,Data!$C:$C,2,Data!$P:$P,"Y")</f>
        <v>414.97199999999805</v>
      </c>
      <c r="J53" s="30">
        <f t="shared" si="6"/>
        <v>7.4183177415258122E-2</v>
      </c>
      <c r="K53" s="117"/>
      <c r="L53" s="117"/>
      <c r="M53" s="123">
        <f>SUM(G53:L53)/3</f>
        <v>138.34872772580442</v>
      </c>
      <c r="N53" s="230">
        <v>0</v>
      </c>
    </row>
    <row r="54" spans="1:14" s="32" customFormat="1">
      <c r="A54" s="46" t="s">
        <v>142</v>
      </c>
      <c r="B54" s="119"/>
      <c r="C54" s="117">
        <v>612.10400000000004</v>
      </c>
      <c r="D54" s="117">
        <v>582.61300000000006</v>
      </c>
      <c r="E54" s="117">
        <v>580.307000000009</v>
      </c>
      <c r="F54" s="94">
        <v>591.67466666666962</v>
      </c>
      <c r="G54" s="95">
        <f>SUMIFS(Data!$S:$S,Data!$B:$B,Data!$X3,Data!$E:$E,$A54,Data!$C:$C,1,Data!$P:$P,"Y")</f>
        <v>0</v>
      </c>
      <c r="H54" s="30" t="str">
        <f t="shared" si="5"/>
        <v>-</v>
      </c>
      <c r="I54" s="218">
        <f>SUMIFS(Data!$S:$S,Data!$B:$B,Data!$X$3,Data!$E:$E,$A54,Data!$C:$C,2,Data!$P:$P,"Y")</f>
        <v>693.76600000001201</v>
      </c>
      <c r="J54" s="30">
        <f t="shared" si="6"/>
        <v>0.13341196920786658</v>
      </c>
      <c r="K54" s="117"/>
      <c r="L54" s="117"/>
      <c r="M54" s="123">
        <f>SUM(G54:L54)/3</f>
        <v>231.29980398973996</v>
      </c>
      <c r="N54" s="230">
        <v>0</v>
      </c>
    </row>
    <row r="55" spans="1:14" s="32" customFormat="1" ht="12.75" thickBot="1">
      <c r="A55" s="48" t="s">
        <v>180</v>
      </c>
      <c r="B55" s="238"/>
      <c r="C55" s="239">
        <v>998.41800000000012</v>
      </c>
      <c r="D55" s="239">
        <v>948.11900000000003</v>
      </c>
      <c r="E55" s="239">
        <v>891.69800000001305</v>
      </c>
      <c r="F55" s="240">
        <v>946.07833333333781</v>
      </c>
      <c r="G55" s="241">
        <f>SUM(G53:G54)</f>
        <v>0</v>
      </c>
      <c r="H55" s="169" t="str">
        <f t="shared" si="5"/>
        <v>-</v>
      </c>
      <c r="I55" s="240">
        <f>SUM(I53:I54)</f>
        <v>1108.7380000000101</v>
      </c>
      <c r="J55" s="169">
        <f t="shared" si="6"/>
        <v>0.11049480277800473</v>
      </c>
      <c r="K55" s="240">
        <f>SUM(K53:K54)</f>
        <v>0</v>
      </c>
      <c r="L55" s="239">
        <f>SUM(L53:L54)</f>
        <v>0</v>
      </c>
      <c r="M55" s="242">
        <f>(L55+K55+I55+G55)/3</f>
        <v>369.57933333333671</v>
      </c>
      <c r="N55" s="243">
        <v>0</v>
      </c>
    </row>
    <row r="56" spans="1:14" s="53" customFormat="1">
      <c r="H56" s="51"/>
      <c r="I56" s="54"/>
      <c r="J56" s="51"/>
      <c r="N56" s="124"/>
    </row>
    <row r="57" spans="1:14" s="53" customFormat="1">
      <c r="H57" s="51"/>
      <c r="J57" s="51"/>
      <c r="N57" s="231"/>
    </row>
    <row r="58" spans="1:14" s="53" customFormat="1">
      <c r="A58" s="53" t="s">
        <v>106</v>
      </c>
      <c r="F58" s="40"/>
      <c r="G58" s="40"/>
      <c r="H58" s="174"/>
      <c r="I58" s="40"/>
      <c r="J58" s="174"/>
      <c r="K58" s="40"/>
      <c r="L58" s="40"/>
      <c r="N58" s="124"/>
    </row>
    <row r="59" spans="1:14">
      <c r="A59" s="40" t="s">
        <v>115</v>
      </c>
    </row>
    <row r="60" spans="1:14">
      <c r="A60" s="40" t="s">
        <v>103</v>
      </c>
    </row>
    <row r="65" spans="8:14">
      <c r="H65" s="40"/>
      <c r="J65" s="40"/>
      <c r="N65" s="228"/>
    </row>
    <row r="66" spans="8:14">
      <c r="H66" s="40"/>
      <c r="J66" s="40"/>
      <c r="N66" s="228"/>
    </row>
    <row r="67" spans="8:14">
      <c r="H67" s="40"/>
      <c r="J67" s="40"/>
      <c r="N67" s="228"/>
    </row>
    <row r="68" spans="8:14">
      <c r="H68" s="40"/>
      <c r="J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M45:M46 M48:M51 M53:M54" formulaRange="1"/>
    <ignoredError sqref="M47" formula="1"/>
    <ignoredError sqref="M52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9" width="9.7109375" style="40" customWidth="1"/>
    <col min="10" max="10" width="9.7109375" style="174" customWidth="1"/>
    <col min="11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129</v>
      </c>
      <c r="B1" s="79"/>
      <c r="C1" s="79"/>
      <c r="D1" s="79"/>
      <c r="E1" s="79"/>
      <c r="F1" s="79"/>
      <c r="G1" s="79"/>
      <c r="H1" s="172"/>
      <c r="I1" s="79"/>
      <c r="J1" s="172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173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168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>
        <v>76.973224000000101</v>
      </c>
      <c r="C6" s="100">
        <v>75.353222000000102</v>
      </c>
      <c r="D6" s="100">
        <v>64.926571000000052</v>
      </c>
      <c r="E6" s="100">
        <v>78.486543999999995</v>
      </c>
      <c r="F6" s="101">
        <v>98.57985366666675</v>
      </c>
      <c r="G6" s="100">
        <f>SUMIFS(Data!$S:$S,Data!$B:$B,Data!$X3,Data!$D:$D,$A6,Data!$C:$C,1,Data!$Q:$Q,"Y")</f>
        <v>19.226644</v>
      </c>
      <c r="H6" s="175">
        <f>IF(B6=0,"-",(G6-B6)/B6)</f>
        <v>-0.75021646488394489</v>
      </c>
      <c r="I6" s="100">
        <f>SUMIFS(Data!$S:$S,Data!$B:$B,Data!$X$3,Data!$D:$D,$A6,Data!$C:$C,2,Data!$Q:$Q,"Y")</f>
        <v>16.146646999999998</v>
      </c>
      <c r="J6" s="175">
        <f>IF(C6=0,"-",(I6-C6)/C6)</f>
        <v>-0.7857205495473043</v>
      </c>
      <c r="K6" s="100"/>
      <c r="L6" s="100"/>
      <c r="M6" s="101">
        <f t="shared" ref="M6:M36" si="0">SUM(G6+I6+K6+L6)/3</f>
        <v>11.791096999999999</v>
      </c>
      <c r="N6" s="189">
        <f>IF(F6=0,0,M6/F6)</f>
        <v>0.11960960136814421</v>
      </c>
    </row>
    <row r="7" spans="1:14">
      <c r="A7" s="41" t="s">
        <v>34</v>
      </c>
      <c r="B7" s="102">
        <v>11.599987</v>
      </c>
      <c r="C7" s="103">
        <v>22.419975999999998</v>
      </c>
      <c r="D7" s="103">
        <v>24.026632999999986</v>
      </c>
      <c r="E7" s="103">
        <v>22.106639000000001</v>
      </c>
      <c r="F7" s="104">
        <v>26.717744999999994</v>
      </c>
      <c r="G7" s="103">
        <f>SUMIFS(Data!$S:$S,Data!$B:$B,Data!$X3,Data!$D:$D,$A7,Data!$C:$C,1,Data!$Q:$Q,"Y")</f>
        <v>15.466648999999999</v>
      </c>
      <c r="H7" s="176">
        <f t="shared" ref="H7:H36" si="1">IF(B7=0,"-",(G7-B7)/B7)</f>
        <v>0.33333330459766874</v>
      </c>
      <c r="I7" s="103">
        <f>SUMIFS(Data!$S:$S,Data!$B:$B,Data!$X$3,Data!$D:$D,$A7,Data!$C:$C,2,Data!$Q:$Q,"Y")</f>
        <v>24.786635</v>
      </c>
      <c r="J7" s="176">
        <f t="shared" ref="J7:J35" si="2">IF(C7=0,"-",(I7-C7)/C7)</f>
        <v>0.10556028249093587</v>
      </c>
      <c r="K7" s="103"/>
      <c r="L7" s="103"/>
      <c r="M7" s="104">
        <f t="shared" si="0"/>
        <v>13.417761333333333</v>
      </c>
      <c r="N7" s="188">
        <f t="shared" ref="N7:N36" si="3">IF(F7=0,0,M7/F7)</f>
        <v>0.50220410941617022</v>
      </c>
    </row>
    <row r="8" spans="1:14">
      <c r="A8" s="42" t="s">
        <v>33</v>
      </c>
      <c r="B8" s="99">
        <v>9.9866539999999997</v>
      </c>
      <c r="C8" s="100">
        <v>30.046633</v>
      </c>
      <c r="D8" s="100">
        <v>33.713292999999993</v>
      </c>
      <c r="E8" s="100">
        <v>17.653317000000001</v>
      </c>
      <c r="F8" s="101">
        <v>30.466632333333333</v>
      </c>
      <c r="G8" s="100">
        <f>SUMIFS(Data!$S:$S,Data!$B:$B,Data!$X3,Data!$D:$D,$A8,Data!$C:$C,1,Data!$Q:$Q,"Y")</f>
        <v>7.2999910000000003</v>
      </c>
      <c r="H8" s="175">
        <f t="shared" si="1"/>
        <v>-0.26902534122039268</v>
      </c>
      <c r="I8" s="100">
        <f>SUMIFS(Data!$S:$S,Data!$B:$B,Data!$X$3,Data!$D:$D,$A8,Data!$C:$C,2,Data!$Q:$Q,"Y")</f>
        <v>17.753316000000002</v>
      </c>
      <c r="J8" s="175">
        <f t="shared" si="2"/>
        <v>-0.4091412505354593</v>
      </c>
      <c r="K8" s="100"/>
      <c r="L8" s="100"/>
      <c r="M8" s="101">
        <f t="shared" si="0"/>
        <v>8.3511023333333352</v>
      </c>
      <c r="N8" s="189">
        <f t="shared" si="3"/>
        <v>0.27410651239574163</v>
      </c>
    </row>
    <row r="9" spans="1:14">
      <c r="A9" s="41" t="s">
        <v>32</v>
      </c>
      <c r="B9" s="102">
        <v>6.9999789999999997</v>
      </c>
      <c r="C9" s="103">
        <v>13.199985</v>
      </c>
      <c r="D9" s="103">
        <v>20.046644000000004</v>
      </c>
      <c r="E9" s="103">
        <v>16.693314000000001</v>
      </c>
      <c r="F9" s="104">
        <v>18.979974000000002</v>
      </c>
      <c r="G9" s="103">
        <f>SUMIFS(Data!$S:$S,Data!$B:$B,Data!$X3,Data!$D:$D,$A9,Data!$C:$C,1,Data!$Q:$Q,"Y")</f>
        <v>5.3866529999999999</v>
      </c>
      <c r="H9" s="176">
        <f t="shared" si="1"/>
        <v>-0.23047583428464569</v>
      </c>
      <c r="I9" s="103">
        <f>SUMIFS(Data!$S:$S,Data!$B:$B,Data!$X$3,Data!$D:$D,$A9,Data!$C:$C,2,Data!$Q:$Q,"Y")</f>
        <v>20.999971000000002</v>
      </c>
      <c r="J9" s="176">
        <f t="shared" si="2"/>
        <v>0.59090870179019162</v>
      </c>
      <c r="K9" s="103"/>
      <c r="L9" s="103"/>
      <c r="M9" s="104">
        <f t="shared" si="0"/>
        <v>8.7955413333333343</v>
      </c>
      <c r="N9" s="188">
        <f t="shared" si="3"/>
        <v>0.46341166396399347</v>
      </c>
    </row>
    <row r="10" spans="1:14">
      <c r="A10" s="42" t="s">
        <v>31</v>
      </c>
      <c r="B10" s="99"/>
      <c r="C10" s="100"/>
      <c r="D10" s="100">
        <v>0.33333299999999999</v>
      </c>
      <c r="E10" s="100">
        <v>0.33333299999999999</v>
      </c>
      <c r="F10" s="101">
        <v>0.222222</v>
      </c>
      <c r="G10" s="100">
        <f>SUMIFS(Data!$S:$S,Data!$B:$B,Data!$X3,Data!$D:$D,$A10,Data!$C:$C,1,Data!$Q:$Q,"Y")</f>
        <v>0</v>
      </c>
      <c r="H10" s="175" t="str">
        <f t="shared" si="1"/>
        <v>-</v>
      </c>
      <c r="I10" s="100">
        <f>SUMIFS(Data!$S:$S,Data!$B:$B,Data!$X$3,Data!$D:$D,$A10,Data!$C:$C,2,Data!$Q:$Q,"Y")</f>
        <v>0.99999899999999997</v>
      </c>
      <c r="J10" s="175" t="str">
        <f t="shared" si="2"/>
        <v>-</v>
      </c>
      <c r="K10" s="100"/>
      <c r="L10" s="100"/>
      <c r="M10" s="101">
        <f t="shared" si="0"/>
        <v>0.33333299999999999</v>
      </c>
      <c r="N10" s="189">
        <f t="shared" si="3"/>
        <v>1.5</v>
      </c>
    </row>
    <row r="11" spans="1:14">
      <c r="A11" s="41" t="s">
        <v>30</v>
      </c>
      <c r="B11" s="102">
        <v>52.3132710000001</v>
      </c>
      <c r="C11" s="103">
        <v>90.973214999999996</v>
      </c>
      <c r="D11" s="103">
        <v>92.166561999999743</v>
      </c>
      <c r="E11" s="103">
        <v>75.0999020000001</v>
      </c>
      <c r="F11" s="104">
        <v>103.51764999999996</v>
      </c>
      <c r="G11" s="103">
        <f>SUMIFS(Data!$S:$S,Data!$B:$B,Data!$X3,Data!$D:$D,$A11,Data!$C:$C,1,Data!$Q:$Q,"Y")</f>
        <v>41.759947999999987</v>
      </c>
      <c r="H11" s="176">
        <f t="shared" si="1"/>
        <v>-0.20173318927046432</v>
      </c>
      <c r="I11" s="103">
        <f>SUMIFS(Data!$S:$S,Data!$B:$B,Data!$X$3,Data!$D:$D,$A11,Data!$C:$C,2,Data!$Q:$Q,"Y")</f>
        <v>67.693247999999997</v>
      </c>
      <c r="J11" s="176">
        <f t="shared" si="2"/>
        <v>-0.2558991347068475</v>
      </c>
      <c r="K11" s="103"/>
      <c r="L11" s="103"/>
      <c r="M11" s="104">
        <f t="shared" si="0"/>
        <v>36.484398666666664</v>
      </c>
      <c r="N11" s="188">
        <f t="shared" si="3"/>
        <v>0.35244616417264762</v>
      </c>
    </row>
    <row r="12" spans="1:14">
      <c r="A12" s="42" t="s">
        <v>29</v>
      </c>
      <c r="B12" s="99">
        <v>31.853304999999999</v>
      </c>
      <c r="C12" s="100">
        <v>58.219938000000099</v>
      </c>
      <c r="D12" s="100">
        <v>60.419942000000134</v>
      </c>
      <c r="E12" s="100">
        <v>67.266599000000198</v>
      </c>
      <c r="F12" s="101">
        <v>72.586594666666812</v>
      </c>
      <c r="G12" s="100">
        <f>SUMIFS(Data!$S:$S,Data!$B:$B,Data!$X3,Data!$D:$D,$A12,Data!$C:$C,1,Data!$Q:$Q,"Y")</f>
        <v>28.826633999999999</v>
      </c>
      <c r="H12" s="175">
        <f t="shared" si="1"/>
        <v>-9.5019056892212614E-2</v>
      </c>
      <c r="I12" s="100">
        <f>SUMIFS(Data!$S:$S,Data!$B:$B,Data!$X$3,Data!$D:$D,$A12,Data!$C:$C,2,Data!$Q:$Q,"Y")</f>
        <v>64.393271999999996</v>
      </c>
      <c r="J12" s="175">
        <f t="shared" si="2"/>
        <v>0.10603470584252232</v>
      </c>
      <c r="K12" s="100"/>
      <c r="L12" s="100"/>
      <c r="M12" s="101">
        <f t="shared" si="0"/>
        <v>31.073301999999998</v>
      </c>
      <c r="N12" s="189">
        <f t="shared" si="3"/>
        <v>0.42808595915947367</v>
      </c>
    </row>
    <row r="13" spans="1:14">
      <c r="A13" s="41" t="s">
        <v>28</v>
      </c>
      <c r="B13" s="102">
        <v>74.6999110000001</v>
      </c>
      <c r="C13" s="103">
        <v>91.953234000000194</v>
      </c>
      <c r="D13" s="103">
        <v>90.319907000000157</v>
      </c>
      <c r="E13" s="103">
        <v>87.999900000000096</v>
      </c>
      <c r="F13" s="104">
        <v>114.99098400000018</v>
      </c>
      <c r="G13" s="103">
        <f>SUMIFS(Data!$S:$S,Data!$B:$B,Data!$X3,Data!$D:$D,$A13,Data!$C:$C,1,Data!$Q:$Q,"Y")</f>
        <v>63.586596</v>
      </c>
      <c r="H13" s="176">
        <f t="shared" si="1"/>
        <v>-0.14877280108138394</v>
      </c>
      <c r="I13" s="103">
        <f>SUMIFS(Data!$S:$S,Data!$B:$B,Data!$X$3,Data!$D:$D,$A13,Data!$C:$C,2,Data!$Q:$Q,"Y")</f>
        <v>73.506590999999986</v>
      </c>
      <c r="J13" s="176">
        <f t="shared" si="2"/>
        <v>-0.20060896390006433</v>
      </c>
      <c r="K13" s="103"/>
      <c r="L13" s="103"/>
      <c r="M13" s="104">
        <f t="shared" si="0"/>
        <v>45.697729000000002</v>
      </c>
      <c r="N13" s="188">
        <f t="shared" si="3"/>
        <v>0.39740271289442947</v>
      </c>
    </row>
    <row r="14" spans="1:14">
      <c r="A14" s="42" t="s">
        <v>27</v>
      </c>
      <c r="B14" s="99">
        <v>23.666643000000001</v>
      </c>
      <c r="C14" s="100">
        <v>26.659973999999998</v>
      </c>
      <c r="D14" s="100">
        <v>34.473300999999985</v>
      </c>
      <c r="E14" s="100">
        <v>31.799963000000002</v>
      </c>
      <c r="F14" s="101">
        <v>38.866627000000001</v>
      </c>
      <c r="G14" s="100">
        <f>SUMIFS(Data!$S:$S,Data!$B:$B,Data!$X3,Data!$D:$D,$A14,Data!$C:$C,1,Data!$Q:$Q,"Y")</f>
        <v>21.153307000000002</v>
      </c>
      <c r="H14" s="175">
        <f t="shared" si="1"/>
        <v>-0.10619740197204981</v>
      </c>
      <c r="I14" s="100">
        <f>SUMIFS(Data!$S:$S,Data!$B:$B,Data!$X$3,Data!$D:$D,$A14,Data!$C:$C,2,Data!$Q:$Q,"Y")</f>
        <v>26.499961000000003</v>
      </c>
      <c r="J14" s="175">
        <f t="shared" si="2"/>
        <v>-6.0019938504064464E-3</v>
      </c>
      <c r="K14" s="100"/>
      <c r="L14" s="100"/>
      <c r="M14" s="101">
        <f t="shared" si="0"/>
        <v>15.884422666666667</v>
      </c>
      <c r="N14" s="189">
        <f t="shared" si="3"/>
        <v>0.40869053717130294</v>
      </c>
    </row>
    <row r="15" spans="1:14">
      <c r="A15" s="41" t="s">
        <v>26</v>
      </c>
      <c r="B15" s="102">
        <v>64.746590000000097</v>
      </c>
      <c r="C15" s="103">
        <v>109.966549</v>
      </c>
      <c r="D15" s="103">
        <v>113.71320099999974</v>
      </c>
      <c r="E15" s="103">
        <v>92.446554999999805</v>
      </c>
      <c r="F15" s="104">
        <v>126.95763166666656</v>
      </c>
      <c r="G15" s="103">
        <f>SUMIFS(Data!$S:$S,Data!$B:$B,Data!$X3,Data!$D:$D,$A15,Data!$C:$C,1,Data!$Q:$Q,"Y")</f>
        <v>46.186610999999999</v>
      </c>
      <c r="H15" s="176">
        <f t="shared" si="1"/>
        <v>-0.28665569877888658</v>
      </c>
      <c r="I15" s="103">
        <f>SUMIFS(Data!$S:$S,Data!$B:$B,Data!$X$3,Data!$D:$D,$A15,Data!$C:$C,2,Data!$Q:$Q,"Y")</f>
        <v>100.053214</v>
      </c>
      <c r="J15" s="176">
        <f t="shared" si="2"/>
        <v>-9.0148641474599736E-2</v>
      </c>
      <c r="K15" s="103"/>
      <c r="L15" s="103"/>
      <c r="M15" s="104">
        <f t="shared" si="0"/>
        <v>48.746608333333334</v>
      </c>
      <c r="N15" s="188">
        <f t="shared" si="3"/>
        <v>0.383959654046792</v>
      </c>
    </row>
    <row r="16" spans="1:14">
      <c r="A16" s="42" t="s">
        <v>25</v>
      </c>
      <c r="B16" s="99">
        <v>53.459957000000003</v>
      </c>
      <c r="C16" s="100">
        <v>107.039907</v>
      </c>
      <c r="D16" s="100">
        <v>100.23990500000004</v>
      </c>
      <c r="E16" s="100">
        <v>99.913234000000003</v>
      </c>
      <c r="F16" s="101">
        <v>120.21766766666667</v>
      </c>
      <c r="G16" s="100">
        <f>SUMIFS(Data!$S:$S,Data!$B:$B,Data!$X3,Data!$D:$D,$A16,Data!$C:$C,1,Data!$Q:$Q,"Y")</f>
        <v>58.759939000000003</v>
      </c>
      <c r="H16" s="175">
        <f t="shared" si="1"/>
        <v>9.913928662531471E-2</v>
      </c>
      <c r="I16" s="100">
        <f>SUMIFS(Data!$S:$S,Data!$B:$B,Data!$X$3,Data!$D:$D,$A16,Data!$C:$C,2,Data!$Q:$Q,"Y")</f>
        <v>94.106567999999996</v>
      </c>
      <c r="J16" s="175">
        <f t="shared" si="2"/>
        <v>-0.12082726305059294</v>
      </c>
      <c r="K16" s="100"/>
      <c r="L16" s="100"/>
      <c r="M16" s="101">
        <f t="shared" si="0"/>
        <v>50.955502333333335</v>
      </c>
      <c r="N16" s="189">
        <f t="shared" si="3"/>
        <v>0.42386034700506847</v>
      </c>
    </row>
    <row r="17" spans="1:15">
      <c r="A17" s="41" t="s">
        <v>24</v>
      </c>
      <c r="B17" s="102">
        <v>49.853279999999998</v>
      </c>
      <c r="C17" s="103">
        <v>83.273270999999994</v>
      </c>
      <c r="D17" s="103">
        <v>106.37992299999995</v>
      </c>
      <c r="E17" s="103">
        <v>83.086596</v>
      </c>
      <c r="F17" s="104">
        <v>107.53102333333332</v>
      </c>
      <c r="G17" s="103">
        <f>SUMIFS(Data!$S:$S,Data!$B:$B,Data!$X3,Data!$D:$D,$A17,Data!$C:$C,1,Data!$Q:$Q,"Y")</f>
        <v>43.586615000000002</v>
      </c>
      <c r="H17" s="176">
        <f t="shared" si="1"/>
        <v>-0.12570216041953503</v>
      </c>
      <c r="I17" s="103">
        <f>SUMIFS(Data!$S:$S,Data!$B:$B,Data!$X$3,Data!$D:$D,$A17,Data!$C:$C,2,Data!$Q:$Q,"Y")</f>
        <v>91.633247000000011</v>
      </c>
      <c r="J17" s="176">
        <f t="shared" si="2"/>
        <v>0.10039206938322404</v>
      </c>
      <c r="K17" s="103"/>
      <c r="L17" s="103"/>
      <c r="M17" s="104">
        <f t="shared" si="0"/>
        <v>45.073287333333333</v>
      </c>
      <c r="N17" s="188">
        <f t="shared" si="3"/>
        <v>0.41916542720524036</v>
      </c>
    </row>
    <row r="18" spans="1:15">
      <c r="A18" s="42" t="s">
        <v>23</v>
      </c>
      <c r="B18" s="99">
        <v>95.459902999999997</v>
      </c>
      <c r="C18" s="100">
        <v>129.66657599999999</v>
      </c>
      <c r="D18" s="100">
        <v>129.21325200000001</v>
      </c>
      <c r="E18" s="100">
        <v>134.84658400000001</v>
      </c>
      <c r="F18" s="101">
        <v>163.062105</v>
      </c>
      <c r="G18" s="100">
        <f>SUMIFS(Data!$S:$S,Data!$B:$B,Data!$X3,Data!$D:$D,$A18,Data!$C:$C,1,Data!$Q:$Q,"Y")</f>
        <v>85.666573999999997</v>
      </c>
      <c r="H18" s="175">
        <f t="shared" si="1"/>
        <v>-0.10259102190791039</v>
      </c>
      <c r="I18" s="100">
        <f>SUMIFS(Data!$S:$S,Data!$B:$B,Data!$X$3,Data!$D:$D,$A18,Data!$C:$C,2,Data!$Q:$Q,"Y")</f>
        <v>115.646595</v>
      </c>
      <c r="J18" s="175">
        <f t="shared" si="2"/>
        <v>-0.10812332238957238</v>
      </c>
      <c r="K18" s="100"/>
      <c r="L18" s="100"/>
      <c r="M18" s="101">
        <f t="shared" si="0"/>
        <v>67.104389666666677</v>
      </c>
      <c r="N18" s="189">
        <f t="shared" si="3"/>
        <v>0.41152657551346267</v>
      </c>
    </row>
    <row r="19" spans="1:15">
      <c r="A19" s="41" t="s">
        <v>22</v>
      </c>
      <c r="B19" s="102">
        <v>158.433198</v>
      </c>
      <c r="C19" s="103">
        <v>194.80646400000001</v>
      </c>
      <c r="D19" s="103">
        <v>162.01321499999992</v>
      </c>
      <c r="E19" s="103">
        <v>163.273231000001</v>
      </c>
      <c r="F19" s="104">
        <v>226.17536933333363</v>
      </c>
      <c r="G19" s="103">
        <f>SUMIFS(Data!$S:$S,Data!$B:$B,Data!$X3,Data!$D:$D,$A19,Data!$C:$C,1,Data!$Q:$Q,"Y")</f>
        <v>123.4465579999999</v>
      </c>
      <c r="H19" s="176">
        <f t="shared" si="1"/>
        <v>-0.22082897045352898</v>
      </c>
      <c r="I19" s="103">
        <f>SUMIFS(Data!$S:$S,Data!$B:$B,Data!$X$3,Data!$D:$D,$A19,Data!$C:$C,2,Data!$Q:$Q,"Y")</f>
        <v>155.473242</v>
      </c>
      <c r="J19" s="176">
        <f t="shared" si="2"/>
        <v>-0.20190922412102302</v>
      </c>
      <c r="K19" s="103"/>
      <c r="L19" s="103"/>
      <c r="M19" s="104">
        <f t="shared" si="0"/>
        <v>92.973266666666632</v>
      </c>
      <c r="N19" s="188">
        <f t="shared" si="3"/>
        <v>0.41106715970315988</v>
      </c>
    </row>
    <row r="20" spans="1:15">
      <c r="A20" s="42" t="s">
        <v>21</v>
      </c>
      <c r="B20" s="99">
        <v>12.199987999999999</v>
      </c>
      <c r="C20" s="100">
        <v>14.439987</v>
      </c>
      <c r="D20" s="100">
        <v>13.173325999999999</v>
      </c>
      <c r="E20" s="100">
        <v>6.6666610000000004</v>
      </c>
      <c r="F20" s="101">
        <v>15.493320666666664</v>
      </c>
      <c r="G20" s="100">
        <f>SUMIFS(Data!$S:$S,Data!$B:$B,Data!$X3,Data!$D:$D,$A20,Data!$C:$C,1,Data!$Q:$Q,"Y")</f>
        <v>6.6666609999999995</v>
      </c>
      <c r="H20" s="175">
        <f t="shared" si="1"/>
        <v>-0.45355183955918649</v>
      </c>
      <c r="I20" s="100">
        <f>SUMIFS(Data!$S:$S,Data!$B:$B,Data!$X$3,Data!$D:$D,$A20,Data!$C:$C,2,Data!$Q:$Q,"Y")</f>
        <v>15.873317999999999</v>
      </c>
      <c r="J20" s="175">
        <f t="shared" si="2"/>
        <v>9.9261238947098707E-2</v>
      </c>
      <c r="K20" s="100"/>
      <c r="L20" s="100"/>
      <c r="M20" s="101">
        <f t="shared" si="0"/>
        <v>7.5133263333333327</v>
      </c>
      <c r="N20" s="189">
        <f t="shared" si="3"/>
        <v>0.48493970369425005</v>
      </c>
    </row>
    <row r="21" spans="1:15">
      <c r="A21" s="41" t="s">
        <v>20</v>
      </c>
      <c r="B21" s="102">
        <v>101.179841</v>
      </c>
      <c r="C21" s="103">
        <v>137.913174</v>
      </c>
      <c r="D21" s="103">
        <v>137.60650199999967</v>
      </c>
      <c r="E21" s="103">
        <v>139.92650900000001</v>
      </c>
      <c r="F21" s="104">
        <v>172.20867533333322</v>
      </c>
      <c r="G21" s="103">
        <f>SUMIFS(Data!$S:$S,Data!$B:$B,Data!$X3,Data!$D:$D,$A21,Data!$C:$C,1,Data!$Q:$Q,"Y")</f>
        <v>62.959910999999998</v>
      </c>
      <c r="H21" s="176">
        <f t="shared" si="1"/>
        <v>-0.37774253865451318</v>
      </c>
      <c r="I21" s="103">
        <f>SUMIFS(Data!$S:$S,Data!$B:$B,Data!$X$3,Data!$D:$D,$A21,Data!$C:$C,2,Data!$Q:$Q,"Y")</f>
        <v>158.76647800000012</v>
      </c>
      <c r="J21" s="176">
        <f t="shared" si="2"/>
        <v>0.15120603344246231</v>
      </c>
      <c r="K21" s="103"/>
      <c r="L21" s="103"/>
      <c r="M21" s="104">
        <f t="shared" si="0"/>
        <v>73.90879633333337</v>
      </c>
      <c r="N21" s="188">
        <f t="shared" si="3"/>
        <v>0.42918160882587875</v>
      </c>
    </row>
    <row r="22" spans="1:15">
      <c r="A22" s="42" t="s">
        <v>19</v>
      </c>
      <c r="B22" s="99">
        <v>72.866564000000096</v>
      </c>
      <c r="C22" s="100">
        <v>110.133189</v>
      </c>
      <c r="D22" s="100">
        <v>96.313200999999964</v>
      </c>
      <c r="E22" s="100">
        <v>96.0198749999999</v>
      </c>
      <c r="F22" s="101">
        <v>125.11094300000001</v>
      </c>
      <c r="G22" s="100">
        <f>SUMIFS(Data!$S:$S,Data!$B:$B,Data!$X3,Data!$D:$D,$A22,Data!$C:$C,1,Data!$Q:$Q,"Y")</f>
        <v>66.513233</v>
      </c>
      <c r="H22" s="175">
        <f t="shared" si="1"/>
        <v>-8.7191307662044942E-2</v>
      </c>
      <c r="I22" s="100">
        <f>SUMIFS(Data!$S:$S,Data!$B:$B,Data!$X$3,Data!$D:$D,$A22,Data!$C:$C,2,Data!$Q:$Q,"Y")</f>
        <v>97.599881000000209</v>
      </c>
      <c r="J22" s="175">
        <f t="shared" si="2"/>
        <v>-0.11380137190070644</v>
      </c>
      <c r="K22" s="100"/>
      <c r="L22" s="100"/>
      <c r="M22" s="101">
        <f t="shared" si="0"/>
        <v>54.704371333333405</v>
      </c>
      <c r="N22" s="189">
        <f t="shared" si="3"/>
        <v>0.43724689480866119</v>
      </c>
    </row>
    <row r="23" spans="1:15">
      <c r="A23" s="41" t="s">
        <v>18</v>
      </c>
      <c r="B23" s="102">
        <v>15.279977000000001</v>
      </c>
      <c r="C23" s="103">
        <v>34.299953000000002</v>
      </c>
      <c r="D23" s="103">
        <v>34.806621000000021</v>
      </c>
      <c r="E23" s="103">
        <v>22.426639000000002</v>
      </c>
      <c r="F23" s="104">
        <v>35.604396666666673</v>
      </c>
      <c r="G23" s="103">
        <f>SUMIFS(Data!$S:$S,Data!$B:$B,Data!$X3,Data!$D:$D,$A23,Data!$C:$C,1,Data!$Q:$Q,"Y")</f>
        <v>8.4133189999999995</v>
      </c>
      <c r="H23" s="176">
        <f t="shared" si="1"/>
        <v>-0.4493892890022021</v>
      </c>
      <c r="I23" s="103">
        <f>SUMIFS(Data!$S:$S,Data!$B:$B,Data!$X$3,Data!$D:$D,$A23,Data!$C:$C,2,Data!$Q:$Q,"Y")</f>
        <v>24.146642</v>
      </c>
      <c r="J23" s="176">
        <f t="shared" si="2"/>
        <v>-0.2960153035778213</v>
      </c>
      <c r="K23" s="103"/>
      <c r="L23" s="103"/>
      <c r="M23" s="104">
        <f t="shared" si="0"/>
        <v>10.853320333333334</v>
      </c>
      <c r="N23" s="188">
        <f t="shared" si="3"/>
        <v>0.30483090150195868</v>
      </c>
    </row>
    <row r="24" spans="1:15">
      <c r="A24" s="42" t="s">
        <v>17</v>
      </c>
      <c r="B24" s="99">
        <v>32.066620999999998</v>
      </c>
      <c r="C24" s="100">
        <v>36.473291000000003</v>
      </c>
      <c r="D24" s="100">
        <v>39.999954000000024</v>
      </c>
      <c r="E24" s="100">
        <v>38.666620000000002</v>
      </c>
      <c r="F24" s="101">
        <v>49.068828666666668</v>
      </c>
      <c r="G24" s="100">
        <f>SUMIFS(Data!$S:$S,Data!$B:$B,Data!$X3,Data!$D:$D,$A24,Data!$C:$C,1,Data!$Q:$Q,"Y")</f>
        <v>26.733298999999995</v>
      </c>
      <c r="H24" s="175">
        <f t="shared" si="1"/>
        <v>-0.1663200497489275</v>
      </c>
      <c r="I24" s="100">
        <f>SUMIFS(Data!$S:$S,Data!$B:$B,Data!$X$3,Data!$D:$D,$A24,Data!$C:$C,2,Data!$Q:$Q,"Y")</f>
        <v>46.133281999999994</v>
      </c>
      <c r="J24" s="175">
        <f t="shared" si="2"/>
        <v>0.26485109336582735</v>
      </c>
      <c r="K24" s="100"/>
      <c r="L24" s="100"/>
      <c r="M24" s="101">
        <f t="shared" si="0"/>
        <v>24.288860333333332</v>
      </c>
      <c r="N24" s="189">
        <f t="shared" si="3"/>
        <v>0.49499572321833696</v>
      </c>
    </row>
    <row r="25" spans="1:15">
      <c r="A25" s="41" t="s">
        <v>16</v>
      </c>
      <c r="B25" s="102">
        <v>39.193286000000001</v>
      </c>
      <c r="C25" s="103">
        <v>101.879885</v>
      </c>
      <c r="D25" s="103">
        <v>73.12657200000011</v>
      </c>
      <c r="E25" s="103">
        <v>59.273275000000098</v>
      </c>
      <c r="F25" s="104">
        <v>91.157672666666755</v>
      </c>
      <c r="G25" s="103">
        <f>SUMIFS(Data!$S:$S,Data!$B:$B,Data!$X3,Data!$D:$D,$A25,Data!$C:$C,1,Data!$Q:$Q,"Y")</f>
        <v>19.726637999999998</v>
      </c>
      <c r="H25" s="176">
        <f t="shared" si="1"/>
        <v>-0.49668323293943772</v>
      </c>
      <c r="I25" s="103">
        <f>SUMIFS(Data!$S:$S,Data!$B:$B,Data!$X$3,Data!$D:$D,$A25,Data!$C:$C,2,Data!$Q:$Q,"Y")</f>
        <v>79.219903000000002</v>
      </c>
      <c r="J25" s="176">
        <f t="shared" si="2"/>
        <v>-0.22241860598880731</v>
      </c>
      <c r="K25" s="103"/>
      <c r="L25" s="103"/>
      <c r="M25" s="104">
        <f t="shared" si="0"/>
        <v>32.982180333333332</v>
      </c>
      <c r="N25" s="188">
        <f t="shared" si="3"/>
        <v>0.36181463796183322</v>
      </c>
      <c r="O25" s="44"/>
    </row>
    <row r="26" spans="1:15">
      <c r="A26" s="42" t="s">
        <v>15</v>
      </c>
      <c r="B26" s="99">
        <v>110.873215</v>
      </c>
      <c r="C26" s="100">
        <v>178.81313399999999</v>
      </c>
      <c r="D26" s="100">
        <v>146.5731849999998</v>
      </c>
      <c r="E26" s="100">
        <v>143.23985999999999</v>
      </c>
      <c r="F26" s="101">
        <v>193.1664646666666</v>
      </c>
      <c r="G26" s="100">
        <f>SUMIFS(Data!$S:$S,Data!$B:$B,Data!$X3,Data!$D:$D,$A26,Data!$C:$C,1,Data!$Q:$Q,"Y")</f>
        <v>100.58657000000001</v>
      </c>
      <c r="H26" s="175">
        <f t="shared" si="1"/>
        <v>-9.2778449691388432E-2</v>
      </c>
      <c r="I26" s="100">
        <f>SUMIFS(Data!$S:$S,Data!$B:$B,Data!$X$3,Data!$D:$D,$A26,Data!$C:$C,2,Data!$Q:$Q,"Y")</f>
        <v>165.51984100000001</v>
      </c>
      <c r="J26" s="175">
        <f t="shared" si="2"/>
        <v>-7.4341815406020334E-2</v>
      </c>
      <c r="K26" s="100"/>
      <c r="L26" s="100"/>
      <c r="M26" s="101">
        <f t="shared" si="0"/>
        <v>88.702137000000008</v>
      </c>
      <c r="N26" s="189">
        <f t="shared" si="3"/>
        <v>0.45920049918119521</v>
      </c>
    </row>
    <row r="27" spans="1:15">
      <c r="A27" s="41" t="s">
        <v>14</v>
      </c>
      <c r="B27" s="102">
        <v>31.259969000000002</v>
      </c>
      <c r="C27" s="103">
        <v>45.033281000000002</v>
      </c>
      <c r="D27" s="103">
        <v>31.453299999999992</v>
      </c>
      <c r="E27" s="103">
        <v>32.519965999999997</v>
      </c>
      <c r="F27" s="104">
        <v>46.755505333333325</v>
      </c>
      <c r="G27" s="103">
        <f>SUMIFS(Data!$S:$S,Data!$B:$B,Data!$X3,Data!$D:$D,$A27,Data!$C:$C,1,Data!$Q:$Q,"Y")</f>
        <v>19.386651000000001</v>
      </c>
      <c r="H27" s="176">
        <f t="shared" si="1"/>
        <v>-0.37982500878359798</v>
      </c>
      <c r="I27" s="103">
        <f>SUMIFS(Data!$S:$S,Data!$B:$B,Data!$X$3,Data!$D:$D,$A27,Data!$C:$C,2,Data!$Q:$Q,"Y")</f>
        <v>16.966643999999999</v>
      </c>
      <c r="J27" s="176">
        <f t="shared" si="2"/>
        <v>-0.62324210843087369</v>
      </c>
      <c r="K27" s="103"/>
      <c r="L27" s="103"/>
      <c r="M27" s="104">
        <f t="shared" si="0"/>
        <v>12.117765</v>
      </c>
      <c r="N27" s="188">
        <f t="shared" si="3"/>
        <v>0.25917300890256667</v>
      </c>
    </row>
    <row r="28" spans="1:15">
      <c r="A28" s="42" t="s">
        <v>13</v>
      </c>
      <c r="B28" s="99">
        <v>25.979962</v>
      </c>
      <c r="C28" s="100">
        <v>59.073256999999998</v>
      </c>
      <c r="D28" s="100">
        <v>66.233248000000003</v>
      </c>
      <c r="E28" s="100">
        <v>62.993243</v>
      </c>
      <c r="F28" s="101">
        <v>71.426570000000012</v>
      </c>
      <c r="G28" s="100">
        <f>SUMIFS(Data!$S:$S,Data!$B:$B,Data!$X3,Data!$D:$D,$A28,Data!$C:$C,1,Data!$Q:$Q,"Y")</f>
        <v>28.773299000000002</v>
      </c>
      <c r="H28" s="175">
        <f t="shared" si="1"/>
        <v>0.10751890245259023</v>
      </c>
      <c r="I28" s="100">
        <f>SUMIFS(Data!$S:$S,Data!$B:$B,Data!$X$3,Data!$D:$D,$A28,Data!$C:$C,2,Data!$Q:$Q,"Y")</f>
        <v>48.619937999999991</v>
      </c>
      <c r="J28" s="175">
        <f t="shared" si="2"/>
        <v>-0.17695518295190679</v>
      </c>
      <c r="K28" s="100"/>
      <c r="L28" s="100"/>
      <c r="M28" s="101">
        <f t="shared" si="0"/>
        <v>25.797745666666668</v>
      </c>
      <c r="N28" s="189">
        <f t="shared" si="3"/>
        <v>0.36117855955657208</v>
      </c>
    </row>
    <row r="29" spans="1:15">
      <c r="A29" s="41" t="s">
        <v>12</v>
      </c>
      <c r="B29" s="102">
        <v>11.459987</v>
      </c>
      <c r="C29" s="103">
        <v>61.786592000000098</v>
      </c>
      <c r="D29" s="103">
        <v>63.433256000000142</v>
      </c>
      <c r="E29" s="103">
        <v>69.579918000000106</v>
      </c>
      <c r="F29" s="104">
        <v>68.75325100000012</v>
      </c>
      <c r="G29" s="103">
        <f>SUMIFS(Data!$S:$S,Data!$B:$B,Data!$X3,Data!$D:$D,$A29,Data!$C:$C,1,Data!$Q:$Q,"Y")</f>
        <v>31.793291999999997</v>
      </c>
      <c r="H29" s="176">
        <f t="shared" si="1"/>
        <v>1.774286916730359</v>
      </c>
      <c r="I29" s="103">
        <f>SUMIFS(Data!$S:$S,Data!$B:$B,Data!$X$3,Data!$D:$D,$A29,Data!$C:$C,2,Data!$Q:$Q,"Y")</f>
        <v>58.673257</v>
      </c>
      <c r="J29" s="176">
        <f t="shared" si="2"/>
        <v>-5.03885211859572E-2</v>
      </c>
      <c r="K29" s="103"/>
      <c r="L29" s="103"/>
      <c r="M29" s="104">
        <f t="shared" si="0"/>
        <v>30.155516333333335</v>
      </c>
      <c r="N29" s="188">
        <f t="shared" si="3"/>
        <v>0.4386049516892413</v>
      </c>
    </row>
    <row r="30" spans="1:15">
      <c r="A30" s="42" t="s">
        <v>11</v>
      </c>
      <c r="B30" s="99">
        <v>206.88650000000101</v>
      </c>
      <c r="C30" s="100">
        <v>297.80700000000002</v>
      </c>
      <c r="D30" s="100">
        <v>311.60199999999884</v>
      </c>
      <c r="E30" s="100">
        <v>219.201999999999</v>
      </c>
      <c r="F30" s="101">
        <v>345.16583333333296</v>
      </c>
      <c r="G30" s="100">
        <f>SUMIFS(Data!$S:$S,Data!$B:$B,Data!$X3,Data!$D:$D,$A30,Data!$C:$C,1,Data!$Q:$Q,"Y")</f>
        <v>87.125999999999991</v>
      </c>
      <c r="H30" s="175">
        <f t="shared" si="1"/>
        <v>-0.57887054012707662</v>
      </c>
      <c r="I30" s="100">
        <f>SUMIFS(Data!$S:$S,Data!$B:$B,Data!$X$3,Data!$D:$D,$A30,Data!$C:$C,2,Data!$Q:$Q,"Y")</f>
        <v>251.68999999999974</v>
      </c>
      <c r="J30" s="175">
        <f t="shared" si="2"/>
        <v>-0.15485532576467401</v>
      </c>
      <c r="K30" s="100"/>
      <c r="L30" s="100"/>
      <c r="M30" s="101">
        <f t="shared" si="0"/>
        <v>112.93866666666658</v>
      </c>
      <c r="N30" s="189">
        <f t="shared" si="3"/>
        <v>0.3272011762462006</v>
      </c>
    </row>
    <row r="31" spans="1:15">
      <c r="A31" s="41" t="s">
        <v>10</v>
      </c>
      <c r="B31" s="102">
        <v>64.299920000000199</v>
      </c>
      <c r="C31" s="103">
        <v>96.310999999998003</v>
      </c>
      <c r="D31" s="103">
        <v>77.147999999999911</v>
      </c>
      <c r="E31" s="103">
        <v>70.758999999999901</v>
      </c>
      <c r="F31" s="104">
        <v>102.839306666666</v>
      </c>
      <c r="G31" s="103">
        <f>SUMIFS(Data!$S:$S,Data!$B:$B,Data!$X3,Data!$D:$D,$A31,Data!$C:$C,1,Data!$Q:$Q,"Y")</f>
        <v>30.244</v>
      </c>
      <c r="H31" s="176">
        <f t="shared" si="1"/>
        <v>-0.5296417165060251</v>
      </c>
      <c r="I31" s="103">
        <f>SUMIFS(Data!$S:$S,Data!$B:$B,Data!$X$3,Data!$D:$D,$A31,Data!$C:$C,2,Data!$Q:$Q,"Y")</f>
        <v>83.540999999999897</v>
      </c>
      <c r="J31" s="176">
        <f t="shared" si="2"/>
        <v>-0.13259129279104537</v>
      </c>
      <c r="K31" s="103"/>
      <c r="L31" s="103"/>
      <c r="M31" s="104">
        <f t="shared" si="0"/>
        <v>37.928333333333299</v>
      </c>
      <c r="N31" s="188">
        <f t="shared" si="3"/>
        <v>0.36881163985547621</v>
      </c>
    </row>
    <row r="32" spans="1:15">
      <c r="A32" s="42" t="s">
        <v>9</v>
      </c>
      <c r="B32" s="99">
        <v>22.166615</v>
      </c>
      <c r="C32" s="100">
        <v>48.6066</v>
      </c>
      <c r="D32" s="100">
        <v>55.939948999999999</v>
      </c>
      <c r="E32" s="100">
        <v>58.959941000000001</v>
      </c>
      <c r="F32" s="101">
        <v>61.891034999999995</v>
      </c>
      <c r="G32" s="100">
        <f>SUMIFS(Data!$S:$S,Data!$B:$B,Data!$X3,Data!$D:$D,$A32,Data!$C:$C,1,Data!$Q:$Q,"Y")</f>
        <v>27.033289999999997</v>
      </c>
      <c r="H32" s="175">
        <f t="shared" si="1"/>
        <v>0.2195497598528236</v>
      </c>
      <c r="I32" s="100">
        <f>SUMIFS(Data!$S:$S,Data!$B:$B,Data!$X$3,Data!$D:$D,$A32,Data!$C:$C,2,Data!$Q:$Q,"Y")</f>
        <v>40.806616000000005</v>
      </c>
      <c r="J32" s="175">
        <f t="shared" si="2"/>
        <v>-0.16047170548855494</v>
      </c>
      <c r="K32" s="100"/>
      <c r="L32" s="100"/>
      <c r="M32" s="101">
        <f t="shared" si="0"/>
        <v>22.613302000000001</v>
      </c>
      <c r="N32" s="189">
        <f t="shared" si="3"/>
        <v>0.36537282015076988</v>
      </c>
    </row>
    <row r="33" spans="1:16">
      <c r="A33" s="41" t="s">
        <v>37</v>
      </c>
      <c r="B33" s="102">
        <v>12.439984000000001</v>
      </c>
      <c r="C33" s="103">
        <v>38.706622000000003</v>
      </c>
      <c r="D33" s="103">
        <v>34.466628000000007</v>
      </c>
      <c r="E33" s="103">
        <v>45.139948000000103</v>
      </c>
      <c r="F33" s="104">
        <v>43.584394000000032</v>
      </c>
      <c r="G33" s="103">
        <f>SUMIFS(Data!$S:$S,Data!$B:$B,Data!$X3,Data!$D:$D,$A33,Data!$C:$C,1,Data!$Q:$Q,"Y")</f>
        <v>12.046653999999998</v>
      </c>
      <c r="H33" s="176">
        <f t="shared" si="1"/>
        <v>-3.1618207869077833E-2</v>
      </c>
      <c r="I33" s="103">
        <f>SUMIFS(Data!$S:$S,Data!$B:$B,Data!$X$3,Data!$D:$D,$A33,Data!$C:$C,2,Data!$Q:$Q,"Y")</f>
        <v>28.119968</v>
      </c>
      <c r="J33" s="176">
        <f t="shared" si="2"/>
        <v>-0.27351015027867848</v>
      </c>
      <c r="K33" s="103"/>
      <c r="L33" s="103"/>
      <c r="M33" s="104">
        <f t="shared" si="0"/>
        <v>13.388873999999999</v>
      </c>
      <c r="N33" s="188">
        <f t="shared" si="3"/>
        <v>0.30719422185840167</v>
      </c>
    </row>
    <row r="34" spans="1:16">
      <c r="A34" s="42" t="s">
        <v>8</v>
      </c>
      <c r="B34" s="99">
        <v>7.3333269999999997</v>
      </c>
      <c r="C34" s="100">
        <v>15.006651</v>
      </c>
      <c r="D34" s="100">
        <v>19.813313999999995</v>
      </c>
      <c r="E34" s="100">
        <v>22.226641000000001</v>
      </c>
      <c r="F34" s="101">
        <v>21.459977666666664</v>
      </c>
      <c r="G34" s="100">
        <f>SUMIFS(Data!$S:$S,Data!$B:$B,Data!$X3,Data!$D:$D,$A34,Data!$C:$C,1,Data!$Q:$Q,"Y")</f>
        <v>8.7999909999999986</v>
      </c>
      <c r="H34" s="175">
        <f t="shared" si="1"/>
        <v>0.19999980909074408</v>
      </c>
      <c r="I34" s="100">
        <f>SUMIFS(Data!$S:$S,Data!$B:$B,Data!$X$3,Data!$D:$D,$A34,Data!$C:$C,2,Data!$Q:$Q,"Y")</f>
        <v>18.393315999999995</v>
      </c>
      <c r="J34" s="175">
        <f t="shared" si="2"/>
        <v>0.22567760121828617</v>
      </c>
      <c r="K34" s="100"/>
      <c r="L34" s="100"/>
      <c r="M34" s="101">
        <f t="shared" si="0"/>
        <v>9.0644356666666646</v>
      </c>
      <c r="N34" s="189">
        <f t="shared" si="3"/>
        <v>0.42238793569418592</v>
      </c>
    </row>
    <row r="35" spans="1:16">
      <c r="A35" s="41" t="s">
        <v>7</v>
      </c>
      <c r="B35" s="102">
        <v>44.279926000000103</v>
      </c>
      <c r="C35" s="103">
        <v>112.71984</v>
      </c>
      <c r="D35" s="103">
        <v>124.75981299999987</v>
      </c>
      <c r="E35" s="103">
        <v>107.159836</v>
      </c>
      <c r="F35" s="104">
        <v>129.639805</v>
      </c>
      <c r="G35" s="103">
        <f>SUMIFS(Data!$S:$S,Data!$B:$B,Data!$X3,Data!$D:$D,$A35,Data!$C:$C,1,Data!$Q:$Q,"Y")</f>
        <v>25.713297000000004</v>
      </c>
      <c r="H35" s="176">
        <f t="shared" si="1"/>
        <v>-0.41930126531828565</v>
      </c>
      <c r="I35" s="103">
        <f>SUMIFS(Data!$S:$S,Data!$B:$B,Data!$X$3,Data!$D:$D,$A35,Data!$C:$C,2,Data!$Q:$Q,"Y")</f>
        <v>75.106573999999981</v>
      </c>
      <c r="J35" s="176">
        <f t="shared" si="2"/>
        <v>-0.33368807123927802</v>
      </c>
      <c r="K35" s="103"/>
      <c r="L35" s="103"/>
      <c r="M35" s="104">
        <f t="shared" si="0"/>
        <v>33.606623666666657</v>
      </c>
      <c r="N35" s="188">
        <f t="shared" si="3"/>
        <v>0.25923074835438592</v>
      </c>
    </row>
    <row r="36" spans="1:16" ht="12.75" thickBot="1">
      <c r="A36" s="43" t="s">
        <v>6</v>
      </c>
      <c r="B36" s="105">
        <v>1519.8115840000021</v>
      </c>
      <c r="C36" s="106">
        <v>2422.5823999999989</v>
      </c>
      <c r="D36" s="106">
        <v>2358.434550999998</v>
      </c>
      <c r="E36" s="106">
        <v>2165.7656430000002</v>
      </c>
      <c r="F36" s="107">
        <v>2822.1980593333333</v>
      </c>
      <c r="G36" s="106">
        <f t="shared" ref="G36" si="4">SUM(G6:G35)</f>
        <v>1122.8688239999999</v>
      </c>
      <c r="H36" s="179">
        <f t="shared" si="1"/>
        <v>-0.26117892782162244</v>
      </c>
      <c r="I36" s="106">
        <f t="shared" ref="I36:K36" si="5">SUM(I6:I35)</f>
        <v>2078.8691640000002</v>
      </c>
      <c r="J36" s="179">
        <f>IF(C36=0,"-",(I36-C36)/C36)</f>
        <v>-0.14187886282010423</v>
      </c>
      <c r="K36" s="106">
        <f t="shared" si="5"/>
        <v>0</v>
      </c>
      <c r="L36" s="106">
        <f>SUM(L6:L35)</f>
        <v>0</v>
      </c>
      <c r="M36" s="107">
        <f t="shared" si="0"/>
        <v>1067.2459959999999</v>
      </c>
      <c r="N36" s="227">
        <f t="shared" si="3"/>
        <v>0.37816126776449821</v>
      </c>
      <c r="P36" s="112"/>
    </row>
    <row r="37" spans="1:16" s="50" customFormat="1" thickTop="1">
      <c r="A37" s="49" t="s">
        <v>43</v>
      </c>
      <c r="B37" s="108"/>
      <c r="C37" s="108"/>
      <c r="D37" s="109"/>
      <c r="E37" s="108"/>
      <c r="F37" s="108"/>
      <c r="G37" s="109"/>
      <c r="H37" s="177"/>
      <c r="I37" s="109"/>
      <c r="J37" s="177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5</v>
      </c>
      <c r="B38" s="110"/>
      <c r="C38" s="110"/>
      <c r="D38" s="110"/>
      <c r="E38" s="110"/>
      <c r="F38" s="108"/>
      <c r="G38" s="108"/>
      <c r="H38" s="178"/>
      <c r="I38" s="111"/>
      <c r="J38" s="178"/>
      <c r="K38" s="111"/>
      <c r="L38" s="109"/>
      <c r="M38" s="110"/>
      <c r="N38" s="98">
        <f>Data!$W$2</f>
        <v>42773.910534641203</v>
      </c>
    </row>
    <row r="39" spans="1:16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78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K40" s="112"/>
      <c r="L40" s="112"/>
      <c r="M40" s="112"/>
      <c r="N40" s="228"/>
    </row>
    <row r="41" spans="1:16" s="32" customFormat="1">
      <c r="A41" s="75" t="s">
        <v>129</v>
      </c>
      <c r="B41" s="113"/>
      <c r="C41" s="113"/>
      <c r="D41" s="113"/>
      <c r="E41" s="113"/>
      <c r="F41" s="113"/>
      <c r="G41" s="113"/>
      <c r="H41" s="51"/>
      <c r="I41" s="113"/>
      <c r="J41" s="51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51"/>
      <c r="K42" s="113"/>
      <c r="L42" s="113"/>
      <c r="M42" s="113"/>
      <c r="N42" s="221"/>
    </row>
    <row r="43" spans="1:16" s="32" customFormat="1">
      <c r="A43" s="222" t="s">
        <v>3</v>
      </c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78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s="32" customFormat="1" ht="12.75" thickBot="1">
      <c r="A44" s="223"/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8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 s="32" customFormat="1">
      <c r="A45" s="1" t="s">
        <v>144</v>
      </c>
      <c r="B45" s="92">
        <v>18.933311</v>
      </c>
      <c r="C45" s="117">
        <v>28.073304</v>
      </c>
      <c r="D45" s="118">
        <v>25.999970999999988</v>
      </c>
      <c r="E45" s="118">
        <v>23.799975</v>
      </c>
      <c r="F45" s="93">
        <v>32.268853666666665</v>
      </c>
      <c r="G45" s="92">
        <f>SUMIFS(Data!$S:$S,Data!$B:$B,Data!$X3,Data!$E:$E,$A45,Data!$C:$C,1,Data!$Q:$Q,"Y")</f>
        <v>17.333313999999998</v>
      </c>
      <c r="H45" s="224">
        <f t="shared" ref="H45:H55" si="6">IF(B45=0,"-",(G45-B45)/B45)</f>
        <v>-8.4506983485350337E-2</v>
      </c>
      <c r="I45" s="117">
        <f>SUMIFS(Data!$S:$S,Data!$B:$B,Data!$X$3,Data!$E:$E,$A45,Data!$C:$C,2,Data!$Q:$Q,"Y")</f>
        <v>31.999963999999999</v>
      </c>
      <c r="J45" s="224">
        <f>IF(C45=0,"-",(I45-C45)/C45)</f>
        <v>0.13987167310267429</v>
      </c>
      <c r="K45" s="118"/>
      <c r="L45" s="118"/>
      <c r="M45" s="122">
        <f t="shared" ref="M45:M55" si="7">(G45+I45+L45+K45)/3</f>
        <v>16.444425999999996</v>
      </c>
      <c r="N45" s="229">
        <f t="shared" ref="N45:N50" si="8">M45/F45</f>
        <v>0.5096067610541396</v>
      </c>
    </row>
    <row r="46" spans="1:16" s="32" customFormat="1">
      <c r="A46" s="46" t="s">
        <v>172</v>
      </c>
      <c r="B46" s="119">
        <v>13.13331</v>
      </c>
      <c r="C46" s="117">
        <v>8.3999869999999994</v>
      </c>
      <c r="D46" s="117">
        <v>13.999982999999993</v>
      </c>
      <c r="E46" s="117">
        <v>14.866645</v>
      </c>
      <c r="F46" s="94">
        <v>16.799974999999996</v>
      </c>
      <c r="G46" s="95">
        <f>SUMIFS(Data!$S:$S,Data!$B:$B,Data!$X3,Data!$E:$E,$A46,Data!$C:$C,1,Data!$Q:$Q,"Y")</f>
        <v>9.3999850000000009</v>
      </c>
      <c r="H46" s="30">
        <f t="shared" si="6"/>
        <v>-0.28426382991035765</v>
      </c>
      <c r="I46" s="117">
        <f>SUMIFS(Data!$S:$S,Data!$B:$B,Data!$X$3,Data!$E:$E,$A46,Data!$C:$C,2,Data!$Q:$Q,"Y")</f>
        <v>14.133317999999999</v>
      </c>
      <c r="J46" s="30">
        <f t="shared" ref="J46:J55" si="9">IF(C46=0,"-",(I46-C46)/C46)</f>
        <v>0.68254046107452315</v>
      </c>
      <c r="K46" s="117"/>
      <c r="L46" s="117"/>
      <c r="M46" s="123">
        <f t="shared" si="7"/>
        <v>7.8444343333333331</v>
      </c>
      <c r="N46" s="230">
        <f t="shared" si="8"/>
        <v>0.46693130991762399</v>
      </c>
    </row>
    <row r="47" spans="1:16" s="32" customFormat="1">
      <c r="A47" s="47" t="s">
        <v>178</v>
      </c>
      <c r="B47" s="232">
        <v>32.066620999999998</v>
      </c>
      <c r="C47" s="233">
        <v>36.473291000000003</v>
      </c>
      <c r="D47" s="233">
        <v>39.999953999999981</v>
      </c>
      <c r="E47" s="233">
        <v>38.666620000000002</v>
      </c>
      <c r="F47" s="234">
        <v>49.068828666666661</v>
      </c>
      <c r="G47" s="235">
        <f>SUM(G45:G46)</f>
        <v>26.733298999999999</v>
      </c>
      <c r="H47" s="11">
        <f t="shared" si="6"/>
        <v>-0.16632004974892739</v>
      </c>
      <c r="I47" s="234">
        <f>SUM(I45:I46)</f>
        <v>46.133281999999994</v>
      </c>
      <c r="J47" s="11">
        <f t="shared" si="9"/>
        <v>0.26485109336582735</v>
      </c>
      <c r="K47" s="234">
        <f>SUM(K45:K46)</f>
        <v>0</v>
      </c>
      <c r="L47" s="234">
        <f>SUM(L45:L46)</f>
        <v>0</v>
      </c>
      <c r="M47" s="236">
        <f t="shared" si="7"/>
        <v>24.288860333333332</v>
      </c>
      <c r="N47" s="237">
        <f t="shared" si="8"/>
        <v>0.49499572321833701</v>
      </c>
    </row>
    <row r="48" spans="1:16" s="32" customFormat="1">
      <c r="A48" s="46" t="s">
        <v>62</v>
      </c>
      <c r="B48" s="119">
        <v>17.986644999999999</v>
      </c>
      <c r="C48" s="117">
        <v>31.806632</v>
      </c>
      <c r="D48" s="117">
        <v>34.599965000000005</v>
      </c>
      <c r="E48" s="117">
        <v>21.273315</v>
      </c>
      <c r="F48" s="94">
        <v>35.222185666666668</v>
      </c>
      <c r="G48" s="95">
        <f>SUMIFS(Data!$S:$S,Data!$B:$B,Data!$X3,Data!$E:$E,$A48,Data!$C:$C,1,Data!$Q:$Q,"Y")</f>
        <v>12.333318</v>
      </c>
      <c r="H48" s="30">
        <f t="shared" si="6"/>
        <v>-0.31430692049573444</v>
      </c>
      <c r="I48" s="117">
        <f>SUMIFS(Data!$S:$S,Data!$B:$B,Data!$X$3,Data!$E:$E,$A48,Data!$C:$C,2,Data!$Q:$Q,"Y")</f>
        <v>24.186644000000001</v>
      </c>
      <c r="J48" s="30">
        <f t="shared" si="9"/>
        <v>-0.23957230051896092</v>
      </c>
      <c r="K48" s="117"/>
      <c r="L48" s="117"/>
      <c r="M48" s="123">
        <f t="shared" si="7"/>
        <v>12.173320666666667</v>
      </c>
      <c r="N48" s="230">
        <f t="shared" si="8"/>
        <v>0.34561514103274887</v>
      </c>
    </row>
    <row r="49" spans="1:14" s="32" customFormat="1">
      <c r="A49" s="46" t="s">
        <v>147</v>
      </c>
      <c r="B49" s="119">
        <v>21.239968000000001</v>
      </c>
      <c r="C49" s="117">
        <v>41.733291999999999</v>
      </c>
      <c r="D49" s="117">
        <v>34.999963999999991</v>
      </c>
      <c r="E49" s="117">
        <v>34.273296000000002</v>
      </c>
      <c r="F49" s="94">
        <v>44.082173333333323</v>
      </c>
      <c r="G49" s="95">
        <f>SUMIFS(Data!$S:$S,Data!$B:$B,Data!$X3,Data!$E:$E,$A49,Data!$C:$C,1,Data!$Q:$Q,"Y")</f>
        <v>19.399977</v>
      </c>
      <c r="H49" s="30">
        <f t="shared" si="6"/>
        <v>-8.6628708668487694E-2</v>
      </c>
      <c r="I49" s="117">
        <f>SUMIFS(Data!$S:$S,Data!$B:$B,Data!$X$3,Data!$E:$E,$A49,Data!$C:$C,2,Data!$Q:$Q,"Y")</f>
        <v>46.213293</v>
      </c>
      <c r="J49" s="30">
        <f t="shared" si="9"/>
        <v>0.10734837309263792</v>
      </c>
      <c r="K49" s="117"/>
      <c r="L49" s="117"/>
      <c r="M49" s="123">
        <f t="shared" si="7"/>
        <v>21.871089999999999</v>
      </c>
      <c r="N49" s="230">
        <f t="shared" si="8"/>
        <v>0.49614364143570666</v>
      </c>
    </row>
    <row r="50" spans="1:14" s="32" customFormat="1">
      <c r="A50" s="46" t="s">
        <v>148</v>
      </c>
      <c r="B50" s="95">
        <v>45.979963000000097</v>
      </c>
      <c r="C50" s="117">
        <v>71.773270000000096</v>
      </c>
      <c r="D50" s="117">
        <v>46.126626000000073</v>
      </c>
      <c r="E50" s="117">
        <v>52.6999530000001</v>
      </c>
      <c r="F50" s="94">
        <v>72.193270666666791</v>
      </c>
      <c r="G50" s="95">
        <f>SUMIFS(Data!$S:$S,Data!$B:$B,Data!$X3,Data!$E:$E,$A50,Data!$C:$C,1,Data!$Q:$Q,"Y")</f>
        <v>41.57330300000001</v>
      </c>
      <c r="H50" s="30">
        <f t="shared" si="6"/>
        <v>-9.5838702610527945E-2</v>
      </c>
      <c r="I50" s="117">
        <f>SUMIFS(Data!$S:$S,Data!$B:$B,Data!$X$3,Data!$E:$E,$A50,Data!$C:$C,2,Data!$Q:$Q,"Y")</f>
        <v>66.666602999999995</v>
      </c>
      <c r="J50" s="30">
        <f t="shared" si="9"/>
        <v>-7.1149983831029218E-2</v>
      </c>
      <c r="K50" s="117"/>
      <c r="L50" s="117"/>
      <c r="M50" s="123">
        <f t="shared" si="7"/>
        <v>36.079968666666666</v>
      </c>
      <c r="N50" s="230">
        <f t="shared" si="8"/>
        <v>0.4997691382242026</v>
      </c>
    </row>
    <row r="51" spans="1:14" s="32" customFormat="1">
      <c r="A51" s="46" t="s">
        <v>173</v>
      </c>
      <c r="B51" s="119">
        <v>25.666639</v>
      </c>
      <c r="C51" s="117">
        <v>33.499940000000002</v>
      </c>
      <c r="D51" s="117">
        <v>30.84662999999999</v>
      </c>
      <c r="E51" s="117">
        <v>34.993296000000001</v>
      </c>
      <c r="F51" s="94">
        <v>41.668834999999994</v>
      </c>
      <c r="G51" s="95">
        <f>SUMIFS(Data!$S:$S,Data!$B:$B,Data!$X3,Data!$E:$E,$A51,Data!$C:$C,1,Data!$Q:$Q,"Y")</f>
        <v>27.279972000000001</v>
      </c>
      <c r="H51" s="30">
        <f t="shared" si="6"/>
        <v>6.2857197625290975E-2</v>
      </c>
      <c r="I51" s="117">
        <f>SUMIFS(Data!$S:$S,Data!$B:$B,Data!$X$3,Data!$E:$E,$A51,Data!$C:$C,2,Data!$Q:$Q,"Y")</f>
        <v>28.453301</v>
      </c>
      <c r="J51" s="30">
        <f t="shared" si="9"/>
        <v>-0.1506462101126152</v>
      </c>
      <c r="K51" s="117"/>
      <c r="L51" s="117"/>
      <c r="M51" s="123">
        <f t="shared" si="7"/>
        <v>18.577757666666667</v>
      </c>
      <c r="N51" s="230">
        <v>0</v>
      </c>
    </row>
    <row r="52" spans="1:14" s="32" customFormat="1">
      <c r="A52" s="47" t="s">
        <v>179</v>
      </c>
      <c r="B52" s="232">
        <v>110.8732150000001</v>
      </c>
      <c r="C52" s="233">
        <v>178.8131340000001</v>
      </c>
      <c r="D52" s="233">
        <v>146.57318500000008</v>
      </c>
      <c r="E52" s="233">
        <v>143.23986000000008</v>
      </c>
      <c r="F52" s="234">
        <v>193.1664646666668</v>
      </c>
      <c r="G52" s="235">
        <f>SUM(G48:G51)</f>
        <v>100.58657000000001</v>
      </c>
      <c r="H52" s="11">
        <f t="shared" si="6"/>
        <v>-9.2778449691389236E-2</v>
      </c>
      <c r="I52" s="234">
        <f>SUM(I48:I51)</f>
        <v>165.51984099999999</v>
      </c>
      <c r="J52" s="11">
        <f t="shared" si="9"/>
        <v>-7.4341815406021083E-2</v>
      </c>
      <c r="K52" s="234">
        <f>SUM(K48:K51)</f>
        <v>0</v>
      </c>
      <c r="L52" s="234">
        <f>SUM(L48:L51)</f>
        <v>0</v>
      </c>
      <c r="M52" s="236">
        <f t="shared" si="7"/>
        <v>88.702136999999993</v>
      </c>
      <c r="N52" s="237">
        <f>M52/F52</f>
        <v>0.45920049918119465</v>
      </c>
    </row>
    <row r="53" spans="1:14" s="32" customFormat="1">
      <c r="A53" s="46" t="s">
        <v>11</v>
      </c>
      <c r="B53" s="95">
        <v>183.61986100000101</v>
      </c>
      <c r="C53" s="117">
        <v>273.22800000000001</v>
      </c>
      <c r="D53" s="117">
        <v>284.64199999999903</v>
      </c>
      <c r="E53" s="117">
        <v>183.81</v>
      </c>
      <c r="F53" s="94">
        <v>308.43328700000001</v>
      </c>
      <c r="G53" s="95">
        <f>SUMIFS(Data!$S:$S,Data!$B:$B,Data!$X3,Data!$E:$E,$A53,Data!$C:$C,1,Data!$Q:$Q,"Y")</f>
        <v>70.606999999999999</v>
      </c>
      <c r="H53" s="30">
        <f t="shared" si="6"/>
        <v>-0.61547187970042294</v>
      </c>
      <c r="I53" s="218">
        <f>SUMIFS(Data!$S:$S,Data!$B:$B,Data!$X$3,Data!$E:$E,$A53,Data!$C:$C,2,Data!$Q:$Q,"Y")</f>
        <v>209.35399999999979</v>
      </c>
      <c r="J53" s="30">
        <f t="shared" si="9"/>
        <v>-0.23377545493141341</v>
      </c>
      <c r="K53" s="117"/>
      <c r="L53" s="117"/>
      <c r="M53" s="123">
        <f t="shared" si="7"/>
        <v>93.320333333333267</v>
      </c>
      <c r="N53" s="230">
        <f>M53/F53</f>
        <v>0.30256245764204193</v>
      </c>
    </row>
    <row r="54" spans="1:14" s="32" customFormat="1">
      <c r="A54" s="46" t="s">
        <v>142</v>
      </c>
      <c r="B54" s="119">
        <v>23.266639000000001</v>
      </c>
      <c r="C54" s="117">
        <v>24.579000000000001</v>
      </c>
      <c r="D54" s="117">
        <v>26.959999999999951</v>
      </c>
      <c r="E54" s="117">
        <v>35.392000000000003</v>
      </c>
      <c r="F54" s="94">
        <v>36.732546333333318</v>
      </c>
      <c r="G54" s="95">
        <f>SUMIFS(Data!$S:$S,Data!$B:$B,Data!$X3,Data!$E:$E,$A54,Data!$C:$C,1,Data!$Q:$Q,"Y")</f>
        <v>16.518999999999998</v>
      </c>
      <c r="H54" s="30">
        <f t="shared" si="6"/>
        <v>-0.29001348239425567</v>
      </c>
      <c r="I54" s="218">
        <f>SUMIFS(Data!$S:$S,Data!$B:$B,Data!$X$3,Data!$E:$E,$A54,Data!$C:$C,2,Data!$Q:$Q,"Y")</f>
        <v>42.335999999999999</v>
      </c>
      <c r="J54" s="30">
        <f t="shared" si="9"/>
        <v>0.72244599047967772</v>
      </c>
      <c r="K54" s="117"/>
      <c r="L54" s="117"/>
      <c r="M54" s="123">
        <f t="shared" si="7"/>
        <v>19.618333333333332</v>
      </c>
      <c r="N54" s="230">
        <f>M54/F54</f>
        <v>0.5340858527831075</v>
      </c>
    </row>
    <row r="55" spans="1:14" s="32" customFormat="1" ht="12.75" thickBot="1">
      <c r="A55" s="48" t="s">
        <v>180</v>
      </c>
      <c r="B55" s="238">
        <v>206.88650000000101</v>
      </c>
      <c r="C55" s="239">
        <v>297.80700000000002</v>
      </c>
      <c r="D55" s="239">
        <v>311.60199999999895</v>
      </c>
      <c r="E55" s="239">
        <v>219.202</v>
      </c>
      <c r="F55" s="240">
        <v>345.1658333333333</v>
      </c>
      <c r="G55" s="241">
        <f>SUM(G53:G54)</f>
        <v>87.126000000000005</v>
      </c>
      <c r="H55" s="169">
        <f t="shared" si="6"/>
        <v>-0.5788705401270765</v>
      </c>
      <c r="I55" s="240">
        <f>SUM(I53:I54)</f>
        <v>251.68999999999977</v>
      </c>
      <c r="J55" s="169">
        <f t="shared" si="9"/>
        <v>-0.15485532576467392</v>
      </c>
      <c r="K55" s="240">
        <f>SUM(K53:K54)</f>
        <v>0</v>
      </c>
      <c r="L55" s="239">
        <f>SUM(L53:L54)</f>
        <v>0</v>
      </c>
      <c r="M55" s="242">
        <f t="shared" si="7"/>
        <v>112.93866666666661</v>
      </c>
      <c r="N55" s="243">
        <f>M55/F55</f>
        <v>0.32720117624620038</v>
      </c>
    </row>
    <row r="56" spans="1:14" s="53" customFormat="1">
      <c r="H56" s="51"/>
      <c r="I56" s="54"/>
      <c r="J56" s="51"/>
      <c r="N56" s="124"/>
    </row>
    <row r="57" spans="1:14" s="53" customFormat="1">
      <c r="H57" s="51"/>
      <c r="J57" s="51"/>
      <c r="N57" s="231"/>
    </row>
    <row r="58" spans="1:14" s="53" customFormat="1">
      <c r="A58" s="53" t="s">
        <v>64</v>
      </c>
      <c r="F58" s="40"/>
      <c r="G58" s="40"/>
      <c r="H58" s="174"/>
      <c r="I58" s="40"/>
      <c r="J58" s="174"/>
      <c r="K58" s="40"/>
      <c r="L58" s="40"/>
      <c r="N58" s="124"/>
    </row>
    <row r="59" spans="1:14">
      <c r="A59" s="40" t="s">
        <v>116</v>
      </c>
    </row>
    <row r="65" spans="8:14">
      <c r="H65" s="40"/>
      <c r="J65" s="40"/>
      <c r="N65" s="228"/>
    </row>
    <row r="66" spans="8:14">
      <c r="H66" s="40"/>
      <c r="J66" s="40"/>
      <c r="N66" s="228"/>
    </row>
    <row r="67" spans="8:14">
      <c r="H67" s="40"/>
      <c r="J67" s="40"/>
      <c r="N67" s="228"/>
    </row>
    <row r="68" spans="8:14">
      <c r="H68" s="40"/>
      <c r="J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P60"/>
  <sheetViews>
    <sheetView showGridLines="0" workbookViewId="0">
      <selection activeCell="D1" sqref="D1"/>
    </sheetView>
  </sheetViews>
  <sheetFormatPr defaultColWidth="9.140625" defaultRowHeight="12"/>
  <cols>
    <col min="1" max="1" width="22.7109375" style="63" customWidth="1"/>
    <col min="2" max="2" width="11.5703125" style="63" customWidth="1"/>
    <col min="3" max="4" width="9.7109375" style="63" customWidth="1"/>
    <col min="5" max="6" width="9.7109375" style="74" customWidth="1"/>
    <col min="7" max="7" width="11.5703125" style="40" bestFit="1" customWidth="1"/>
    <col min="8" max="8" width="0" style="21" hidden="1" customWidth="1"/>
    <col min="9" max="9" width="9.7109375" style="74" customWidth="1"/>
    <col min="10" max="10" width="9.140625" style="21"/>
    <col min="11" max="11" width="9.7109375" style="74" customWidth="1"/>
    <col min="12" max="12" width="9.140625" style="21"/>
    <col min="13" max="13" width="9.7109375" style="74" customWidth="1"/>
    <col min="14" max="14" width="9.140625" style="72"/>
    <col min="15" max="16384" width="9.140625" style="63"/>
  </cols>
  <sheetData>
    <row r="1" spans="1:14" ht="15">
      <c r="A1" s="79" t="s">
        <v>138</v>
      </c>
      <c r="B1" s="75"/>
      <c r="C1" s="75"/>
      <c r="D1" s="75"/>
      <c r="E1" s="75"/>
      <c r="F1" s="75"/>
      <c r="G1" s="79"/>
      <c r="H1" s="75"/>
      <c r="I1" s="75"/>
      <c r="J1" s="75"/>
      <c r="K1" s="75"/>
      <c r="L1" s="75"/>
      <c r="M1" s="75"/>
      <c r="N1" s="221"/>
    </row>
    <row r="2" spans="1:14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9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>
      <c r="A4" s="219"/>
      <c r="B4" s="64" t="s">
        <v>93</v>
      </c>
      <c r="C4" s="65" t="s">
        <v>94</v>
      </c>
      <c r="D4" s="66" t="s">
        <v>95</v>
      </c>
      <c r="E4" s="66" t="s">
        <v>96</v>
      </c>
      <c r="F4" s="61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ht="12.75" thickBot="1">
      <c r="A5" s="220" t="s">
        <v>36</v>
      </c>
      <c r="B5" s="67" t="s">
        <v>1</v>
      </c>
      <c r="C5" s="68" t="s">
        <v>1</v>
      </c>
      <c r="D5" s="69" t="s">
        <v>1</v>
      </c>
      <c r="E5" s="69" t="s">
        <v>1</v>
      </c>
      <c r="F5" s="70" t="s">
        <v>2</v>
      </c>
      <c r="G5" s="34" t="s">
        <v>1</v>
      </c>
      <c r="H5" s="80" t="s">
        <v>44</v>
      </c>
      <c r="I5" s="35" t="s">
        <v>1</v>
      </c>
      <c r="J5" s="80" t="s">
        <v>44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190">
        <v>114.5</v>
      </c>
      <c r="C6" s="191">
        <v>298.19</v>
      </c>
      <c r="D6" s="191">
        <v>387.15952099998771</v>
      </c>
      <c r="E6" s="191">
        <v>320.04000000000002</v>
      </c>
      <c r="F6" s="192">
        <v>373.29650699999593</v>
      </c>
      <c r="G6" s="100">
        <f>SUMIFS(Data!$S:$S,Data!$B:$B,Data!$X3,Data!$D:$D,$A6,Data!$C:$C,1,Data!$R:$R,"Y")</f>
        <v>332.99957999999901</v>
      </c>
      <c r="H6" s="17">
        <f>IF(B6=0,"-",(G6-B6)/B6)</f>
        <v>1.9082932751091617</v>
      </c>
      <c r="I6" s="191">
        <f>SUMIFS(Data!$S:$S,Data!$B:$B,Data!$X$3,Data!$D:$D,$A6,Data!$C:$C,2,Data!$R:$R,"Y")</f>
        <v>307.21965599999902</v>
      </c>
      <c r="J6" s="17">
        <f>IF(C6=0,"-",(I6-C6)/C6)</f>
        <v>3.0281552030581249E-2</v>
      </c>
      <c r="K6" s="191"/>
      <c r="L6" s="191"/>
      <c r="M6" s="207">
        <f t="shared" ref="M6:M35" si="0">SUM(G6+I6+K6+L6)/3</f>
        <v>213.40641199999936</v>
      </c>
      <c r="N6" s="26">
        <f>IF(F6=0,0,M6/F6)</f>
        <v>0.57168070956528316</v>
      </c>
    </row>
    <row r="7" spans="1:14">
      <c r="A7" s="41" t="s">
        <v>34</v>
      </c>
      <c r="B7" s="193">
        <v>132.51</v>
      </c>
      <c r="C7" s="194">
        <v>208.67</v>
      </c>
      <c r="D7" s="194">
        <v>206.72644800000214</v>
      </c>
      <c r="E7" s="202">
        <v>220.35</v>
      </c>
      <c r="F7" s="195">
        <v>256.08548266666736</v>
      </c>
      <c r="G7" s="103">
        <f>SUMIFS(Data!$S:$S,Data!$B:$B,Data!$X3,Data!$D:$D,$A7,Data!$C:$C,1,Data!$R:$R,"Y")</f>
        <v>113.01320000000001</v>
      </c>
      <c r="H7" s="18">
        <f t="shared" ref="H7:J36" si="1">IF(B7=0,"-",(G7-B7)/B7)</f>
        <v>-0.14713455588257476</v>
      </c>
      <c r="I7" s="194">
        <f>SUMIFS(Data!$S:$S,Data!$B:$B,Data!$X$3,Data!$D:$D,$A7,Data!$C:$C,2,Data!$R:$R,"Y")</f>
        <v>169.07315900000017</v>
      </c>
      <c r="J7" s="18">
        <f t="shared" ref="J7:J36" si="2">IF(C7=0,"-",(I7-C7)/C7)</f>
        <v>-0.18975818756888779</v>
      </c>
      <c r="K7" s="194"/>
      <c r="L7" s="202"/>
      <c r="M7" s="202">
        <f t="shared" si="0"/>
        <v>94.0287863333334</v>
      </c>
      <c r="N7" s="27">
        <f t="shared" ref="N7:N36" si="3">IF(F7=0,0,M7/F7)</f>
        <v>0.36717733998114055</v>
      </c>
    </row>
    <row r="8" spans="1:14">
      <c r="A8" s="42" t="s">
        <v>33</v>
      </c>
      <c r="B8" s="196">
        <v>40.53</v>
      </c>
      <c r="C8" s="197">
        <v>155.97999999999999</v>
      </c>
      <c r="D8" s="197">
        <v>161.6931399999996</v>
      </c>
      <c r="E8" s="207">
        <v>147.37</v>
      </c>
      <c r="F8" s="198">
        <v>168.52437999999987</v>
      </c>
      <c r="G8" s="100">
        <f>SUMIFS(Data!$S:$S,Data!$B:$B,Data!$X3,Data!$D:$D,$A8,Data!$C:$C,1,Data!$R:$R,"Y")</f>
        <v>40.333297999999999</v>
      </c>
      <c r="H8" s="17">
        <f t="shared" si="1"/>
        <v>-4.8532445102393764E-3</v>
      </c>
      <c r="I8" s="197">
        <f>SUMIFS(Data!$S:$S,Data!$B:$B,Data!$X$3,Data!$D:$D,$A8,Data!$C:$C,2,Data!$R:$R,"Y")</f>
        <v>163.51982700000011</v>
      </c>
      <c r="J8" s="17">
        <f t="shared" si="2"/>
        <v>4.8338421592512608E-2</v>
      </c>
      <c r="K8" s="197"/>
      <c r="L8" s="207"/>
      <c r="M8" s="207">
        <f t="shared" si="0"/>
        <v>67.951041666666697</v>
      </c>
      <c r="N8" s="28">
        <f t="shared" si="3"/>
        <v>0.40321193685250023</v>
      </c>
    </row>
    <row r="9" spans="1:14">
      <c r="A9" s="41" t="s">
        <v>32</v>
      </c>
      <c r="B9" s="193">
        <v>18.600000000000001</v>
      </c>
      <c r="C9" s="194">
        <v>79.099999999999994</v>
      </c>
      <c r="D9" s="194">
        <v>93.499893000000412</v>
      </c>
      <c r="E9" s="202">
        <v>86.65</v>
      </c>
      <c r="F9" s="195">
        <v>92.61663100000014</v>
      </c>
      <c r="G9" s="103">
        <f>SUMIFS(Data!$S:$S,Data!$B:$B,Data!$X3,Data!$D:$D,$A9,Data!$C:$C,1,Data!$R:$R,"Y")</f>
        <v>37.519960000000005</v>
      </c>
      <c r="H9" s="18">
        <f t="shared" si="1"/>
        <v>1.0172021505376345</v>
      </c>
      <c r="I9" s="194">
        <f>SUMIFS(Data!$S:$S,Data!$B:$B,Data!$X$3,Data!$D:$D,$A9,Data!$C:$C,2,Data!$R:$R,"Y")</f>
        <v>89.993240999999998</v>
      </c>
      <c r="J9" s="18">
        <f t="shared" si="2"/>
        <v>0.13771480404551206</v>
      </c>
      <c r="K9" s="194"/>
      <c r="L9" s="202"/>
      <c r="M9" s="202">
        <f t="shared" si="0"/>
        <v>42.504400333333336</v>
      </c>
      <c r="N9" s="27">
        <f t="shared" si="3"/>
        <v>0.45892837900067074</v>
      </c>
    </row>
    <row r="10" spans="1:14">
      <c r="A10" s="42" t="s">
        <v>31</v>
      </c>
      <c r="B10" s="196">
        <v>10.77</v>
      </c>
      <c r="C10" s="197">
        <v>23.07</v>
      </c>
      <c r="D10" s="197">
        <v>26.99996299999998</v>
      </c>
      <c r="E10" s="197">
        <v>32.33</v>
      </c>
      <c r="F10" s="198">
        <v>31.056654333333327</v>
      </c>
      <c r="G10" s="100">
        <f>SUMIFS(Data!$S:$S,Data!$B:$B,Data!$X3,Data!$D:$D,$A10,Data!$C:$C,1,Data!$R:$R,"Y")</f>
        <v>17.499972</v>
      </c>
      <c r="H10" s="17">
        <f t="shared" si="1"/>
        <v>0.62488133704735382</v>
      </c>
      <c r="I10" s="197">
        <f>SUMIFS(Data!$S:$S,Data!$B:$B,Data!$X$3,Data!$D:$D,$A10,Data!$C:$C,2,Data!$R:$R,"Y")</f>
        <v>31.666627999999999</v>
      </c>
      <c r="J10" s="17">
        <f t="shared" si="2"/>
        <v>0.37263233636757687</v>
      </c>
      <c r="K10" s="197"/>
      <c r="L10" s="197"/>
      <c r="M10" s="207">
        <f t="shared" si="0"/>
        <v>16.388866666666669</v>
      </c>
      <c r="N10" s="28">
        <f t="shared" si="3"/>
        <v>0.52770869942279586</v>
      </c>
    </row>
    <row r="11" spans="1:14">
      <c r="A11" s="41" t="s">
        <v>30</v>
      </c>
      <c r="B11" s="193">
        <v>96.95</v>
      </c>
      <c r="C11" s="194">
        <v>186.88</v>
      </c>
      <c r="D11" s="194">
        <v>190.19979400000162</v>
      </c>
      <c r="E11" s="202">
        <v>189.88</v>
      </c>
      <c r="F11" s="195">
        <v>221.30326466666722</v>
      </c>
      <c r="G11" s="103">
        <f>SUMIFS(Data!$S:$S,Data!$B:$B,Data!$X3,Data!$D:$D,$A11,Data!$C:$C,1,Data!$R:$R,"Y")</f>
        <v>76.639921000000015</v>
      </c>
      <c r="H11" s="18">
        <f t="shared" si="1"/>
        <v>-0.20949024239298594</v>
      </c>
      <c r="I11" s="194">
        <f>SUMIFS(Data!$S:$S,Data!$B:$B,Data!$X$3,Data!$D:$D,$A11,Data!$C:$C,2,Data!$R:$R,"Y")</f>
        <v>141.93984300000037</v>
      </c>
      <c r="J11" s="18">
        <f t="shared" si="2"/>
        <v>-0.24047601134417609</v>
      </c>
      <c r="K11" s="194"/>
      <c r="L11" s="202"/>
      <c r="M11" s="202">
        <f t="shared" si="0"/>
        <v>72.85992133333346</v>
      </c>
      <c r="N11" s="27">
        <f t="shared" si="3"/>
        <v>0.3292311184070284</v>
      </c>
    </row>
    <row r="12" spans="1:14">
      <c r="A12" s="42" t="s">
        <v>29</v>
      </c>
      <c r="B12" s="196">
        <v>111</v>
      </c>
      <c r="C12" s="197">
        <v>170.95</v>
      </c>
      <c r="D12" s="197">
        <v>181.18646000000066</v>
      </c>
      <c r="E12" s="207">
        <v>182.09</v>
      </c>
      <c r="F12" s="198">
        <v>215.07548666666688</v>
      </c>
      <c r="G12" s="100">
        <f>SUMIFS(Data!$S:$S,Data!$B:$B,Data!$X3,Data!$D:$D,$A12,Data!$C:$C,1,Data!$R:$R,"Y")</f>
        <v>106.51988200000029</v>
      </c>
      <c r="H12" s="17">
        <f t="shared" si="1"/>
        <v>-4.0361423423420778E-2</v>
      </c>
      <c r="I12" s="197">
        <f>SUMIFS(Data!$S:$S,Data!$B:$B,Data!$X$3,Data!$D:$D,$A12,Data!$C:$C,2,Data!$R:$R,"Y")</f>
        <v>170.459812</v>
      </c>
      <c r="J12" s="17">
        <f t="shared" si="2"/>
        <v>-2.8674349224918935E-3</v>
      </c>
      <c r="K12" s="197"/>
      <c r="L12" s="207"/>
      <c r="M12" s="207">
        <f t="shared" si="0"/>
        <v>92.326564666666755</v>
      </c>
      <c r="N12" s="28">
        <f t="shared" si="3"/>
        <v>0.42927516332792676</v>
      </c>
    </row>
    <row r="13" spans="1:14">
      <c r="A13" s="41" t="s">
        <v>28</v>
      </c>
      <c r="B13" s="193">
        <v>210.59</v>
      </c>
      <c r="C13" s="194">
        <v>251</v>
      </c>
      <c r="D13" s="194">
        <v>267.93968100000166</v>
      </c>
      <c r="E13" s="202">
        <v>260.37</v>
      </c>
      <c r="F13" s="195">
        <v>329.96656033333392</v>
      </c>
      <c r="G13" s="103">
        <f>SUMIFS(Data!$S:$S,Data!$B:$B,Data!$X3,Data!$D:$D,$A13,Data!$C:$C,1,Data!$R:$R,"Y")</f>
        <v>219.74639000000022</v>
      </c>
      <c r="H13" s="18">
        <f t="shared" si="1"/>
        <v>4.3479699890784061E-2</v>
      </c>
      <c r="I13" s="194">
        <f>SUMIFS(Data!$S:$S,Data!$B:$B,Data!$X$3,Data!$D:$D,$A13,Data!$C:$C,2,Data!$R:$R,"Y")</f>
        <v>252.89303400000011</v>
      </c>
      <c r="J13" s="18">
        <f t="shared" si="2"/>
        <v>7.5419681274904934E-3</v>
      </c>
      <c r="K13" s="194"/>
      <c r="L13" s="202"/>
      <c r="M13" s="202">
        <f t="shared" si="0"/>
        <v>157.54647466666677</v>
      </c>
      <c r="N13" s="27">
        <f t="shared" si="3"/>
        <v>0.47746194192378921</v>
      </c>
    </row>
    <row r="14" spans="1:14">
      <c r="A14" s="42" t="s">
        <v>27</v>
      </c>
      <c r="B14" s="196">
        <v>77.19</v>
      </c>
      <c r="C14" s="197">
        <v>203.79</v>
      </c>
      <c r="D14" s="197">
        <v>298.62625899999819</v>
      </c>
      <c r="E14" s="207">
        <v>322.31</v>
      </c>
      <c r="F14" s="198">
        <v>300.63875299999944</v>
      </c>
      <c r="G14" s="100">
        <f>SUMIFS(Data!$S:$S,Data!$B:$B,Data!$X3,Data!$D:$D,$A14,Data!$C:$C,1,Data!$R:$R,"Y")</f>
        <v>123.80651399999991</v>
      </c>
      <c r="H14" s="17">
        <f t="shared" si="1"/>
        <v>0.60391908278274276</v>
      </c>
      <c r="I14" s="197">
        <f>SUMIFS(Data!$S:$S,Data!$B:$B,Data!$X$3,Data!$D:$D,$A14,Data!$C:$C,2,Data!$R:$R,"Y")</f>
        <v>359.40623699999998</v>
      </c>
      <c r="J14" s="17">
        <f t="shared" si="2"/>
        <v>0.76361076107757986</v>
      </c>
      <c r="K14" s="197"/>
      <c r="L14" s="207"/>
      <c r="M14" s="207">
        <f t="shared" si="0"/>
        <v>161.07091699999998</v>
      </c>
      <c r="N14" s="28">
        <f t="shared" si="3"/>
        <v>0.53576232402746926</v>
      </c>
    </row>
    <row r="15" spans="1:14">
      <c r="A15" s="41" t="s">
        <v>26</v>
      </c>
      <c r="B15" s="193">
        <v>129.51</v>
      </c>
      <c r="C15" s="194">
        <v>194.14</v>
      </c>
      <c r="D15" s="194">
        <v>199.37976600000221</v>
      </c>
      <c r="E15" s="202">
        <v>185.39</v>
      </c>
      <c r="F15" s="195">
        <v>236.13992200000072</v>
      </c>
      <c r="G15" s="103">
        <f>SUMIFS(Data!$S:$S,Data!$B:$B,Data!$X3,Data!$D:$D,$A15,Data!$C:$C,1,Data!$R:$R,"Y")</f>
        <v>130.40651200000011</v>
      </c>
      <c r="H15" s="18">
        <f t="shared" si="1"/>
        <v>6.9223380433952207E-3</v>
      </c>
      <c r="I15" s="194">
        <f>SUMIFS(Data!$S:$S,Data!$B:$B,Data!$X$3,Data!$D:$D,$A15,Data!$C:$C,2,Data!$R:$R,"Y")</f>
        <v>179.10645100000019</v>
      </c>
      <c r="J15" s="18">
        <f t="shared" si="2"/>
        <v>-7.7436638508291938E-2</v>
      </c>
      <c r="K15" s="194"/>
      <c r="L15" s="202"/>
      <c r="M15" s="202">
        <f t="shared" si="0"/>
        <v>103.17098766666676</v>
      </c>
      <c r="N15" s="27">
        <f t="shared" si="3"/>
        <v>0.43690616475543026</v>
      </c>
    </row>
    <row r="16" spans="1:14">
      <c r="A16" s="42" t="s">
        <v>25</v>
      </c>
      <c r="B16" s="196">
        <v>44.61</v>
      </c>
      <c r="C16" s="197">
        <v>114.14</v>
      </c>
      <c r="D16" s="197">
        <v>170.78649599999983</v>
      </c>
      <c r="E16" s="207">
        <v>202.69</v>
      </c>
      <c r="F16" s="198">
        <v>177.40883199999993</v>
      </c>
      <c r="G16" s="100">
        <f>SUMIFS(Data!$S:$S,Data!$B:$B,Data!$X3,Data!$D:$D,$A16,Data!$C:$C,1,Data!$R:$R,"Y")</f>
        <v>111.24654400000018</v>
      </c>
      <c r="H16" s="17">
        <f t="shared" si="1"/>
        <v>1.4937579914817347</v>
      </c>
      <c r="I16" s="197">
        <f>SUMIFS(Data!$S:$S,Data!$B:$B,Data!$X$3,Data!$D:$D,$A16,Data!$C:$C,2,Data!$R:$R,"Y")</f>
        <v>186.0131350000002</v>
      </c>
      <c r="J16" s="17">
        <f t="shared" si="2"/>
        <v>0.62969278955668651</v>
      </c>
      <c r="K16" s="197"/>
      <c r="L16" s="207"/>
      <c r="M16" s="207">
        <f t="shared" si="0"/>
        <v>99.086559666666801</v>
      </c>
      <c r="N16" s="28">
        <f t="shared" si="3"/>
        <v>0.55852100794320569</v>
      </c>
    </row>
    <row r="17" spans="1:14">
      <c r="A17" s="41" t="s">
        <v>24</v>
      </c>
      <c r="B17" s="193">
        <v>44.93</v>
      </c>
      <c r="C17" s="194">
        <v>159.16</v>
      </c>
      <c r="D17" s="194">
        <v>157.26652899999988</v>
      </c>
      <c r="E17" s="202">
        <v>184.4</v>
      </c>
      <c r="F17" s="195">
        <v>181.91884299999995</v>
      </c>
      <c r="G17" s="103">
        <f>SUMIFS(Data!$S:$S,Data!$B:$B,Data!$X3,Data!$D:$D,$A17,Data!$C:$C,1,Data!$R:$R,"Y")</f>
        <v>36.973295</v>
      </c>
      <c r="H17" s="18">
        <f t="shared" si="1"/>
        <v>-0.17709114177609614</v>
      </c>
      <c r="I17" s="194">
        <f>SUMIFS(Data!$S:$S,Data!$B:$B,Data!$X$3,Data!$D:$D,$A17,Data!$C:$C,2,Data!$R:$R,"Y")</f>
        <v>164.2798370000003</v>
      </c>
      <c r="J17" s="18">
        <f t="shared" si="2"/>
        <v>3.2167862528275339E-2</v>
      </c>
      <c r="K17" s="194"/>
      <c r="L17" s="202"/>
      <c r="M17" s="202">
        <f t="shared" si="0"/>
        <v>67.084377333333435</v>
      </c>
      <c r="N17" s="27">
        <f t="shared" si="3"/>
        <v>0.36875991638388694</v>
      </c>
    </row>
    <row r="18" spans="1:14">
      <c r="A18" s="42" t="s">
        <v>23</v>
      </c>
      <c r="B18" s="196">
        <v>219.82</v>
      </c>
      <c r="C18" s="197">
        <v>348.15</v>
      </c>
      <c r="D18" s="197">
        <v>344.6396409999968</v>
      </c>
      <c r="E18" s="207">
        <v>335.3</v>
      </c>
      <c r="F18" s="198">
        <v>415.96988033333224</v>
      </c>
      <c r="G18" s="100">
        <f>SUMIFS(Data!$S:$S,Data!$B:$B,Data!$X3,Data!$D:$D,$A18,Data!$C:$C,1,Data!$R:$R,"Y")</f>
        <v>222.326448</v>
      </c>
      <c r="H18" s="17">
        <f t="shared" si="1"/>
        <v>1.1402274588299545E-2</v>
      </c>
      <c r="I18" s="197">
        <f>SUMIFS(Data!$S:$S,Data!$B:$B,Data!$X$3,Data!$D:$D,$A18,Data!$C:$C,2,Data!$R:$R,"Y")</f>
        <v>339.79963400000003</v>
      </c>
      <c r="J18" s="17">
        <f t="shared" si="2"/>
        <v>-2.3984966250179381E-2</v>
      </c>
      <c r="K18" s="197"/>
      <c r="L18" s="207"/>
      <c r="M18" s="207">
        <f t="shared" si="0"/>
        <v>187.37536066666667</v>
      </c>
      <c r="N18" s="28">
        <f t="shared" si="3"/>
        <v>0.45045415431645142</v>
      </c>
    </row>
    <row r="19" spans="1:14">
      <c r="A19" s="41" t="s">
        <v>22</v>
      </c>
      <c r="B19" s="193">
        <v>93.85</v>
      </c>
      <c r="C19" s="194">
        <v>154.55316500000001</v>
      </c>
      <c r="D19" s="194">
        <v>166.74648700000083</v>
      </c>
      <c r="E19" s="202">
        <v>158.91</v>
      </c>
      <c r="F19" s="195">
        <v>191.35321733333362</v>
      </c>
      <c r="G19" s="103">
        <f>SUMIFS(Data!$S:$S,Data!$B:$B,Data!$X3,Data!$D:$D,$A19,Data!$C:$C,1,Data!$R:$R,"Y")</f>
        <v>93.686565000000201</v>
      </c>
      <c r="H19" s="18">
        <f t="shared" si="1"/>
        <v>-1.7414491209354686E-3</v>
      </c>
      <c r="I19" s="194">
        <f>SUMIFS(Data!$S:$S,Data!$B:$B,Data!$X$3,Data!$D:$D,$A19,Data!$C:$C,2,Data!$R:$R,"Y")</f>
        <v>179.12648700000028</v>
      </c>
      <c r="J19" s="18">
        <f t="shared" si="2"/>
        <v>0.1589959157420055</v>
      </c>
      <c r="K19" s="194"/>
      <c r="L19" s="202"/>
      <c r="M19" s="202">
        <f t="shared" si="0"/>
        <v>90.937684000000161</v>
      </c>
      <c r="N19" s="27">
        <f t="shared" si="3"/>
        <v>0.47523467474073594</v>
      </c>
    </row>
    <row r="20" spans="1:14">
      <c r="A20" s="42" t="s">
        <v>21</v>
      </c>
      <c r="B20" s="196">
        <v>123.17</v>
      </c>
      <c r="C20" s="197">
        <v>197.99</v>
      </c>
      <c r="D20" s="197">
        <v>198.65310700000228</v>
      </c>
      <c r="E20" s="207">
        <v>189.16</v>
      </c>
      <c r="F20" s="198">
        <v>236.32436900000076</v>
      </c>
      <c r="G20" s="100">
        <f>SUMIFS(Data!$S:$S,Data!$B:$B,Data!$X3,Data!$D:$D,$A20,Data!$C:$C,1,Data!$R:$R,"Y")</f>
        <v>130.07318499999997</v>
      </c>
      <c r="H20" s="17">
        <f t="shared" si="1"/>
        <v>5.6045993342534427E-2</v>
      </c>
      <c r="I20" s="197">
        <f>SUMIFS(Data!$S:$S,Data!$B:$B,Data!$X$3,Data!$D:$D,$A20,Data!$C:$C,2,Data!$R:$R,"Y")</f>
        <v>224.97308500000008</v>
      </c>
      <c r="J20" s="17">
        <f t="shared" si="2"/>
        <v>0.13628509015606885</v>
      </c>
      <c r="K20" s="197"/>
      <c r="L20" s="207"/>
      <c r="M20" s="207">
        <f t="shared" si="0"/>
        <v>118.34875666666669</v>
      </c>
      <c r="N20" s="28">
        <f t="shared" si="3"/>
        <v>0.50078947493843218</v>
      </c>
    </row>
    <row r="21" spans="1:14">
      <c r="A21" s="41" t="s">
        <v>20</v>
      </c>
      <c r="B21" s="193">
        <v>34.49</v>
      </c>
      <c r="C21" s="194">
        <v>92.193224000000399</v>
      </c>
      <c r="D21" s="194">
        <v>101.53987400000035</v>
      </c>
      <c r="E21" s="202">
        <v>97.29</v>
      </c>
      <c r="F21" s="195">
        <v>108.50436600000025</v>
      </c>
      <c r="G21" s="103">
        <f>SUMIFS(Data!$S:$S,Data!$B:$B,Data!$X3,Data!$D:$D,$A21,Data!$C:$C,1,Data!$R:$R,"Y")</f>
        <v>40.459957999999993</v>
      </c>
      <c r="H21" s="18">
        <f t="shared" si="1"/>
        <v>0.17309243258915602</v>
      </c>
      <c r="I21" s="194">
        <f>SUMIFS(Data!$S:$S,Data!$B:$B,Data!$X$3,Data!$D:$D,$A21,Data!$C:$C,2,Data!$R:$R,"Y")</f>
        <v>94.393228000000093</v>
      </c>
      <c r="J21" s="18">
        <f t="shared" si="2"/>
        <v>2.3862968497551238E-2</v>
      </c>
      <c r="K21" s="194"/>
      <c r="L21" s="202"/>
      <c r="M21" s="202">
        <f t="shared" si="0"/>
        <v>44.951062000000029</v>
      </c>
      <c r="N21" s="27">
        <f t="shared" si="3"/>
        <v>0.41427883187668157</v>
      </c>
    </row>
    <row r="22" spans="1:14">
      <c r="A22" s="42" t="s">
        <v>19</v>
      </c>
      <c r="B22" s="196">
        <v>125.71</v>
      </c>
      <c r="C22" s="197">
        <v>213.03</v>
      </c>
      <c r="D22" s="197">
        <v>245.49298599999597</v>
      </c>
      <c r="E22" s="207">
        <v>262.17</v>
      </c>
      <c r="F22" s="198">
        <v>282.13432866666534</v>
      </c>
      <c r="G22" s="100">
        <f>SUMIFS(Data!$S:$S,Data!$B:$B,Data!$X3,Data!$D:$D,$A22,Data!$C:$C,1,Data!$R:$R,"Y")</f>
        <v>164.90644100000031</v>
      </c>
      <c r="H22" s="17">
        <f t="shared" si="1"/>
        <v>0.31180050115345098</v>
      </c>
      <c r="I22" s="197">
        <f>SUMIFS(Data!$S:$S,Data!$B:$B,Data!$X$3,Data!$D:$D,$A22,Data!$C:$C,2,Data!$R:$R,"Y")</f>
        <v>278.23297199999888</v>
      </c>
      <c r="J22" s="17">
        <f t="shared" si="2"/>
        <v>0.30607413040416315</v>
      </c>
      <c r="K22" s="197"/>
      <c r="L22" s="207"/>
      <c r="M22" s="207">
        <f t="shared" si="0"/>
        <v>147.7131376666664</v>
      </c>
      <c r="N22" s="28">
        <f t="shared" si="3"/>
        <v>0.5235560605642775</v>
      </c>
    </row>
    <row r="23" spans="1:14">
      <c r="A23" s="41" t="s">
        <v>18</v>
      </c>
      <c r="B23" s="193">
        <v>35.450000000000003</v>
      </c>
      <c r="C23" s="194">
        <v>151.01318000000001</v>
      </c>
      <c r="D23" s="194">
        <v>187.11314199999975</v>
      </c>
      <c r="E23" s="202">
        <v>171.49</v>
      </c>
      <c r="F23" s="195">
        <v>181.68877399999994</v>
      </c>
      <c r="G23" s="103">
        <f>SUMIFS(Data!$S:$S,Data!$B:$B,Data!$X3,Data!$D:$D,$A23,Data!$C:$C,1,Data!$R:$R,"Y")</f>
        <v>39.12661099999999</v>
      </c>
      <c r="H23" s="18">
        <f t="shared" si="1"/>
        <v>0.10371258110014067</v>
      </c>
      <c r="I23" s="194">
        <f>SUMIFS(Data!$S:$S,Data!$B:$B,Data!$X$3,Data!$D:$D,$A23,Data!$C:$C,2,Data!$R:$R,"Y")</f>
        <v>201.26648200000031</v>
      </c>
      <c r="J23" s="18">
        <f t="shared" si="2"/>
        <v>0.33277427837755819</v>
      </c>
      <c r="K23" s="194"/>
      <c r="L23" s="202"/>
      <c r="M23" s="202">
        <f t="shared" si="0"/>
        <v>80.131031000000107</v>
      </c>
      <c r="N23" s="27">
        <f t="shared" si="3"/>
        <v>0.44103457377063998</v>
      </c>
    </row>
    <row r="24" spans="1:14">
      <c r="A24" s="42" t="s">
        <v>17</v>
      </c>
      <c r="B24" s="196">
        <v>153.02000000000001</v>
      </c>
      <c r="C24" s="197">
        <v>226.06</v>
      </c>
      <c r="D24" s="197">
        <v>209.93306400000142</v>
      </c>
      <c r="E24" s="207">
        <v>222.67</v>
      </c>
      <c r="F24" s="198">
        <v>270.56102133333383</v>
      </c>
      <c r="G24" s="100">
        <f>SUMIFS(Data!$S:$S,Data!$B:$B,Data!$X3,Data!$D:$D,$A24,Data!$C:$C,1,Data!$R:$R,"Y")</f>
        <v>130.99979000000022</v>
      </c>
      <c r="H24" s="17">
        <f t="shared" si="1"/>
        <v>-0.1439041301790602</v>
      </c>
      <c r="I24" s="197">
        <f>SUMIFS(Data!$S:$S,Data!$B:$B,Data!$X$3,Data!$D:$D,$A24,Data!$C:$C,2,Data!$R:$R,"Y")</f>
        <v>191.1196810000001</v>
      </c>
      <c r="J24" s="17">
        <f t="shared" si="2"/>
        <v>-0.15456214721755243</v>
      </c>
      <c r="K24" s="197"/>
      <c r="L24" s="207"/>
      <c r="M24" s="207">
        <f t="shared" si="0"/>
        <v>107.37315700000011</v>
      </c>
      <c r="N24" s="28">
        <f t="shared" si="3"/>
        <v>0.39685375399184097</v>
      </c>
    </row>
    <row r="25" spans="1:14">
      <c r="A25" s="41" t="s">
        <v>16</v>
      </c>
      <c r="B25" s="193">
        <v>55.81</v>
      </c>
      <c r="C25" s="194">
        <v>152.16999999999999</v>
      </c>
      <c r="D25" s="194">
        <v>179.72647399999994</v>
      </c>
      <c r="E25" s="202">
        <v>176.99</v>
      </c>
      <c r="F25" s="195">
        <v>188.232158</v>
      </c>
      <c r="G25" s="103">
        <f>SUMIFS(Data!$S:$S,Data!$B:$B,Data!$X3,Data!$D:$D,$A25,Data!$C:$C,1,Data!$R:$R,"Y")</f>
        <v>89.513209000000089</v>
      </c>
      <c r="H25" s="18">
        <f t="shared" si="1"/>
        <v>0.60389193692886733</v>
      </c>
      <c r="I25" s="194">
        <f>SUMIFS(Data!$S:$S,Data!$B:$B,Data!$X$3,Data!$D:$D,$A25,Data!$C:$C,2,Data!$R:$R,"Y")</f>
        <v>170.77981700000001</v>
      </c>
      <c r="J25" s="18">
        <f t="shared" si="2"/>
        <v>0.12229622790300337</v>
      </c>
      <c r="K25" s="194"/>
      <c r="L25" s="202"/>
      <c r="M25" s="202">
        <f t="shared" si="0"/>
        <v>86.764342000000042</v>
      </c>
      <c r="N25" s="27">
        <f t="shared" si="3"/>
        <v>0.46094324647757606</v>
      </c>
    </row>
    <row r="26" spans="1:14">
      <c r="A26" s="42" t="s">
        <v>15</v>
      </c>
      <c r="B26" s="196">
        <v>476.43</v>
      </c>
      <c r="C26" s="197">
        <v>756.05</v>
      </c>
      <c r="D26" s="197">
        <v>656.2392909999993</v>
      </c>
      <c r="E26" s="207">
        <v>679.67</v>
      </c>
      <c r="F26" s="198">
        <v>856.12976366666646</v>
      </c>
      <c r="G26" s="100">
        <f>SUMIFS(Data!$S:$S,Data!$B:$B,Data!$X3,Data!$D:$D,$A26,Data!$C:$C,1,Data!$R:$R,"Y")</f>
        <v>412.98626200000047</v>
      </c>
      <c r="H26" s="17">
        <f t="shared" si="1"/>
        <v>-0.1331648678714597</v>
      </c>
      <c r="I26" s="197">
        <f>SUMIFS(Data!$S:$S,Data!$B:$B,Data!$X$3,Data!$D:$D,$A26,Data!$C:$C,2,Data!$R:$R,"Y")</f>
        <v>739.51927999999998</v>
      </c>
      <c r="J26" s="17">
        <f t="shared" si="2"/>
        <v>-2.1864585675550524E-2</v>
      </c>
      <c r="K26" s="197"/>
      <c r="L26" s="207"/>
      <c r="M26" s="207">
        <f t="shared" si="0"/>
        <v>384.16851400000013</v>
      </c>
      <c r="N26" s="28">
        <f t="shared" si="3"/>
        <v>0.44872696909247495</v>
      </c>
    </row>
    <row r="27" spans="1:14">
      <c r="A27" s="41" t="s">
        <v>14</v>
      </c>
      <c r="B27" s="193">
        <v>163.78</v>
      </c>
      <c r="C27" s="194">
        <v>194.03</v>
      </c>
      <c r="D27" s="194">
        <v>196.49316000000053</v>
      </c>
      <c r="E27" s="202">
        <v>166.31</v>
      </c>
      <c r="F27" s="195">
        <v>240.20438666666686</v>
      </c>
      <c r="G27" s="103">
        <f>SUMIFS(Data!$S:$S,Data!$B:$B,Data!$X3,Data!$D:$D,$A27,Data!$C:$C,1,Data!$R:$R,"Y")</f>
        <v>78.426603</v>
      </c>
      <c r="H27" s="18">
        <f t="shared" si="1"/>
        <v>-0.52114664183661008</v>
      </c>
      <c r="I27" s="194">
        <f>SUMIFS(Data!$S:$S,Data!$B:$B,Data!$X$3,Data!$D:$D,$A27,Data!$C:$C,2,Data!$R:$R,"Y")</f>
        <v>139.09320100000031</v>
      </c>
      <c r="J27" s="18">
        <f t="shared" si="2"/>
        <v>-0.28313559243415809</v>
      </c>
      <c r="K27" s="194"/>
      <c r="L27" s="202"/>
      <c r="M27" s="202">
        <f t="shared" si="0"/>
        <v>72.506601333333435</v>
      </c>
      <c r="N27" s="27">
        <f t="shared" si="3"/>
        <v>0.30185377685858544</v>
      </c>
    </row>
    <row r="28" spans="1:14">
      <c r="A28" s="42" t="s">
        <v>13</v>
      </c>
      <c r="B28" s="196">
        <v>61.85</v>
      </c>
      <c r="C28" s="197">
        <v>138.08000000000001</v>
      </c>
      <c r="D28" s="197">
        <v>154.17983000000027</v>
      </c>
      <c r="E28" s="207">
        <v>146.27000000000001</v>
      </c>
      <c r="F28" s="198">
        <v>166.79327666666677</v>
      </c>
      <c r="G28" s="100">
        <f>SUMIFS(Data!$S:$S,Data!$B:$B,Data!$X3,Data!$D:$D,$A28,Data!$C:$C,1,Data!$R:$R,"Y")</f>
        <v>46.019939000000001</v>
      </c>
      <c r="H28" s="17">
        <f t="shared" si="1"/>
        <v>-0.25594278092158446</v>
      </c>
      <c r="I28" s="197">
        <f>SUMIFS(Data!$S:$S,Data!$B:$B,Data!$X$3,Data!$D:$D,$A28,Data!$C:$C,2,Data!$R:$R,"Y")</f>
        <v>114.9131900000003</v>
      </c>
      <c r="J28" s="17">
        <f t="shared" si="2"/>
        <v>-0.16777817207415782</v>
      </c>
      <c r="K28" s="197"/>
      <c r="L28" s="207"/>
      <c r="M28" s="207">
        <f t="shared" si="0"/>
        <v>53.644376333333433</v>
      </c>
      <c r="N28" s="28">
        <f t="shared" si="3"/>
        <v>0.32162193468110056</v>
      </c>
    </row>
    <row r="29" spans="1:14">
      <c r="A29" s="41" t="s">
        <v>12</v>
      </c>
      <c r="B29" s="193">
        <v>24.73</v>
      </c>
      <c r="C29" s="194">
        <v>51.87</v>
      </c>
      <c r="D29" s="194">
        <v>92.126585000000176</v>
      </c>
      <c r="E29" s="202">
        <v>104.93</v>
      </c>
      <c r="F29" s="195">
        <v>91.218861666666726</v>
      </c>
      <c r="G29" s="103">
        <f>SUMIFS(Data!$S:$S,Data!$B:$B,Data!$X3,Data!$D:$D,$A29,Data!$C:$C,1,Data!$R:$R,"Y")</f>
        <v>49.266624000000007</v>
      </c>
      <c r="H29" s="18">
        <f t="shared" si="1"/>
        <v>0.99218050950262859</v>
      </c>
      <c r="I29" s="194">
        <f>SUMIFS(Data!$S:$S,Data!$B:$B,Data!$X$3,Data!$D:$D,$A29,Data!$C:$C,2,Data!$R:$R,"Y")</f>
        <v>119.84655100000001</v>
      </c>
      <c r="J29" s="18">
        <f t="shared" si="2"/>
        <v>1.3105176595334491</v>
      </c>
      <c r="K29" s="194"/>
      <c r="L29" s="202"/>
      <c r="M29" s="202">
        <f t="shared" si="0"/>
        <v>56.371058333333337</v>
      </c>
      <c r="N29" s="27">
        <f t="shared" si="3"/>
        <v>0.6179759021695016</v>
      </c>
    </row>
    <row r="30" spans="1:14">
      <c r="A30" s="42" t="s">
        <v>11</v>
      </c>
      <c r="B30" s="196">
        <v>84.95</v>
      </c>
      <c r="C30" s="197">
        <v>335.56</v>
      </c>
      <c r="D30" s="197">
        <v>374.65800000000002</v>
      </c>
      <c r="E30" s="207">
        <v>312.94</v>
      </c>
      <c r="F30" s="198">
        <v>369.36933333333332</v>
      </c>
      <c r="G30" s="100">
        <f>SUMIFS(Data!$S:$S,Data!$B:$B,Data!$X3,Data!$D:$D,$A30,Data!$C:$C,1,Data!$R:$R,"Y")</f>
        <v>92.771999999999991</v>
      </c>
      <c r="H30" s="17">
        <f t="shared" si="1"/>
        <v>9.207769276044718E-2</v>
      </c>
      <c r="I30" s="197">
        <f>SUMIFS(Data!$S:$S,Data!$B:$B,Data!$X$3,Data!$D:$D,$A30,Data!$C:$C,2,Data!$R:$R,"Y")</f>
        <v>268.30699999999996</v>
      </c>
      <c r="J30" s="17">
        <f t="shared" si="2"/>
        <v>-0.20042019311002515</v>
      </c>
      <c r="K30" s="197"/>
      <c r="L30" s="207"/>
      <c r="M30" s="207">
        <f t="shared" si="0"/>
        <v>120.35966666666666</v>
      </c>
      <c r="N30" s="28">
        <f t="shared" si="3"/>
        <v>0.32585181227822557</v>
      </c>
    </row>
    <row r="31" spans="1:14">
      <c r="A31" s="41" t="s">
        <v>10</v>
      </c>
      <c r="B31" s="193">
        <v>99.09</v>
      </c>
      <c r="C31" s="194">
        <v>225.307999999999</v>
      </c>
      <c r="D31" s="194">
        <v>200.518</v>
      </c>
      <c r="E31" s="202">
        <v>194.14</v>
      </c>
      <c r="F31" s="195">
        <v>239.68533333333301</v>
      </c>
      <c r="G31" s="103">
        <f>SUMIFS(Data!$S:$S,Data!$B:$B,Data!$X3,Data!$D:$D,$A31,Data!$C:$C,1,Data!$R:$R,"Y")</f>
        <v>100.51599999999991</v>
      </c>
      <c r="H31" s="18">
        <f t="shared" si="1"/>
        <v>1.4390957715207412E-2</v>
      </c>
      <c r="I31" s="194">
        <f>SUMIFS(Data!$S:$S,Data!$B:$B,Data!$X$3,Data!$D:$D,$A31,Data!$C:$C,2,Data!$R:$R,"Y")</f>
        <v>182.0479999999996</v>
      </c>
      <c r="J31" s="18">
        <f t="shared" si="2"/>
        <v>-0.19200383475065061</v>
      </c>
      <c r="K31" s="194"/>
      <c r="L31" s="202"/>
      <c r="M31" s="202">
        <f t="shared" si="0"/>
        <v>94.187999999999832</v>
      </c>
      <c r="N31" s="27">
        <f t="shared" si="3"/>
        <v>0.39296522106762183</v>
      </c>
    </row>
    <row r="32" spans="1:14">
      <c r="A32" s="42" t="s">
        <v>9</v>
      </c>
      <c r="B32" s="196">
        <v>137.93</v>
      </c>
      <c r="C32" s="197">
        <v>391.86613599999498</v>
      </c>
      <c r="D32" s="197">
        <v>451.1394329999938</v>
      </c>
      <c r="E32" s="207">
        <v>373.87</v>
      </c>
      <c r="F32" s="198">
        <v>451.60185633332958</v>
      </c>
      <c r="G32" s="100">
        <f>SUMIFS(Data!$S:$S,Data!$B:$B,Data!$X3,Data!$D:$D,$A32,Data!$C:$C,1,Data!$R:$R,"Y")</f>
        <v>130.30650700000021</v>
      </c>
      <c r="H32" s="17">
        <f t="shared" si="1"/>
        <v>-5.5270738780539383E-2</v>
      </c>
      <c r="I32" s="197">
        <f>SUMIFS(Data!$S:$S,Data!$B:$B,Data!$X$3,Data!$D:$D,$A32,Data!$C:$C,2,Data!$R:$R,"Y")</f>
        <v>402.83275099999912</v>
      </c>
      <c r="J32" s="17">
        <f t="shared" si="2"/>
        <v>2.7985615475597719E-2</v>
      </c>
      <c r="K32" s="197"/>
      <c r="L32" s="207"/>
      <c r="M32" s="207">
        <f t="shared" si="0"/>
        <v>177.71308599999978</v>
      </c>
      <c r="N32" s="28">
        <f t="shared" si="3"/>
        <v>0.39351717338564007</v>
      </c>
    </row>
    <row r="33" spans="1:16">
      <c r="A33" s="41" t="s">
        <v>37</v>
      </c>
      <c r="B33" s="193">
        <v>55.77</v>
      </c>
      <c r="C33" s="194">
        <v>80</v>
      </c>
      <c r="D33" s="194">
        <v>113.97321699999959</v>
      </c>
      <c r="E33" s="202">
        <v>147.08000000000001</v>
      </c>
      <c r="F33" s="195">
        <v>132.27440566666655</v>
      </c>
      <c r="G33" s="103">
        <f>SUMIFS(Data!$S:$S,Data!$B:$B,Data!$X3,Data!$D:$D,$A33,Data!$C:$C,1,Data!$R:$R,"Y")</f>
        <v>83.086587000000094</v>
      </c>
      <c r="H33" s="18">
        <f t="shared" si="1"/>
        <v>0.48980790747713987</v>
      </c>
      <c r="I33" s="194">
        <f>SUMIFS(Data!$S:$S,Data!$B:$B,Data!$X$3,Data!$D:$D,$A33,Data!$C:$C,2,Data!$R:$R,"Y")</f>
        <v>146.87982600000001</v>
      </c>
      <c r="J33" s="18">
        <f t="shared" si="2"/>
        <v>0.83599782500000008</v>
      </c>
      <c r="K33" s="194"/>
      <c r="L33" s="202"/>
      <c r="M33" s="202">
        <f t="shared" si="0"/>
        <v>76.655471000000034</v>
      </c>
      <c r="N33" s="27">
        <f t="shared" si="3"/>
        <v>0.57951854414808668</v>
      </c>
    </row>
    <row r="34" spans="1:16">
      <c r="A34" s="42" t="s">
        <v>8</v>
      </c>
      <c r="B34" s="196">
        <v>15.99</v>
      </c>
      <c r="C34" s="197">
        <v>51.06</v>
      </c>
      <c r="D34" s="197">
        <v>50.199954000000034</v>
      </c>
      <c r="E34" s="207">
        <v>47.87</v>
      </c>
      <c r="F34" s="198">
        <v>55.039984666666676</v>
      </c>
      <c r="G34" s="100">
        <f>SUMIFS(Data!$S:$S,Data!$B:$B,Data!$X3,Data!$D:$D,$A34,Data!$C:$C,1,Data!$R:$R,"Y")</f>
        <v>13.666653</v>
      </c>
      <c r="H34" s="17">
        <f t="shared" si="1"/>
        <v>-0.14530000000000001</v>
      </c>
      <c r="I34" s="197">
        <f>SUMIFS(Data!$S:$S,Data!$B:$B,Data!$X$3,Data!$D:$D,$A34,Data!$C:$C,2,Data!$R:$R,"Y")</f>
        <v>42.133284000000103</v>
      </c>
      <c r="J34" s="17">
        <f t="shared" si="2"/>
        <v>-0.17482796709753035</v>
      </c>
      <c r="K34" s="197"/>
      <c r="L34" s="207"/>
      <c r="M34" s="207">
        <f t="shared" si="0"/>
        <v>18.599979000000033</v>
      </c>
      <c r="N34" s="28">
        <f t="shared" si="3"/>
        <v>0.3379357591148559</v>
      </c>
    </row>
    <row r="35" spans="1:16">
      <c r="A35" s="41" t="s">
        <v>7</v>
      </c>
      <c r="B35" s="193">
        <v>41.2</v>
      </c>
      <c r="C35" s="194">
        <v>104.46</v>
      </c>
      <c r="D35" s="194">
        <v>151.49981699999896</v>
      </c>
      <c r="E35" s="202">
        <v>138.31</v>
      </c>
      <c r="F35" s="195">
        <v>145.15660566666631</v>
      </c>
      <c r="G35" s="103">
        <f>SUMIFS(Data!$S:$S,Data!$B:$B,Data!$X3,Data!$D:$D,$A35,Data!$C:$C,1,Data!$R:$R,"Y")</f>
        <v>57.293267</v>
      </c>
      <c r="H35" s="19">
        <f t="shared" si="1"/>
        <v>0.39061327669902901</v>
      </c>
      <c r="I35" s="194">
        <f>SUMIFS(Data!$S:$S,Data!$B:$B,Data!$X$3,Data!$D:$D,$A35,Data!$C:$C,2,Data!$R:$R,"Y")</f>
        <v>121.77987300000028</v>
      </c>
      <c r="J35" s="19">
        <f t="shared" si="2"/>
        <v>0.16580387708213945</v>
      </c>
      <c r="K35" s="194"/>
      <c r="L35" s="202"/>
      <c r="M35" s="210">
        <f t="shared" si="0"/>
        <v>59.691046666666757</v>
      </c>
      <c r="N35" s="27">
        <f t="shared" si="3"/>
        <v>0.41121825901426529</v>
      </c>
    </row>
    <row r="36" spans="1:16" s="73" customFormat="1" ht="12.75" thickBot="1">
      <c r="A36" s="71" t="s">
        <v>6</v>
      </c>
      <c r="B36" s="185">
        <v>3110.329999999999</v>
      </c>
      <c r="C36" s="186">
        <v>6121.3637049999961</v>
      </c>
      <c r="D36" s="186">
        <v>6772.5160119999846</v>
      </c>
      <c r="E36" s="186">
        <v>6597.8400000000011</v>
      </c>
      <c r="F36" s="187">
        <v>7534.0165723333266</v>
      </c>
      <c r="G36" s="185">
        <f>SUM(G6:G35)</f>
        <v>3322.137717000001</v>
      </c>
      <c r="H36" s="20">
        <f t="shared" si="1"/>
        <v>6.8098149392508842E-2</v>
      </c>
      <c r="I36" s="180">
        <f>SUM(I6:I35)</f>
        <v>6172.6152020000009</v>
      </c>
      <c r="J36" s="20">
        <f t="shared" si="2"/>
        <v>8.3725619763684311E-3</v>
      </c>
      <c r="K36" s="180">
        <f t="shared" ref="K36:L36" si="4">SUM(K6:K35)</f>
        <v>0</v>
      </c>
      <c r="L36" s="180">
        <f t="shared" si="4"/>
        <v>0</v>
      </c>
      <c r="M36" s="211">
        <f>SUM(M6:M35)</f>
        <v>3164.9176396666671</v>
      </c>
      <c r="N36" s="29">
        <f t="shared" si="3"/>
        <v>0.4200837108971841</v>
      </c>
      <c r="P36" s="257"/>
    </row>
    <row r="37" spans="1:16" s="62" customFormat="1" thickTop="1">
      <c r="A37" s="62" t="s">
        <v>43</v>
      </c>
      <c r="B37" s="205"/>
      <c r="C37" s="205"/>
      <c r="D37" s="205"/>
      <c r="E37" s="205"/>
      <c r="F37" s="205"/>
      <c r="G37" s="108"/>
      <c r="H37" s="206"/>
      <c r="I37" s="205"/>
      <c r="J37" s="206"/>
      <c r="K37" s="205"/>
      <c r="L37" s="212"/>
      <c r="M37" s="205"/>
      <c r="N37" s="97" t="str">
        <f>Data!$W$1</f>
        <v>ddupree</v>
      </c>
    </row>
    <row r="38" spans="1:16" s="62" customFormat="1">
      <c r="A38" s="2" t="s">
        <v>5</v>
      </c>
      <c r="B38" s="96"/>
      <c r="C38" s="96"/>
      <c r="D38" s="96"/>
      <c r="E38" s="96"/>
      <c r="F38" s="96"/>
      <c r="G38" s="113"/>
      <c r="H38" s="12"/>
      <c r="I38" s="96"/>
      <c r="J38" s="12"/>
      <c r="K38" s="96"/>
      <c r="L38" s="213"/>
      <c r="M38" s="96"/>
      <c r="N38" s="98">
        <f>Data!$W$2</f>
        <v>42773.910534641203</v>
      </c>
    </row>
    <row r="39" spans="1:16">
      <c r="A39" s="72"/>
      <c r="B39" s="83"/>
      <c r="C39" s="83"/>
      <c r="D39" s="83"/>
      <c r="E39" s="83"/>
      <c r="F39" s="83"/>
      <c r="G39" s="113"/>
      <c r="H39" s="74"/>
      <c r="I39" s="83"/>
      <c r="J39" s="74"/>
      <c r="K39" s="83"/>
      <c r="L39" s="214"/>
      <c r="M39" s="83"/>
      <c r="N39" s="77"/>
    </row>
    <row r="40" spans="1:16">
      <c r="B40" s="83"/>
      <c r="C40" s="83"/>
      <c r="D40" s="83"/>
      <c r="E40" s="83"/>
      <c r="F40" s="83"/>
      <c r="G40" s="113"/>
      <c r="H40" s="74"/>
      <c r="I40" s="83"/>
      <c r="J40" s="74"/>
      <c r="K40" s="83"/>
      <c r="L40" s="214"/>
      <c r="M40" s="214"/>
    </row>
    <row r="41" spans="1:16">
      <c r="A41" s="73" t="s">
        <v>138</v>
      </c>
      <c r="B41" s="83"/>
      <c r="C41" s="83"/>
      <c r="D41" s="83"/>
      <c r="E41" s="83"/>
      <c r="F41" s="83"/>
      <c r="H41" s="74"/>
      <c r="I41" s="83"/>
      <c r="J41" s="74"/>
      <c r="K41" s="83"/>
      <c r="L41" s="214"/>
      <c r="M41" s="83"/>
    </row>
    <row r="42" spans="1:16" ht="12.75" thickBot="1">
      <c r="A42" s="73" t="s">
        <v>4</v>
      </c>
      <c r="B42" s="83"/>
      <c r="C42" s="83"/>
      <c r="D42" s="83"/>
      <c r="E42" s="83"/>
      <c r="F42" s="83"/>
      <c r="H42" s="74"/>
      <c r="I42" s="83"/>
      <c r="J42" s="74"/>
      <c r="K42" s="83"/>
      <c r="L42" s="214"/>
      <c r="M42" s="83"/>
    </row>
    <row r="43" spans="1:16">
      <c r="A43" s="219" t="s">
        <v>3</v>
      </c>
      <c r="B43" s="84" t="s">
        <v>93</v>
      </c>
      <c r="C43" s="85" t="s">
        <v>94</v>
      </c>
      <c r="D43" s="86" t="s">
        <v>95</v>
      </c>
      <c r="E43" s="86" t="s">
        <v>96</v>
      </c>
      <c r="F43" s="87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78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ht="12.75" thickBot="1">
      <c r="A44" s="220"/>
      <c r="B44" s="88" t="s">
        <v>1</v>
      </c>
      <c r="C44" s="89" t="s">
        <v>1</v>
      </c>
      <c r="D44" s="90" t="s">
        <v>1</v>
      </c>
      <c r="E44" s="90" t="s">
        <v>1</v>
      </c>
      <c r="F44" s="91" t="s">
        <v>2</v>
      </c>
      <c r="G44" s="114" t="s">
        <v>1</v>
      </c>
      <c r="H44" s="80" t="s">
        <v>44</v>
      </c>
      <c r="I44" s="35" t="s">
        <v>1</v>
      </c>
      <c r="J44" s="80" t="s">
        <v>44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>
      <c r="A45" s="1" t="s">
        <v>144</v>
      </c>
      <c r="B45" s="208">
        <v>79.489999999999995</v>
      </c>
      <c r="C45" s="181">
        <v>110.06</v>
      </c>
      <c r="D45" s="181">
        <v>124.59987199999976</v>
      </c>
      <c r="E45" s="181">
        <v>122.33</v>
      </c>
      <c r="F45" s="183">
        <v>145.49329066666658</v>
      </c>
      <c r="G45" s="92">
        <f>SUMIFS(Data!$S:$S,Data!$B:$B,Data!$X3,Data!$E:$E,$A45,Data!$C:$C,1,Data!$R:$R,"Y")</f>
        <v>78.266570000000101</v>
      </c>
      <c r="H45" s="6">
        <f t="shared" ref="H45:J55" si="5">IF(B45=0,"-",(G45-B45)/B45)</f>
        <v>-1.5390992577681393E-2</v>
      </c>
      <c r="I45" s="181">
        <f>SUMIFS(Data!$S:$S,Data!$B:$B,Data!$X$3,Data!$E:$E,$A45,Data!$C:$C,2,Data!$R:$R,"Y")</f>
        <v>93.833229000000117</v>
      </c>
      <c r="J45" s="6">
        <f t="shared" ref="J45:J55" si="6">IF(C45=0,"-",(I45-C45)/C45)</f>
        <v>-0.14743568053788739</v>
      </c>
      <c r="K45" s="181"/>
      <c r="L45" s="181"/>
      <c r="M45" s="215">
        <f t="shared" ref="M45:M54" si="7">SUM(G45+I45+K45+L45)/3</f>
        <v>57.366599666666737</v>
      </c>
      <c r="N45" s="22">
        <f t="shared" ref="N45:N55" si="8">IF(F45=0,0,M45/F45)</f>
        <v>0.39429034427502835</v>
      </c>
    </row>
    <row r="46" spans="1:16">
      <c r="A46" s="46" t="s">
        <v>172</v>
      </c>
      <c r="B46" s="201">
        <v>73.53</v>
      </c>
      <c r="C46" s="182">
        <v>116</v>
      </c>
      <c r="D46" s="182">
        <v>85.333192000000253</v>
      </c>
      <c r="E46" s="182">
        <v>100.33</v>
      </c>
      <c r="F46" s="184">
        <v>125.06439733333343</v>
      </c>
      <c r="G46" s="95">
        <f>SUMIFS(Data!$S:$S,Data!$B:$B,Data!$X3,Data!$E:$E,$A46,Data!$C:$C,1,Data!$R:$R,"Y")</f>
        <v>52.733220000000088</v>
      </c>
      <c r="H46" s="4">
        <f t="shared" si="5"/>
        <v>-0.2828339453284362</v>
      </c>
      <c r="I46" s="182">
        <f>SUMIFS(Data!$S:$S,Data!$B:$B,Data!$X$3,Data!$E:$E,$A46,Data!$C:$C,2,Data!$R:$R,"Y")</f>
        <v>97.286451999999997</v>
      </c>
      <c r="J46" s="4">
        <f t="shared" si="6"/>
        <v>-0.16132368965517244</v>
      </c>
      <c r="K46" s="182"/>
      <c r="L46" s="182"/>
      <c r="M46" s="216">
        <f t="shared" si="7"/>
        <v>50.006557333333355</v>
      </c>
      <c r="N46" s="23">
        <f t="shared" si="8"/>
        <v>0.39984646629728809</v>
      </c>
    </row>
    <row r="47" spans="1:16">
      <c r="A47" s="47" t="s">
        <v>178</v>
      </c>
      <c r="B47" s="209">
        <v>153.01999999999998</v>
      </c>
      <c r="C47" s="199">
        <v>226.06</v>
      </c>
      <c r="D47" s="199">
        <v>209.933064</v>
      </c>
      <c r="E47" s="199">
        <v>222.66</v>
      </c>
      <c r="F47" s="200">
        <v>270.55768800000004</v>
      </c>
      <c r="G47" s="235">
        <f>SUM(G45:G46)</f>
        <v>130.99979000000019</v>
      </c>
      <c r="H47" s="7">
        <f t="shared" si="5"/>
        <v>-0.14390413017906023</v>
      </c>
      <c r="I47" s="199">
        <f>SUM(I45:I46)</f>
        <v>191.11968100000013</v>
      </c>
      <c r="J47" s="7">
        <f t="shared" si="6"/>
        <v>-0.15456214721755229</v>
      </c>
      <c r="K47" s="199">
        <f t="shared" ref="K47:M47" si="9">SUM(K45:K46)</f>
        <v>0</v>
      </c>
      <c r="L47" s="199">
        <f t="shared" si="9"/>
        <v>0</v>
      </c>
      <c r="M47" s="217">
        <f t="shared" si="9"/>
        <v>107.37315700000009</v>
      </c>
      <c r="N47" s="24">
        <f t="shared" si="8"/>
        <v>0.3968586433219376</v>
      </c>
    </row>
    <row r="48" spans="1:16">
      <c r="A48" s="46" t="s">
        <v>62</v>
      </c>
      <c r="B48" s="201">
        <v>100.59</v>
      </c>
      <c r="C48" s="182">
        <v>202.53</v>
      </c>
      <c r="D48" s="182">
        <v>194.83976500000026</v>
      </c>
      <c r="E48" s="182">
        <v>170.87</v>
      </c>
      <c r="F48" s="184">
        <v>222.94325500000011</v>
      </c>
      <c r="G48" s="95">
        <f>SUMIFS(Data!$S:$S,Data!$B:$B,Data!$X3,Data!$E:$E,$A48,Data!$C:$C,1,Data!$R:$R,"Y")</f>
        <v>65.926600000000107</v>
      </c>
      <c r="H48" s="4">
        <f t="shared" si="5"/>
        <v>-0.34460085495575998</v>
      </c>
      <c r="I48" s="182">
        <f>SUMIFS(Data!$S:$S,Data!$B:$B,Data!$X$3,Data!$E:$E,$A48,Data!$C:$C,2,Data!$R:$R,"Y")</f>
        <v>178.76648700000001</v>
      </c>
      <c r="J48" s="4">
        <f t="shared" si="6"/>
        <v>-0.11733329877055246</v>
      </c>
      <c r="K48" s="182"/>
      <c r="L48" s="182"/>
      <c r="M48" s="216">
        <f t="shared" si="7"/>
        <v>81.564362333333364</v>
      </c>
      <c r="N48" s="23">
        <f t="shared" si="8"/>
        <v>0.36585256788025872</v>
      </c>
    </row>
    <row r="49" spans="1:14">
      <c r="A49" s="46" t="s">
        <v>147</v>
      </c>
      <c r="B49" s="201">
        <v>122.79</v>
      </c>
      <c r="C49" s="182">
        <v>197.73</v>
      </c>
      <c r="D49" s="182">
        <v>184.31313300000053</v>
      </c>
      <c r="E49" s="182">
        <v>187.74</v>
      </c>
      <c r="F49" s="184">
        <v>230.85771100000019</v>
      </c>
      <c r="G49" s="95">
        <f>SUMIFS(Data!$S:$S,Data!$B:$B,Data!$X3,Data!$E:$E,$A49,Data!$C:$C,1,Data!$R:$R,"Y")</f>
        <v>112.4332120000004</v>
      </c>
      <c r="H49" s="4">
        <f t="shared" si="5"/>
        <v>-8.4345533023858707E-2</v>
      </c>
      <c r="I49" s="182">
        <f>SUMIFS(Data!$S:$S,Data!$B:$B,Data!$X$3,Data!$E:$E,$A49,Data!$C:$C,2,Data!$R:$R,"Y")</f>
        <v>199.953126</v>
      </c>
      <c r="J49" s="4">
        <f t="shared" si="6"/>
        <v>1.1243240782885792E-2</v>
      </c>
      <c r="K49" s="182"/>
      <c r="L49" s="182"/>
      <c r="M49" s="216">
        <f t="shared" si="7"/>
        <v>104.12877933333345</v>
      </c>
      <c r="N49" s="23">
        <f t="shared" si="8"/>
        <v>0.45105177073047115</v>
      </c>
    </row>
    <row r="50" spans="1:14">
      <c r="A50" s="46" t="s">
        <v>148</v>
      </c>
      <c r="B50" s="201">
        <v>185.37</v>
      </c>
      <c r="C50" s="182">
        <v>283.64999999999998</v>
      </c>
      <c r="D50" s="182">
        <v>226.08648000000036</v>
      </c>
      <c r="E50" s="182">
        <v>258.63</v>
      </c>
      <c r="F50" s="184">
        <v>317.91216000000014</v>
      </c>
      <c r="G50" s="95">
        <f>SUMIFS(Data!$S:$S,Data!$B:$B,Data!$X3,Data!$E:$E,$A50,Data!$C:$C,1,Data!$R:$R,"Y")</f>
        <v>191.293182</v>
      </c>
      <c r="H50" s="4">
        <f t="shared" si="5"/>
        <v>3.1953293413173635E-2</v>
      </c>
      <c r="I50" s="182">
        <f>SUMIFS(Data!$S:$S,Data!$B:$B,Data!$X$3,Data!$E:$E,$A50,Data!$C:$C,2,Data!$R:$R,"Y")</f>
        <v>271.50646100000017</v>
      </c>
      <c r="J50" s="4">
        <f t="shared" si="6"/>
        <v>-4.2811701040013417E-2</v>
      </c>
      <c r="K50" s="182"/>
      <c r="L50" s="182"/>
      <c r="M50" s="216">
        <f t="shared" si="7"/>
        <v>154.26654766666672</v>
      </c>
      <c r="N50" s="23">
        <f t="shared" si="8"/>
        <v>0.48524896835234821</v>
      </c>
    </row>
    <row r="51" spans="1:14">
      <c r="A51" s="46" t="s">
        <v>173</v>
      </c>
      <c r="B51" s="201">
        <v>67.67</v>
      </c>
      <c r="C51" s="182">
        <v>72.150000000000006</v>
      </c>
      <c r="D51" s="182">
        <v>50.999913000000014</v>
      </c>
      <c r="E51" s="182">
        <v>62.43</v>
      </c>
      <c r="F51" s="184">
        <v>84.416637666666674</v>
      </c>
      <c r="G51" s="95">
        <f>SUMIFS(Data!$S:$S,Data!$B:$B,Data!$X3,Data!$E:$E,$A51,Data!$C:$C,1,Data!$R:$R,"Y")</f>
        <v>43.333268000000004</v>
      </c>
      <c r="H51" s="4">
        <f t="shared" si="5"/>
        <v>-0.35963842175262301</v>
      </c>
      <c r="I51" s="182">
        <f>SUMIFS(Data!$S:$S,Data!$B:$B,Data!$X$3,Data!$E:$E,$A51,Data!$C:$C,2,Data!$R:$R,"Y")</f>
        <v>89.293205999999898</v>
      </c>
      <c r="J51" s="4">
        <f t="shared" si="6"/>
        <v>0.23760507276507126</v>
      </c>
      <c r="K51" s="182"/>
      <c r="L51" s="182"/>
      <c r="M51" s="216">
        <f t="shared" si="7"/>
        <v>44.208824666666636</v>
      </c>
      <c r="N51" s="23">
        <f t="shared" si="8"/>
        <v>0.52369800419240375</v>
      </c>
    </row>
    <row r="52" spans="1:14">
      <c r="A52" s="47" t="s">
        <v>179</v>
      </c>
      <c r="B52" s="209">
        <v>476.42</v>
      </c>
      <c r="C52" s="199">
        <v>756.06</v>
      </c>
      <c r="D52" s="199">
        <v>656.23929100000112</v>
      </c>
      <c r="E52" s="199">
        <v>679.67</v>
      </c>
      <c r="F52" s="200">
        <v>856.12976366666715</v>
      </c>
      <c r="G52" s="235">
        <f>SUM(G48:G51)</f>
        <v>412.98626200000047</v>
      </c>
      <c r="H52" s="7">
        <f t="shared" si="5"/>
        <v>-0.13314667310356312</v>
      </c>
      <c r="I52" s="199">
        <f>SUM(I48:I51)</f>
        <v>739.51928000000009</v>
      </c>
      <c r="J52" s="7">
        <f t="shared" si="6"/>
        <v>-2.187752294791399E-2</v>
      </c>
      <c r="K52" s="199">
        <f t="shared" ref="K52:M52" si="10">SUM(K48:K51)</f>
        <v>0</v>
      </c>
      <c r="L52" s="199">
        <f t="shared" si="10"/>
        <v>0</v>
      </c>
      <c r="M52" s="217">
        <f t="shared" si="10"/>
        <v>384.16851400000019</v>
      </c>
      <c r="N52" s="24">
        <f t="shared" si="8"/>
        <v>0.44872696909247467</v>
      </c>
    </row>
    <row r="53" spans="1:14">
      <c r="A53" s="46" t="s">
        <v>11</v>
      </c>
      <c r="B53" s="201">
        <v>80.55</v>
      </c>
      <c r="C53" s="202">
        <v>308.44799999999998</v>
      </c>
      <c r="D53" s="202">
        <v>333.236999999999</v>
      </c>
      <c r="E53" s="202">
        <v>272.05</v>
      </c>
      <c r="F53" s="195">
        <v>331.428333333333</v>
      </c>
      <c r="G53" s="95">
        <f>SUMIFS(Data!$S:$S,Data!$B:$B,Data!$X3,Data!$E:$E,$A53,Data!$C:$C,1,Data!$R:$R,"Y")</f>
        <v>83.513999999999996</v>
      </c>
      <c r="H53" s="4">
        <f t="shared" si="5"/>
        <v>3.6797020484171307E-2</v>
      </c>
      <c r="I53" s="202">
        <f>SUMIFS(Data!$S:$S,Data!$B:$B,Data!$X$3,Data!$E:$E,$A53,Data!$C:$C,2,Data!$R:$R,"Y")</f>
        <v>228.50499999999991</v>
      </c>
      <c r="J53" s="4">
        <f t="shared" si="6"/>
        <v>-0.25917820832036542</v>
      </c>
      <c r="K53" s="202"/>
      <c r="L53" s="202"/>
      <c r="M53" s="216">
        <f t="shared" si="7"/>
        <v>104.0063333333333</v>
      </c>
      <c r="N53" s="23">
        <f t="shared" si="8"/>
        <v>0.31381243808364828</v>
      </c>
    </row>
    <row r="54" spans="1:14">
      <c r="A54" s="46" t="s">
        <v>142</v>
      </c>
      <c r="B54" s="201">
        <v>4.4000000000000004</v>
      </c>
      <c r="C54" s="182">
        <v>27.111999999999998</v>
      </c>
      <c r="D54" s="182">
        <v>41.420999999998998</v>
      </c>
      <c r="E54" s="182">
        <v>40.89</v>
      </c>
      <c r="F54" s="184">
        <v>37.940999999999669</v>
      </c>
      <c r="G54" s="95">
        <f>SUMIFS(Data!$S:$S,Data!$B:$B,Data!$X3,Data!$E:$E,$A54,Data!$C:$C,1,Data!$R:$R,"Y")</f>
        <v>9.2579999999999991</v>
      </c>
      <c r="H54" s="4">
        <f t="shared" si="5"/>
        <v>1.1040909090909088</v>
      </c>
      <c r="I54" s="182">
        <f>SUMIFS(Data!$S:$S,Data!$B:$B,Data!$X$3,Data!$E:$E,$A54,Data!$C:$C,2,Data!$R:$R,"Y")</f>
        <v>39.802</v>
      </c>
      <c r="J54" s="4">
        <f t="shared" si="6"/>
        <v>0.468058424313957</v>
      </c>
      <c r="K54" s="182"/>
      <c r="L54" s="182"/>
      <c r="M54" s="216">
        <f t="shared" si="7"/>
        <v>16.353333333333335</v>
      </c>
      <c r="N54" s="23">
        <f t="shared" si="8"/>
        <v>0.43102009259991769</v>
      </c>
    </row>
    <row r="55" spans="1:14" ht="12.75" thickBot="1">
      <c r="A55" s="48" t="s">
        <v>180</v>
      </c>
      <c r="B55" s="203">
        <v>84.95</v>
      </c>
      <c r="C55" s="203">
        <v>335.56</v>
      </c>
      <c r="D55" s="203">
        <v>374.65799999999797</v>
      </c>
      <c r="E55" s="203">
        <v>312.94</v>
      </c>
      <c r="F55" s="204">
        <v>369.36933333333263</v>
      </c>
      <c r="G55" s="241">
        <f>SUM(G53:G54)</f>
        <v>92.771999999999991</v>
      </c>
      <c r="H55" s="8">
        <f t="shared" si="5"/>
        <v>9.207769276044718E-2</v>
      </c>
      <c r="I55" s="203">
        <f>SUM(I53:I54)</f>
        <v>268.3069999999999</v>
      </c>
      <c r="J55" s="8">
        <f t="shared" si="6"/>
        <v>-0.20042019311002532</v>
      </c>
      <c r="K55" s="203">
        <f t="shared" ref="K55:M55" si="11">SUM(K53:K54)</f>
        <v>0</v>
      </c>
      <c r="L55" s="203">
        <f t="shared" si="11"/>
        <v>0</v>
      </c>
      <c r="M55" s="203">
        <f t="shared" si="11"/>
        <v>120.35966666666664</v>
      </c>
      <c r="N55" s="25">
        <f t="shared" si="8"/>
        <v>0.32585181227822613</v>
      </c>
    </row>
    <row r="56" spans="1:14">
      <c r="B56" s="76"/>
      <c r="C56" s="76"/>
      <c r="D56" s="76"/>
    </row>
    <row r="58" spans="1:14">
      <c r="A58" s="10" t="s">
        <v>141</v>
      </c>
    </row>
    <row r="59" spans="1:14">
      <c r="A59" s="13" t="s">
        <v>128</v>
      </c>
    </row>
    <row r="60" spans="1:14">
      <c r="A60" s="31"/>
    </row>
  </sheetData>
  <pageMargins left="0.7" right="0.7" top="0.75" bottom="0.75" header="0.3" footer="0.3"/>
  <pageSetup scale="8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1822"/>
  <sheetViews>
    <sheetView workbookViewId="0"/>
  </sheetViews>
  <sheetFormatPr defaultRowHeight="15"/>
  <cols>
    <col min="2" max="2" width="4.85546875" bestFit="1" customWidth="1"/>
    <col min="3" max="3" width="7.5703125" bestFit="1" customWidth="1"/>
    <col min="8" max="8" width="4" bestFit="1" customWidth="1"/>
    <col min="10" max="10" width="5.42578125" bestFit="1" customWidth="1"/>
    <col min="11" max="11" width="10.85546875" bestFit="1" customWidth="1"/>
    <col min="12" max="12" width="9.42578125" bestFit="1" customWidth="1"/>
    <col min="13" max="13" width="5.42578125" bestFit="1" customWidth="1"/>
    <col min="14" max="14" width="4" bestFit="1" customWidth="1"/>
    <col min="15" max="15" width="12.140625" bestFit="1" customWidth="1"/>
    <col min="16" max="16" width="12.85546875" bestFit="1" customWidth="1"/>
    <col min="17" max="17" width="9" bestFit="1" customWidth="1"/>
    <col min="18" max="18" width="4" bestFit="1" customWidth="1"/>
    <col min="22" max="22" width="12.28515625" bestFit="1" customWidth="1"/>
  </cols>
  <sheetData>
    <row r="1" spans="1:24">
      <c r="A1" t="s">
        <v>150</v>
      </c>
      <c r="B1" t="s">
        <v>151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181</v>
      </c>
      <c r="I1" t="s">
        <v>182</v>
      </c>
      <c r="J1" t="s">
        <v>157</v>
      </c>
      <c r="K1" t="s">
        <v>158</v>
      </c>
      <c r="L1" t="s">
        <v>159</v>
      </c>
      <c r="M1" t="s">
        <v>160</v>
      </c>
      <c r="N1" t="s">
        <v>162</v>
      </c>
      <c r="O1" t="s">
        <v>161</v>
      </c>
      <c r="P1" t="s">
        <v>163</v>
      </c>
      <c r="Q1" t="s">
        <v>164</v>
      </c>
      <c r="R1" t="s">
        <v>165</v>
      </c>
      <c r="S1" t="s">
        <v>166</v>
      </c>
      <c r="T1" t="s">
        <v>183</v>
      </c>
      <c r="V1" s="248" t="s">
        <v>175</v>
      </c>
      <c r="W1" s="248" t="s">
        <v>80</v>
      </c>
    </row>
    <row r="2" spans="1:24">
      <c r="A2" s="245">
        <v>42773.910534641203</v>
      </c>
      <c r="B2" t="s">
        <v>241</v>
      </c>
      <c r="C2">
        <v>1</v>
      </c>
      <c r="D2" t="s">
        <v>35</v>
      </c>
      <c r="E2" t="s">
        <v>35</v>
      </c>
      <c r="F2" t="s">
        <v>167</v>
      </c>
      <c r="G2" t="s">
        <v>168</v>
      </c>
      <c r="H2" t="s">
        <v>184</v>
      </c>
      <c r="I2" t="s">
        <v>184</v>
      </c>
      <c r="J2" t="s">
        <v>168</v>
      </c>
      <c r="K2" t="s">
        <v>168</v>
      </c>
      <c r="L2" t="s">
        <v>168</v>
      </c>
      <c r="M2" t="s">
        <v>168</v>
      </c>
      <c r="N2" t="s">
        <v>168</v>
      </c>
      <c r="O2" t="s">
        <v>168</v>
      </c>
      <c r="P2" t="s">
        <v>168</v>
      </c>
      <c r="Q2" t="s">
        <v>168</v>
      </c>
      <c r="R2" t="s">
        <v>168</v>
      </c>
      <c r="S2">
        <v>115.506541</v>
      </c>
      <c r="T2">
        <v>0</v>
      </c>
      <c r="V2" t="s">
        <v>176</v>
      </c>
      <c r="W2" s="98">
        <f>A2</f>
        <v>42773.910534641203</v>
      </c>
    </row>
    <row r="3" spans="1:24">
      <c r="A3" s="245">
        <v>42773.910534641203</v>
      </c>
      <c r="B3" t="s">
        <v>241</v>
      </c>
      <c r="C3">
        <v>1</v>
      </c>
      <c r="D3" t="s">
        <v>35</v>
      </c>
      <c r="E3" t="s">
        <v>35</v>
      </c>
      <c r="F3" t="s">
        <v>167</v>
      </c>
      <c r="G3" t="s">
        <v>168</v>
      </c>
      <c r="H3" t="s">
        <v>184</v>
      </c>
      <c r="I3" t="s">
        <v>184</v>
      </c>
      <c r="J3" t="s">
        <v>168</v>
      </c>
      <c r="K3" t="s">
        <v>168</v>
      </c>
      <c r="L3" t="s">
        <v>168</v>
      </c>
      <c r="M3" t="s">
        <v>168</v>
      </c>
      <c r="N3" t="s">
        <v>168</v>
      </c>
      <c r="O3" t="s">
        <v>168</v>
      </c>
      <c r="P3" t="s">
        <v>168</v>
      </c>
      <c r="Q3" t="s">
        <v>170</v>
      </c>
      <c r="R3" t="s">
        <v>168</v>
      </c>
      <c r="S3">
        <v>0.6</v>
      </c>
      <c r="T3">
        <v>0</v>
      </c>
      <c r="V3" s="248" t="s">
        <v>177</v>
      </c>
      <c r="W3" s="248" t="s">
        <v>242</v>
      </c>
      <c r="X3" t="str">
        <f>B2</f>
        <v>B67</v>
      </c>
    </row>
    <row r="4" spans="1:24">
      <c r="A4" s="245">
        <v>42773.910534641203</v>
      </c>
      <c r="B4" t="s">
        <v>241</v>
      </c>
      <c r="C4">
        <v>1</v>
      </c>
      <c r="D4" t="s">
        <v>35</v>
      </c>
      <c r="E4" t="s">
        <v>35</v>
      </c>
      <c r="F4" t="s">
        <v>167</v>
      </c>
      <c r="G4" t="s">
        <v>168</v>
      </c>
      <c r="H4" t="s">
        <v>184</v>
      </c>
      <c r="I4" t="s">
        <v>184</v>
      </c>
      <c r="J4" t="s">
        <v>168</v>
      </c>
      <c r="K4" t="s">
        <v>168</v>
      </c>
      <c r="L4" t="s">
        <v>170</v>
      </c>
      <c r="M4" t="s">
        <v>168</v>
      </c>
      <c r="N4" t="s">
        <v>168</v>
      </c>
      <c r="O4" t="s">
        <v>168</v>
      </c>
      <c r="P4" t="s">
        <v>168</v>
      </c>
      <c r="Q4" t="s">
        <v>168</v>
      </c>
      <c r="R4" t="s">
        <v>168</v>
      </c>
      <c r="S4">
        <v>10.999987000000001</v>
      </c>
      <c r="T4">
        <v>0</v>
      </c>
    </row>
    <row r="5" spans="1:24">
      <c r="A5" s="245">
        <v>42773.910534641203</v>
      </c>
      <c r="B5" t="s">
        <v>241</v>
      </c>
      <c r="C5">
        <v>1</v>
      </c>
      <c r="D5" t="s">
        <v>35</v>
      </c>
      <c r="E5" t="s">
        <v>35</v>
      </c>
      <c r="F5" t="s">
        <v>171</v>
      </c>
      <c r="G5" t="s">
        <v>168</v>
      </c>
      <c r="H5" t="s">
        <v>184</v>
      </c>
      <c r="I5" t="s">
        <v>184</v>
      </c>
      <c r="J5" t="s">
        <v>168</v>
      </c>
      <c r="K5" t="s">
        <v>168</v>
      </c>
      <c r="L5" t="s">
        <v>168</v>
      </c>
      <c r="M5" t="s">
        <v>168</v>
      </c>
      <c r="N5" t="s">
        <v>168</v>
      </c>
      <c r="O5" t="s">
        <v>168</v>
      </c>
      <c r="P5" t="s">
        <v>168</v>
      </c>
      <c r="Q5" t="s">
        <v>168</v>
      </c>
      <c r="R5" t="s">
        <v>168</v>
      </c>
      <c r="S5">
        <v>967.39882400002398</v>
      </c>
      <c r="T5">
        <v>0</v>
      </c>
    </row>
    <row r="6" spans="1:24">
      <c r="A6" s="245">
        <v>42773.910534641203</v>
      </c>
      <c r="B6" t="s">
        <v>241</v>
      </c>
      <c r="C6">
        <v>1</v>
      </c>
      <c r="D6" t="s">
        <v>35</v>
      </c>
      <c r="E6" t="s">
        <v>35</v>
      </c>
      <c r="F6" t="s">
        <v>171</v>
      </c>
      <c r="G6" t="s">
        <v>168</v>
      </c>
      <c r="H6" t="s">
        <v>184</v>
      </c>
      <c r="I6" t="s">
        <v>184</v>
      </c>
      <c r="J6" t="s">
        <v>168</v>
      </c>
      <c r="K6" t="s">
        <v>168</v>
      </c>
      <c r="L6" t="s">
        <v>168</v>
      </c>
      <c r="M6" t="s">
        <v>168</v>
      </c>
      <c r="N6" t="s">
        <v>168</v>
      </c>
      <c r="O6" t="s">
        <v>168</v>
      </c>
      <c r="P6" t="s">
        <v>168</v>
      </c>
      <c r="Q6" t="s">
        <v>168</v>
      </c>
      <c r="R6" t="s">
        <v>170</v>
      </c>
      <c r="S6">
        <v>221.753031999999</v>
      </c>
      <c r="T6">
        <v>0</v>
      </c>
    </row>
    <row r="7" spans="1:24">
      <c r="A7" s="245">
        <v>42773.910534641203</v>
      </c>
      <c r="B7" t="s">
        <v>241</v>
      </c>
      <c r="C7">
        <v>1</v>
      </c>
      <c r="D7" t="s">
        <v>35</v>
      </c>
      <c r="E7" t="s">
        <v>35</v>
      </c>
      <c r="F7" t="s">
        <v>171</v>
      </c>
      <c r="G7" t="s">
        <v>168</v>
      </c>
      <c r="H7" t="s">
        <v>184</v>
      </c>
      <c r="I7" t="s">
        <v>184</v>
      </c>
      <c r="J7" t="s">
        <v>168</v>
      </c>
      <c r="K7" t="s">
        <v>168</v>
      </c>
      <c r="L7" t="s">
        <v>168</v>
      </c>
      <c r="M7" t="s">
        <v>168</v>
      </c>
      <c r="N7" t="s">
        <v>168</v>
      </c>
      <c r="O7" t="s">
        <v>168</v>
      </c>
      <c r="P7" t="s">
        <v>168</v>
      </c>
      <c r="Q7" t="s">
        <v>170</v>
      </c>
      <c r="R7" t="s">
        <v>168</v>
      </c>
      <c r="S7">
        <v>4.9999880000000001</v>
      </c>
      <c r="T7">
        <v>0</v>
      </c>
    </row>
    <row r="8" spans="1:24">
      <c r="A8" s="245">
        <v>42773.910534641203</v>
      </c>
      <c r="B8" t="s">
        <v>241</v>
      </c>
      <c r="C8">
        <v>1</v>
      </c>
      <c r="D8" t="s">
        <v>35</v>
      </c>
      <c r="E8" t="s">
        <v>35</v>
      </c>
      <c r="F8" t="s">
        <v>171</v>
      </c>
      <c r="G8" t="s">
        <v>168</v>
      </c>
      <c r="H8" t="s">
        <v>184</v>
      </c>
      <c r="I8" t="s">
        <v>184</v>
      </c>
      <c r="J8" t="s">
        <v>168</v>
      </c>
      <c r="K8" t="s">
        <v>168</v>
      </c>
      <c r="L8" t="s">
        <v>168</v>
      </c>
      <c r="M8" t="s">
        <v>168</v>
      </c>
      <c r="N8" t="s">
        <v>170</v>
      </c>
      <c r="O8" t="s">
        <v>168</v>
      </c>
      <c r="P8" t="s">
        <v>168</v>
      </c>
      <c r="Q8" t="s">
        <v>168</v>
      </c>
      <c r="R8" t="s">
        <v>168</v>
      </c>
      <c r="S8">
        <v>4.5999939999999997</v>
      </c>
      <c r="T8">
        <v>0</v>
      </c>
    </row>
    <row r="9" spans="1:24">
      <c r="A9" s="245">
        <v>42773.910534641203</v>
      </c>
      <c r="B9" t="s">
        <v>241</v>
      </c>
      <c r="C9">
        <v>1</v>
      </c>
      <c r="D9" t="s">
        <v>35</v>
      </c>
      <c r="E9" t="s">
        <v>35</v>
      </c>
      <c r="F9" t="s">
        <v>171</v>
      </c>
      <c r="G9" t="s">
        <v>168</v>
      </c>
      <c r="H9" t="s">
        <v>184</v>
      </c>
      <c r="I9" t="s">
        <v>184</v>
      </c>
      <c r="J9" t="s">
        <v>168</v>
      </c>
      <c r="K9" t="s">
        <v>168</v>
      </c>
      <c r="L9" t="s">
        <v>168</v>
      </c>
      <c r="M9" t="s">
        <v>170</v>
      </c>
      <c r="N9" t="s">
        <v>168</v>
      </c>
      <c r="O9" t="s">
        <v>168</v>
      </c>
      <c r="P9" t="s">
        <v>168</v>
      </c>
      <c r="Q9" t="s">
        <v>168</v>
      </c>
      <c r="R9" t="s">
        <v>168</v>
      </c>
      <c r="S9">
        <v>154.34648200000001</v>
      </c>
      <c r="T9">
        <v>0</v>
      </c>
    </row>
    <row r="10" spans="1:24">
      <c r="A10" s="245">
        <v>42773.910534641203</v>
      </c>
      <c r="B10" t="s">
        <v>241</v>
      </c>
      <c r="C10">
        <v>1</v>
      </c>
      <c r="D10" t="s">
        <v>35</v>
      </c>
      <c r="E10" t="s">
        <v>35</v>
      </c>
      <c r="F10" t="s">
        <v>171</v>
      </c>
      <c r="G10" t="s">
        <v>168</v>
      </c>
      <c r="H10" t="s">
        <v>184</v>
      </c>
      <c r="I10" t="s">
        <v>184</v>
      </c>
      <c r="J10" t="s">
        <v>168</v>
      </c>
      <c r="K10" t="s">
        <v>168</v>
      </c>
      <c r="L10" t="s">
        <v>168</v>
      </c>
      <c r="M10" t="s">
        <v>170</v>
      </c>
      <c r="N10" t="s">
        <v>168</v>
      </c>
      <c r="O10" t="s">
        <v>168</v>
      </c>
      <c r="P10" t="s">
        <v>168</v>
      </c>
      <c r="Q10" t="s">
        <v>168</v>
      </c>
      <c r="R10" t="s">
        <v>170</v>
      </c>
      <c r="S10">
        <v>52.399937999999999</v>
      </c>
      <c r="T10">
        <v>0</v>
      </c>
    </row>
    <row r="11" spans="1:24">
      <c r="A11" s="245">
        <v>42773.910534641203</v>
      </c>
      <c r="B11" t="s">
        <v>241</v>
      </c>
      <c r="C11">
        <v>1</v>
      </c>
      <c r="D11" t="s">
        <v>35</v>
      </c>
      <c r="E11" t="s">
        <v>35</v>
      </c>
      <c r="F11" t="s">
        <v>171</v>
      </c>
      <c r="G11" t="s">
        <v>168</v>
      </c>
      <c r="H11" t="s">
        <v>184</v>
      </c>
      <c r="I11" t="s">
        <v>184</v>
      </c>
      <c r="J11" t="s">
        <v>168</v>
      </c>
      <c r="K11" t="s">
        <v>168</v>
      </c>
      <c r="L11" t="s">
        <v>170</v>
      </c>
      <c r="M11" t="s">
        <v>168</v>
      </c>
      <c r="N11" t="s">
        <v>168</v>
      </c>
      <c r="O11" t="s">
        <v>168</v>
      </c>
      <c r="P11" t="s">
        <v>168</v>
      </c>
      <c r="Q11" t="s">
        <v>168</v>
      </c>
      <c r="R11" t="s">
        <v>168</v>
      </c>
      <c r="S11">
        <v>95.399914000000095</v>
      </c>
      <c r="T11">
        <v>0</v>
      </c>
    </row>
    <row r="12" spans="1:24">
      <c r="A12" s="245">
        <v>42773.910534641203</v>
      </c>
      <c r="B12" t="s">
        <v>241</v>
      </c>
      <c r="C12">
        <v>1</v>
      </c>
      <c r="D12" t="s">
        <v>35</v>
      </c>
      <c r="E12" t="s">
        <v>35</v>
      </c>
      <c r="F12" t="s">
        <v>171</v>
      </c>
      <c r="G12" t="s">
        <v>168</v>
      </c>
      <c r="H12" t="s">
        <v>184</v>
      </c>
      <c r="I12" t="s">
        <v>184</v>
      </c>
      <c r="J12" t="s">
        <v>168</v>
      </c>
      <c r="K12" t="s">
        <v>168</v>
      </c>
      <c r="L12" t="s">
        <v>170</v>
      </c>
      <c r="M12" t="s">
        <v>168</v>
      </c>
      <c r="N12" t="s">
        <v>168</v>
      </c>
      <c r="O12" t="s">
        <v>168</v>
      </c>
      <c r="P12" t="s">
        <v>168</v>
      </c>
      <c r="Q12" t="s">
        <v>168</v>
      </c>
      <c r="R12" t="s">
        <v>170</v>
      </c>
      <c r="S12">
        <v>19.533315000000002</v>
      </c>
      <c r="T12">
        <v>0</v>
      </c>
    </row>
    <row r="13" spans="1:24">
      <c r="A13" s="245">
        <v>42773.910534641203</v>
      </c>
      <c r="B13" t="s">
        <v>241</v>
      </c>
      <c r="C13">
        <v>1</v>
      </c>
      <c r="D13" t="s">
        <v>35</v>
      </c>
      <c r="E13" t="s">
        <v>35</v>
      </c>
      <c r="F13" t="s">
        <v>171</v>
      </c>
      <c r="G13" t="s">
        <v>168</v>
      </c>
      <c r="H13" t="s">
        <v>184</v>
      </c>
      <c r="I13" t="s">
        <v>184</v>
      </c>
      <c r="J13" t="s">
        <v>168</v>
      </c>
      <c r="K13" t="s">
        <v>168</v>
      </c>
      <c r="L13" t="s">
        <v>170</v>
      </c>
      <c r="M13" t="s">
        <v>168</v>
      </c>
      <c r="N13" t="s">
        <v>168</v>
      </c>
      <c r="O13" t="s">
        <v>168</v>
      </c>
      <c r="P13" t="s">
        <v>168</v>
      </c>
      <c r="Q13" t="s">
        <v>170</v>
      </c>
      <c r="R13" t="s">
        <v>168</v>
      </c>
      <c r="S13">
        <v>1.133332</v>
      </c>
      <c r="T13">
        <v>0</v>
      </c>
    </row>
    <row r="14" spans="1:24">
      <c r="A14" s="245">
        <v>42773.910534641203</v>
      </c>
      <c r="B14" t="s">
        <v>241</v>
      </c>
      <c r="C14">
        <v>1</v>
      </c>
      <c r="D14" t="s">
        <v>35</v>
      </c>
      <c r="E14" t="s">
        <v>35</v>
      </c>
      <c r="F14" t="s">
        <v>171</v>
      </c>
      <c r="G14" t="s">
        <v>168</v>
      </c>
      <c r="H14" t="s">
        <v>184</v>
      </c>
      <c r="I14" t="s">
        <v>184</v>
      </c>
      <c r="J14" t="s">
        <v>168</v>
      </c>
      <c r="K14" t="s">
        <v>168</v>
      </c>
      <c r="L14" t="s">
        <v>170</v>
      </c>
      <c r="M14" t="s">
        <v>168</v>
      </c>
      <c r="N14" t="s">
        <v>170</v>
      </c>
      <c r="O14" t="s">
        <v>168</v>
      </c>
      <c r="P14" t="s">
        <v>168</v>
      </c>
      <c r="Q14" t="s">
        <v>168</v>
      </c>
      <c r="R14" t="s">
        <v>168</v>
      </c>
      <c r="S14">
        <v>0.33333299999999999</v>
      </c>
      <c r="T14">
        <v>0</v>
      </c>
    </row>
    <row r="15" spans="1:24">
      <c r="A15" s="245">
        <v>42773.910534641203</v>
      </c>
      <c r="B15" t="s">
        <v>241</v>
      </c>
      <c r="C15">
        <v>1</v>
      </c>
      <c r="D15" t="s">
        <v>35</v>
      </c>
      <c r="E15" t="s">
        <v>35</v>
      </c>
      <c r="F15" t="s">
        <v>171</v>
      </c>
      <c r="G15" t="s">
        <v>168</v>
      </c>
      <c r="H15" t="s">
        <v>184</v>
      </c>
      <c r="I15" t="s">
        <v>184</v>
      </c>
      <c r="J15" t="s">
        <v>168</v>
      </c>
      <c r="K15" t="s">
        <v>168</v>
      </c>
      <c r="L15" t="s">
        <v>170</v>
      </c>
      <c r="M15" t="s">
        <v>170</v>
      </c>
      <c r="N15" t="s">
        <v>168</v>
      </c>
      <c r="O15" t="s">
        <v>168</v>
      </c>
      <c r="P15" t="s">
        <v>168</v>
      </c>
      <c r="Q15" t="s">
        <v>168</v>
      </c>
      <c r="R15" t="s">
        <v>168</v>
      </c>
      <c r="S15">
        <v>17.539977</v>
      </c>
      <c r="T15">
        <v>0</v>
      </c>
    </row>
    <row r="16" spans="1:24">
      <c r="A16" s="245">
        <v>42773.910534641203</v>
      </c>
      <c r="B16" t="s">
        <v>241</v>
      </c>
      <c r="C16">
        <v>1</v>
      </c>
      <c r="D16" t="s">
        <v>35</v>
      </c>
      <c r="E16" t="s">
        <v>35</v>
      </c>
      <c r="F16" t="s">
        <v>171</v>
      </c>
      <c r="G16" t="s">
        <v>168</v>
      </c>
      <c r="H16" t="s">
        <v>184</v>
      </c>
      <c r="I16" t="s">
        <v>184</v>
      </c>
      <c r="J16" t="s">
        <v>168</v>
      </c>
      <c r="K16" t="s">
        <v>168</v>
      </c>
      <c r="L16" t="s">
        <v>170</v>
      </c>
      <c r="M16" t="s">
        <v>170</v>
      </c>
      <c r="N16" t="s">
        <v>168</v>
      </c>
      <c r="O16" t="s">
        <v>168</v>
      </c>
      <c r="P16" t="s">
        <v>168</v>
      </c>
      <c r="Q16" t="s">
        <v>168</v>
      </c>
      <c r="R16" t="s">
        <v>170</v>
      </c>
      <c r="S16">
        <v>14.373314000000001</v>
      </c>
      <c r="T16">
        <v>0</v>
      </c>
    </row>
    <row r="17" spans="1:20">
      <c r="A17" s="245">
        <v>42773.910534641203</v>
      </c>
      <c r="B17" t="s">
        <v>241</v>
      </c>
      <c r="C17">
        <v>1</v>
      </c>
      <c r="D17" t="s">
        <v>35</v>
      </c>
      <c r="E17" t="s">
        <v>35</v>
      </c>
      <c r="F17" t="s">
        <v>171</v>
      </c>
      <c r="G17" t="s">
        <v>168</v>
      </c>
      <c r="H17" t="s">
        <v>184</v>
      </c>
      <c r="I17" t="s">
        <v>184</v>
      </c>
      <c r="J17" t="s">
        <v>170</v>
      </c>
      <c r="K17" t="s">
        <v>168</v>
      </c>
      <c r="L17" t="s">
        <v>168</v>
      </c>
      <c r="M17" t="s">
        <v>168</v>
      </c>
      <c r="N17" t="s">
        <v>168</v>
      </c>
      <c r="O17" t="s">
        <v>168</v>
      </c>
      <c r="P17" t="s">
        <v>168</v>
      </c>
      <c r="Q17" t="s">
        <v>168</v>
      </c>
      <c r="R17" t="s">
        <v>168</v>
      </c>
      <c r="S17">
        <v>277.00648699999999</v>
      </c>
      <c r="T17">
        <v>0</v>
      </c>
    </row>
    <row r="18" spans="1:20">
      <c r="A18" s="245">
        <v>42773.910534641203</v>
      </c>
      <c r="B18" t="s">
        <v>241</v>
      </c>
      <c r="C18">
        <v>1</v>
      </c>
      <c r="D18" t="s">
        <v>35</v>
      </c>
      <c r="E18" t="s">
        <v>35</v>
      </c>
      <c r="F18" t="s">
        <v>171</v>
      </c>
      <c r="G18" t="s">
        <v>168</v>
      </c>
      <c r="H18" t="s">
        <v>184</v>
      </c>
      <c r="I18" t="s">
        <v>184</v>
      </c>
      <c r="J18" t="s">
        <v>170</v>
      </c>
      <c r="K18" t="s">
        <v>168</v>
      </c>
      <c r="L18" t="s">
        <v>168</v>
      </c>
      <c r="M18" t="s">
        <v>168</v>
      </c>
      <c r="N18" t="s">
        <v>168</v>
      </c>
      <c r="O18" t="s">
        <v>168</v>
      </c>
      <c r="P18" t="s">
        <v>168</v>
      </c>
      <c r="Q18" t="s">
        <v>168</v>
      </c>
      <c r="R18" t="s">
        <v>170</v>
      </c>
      <c r="S18">
        <v>24.606648</v>
      </c>
      <c r="T18">
        <v>0</v>
      </c>
    </row>
    <row r="19" spans="1:20">
      <c r="A19" s="245">
        <v>42773.910534641203</v>
      </c>
      <c r="B19" t="s">
        <v>241</v>
      </c>
      <c r="C19">
        <v>1</v>
      </c>
      <c r="D19" t="s">
        <v>35</v>
      </c>
      <c r="E19" t="s">
        <v>35</v>
      </c>
      <c r="F19" t="s">
        <v>171</v>
      </c>
      <c r="G19" t="s">
        <v>168</v>
      </c>
      <c r="H19" t="s">
        <v>184</v>
      </c>
      <c r="I19" t="s">
        <v>184</v>
      </c>
      <c r="J19" t="s">
        <v>170</v>
      </c>
      <c r="K19" t="s">
        <v>168</v>
      </c>
      <c r="L19" t="s">
        <v>168</v>
      </c>
      <c r="M19" t="s">
        <v>168</v>
      </c>
      <c r="N19" t="s">
        <v>168</v>
      </c>
      <c r="O19" t="s">
        <v>168</v>
      </c>
      <c r="P19" t="s">
        <v>168</v>
      </c>
      <c r="Q19" t="s">
        <v>170</v>
      </c>
      <c r="R19" t="s">
        <v>168</v>
      </c>
      <c r="S19">
        <v>12.359992</v>
      </c>
      <c r="T19">
        <v>0</v>
      </c>
    </row>
    <row r="20" spans="1:20">
      <c r="A20" s="245">
        <v>42773.910534641203</v>
      </c>
      <c r="B20" t="s">
        <v>241</v>
      </c>
      <c r="C20">
        <v>1</v>
      </c>
      <c r="D20" t="s">
        <v>35</v>
      </c>
      <c r="E20" t="s">
        <v>35</v>
      </c>
      <c r="F20" t="s">
        <v>171</v>
      </c>
      <c r="G20" t="s">
        <v>170</v>
      </c>
      <c r="H20" t="s">
        <v>184</v>
      </c>
      <c r="I20" t="s">
        <v>184</v>
      </c>
      <c r="J20" t="s">
        <v>168</v>
      </c>
      <c r="K20" t="s">
        <v>168</v>
      </c>
      <c r="L20" t="s">
        <v>168</v>
      </c>
      <c r="M20" t="s">
        <v>168</v>
      </c>
      <c r="N20" t="s">
        <v>168</v>
      </c>
      <c r="O20" t="s">
        <v>168</v>
      </c>
      <c r="P20" t="s">
        <v>168</v>
      </c>
      <c r="Q20" t="s">
        <v>168</v>
      </c>
      <c r="R20" t="s">
        <v>168</v>
      </c>
      <c r="S20">
        <v>45.113299000000097</v>
      </c>
      <c r="T20">
        <v>0</v>
      </c>
    </row>
    <row r="21" spans="1:20">
      <c r="A21" s="245">
        <v>42773.910534641203</v>
      </c>
      <c r="B21" t="s">
        <v>241</v>
      </c>
      <c r="C21">
        <v>1</v>
      </c>
      <c r="D21" t="s">
        <v>35</v>
      </c>
      <c r="E21" t="s">
        <v>35</v>
      </c>
      <c r="F21" t="s">
        <v>171</v>
      </c>
      <c r="G21" t="s">
        <v>170</v>
      </c>
      <c r="H21" t="s">
        <v>184</v>
      </c>
      <c r="I21" t="s">
        <v>184</v>
      </c>
      <c r="J21" t="s">
        <v>168</v>
      </c>
      <c r="K21" t="s">
        <v>168</v>
      </c>
      <c r="L21" t="s">
        <v>168</v>
      </c>
      <c r="M21" t="s">
        <v>168</v>
      </c>
      <c r="N21" t="s">
        <v>168</v>
      </c>
      <c r="O21" t="s">
        <v>168</v>
      </c>
      <c r="P21" t="s">
        <v>168</v>
      </c>
      <c r="Q21" t="s">
        <v>168</v>
      </c>
      <c r="R21" t="s">
        <v>170</v>
      </c>
      <c r="S21">
        <v>0.33333299999999999</v>
      </c>
      <c r="T21">
        <v>0</v>
      </c>
    </row>
    <row r="22" spans="1:20">
      <c r="A22" s="245">
        <v>42773.910534641203</v>
      </c>
      <c r="B22" t="s">
        <v>241</v>
      </c>
      <c r="C22">
        <v>1</v>
      </c>
      <c r="D22" t="s">
        <v>35</v>
      </c>
      <c r="E22" t="s">
        <v>35</v>
      </c>
      <c r="F22" t="s">
        <v>169</v>
      </c>
      <c r="G22" t="s">
        <v>168</v>
      </c>
      <c r="H22" t="s">
        <v>184</v>
      </c>
      <c r="I22" t="s">
        <v>184</v>
      </c>
      <c r="J22" t="s">
        <v>168</v>
      </c>
      <c r="K22" t="s">
        <v>168</v>
      </c>
      <c r="L22" t="s">
        <v>168</v>
      </c>
      <c r="M22" t="s">
        <v>168</v>
      </c>
      <c r="N22" t="s">
        <v>168</v>
      </c>
      <c r="O22" t="s">
        <v>168</v>
      </c>
      <c r="P22" t="s">
        <v>168</v>
      </c>
      <c r="Q22" t="s">
        <v>168</v>
      </c>
      <c r="R22" t="s">
        <v>168</v>
      </c>
      <c r="S22">
        <v>5.4599770000000003</v>
      </c>
      <c r="T22">
        <v>0</v>
      </c>
    </row>
    <row r="23" spans="1:20">
      <c r="A23" s="245">
        <v>42773.910534641203</v>
      </c>
      <c r="B23" t="s">
        <v>241</v>
      </c>
      <c r="C23">
        <v>1</v>
      </c>
      <c r="D23" t="s">
        <v>35</v>
      </c>
      <c r="E23" t="s">
        <v>35</v>
      </c>
      <c r="F23" t="s">
        <v>169</v>
      </c>
      <c r="G23" t="s">
        <v>168</v>
      </c>
      <c r="H23" t="s">
        <v>184</v>
      </c>
      <c r="I23" t="s">
        <v>184</v>
      </c>
      <c r="J23" t="s">
        <v>168</v>
      </c>
      <c r="K23" t="s">
        <v>168</v>
      </c>
      <c r="L23" t="s">
        <v>168</v>
      </c>
      <c r="M23" t="s">
        <v>168</v>
      </c>
      <c r="N23" t="s">
        <v>168</v>
      </c>
      <c r="O23" t="s">
        <v>168</v>
      </c>
      <c r="P23" t="s">
        <v>168</v>
      </c>
      <c r="Q23" t="s">
        <v>170</v>
      </c>
      <c r="R23" t="s">
        <v>168</v>
      </c>
      <c r="S23">
        <v>0.13333200000000001</v>
      </c>
      <c r="T23">
        <v>0</v>
      </c>
    </row>
    <row r="24" spans="1:20">
      <c r="A24" s="245">
        <v>42773.910534641203</v>
      </c>
      <c r="B24" t="s">
        <v>241</v>
      </c>
      <c r="C24">
        <v>1</v>
      </c>
      <c r="D24" t="s">
        <v>35</v>
      </c>
      <c r="E24" t="s">
        <v>35</v>
      </c>
      <c r="F24" t="s">
        <v>169</v>
      </c>
      <c r="G24" t="s">
        <v>168</v>
      </c>
      <c r="H24" t="s">
        <v>184</v>
      </c>
      <c r="I24" t="s">
        <v>184</v>
      </c>
      <c r="J24" t="s">
        <v>168</v>
      </c>
      <c r="K24" t="s">
        <v>168</v>
      </c>
      <c r="L24" t="s">
        <v>170</v>
      </c>
      <c r="M24" t="s">
        <v>168</v>
      </c>
      <c r="N24" t="s">
        <v>168</v>
      </c>
      <c r="O24" t="s">
        <v>168</v>
      </c>
      <c r="P24" t="s">
        <v>168</v>
      </c>
      <c r="Q24" t="s">
        <v>168</v>
      </c>
      <c r="R24" t="s">
        <v>168</v>
      </c>
      <c r="S24">
        <v>26.333307999999999</v>
      </c>
      <c r="T24">
        <v>0</v>
      </c>
    </row>
    <row r="25" spans="1:20">
      <c r="A25" s="245">
        <v>42773.910534641203</v>
      </c>
      <c r="B25" t="s">
        <v>241</v>
      </c>
      <c r="C25">
        <v>1</v>
      </c>
      <c r="D25" t="s">
        <v>34</v>
      </c>
      <c r="E25" t="s">
        <v>34</v>
      </c>
      <c r="F25" t="s">
        <v>167</v>
      </c>
      <c r="G25" t="s">
        <v>168</v>
      </c>
      <c r="H25" t="s">
        <v>184</v>
      </c>
      <c r="I25" t="s">
        <v>184</v>
      </c>
      <c r="J25" t="s">
        <v>168</v>
      </c>
      <c r="K25" t="s">
        <v>168</v>
      </c>
      <c r="L25" t="s">
        <v>168</v>
      </c>
      <c r="M25" t="s">
        <v>168</v>
      </c>
      <c r="N25" t="s">
        <v>168</v>
      </c>
      <c r="O25" t="s">
        <v>168</v>
      </c>
      <c r="P25" t="s">
        <v>168</v>
      </c>
      <c r="Q25" t="s">
        <v>168</v>
      </c>
      <c r="R25" t="s">
        <v>168</v>
      </c>
      <c r="S25">
        <v>59.266570000000101</v>
      </c>
      <c r="T25">
        <v>0</v>
      </c>
    </row>
    <row r="26" spans="1:20">
      <c r="A26" s="245">
        <v>42773.910534641203</v>
      </c>
      <c r="B26" t="s">
        <v>241</v>
      </c>
      <c r="C26">
        <v>1</v>
      </c>
      <c r="D26" t="s">
        <v>34</v>
      </c>
      <c r="E26" t="s">
        <v>34</v>
      </c>
      <c r="F26" t="s">
        <v>167</v>
      </c>
      <c r="G26" t="s">
        <v>168</v>
      </c>
      <c r="H26" t="s">
        <v>184</v>
      </c>
      <c r="I26" t="s">
        <v>184</v>
      </c>
      <c r="J26" t="s">
        <v>168</v>
      </c>
      <c r="K26" t="s">
        <v>168</v>
      </c>
      <c r="L26" t="s">
        <v>168</v>
      </c>
      <c r="M26" t="s">
        <v>168</v>
      </c>
      <c r="N26" t="s">
        <v>168</v>
      </c>
      <c r="O26" t="s">
        <v>168</v>
      </c>
      <c r="P26" t="s">
        <v>168</v>
      </c>
      <c r="Q26" t="s">
        <v>170</v>
      </c>
      <c r="R26" t="s">
        <v>168</v>
      </c>
      <c r="S26">
        <v>0.26666600000000001</v>
      </c>
      <c r="T26">
        <v>0</v>
      </c>
    </row>
    <row r="27" spans="1:20">
      <c r="A27" s="245">
        <v>42773.910534641203</v>
      </c>
      <c r="B27" t="s">
        <v>241</v>
      </c>
      <c r="C27">
        <v>1</v>
      </c>
      <c r="D27" t="s">
        <v>34</v>
      </c>
      <c r="E27" t="s">
        <v>34</v>
      </c>
      <c r="F27" t="s">
        <v>167</v>
      </c>
      <c r="G27" t="s">
        <v>168</v>
      </c>
      <c r="H27" t="s">
        <v>184</v>
      </c>
      <c r="I27" t="s">
        <v>184</v>
      </c>
      <c r="J27" t="s">
        <v>168</v>
      </c>
      <c r="K27" t="s">
        <v>168</v>
      </c>
      <c r="L27" t="s">
        <v>168</v>
      </c>
      <c r="M27" t="s">
        <v>168</v>
      </c>
      <c r="N27" t="s">
        <v>170</v>
      </c>
      <c r="O27" t="s">
        <v>168</v>
      </c>
      <c r="P27" t="s">
        <v>168</v>
      </c>
      <c r="Q27" t="s">
        <v>168</v>
      </c>
      <c r="R27" t="s">
        <v>168</v>
      </c>
      <c r="S27">
        <v>241.36663400000199</v>
      </c>
      <c r="T27">
        <v>0</v>
      </c>
    </row>
    <row r="28" spans="1:20">
      <c r="A28" s="245">
        <v>42773.910534641203</v>
      </c>
      <c r="B28" t="s">
        <v>241</v>
      </c>
      <c r="C28">
        <v>1</v>
      </c>
      <c r="D28" t="s">
        <v>34</v>
      </c>
      <c r="E28" t="s">
        <v>34</v>
      </c>
      <c r="F28" t="s">
        <v>167</v>
      </c>
      <c r="G28" t="s">
        <v>168</v>
      </c>
      <c r="H28" t="s">
        <v>184</v>
      </c>
      <c r="I28" t="s">
        <v>184</v>
      </c>
      <c r="J28" t="s">
        <v>168</v>
      </c>
      <c r="K28" t="s">
        <v>168</v>
      </c>
      <c r="L28" t="s">
        <v>168</v>
      </c>
      <c r="M28" t="s">
        <v>168</v>
      </c>
      <c r="N28" t="s">
        <v>170</v>
      </c>
      <c r="O28" t="s">
        <v>170</v>
      </c>
      <c r="P28" t="s">
        <v>168</v>
      </c>
      <c r="Q28" t="s">
        <v>168</v>
      </c>
      <c r="R28" t="s">
        <v>168</v>
      </c>
      <c r="S28">
        <v>273.31973100000198</v>
      </c>
      <c r="T28">
        <v>0</v>
      </c>
    </row>
    <row r="29" spans="1:20">
      <c r="A29" s="245">
        <v>42773.910534641203</v>
      </c>
      <c r="B29" t="s">
        <v>241</v>
      </c>
      <c r="C29">
        <v>1</v>
      </c>
      <c r="D29" t="s">
        <v>34</v>
      </c>
      <c r="E29" t="s">
        <v>34</v>
      </c>
      <c r="F29" t="s">
        <v>167</v>
      </c>
      <c r="G29" t="s">
        <v>168</v>
      </c>
      <c r="H29" t="s">
        <v>184</v>
      </c>
      <c r="I29" t="s">
        <v>184</v>
      </c>
      <c r="J29" t="s">
        <v>168</v>
      </c>
      <c r="K29" t="s">
        <v>168</v>
      </c>
      <c r="L29" t="s">
        <v>170</v>
      </c>
      <c r="M29" t="s">
        <v>168</v>
      </c>
      <c r="N29" t="s">
        <v>168</v>
      </c>
      <c r="O29" t="s">
        <v>168</v>
      </c>
      <c r="P29" t="s">
        <v>168</v>
      </c>
      <c r="Q29" t="s">
        <v>168</v>
      </c>
      <c r="R29" t="s">
        <v>168</v>
      </c>
      <c r="S29">
        <v>0.66666599999999998</v>
      </c>
      <c r="T29">
        <v>0</v>
      </c>
    </row>
    <row r="30" spans="1:20">
      <c r="A30" s="245">
        <v>42773.910534641203</v>
      </c>
      <c r="B30" t="s">
        <v>241</v>
      </c>
      <c r="C30">
        <v>1</v>
      </c>
      <c r="D30" t="s">
        <v>34</v>
      </c>
      <c r="E30" t="s">
        <v>34</v>
      </c>
      <c r="F30" t="s">
        <v>167</v>
      </c>
      <c r="G30" t="s">
        <v>168</v>
      </c>
      <c r="H30" t="s">
        <v>184</v>
      </c>
      <c r="I30" t="s">
        <v>184</v>
      </c>
      <c r="J30" t="s">
        <v>168</v>
      </c>
      <c r="K30" t="s">
        <v>168</v>
      </c>
      <c r="L30" t="s">
        <v>170</v>
      </c>
      <c r="M30" t="s">
        <v>168</v>
      </c>
      <c r="N30" t="s">
        <v>168</v>
      </c>
      <c r="O30" t="s">
        <v>170</v>
      </c>
      <c r="P30" t="s">
        <v>168</v>
      </c>
      <c r="Q30" t="s">
        <v>168</v>
      </c>
      <c r="R30" t="s">
        <v>168</v>
      </c>
      <c r="S30">
        <v>0.66666599999999998</v>
      </c>
      <c r="T30">
        <v>0</v>
      </c>
    </row>
    <row r="31" spans="1:20">
      <c r="A31" s="245">
        <v>42773.910534641203</v>
      </c>
      <c r="B31" t="s">
        <v>241</v>
      </c>
      <c r="C31">
        <v>1</v>
      </c>
      <c r="D31" t="s">
        <v>34</v>
      </c>
      <c r="E31" t="s">
        <v>34</v>
      </c>
      <c r="F31" t="s">
        <v>167</v>
      </c>
      <c r="G31" t="s">
        <v>168</v>
      </c>
      <c r="H31" t="s">
        <v>184</v>
      </c>
      <c r="I31" t="s">
        <v>184</v>
      </c>
      <c r="J31" t="s">
        <v>168</v>
      </c>
      <c r="K31" t="s">
        <v>168</v>
      </c>
      <c r="L31" t="s">
        <v>170</v>
      </c>
      <c r="M31" t="s">
        <v>168</v>
      </c>
      <c r="N31" t="s">
        <v>170</v>
      </c>
      <c r="O31" t="s">
        <v>168</v>
      </c>
      <c r="P31" t="s">
        <v>168</v>
      </c>
      <c r="Q31" t="s">
        <v>168</v>
      </c>
      <c r="R31" t="s">
        <v>168</v>
      </c>
      <c r="S31">
        <v>5.7333189999999998</v>
      </c>
      <c r="T31">
        <v>0</v>
      </c>
    </row>
    <row r="32" spans="1:20">
      <c r="A32" s="245">
        <v>42773.910534641203</v>
      </c>
      <c r="B32" t="s">
        <v>241</v>
      </c>
      <c r="C32">
        <v>1</v>
      </c>
      <c r="D32" t="s">
        <v>34</v>
      </c>
      <c r="E32" t="s">
        <v>34</v>
      </c>
      <c r="F32" t="s">
        <v>167</v>
      </c>
      <c r="G32" t="s">
        <v>168</v>
      </c>
      <c r="H32" t="s">
        <v>184</v>
      </c>
      <c r="I32" t="s">
        <v>184</v>
      </c>
      <c r="J32" t="s">
        <v>168</v>
      </c>
      <c r="K32" t="s">
        <v>168</v>
      </c>
      <c r="L32" t="s">
        <v>170</v>
      </c>
      <c r="M32" t="s">
        <v>168</v>
      </c>
      <c r="N32" t="s">
        <v>170</v>
      </c>
      <c r="O32" t="s">
        <v>170</v>
      </c>
      <c r="P32" t="s">
        <v>168</v>
      </c>
      <c r="Q32" t="s">
        <v>168</v>
      </c>
      <c r="R32" t="s">
        <v>168</v>
      </c>
      <c r="S32">
        <v>200.73313800000199</v>
      </c>
      <c r="T32">
        <v>0</v>
      </c>
    </row>
    <row r="33" spans="1:20">
      <c r="A33" s="245">
        <v>42773.910534641203</v>
      </c>
      <c r="B33" t="s">
        <v>241</v>
      </c>
      <c r="C33">
        <v>1</v>
      </c>
      <c r="D33" t="s">
        <v>34</v>
      </c>
      <c r="E33" t="s">
        <v>34</v>
      </c>
      <c r="F33" t="s">
        <v>171</v>
      </c>
      <c r="G33" t="s">
        <v>168</v>
      </c>
      <c r="H33" t="s">
        <v>184</v>
      </c>
      <c r="I33" t="s">
        <v>184</v>
      </c>
      <c r="J33" t="s">
        <v>168</v>
      </c>
      <c r="K33" t="s">
        <v>168</v>
      </c>
      <c r="L33" t="s">
        <v>168</v>
      </c>
      <c r="M33" t="s">
        <v>168</v>
      </c>
      <c r="N33" t="s">
        <v>168</v>
      </c>
      <c r="O33" t="s">
        <v>168</v>
      </c>
      <c r="P33" t="s">
        <v>168</v>
      </c>
      <c r="Q33" t="s">
        <v>168</v>
      </c>
      <c r="R33" t="s">
        <v>168</v>
      </c>
      <c r="S33">
        <v>1082.01261400002</v>
      </c>
      <c r="T33">
        <v>0</v>
      </c>
    </row>
    <row r="34" spans="1:20">
      <c r="A34" s="245">
        <v>42773.910534641203</v>
      </c>
      <c r="B34" t="s">
        <v>241</v>
      </c>
      <c r="C34">
        <v>1</v>
      </c>
      <c r="D34" t="s">
        <v>34</v>
      </c>
      <c r="E34" t="s">
        <v>34</v>
      </c>
      <c r="F34" t="s">
        <v>171</v>
      </c>
      <c r="G34" t="s">
        <v>168</v>
      </c>
      <c r="H34" t="s">
        <v>184</v>
      </c>
      <c r="I34" t="s">
        <v>184</v>
      </c>
      <c r="J34" t="s">
        <v>168</v>
      </c>
      <c r="K34" t="s">
        <v>168</v>
      </c>
      <c r="L34" t="s">
        <v>168</v>
      </c>
      <c r="M34" t="s">
        <v>168</v>
      </c>
      <c r="N34" t="s">
        <v>168</v>
      </c>
      <c r="O34" t="s">
        <v>168</v>
      </c>
      <c r="P34" t="s">
        <v>168</v>
      </c>
      <c r="Q34" t="s">
        <v>168</v>
      </c>
      <c r="R34" t="s">
        <v>170</v>
      </c>
      <c r="S34">
        <v>26.906638999999998</v>
      </c>
      <c r="T34">
        <v>0</v>
      </c>
    </row>
    <row r="35" spans="1:20">
      <c r="A35" s="245">
        <v>42773.910534641203</v>
      </c>
      <c r="B35" t="s">
        <v>241</v>
      </c>
      <c r="C35">
        <v>1</v>
      </c>
      <c r="D35" t="s">
        <v>34</v>
      </c>
      <c r="E35" t="s">
        <v>34</v>
      </c>
      <c r="F35" t="s">
        <v>171</v>
      </c>
      <c r="G35" t="s">
        <v>168</v>
      </c>
      <c r="H35" t="s">
        <v>184</v>
      </c>
      <c r="I35" t="s">
        <v>184</v>
      </c>
      <c r="J35" t="s">
        <v>168</v>
      </c>
      <c r="K35" t="s">
        <v>168</v>
      </c>
      <c r="L35" t="s">
        <v>168</v>
      </c>
      <c r="M35" t="s">
        <v>168</v>
      </c>
      <c r="N35" t="s">
        <v>168</v>
      </c>
      <c r="O35" t="s">
        <v>168</v>
      </c>
      <c r="P35" t="s">
        <v>168</v>
      </c>
      <c r="Q35" t="s">
        <v>170</v>
      </c>
      <c r="R35" t="s">
        <v>168</v>
      </c>
      <c r="S35">
        <v>4.2666620000000002</v>
      </c>
      <c r="T35">
        <v>0</v>
      </c>
    </row>
    <row r="36" spans="1:20">
      <c r="A36" s="245">
        <v>42773.910534641203</v>
      </c>
      <c r="B36" t="s">
        <v>241</v>
      </c>
      <c r="C36">
        <v>1</v>
      </c>
      <c r="D36" t="s">
        <v>34</v>
      </c>
      <c r="E36" t="s">
        <v>34</v>
      </c>
      <c r="F36" t="s">
        <v>171</v>
      </c>
      <c r="G36" t="s">
        <v>168</v>
      </c>
      <c r="H36" t="s">
        <v>184</v>
      </c>
      <c r="I36" t="s">
        <v>184</v>
      </c>
      <c r="J36" t="s">
        <v>168</v>
      </c>
      <c r="K36" t="s">
        <v>168</v>
      </c>
      <c r="L36" t="s">
        <v>168</v>
      </c>
      <c r="M36" t="s">
        <v>168</v>
      </c>
      <c r="N36" t="s">
        <v>170</v>
      </c>
      <c r="O36" t="s">
        <v>168</v>
      </c>
      <c r="P36" t="s">
        <v>168</v>
      </c>
      <c r="Q36" t="s">
        <v>168</v>
      </c>
      <c r="R36" t="s">
        <v>168</v>
      </c>
      <c r="S36">
        <v>16.599988</v>
      </c>
      <c r="T36">
        <v>0</v>
      </c>
    </row>
    <row r="37" spans="1:20">
      <c r="A37" s="245">
        <v>42773.910534641203</v>
      </c>
      <c r="B37" t="s">
        <v>241</v>
      </c>
      <c r="C37">
        <v>1</v>
      </c>
      <c r="D37" t="s">
        <v>34</v>
      </c>
      <c r="E37" t="s">
        <v>34</v>
      </c>
      <c r="F37" t="s">
        <v>171</v>
      </c>
      <c r="G37" t="s">
        <v>168</v>
      </c>
      <c r="H37" t="s">
        <v>184</v>
      </c>
      <c r="I37" t="s">
        <v>184</v>
      </c>
      <c r="J37" t="s">
        <v>168</v>
      </c>
      <c r="K37" t="s">
        <v>168</v>
      </c>
      <c r="L37" t="s">
        <v>168</v>
      </c>
      <c r="M37" t="s">
        <v>170</v>
      </c>
      <c r="N37" t="s">
        <v>168</v>
      </c>
      <c r="O37" t="s">
        <v>168</v>
      </c>
      <c r="P37" t="s">
        <v>168</v>
      </c>
      <c r="Q37" t="s">
        <v>168</v>
      </c>
      <c r="R37" t="s">
        <v>168</v>
      </c>
      <c r="S37">
        <v>1.173332</v>
      </c>
      <c r="T37">
        <v>0</v>
      </c>
    </row>
    <row r="38" spans="1:20">
      <c r="A38" s="245">
        <v>42773.910534641203</v>
      </c>
      <c r="B38" t="s">
        <v>241</v>
      </c>
      <c r="C38">
        <v>1</v>
      </c>
      <c r="D38" t="s">
        <v>34</v>
      </c>
      <c r="E38" t="s">
        <v>34</v>
      </c>
      <c r="F38" t="s">
        <v>171</v>
      </c>
      <c r="G38" t="s">
        <v>168</v>
      </c>
      <c r="H38" t="s">
        <v>184</v>
      </c>
      <c r="I38" t="s">
        <v>184</v>
      </c>
      <c r="J38" t="s">
        <v>168</v>
      </c>
      <c r="K38" t="s">
        <v>168</v>
      </c>
      <c r="L38" t="s">
        <v>168</v>
      </c>
      <c r="M38" t="s">
        <v>170</v>
      </c>
      <c r="N38" t="s">
        <v>168</v>
      </c>
      <c r="O38" t="s">
        <v>168</v>
      </c>
      <c r="P38" t="s">
        <v>168</v>
      </c>
      <c r="Q38" t="s">
        <v>168</v>
      </c>
      <c r="R38" t="s">
        <v>170</v>
      </c>
      <c r="S38">
        <v>0.58666600000000002</v>
      </c>
      <c r="T38">
        <v>0</v>
      </c>
    </row>
    <row r="39" spans="1:20">
      <c r="A39" s="245">
        <v>42773.910534641203</v>
      </c>
      <c r="B39" t="s">
        <v>241</v>
      </c>
      <c r="C39">
        <v>1</v>
      </c>
      <c r="D39" t="s">
        <v>34</v>
      </c>
      <c r="E39" t="s">
        <v>34</v>
      </c>
      <c r="F39" t="s">
        <v>171</v>
      </c>
      <c r="G39" t="s">
        <v>168</v>
      </c>
      <c r="H39" t="s">
        <v>184</v>
      </c>
      <c r="I39" t="s">
        <v>184</v>
      </c>
      <c r="J39" t="s">
        <v>168</v>
      </c>
      <c r="K39" t="s">
        <v>168</v>
      </c>
      <c r="L39" t="s">
        <v>168</v>
      </c>
      <c r="M39" t="s">
        <v>170</v>
      </c>
      <c r="N39" t="s">
        <v>170</v>
      </c>
      <c r="O39" t="s">
        <v>168</v>
      </c>
      <c r="P39" t="s">
        <v>168</v>
      </c>
      <c r="Q39" t="s">
        <v>168</v>
      </c>
      <c r="R39" t="s">
        <v>168</v>
      </c>
      <c r="S39">
        <v>1.173332</v>
      </c>
      <c r="T39">
        <v>0</v>
      </c>
    </row>
    <row r="40" spans="1:20">
      <c r="A40" s="245">
        <v>42773.910534641203</v>
      </c>
      <c r="B40" t="s">
        <v>241</v>
      </c>
      <c r="C40">
        <v>1</v>
      </c>
      <c r="D40" t="s">
        <v>34</v>
      </c>
      <c r="E40" t="s">
        <v>34</v>
      </c>
      <c r="F40" t="s">
        <v>171</v>
      </c>
      <c r="G40" t="s">
        <v>168</v>
      </c>
      <c r="H40" t="s">
        <v>184</v>
      </c>
      <c r="I40" t="s">
        <v>184</v>
      </c>
      <c r="J40" t="s">
        <v>168</v>
      </c>
      <c r="K40" t="s">
        <v>168</v>
      </c>
      <c r="L40" t="s">
        <v>170</v>
      </c>
      <c r="M40" t="s">
        <v>168</v>
      </c>
      <c r="N40" t="s">
        <v>168</v>
      </c>
      <c r="O40" t="s">
        <v>168</v>
      </c>
      <c r="P40" t="s">
        <v>168</v>
      </c>
      <c r="Q40" t="s">
        <v>168</v>
      </c>
      <c r="R40" t="s">
        <v>168</v>
      </c>
      <c r="S40">
        <v>1478.3986030000999</v>
      </c>
      <c r="T40">
        <v>0</v>
      </c>
    </row>
    <row r="41" spans="1:20">
      <c r="A41" s="245">
        <v>42773.910534641203</v>
      </c>
      <c r="B41" t="s">
        <v>241</v>
      </c>
      <c r="C41">
        <v>1</v>
      </c>
      <c r="D41" t="s">
        <v>34</v>
      </c>
      <c r="E41" t="s">
        <v>34</v>
      </c>
      <c r="F41" t="s">
        <v>171</v>
      </c>
      <c r="G41" t="s">
        <v>168</v>
      </c>
      <c r="H41" t="s">
        <v>184</v>
      </c>
      <c r="I41" t="s">
        <v>184</v>
      </c>
      <c r="J41" t="s">
        <v>168</v>
      </c>
      <c r="K41" t="s">
        <v>168</v>
      </c>
      <c r="L41" t="s">
        <v>170</v>
      </c>
      <c r="M41" t="s">
        <v>168</v>
      </c>
      <c r="N41" t="s">
        <v>168</v>
      </c>
      <c r="O41" t="s">
        <v>168</v>
      </c>
      <c r="P41" t="s">
        <v>168</v>
      </c>
      <c r="Q41" t="s">
        <v>168</v>
      </c>
      <c r="R41" t="s">
        <v>170</v>
      </c>
      <c r="S41">
        <v>84.866562999999999</v>
      </c>
      <c r="T41">
        <v>0</v>
      </c>
    </row>
    <row r="42" spans="1:20">
      <c r="A42" s="245">
        <v>42773.910534641203</v>
      </c>
      <c r="B42" t="s">
        <v>241</v>
      </c>
      <c r="C42">
        <v>1</v>
      </c>
      <c r="D42" t="s">
        <v>34</v>
      </c>
      <c r="E42" t="s">
        <v>34</v>
      </c>
      <c r="F42" t="s">
        <v>171</v>
      </c>
      <c r="G42" t="s">
        <v>168</v>
      </c>
      <c r="H42" t="s">
        <v>184</v>
      </c>
      <c r="I42" t="s">
        <v>184</v>
      </c>
      <c r="J42" t="s">
        <v>168</v>
      </c>
      <c r="K42" t="s">
        <v>168</v>
      </c>
      <c r="L42" t="s">
        <v>170</v>
      </c>
      <c r="M42" t="s">
        <v>168</v>
      </c>
      <c r="N42" t="s">
        <v>168</v>
      </c>
      <c r="O42" t="s">
        <v>168</v>
      </c>
      <c r="P42" t="s">
        <v>168</v>
      </c>
      <c r="Q42" t="s">
        <v>170</v>
      </c>
      <c r="R42" t="s">
        <v>168</v>
      </c>
      <c r="S42">
        <v>10.066656</v>
      </c>
      <c r="T42">
        <v>0</v>
      </c>
    </row>
    <row r="43" spans="1:20">
      <c r="A43" s="245">
        <v>42773.910534641203</v>
      </c>
      <c r="B43" t="s">
        <v>241</v>
      </c>
      <c r="C43">
        <v>1</v>
      </c>
      <c r="D43" t="s">
        <v>34</v>
      </c>
      <c r="E43" t="s">
        <v>34</v>
      </c>
      <c r="F43" t="s">
        <v>171</v>
      </c>
      <c r="G43" t="s">
        <v>168</v>
      </c>
      <c r="H43" t="s">
        <v>184</v>
      </c>
      <c r="I43" t="s">
        <v>184</v>
      </c>
      <c r="J43" t="s">
        <v>168</v>
      </c>
      <c r="K43" t="s">
        <v>168</v>
      </c>
      <c r="L43" t="s">
        <v>170</v>
      </c>
      <c r="M43" t="s">
        <v>168</v>
      </c>
      <c r="N43" t="s">
        <v>170</v>
      </c>
      <c r="O43" t="s">
        <v>168</v>
      </c>
      <c r="P43" t="s">
        <v>168</v>
      </c>
      <c r="Q43" t="s">
        <v>168</v>
      </c>
      <c r="R43" t="s">
        <v>168</v>
      </c>
      <c r="S43">
        <v>15.066653000000001</v>
      </c>
      <c r="T43">
        <v>0</v>
      </c>
    </row>
    <row r="44" spans="1:20">
      <c r="A44" s="245">
        <v>42773.910534641203</v>
      </c>
      <c r="B44" t="s">
        <v>241</v>
      </c>
      <c r="C44">
        <v>1</v>
      </c>
      <c r="D44" t="s">
        <v>34</v>
      </c>
      <c r="E44" t="s">
        <v>34</v>
      </c>
      <c r="F44" t="s">
        <v>171</v>
      </c>
      <c r="G44" t="s">
        <v>168</v>
      </c>
      <c r="H44" t="s">
        <v>184</v>
      </c>
      <c r="I44" t="s">
        <v>184</v>
      </c>
      <c r="J44" t="s">
        <v>168</v>
      </c>
      <c r="K44" t="s">
        <v>168</v>
      </c>
      <c r="L44" t="s">
        <v>170</v>
      </c>
      <c r="M44" t="s">
        <v>170</v>
      </c>
      <c r="N44" t="s">
        <v>168</v>
      </c>
      <c r="O44" t="s">
        <v>168</v>
      </c>
      <c r="P44" t="s">
        <v>168</v>
      </c>
      <c r="Q44" t="s">
        <v>168</v>
      </c>
      <c r="R44" t="s">
        <v>168</v>
      </c>
      <c r="S44">
        <v>0.24</v>
      </c>
      <c r="T44">
        <v>0</v>
      </c>
    </row>
    <row r="45" spans="1:20">
      <c r="A45" s="245">
        <v>42773.910534641203</v>
      </c>
      <c r="B45" t="s">
        <v>241</v>
      </c>
      <c r="C45">
        <v>1</v>
      </c>
      <c r="D45" t="s">
        <v>34</v>
      </c>
      <c r="E45" t="s">
        <v>34</v>
      </c>
      <c r="F45" t="s">
        <v>171</v>
      </c>
      <c r="G45" t="s">
        <v>168</v>
      </c>
      <c r="H45" t="s">
        <v>184</v>
      </c>
      <c r="I45" t="s">
        <v>184</v>
      </c>
      <c r="J45" t="s">
        <v>168</v>
      </c>
      <c r="K45" t="s">
        <v>168</v>
      </c>
      <c r="L45" t="s">
        <v>170</v>
      </c>
      <c r="M45" t="s">
        <v>170</v>
      </c>
      <c r="N45" t="s">
        <v>168</v>
      </c>
      <c r="O45" t="s">
        <v>168</v>
      </c>
      <c r="P45" t="s">
        <v>168</v>
      </c>
      <c r="Q45" t="s">
        <v>168</v>
      </c>
      <c r="R45" t="s">
        <v>170</v>
      </c>
      <c r="S45">
        <v>0.12</v>
      </c>
      <c r="T45">
        <v>0</v>
      </c>
    </row>
    <row r="46" spans="1:20">
      <c r="A46" s="245">
        <v>42773.910534641203</v>
      </c>
      <c r="B46" t="s">
        <v>241</v>
      </c>
      <c r="C46">
        <v>1</v>
      </c>
      <c r="D46" t="s">
        <v>34</v>
      </c>
      <c r="E46" t="s">
        <v>34</v>
      </c>
      <c r="F46" t="s">
        <v>171</v>
      </c>
      <c r="G46" t="s">
        <v>168</v>
      </c>
      <c r="H46" t="s">
        <v>184</v>
      </c>
      <c r="I46" t="s">
        <v>184</v>
      </c>
      <c r="J46" t="s">
        <v>168</v>
      </c>
      <c r="K46" t="s">
        <v>168</v>
      </c>
      <c r="L46" t="s">
        <v>170</v>
      </c>
      <c r="M46" t="s">
        <v>170</v>
      </c>
      <c r="N46" t="s">
        <v>170</v>
      </c>
      <c r="O46" t="s">
        <v>168</v>
      </c>
      <c r="P46" t="s">
        <v>168</v>
      </c>
      <c r="Q46" t="s">
        <v>168</v>
      </c>
      <c r="R46" t="s">
        <v>168</v>
      </c>
      <c r="S46">
        <v>0.24</v>
      </c>
      <c r="T46">
        <v>0</v>
      </c>
    </row>
    <row r="47" spans="1:20">
      <c r="A47" s="245">
        <v>42773.910534641203</v>
      </c>
      <c r="B47" t="s">
        <v>241</v>
      </c>
      <c r="C47">
        <v>1</v>
      </c>
      <c r="D47" t="s">
        <v>34</v>
      </c>
      <c r="E47" t="s">
        <v>34</v>
      </c>
      <c r="F47" t="s">
        <v>171</v>
      </c>
      <c r="G47" t="s">
        <v>168</v>
      </c>
      <c r="H47" t="s">
        <v>184</v>
      </c>
      <c r="I47" t="s">
        <v>184</v>
      </c>
      <c r="J47" t="s">
        <v>170</v>
      </c>
      <c r="K47" t="s">
        <v>168</v>
      </c>
      <c r="L47" t="s">
        <v>168</v>
      </c>
      <c r="M47" t="s">
        <v>168</v>
      </c>
      <c r="N47" t="s">
        <v>168</v>
      </c>
      <c r="O47" t="s">
        <v>168</v>
      </c>
      <c r="P47" t="s">
        <v>168</v>
      </c>
      <c r="Q47" t="s">
        <v>168</v>
      </c>
      <c r="R47" t="s">
        <v>168</v>
      </c>
      <c r="S47">
        <v>65.866514000000095</v>
      </c>
      <c r="T47">
        <v>0</v>
      </c>
    </row>
    <row r="48" spans="1:20">
      <c r="A48" s="245">
        <v>42773.910534641203</v>
      </c>
      <c r="B48" t="s">
        <v>241</v>
      </c>
      <c r="C48">
        <v>1</v>
      </c>
      <c r="D48" t="s">
        <v>34</v>
      </c>
      <c r="E48" t="s">
        <v>34</v>
      </c>
      <c r="F48" t="s">
        <v>171</v>
      </c>
      <c r="G48" t="s">
        <v>168</v>
      </c>
      <c r="H48" t="s">
        <v>184</v>
      </c>
      <c r="I48" t="s">
        <v>184</v>
      </c>
      <c r="J48" t="s">
        <v>170</v>
      </c>
      <c r="K48" t="s">
        <v>168</v>
      </c>
      <c r="L48" t="s">
        <v>168</v>
      </c>
      <c r="M48" t="s">
        <v>168</v>
      </c>
      <c r="N48" t="s">
        <v>168</v>
      </c>
      <c r="O48" t="s">
        <v>168</v>
      </c>
      <c r="P48" t="s">
        <v>168</v>
      </c>
      <c r="Q48" t="s">
        <v>168</v>
      </c>
      <c r="R48" t="s">
        <v>170</v>
      </c>
      <c r="S48">
        <v>0.53333200000000003</v>
      </c>
      <c r="T48">
        <v>0</v>
      </c>
    </row>
    <row r="49" spans="1:20">
      <c r="A49" s="245">
        <v>42773.910534641203</v>
      </c>
      <c r="B49" t="s">
        <v>241</v>
      </c>
      <c r="C49">
        <v>1</v>
      </c>
      <c r="D49" t="s">
        <v>34</v>
      </c>
      <c r="E49" t="s">
        <v>34</v>
      </c>
      <c r="F49" t="s">
        <v>171</v>
      </c>
      <c r="G49" t="s">
        <v>168</v>
      </c>
      <c r="H49" t="s">
        <v>184</v>
      </c>
      <c r="I49" t="s">
        <v>184</v>
      </c>
      <c r="J49" t="s">
        <v>170</v>
      </c>
      <c r="K49" t="s">
        <v>168</v>
      </c>
      <c r="L49" t="s">
        <v>168</v>
      </c>
      <c r="M49" t="s">
        <v>168</v>
      </c>
      <c r="N49" t="s">
        <v>168</v>
      </c>
      <c r="O49" t="s">
        <v>168</v>
      </c>
      <c r="P49" t="s">
        <v>168</v>
      </c>
      <c r="Q49" t="s">
        <v>170</v>
      </c>
      <c r="R49" t="s">
        <v>168</v>
      </c>
      <c r="S49">
        <v>0.53333200000000003</v>
      </c>
      <c r="T49">
        <v>0</v>
      </c>
    </row>
    <row r="50" spans="1:20">
      <c r="A50" s="245">
        <v>42773.910534641203</v>
      </c>
      <c r="B50" t="s">
        <v>241</v>
      </c>
      <c r="C50">
        <v>1</v>
      </c>
      <c r="D50" t="s">
        <v>34</v>
      </c>
      <c r="E50" t="s">
        <v>34</v>
      </c>
      <c r="F50" t="s">
        <v>171</v>
      </c>
      <c r="G50" t="s">
        <v>168</v>
      </c>
      <c r="H50" t="s">
        <v>184</v>
      </c>
      <c r="I50" t="s">
        <v>184</v>
      </c>
      <c r="J50" t="s">
        <v>170</v>
      </c>
      <c r="K50" t="s">
        <v>168</v>
      </c>
      <c r="L50" t="s">
        <v>168</v>
      </c>
      <c r="M50" t="s">
        <v>168</v>
      </c>
      <c r="N50" t="s">
        <v>170</v>
      </c>
      <c r="O50" t="s">
        <v>168</v>
      </c>
      <c r="P50" t="s">
        <v>168</v>
      </c>
      <c r="Q50" t="s">
        <v>168</v>
      </c>
      <c r="R50" t="s">
        <v>168</v>
      </c>
      <c r="S50">
        <v>0.53333200000000003</v>
      </c>
      <c r="T50">
        <v>0</v>
      </c>
    </row>
    <row r="51" spans="1:20">
      <c r="A51" s="245">
        <v>42773.910534641203</v>
      </c>
      <c r="B51" t="s">
        <v>241</v>
      </c>
      <c r="C51">
        <v>1</v>
      </c>
      <c r="D51" t="s">
        <v>34</v>
      </c>
      <c r="E51" t="s">
        <v>34</v>
      </c>
      <c r="F51" t="s">
        <v>171</v>
      </c>
      <c r="G51" t="s">
        <v>168</v>
      </c>
      <c r="H51" t="s">
        <v>184</v>
      </c>
      <c r="I51" t="s">
        <v>184</v>
      </c>
      <c r="J51" t="s">
        <v>170</v>
      </c>
      <c r="K51" t="s">
        <v>168</v>
      </c>
      <c r="L51" t="s">
        <v>170</v>
      </c>
      <c r="M51" t="s">
        <v>168</v>
      </c>
      <c r="N51" t="s">
        <v>168</v>
      </c>
      <c r="O51" t="s">
        <v>168</v>
      </c>
      <c r="P51" t="s">
        <v>168</v>
      </c>
      <c r="Q51" t="s">
        <v>168</v>
      </c>
      <c r="R51" t="s">
        <v>168</v>
      </c>
      <c r="S51">
        <v>18.799977999999999</v>
      </c>
      <c r="T51">
        <v>0</v>
      </c>
    </row>
    <row r="52" spans="1:20">
      <c r="A52" s="245">
        <v>42773.910534641203</v>
      </c>
      <c r="B52" t="s">
        <v>241</v>
      </c>
      <c r="C52">
        <v>1</v>
      </c>
      <c r="D52" t="s">
        <v>34</v>
      </c>
      <c r="E52" t="s">
        <v>34</v>
      </c>
      <c r="F52" t="s">
        <v>171</v>
      </c>
      <c r="G52" t="s">
        <v>168</v>
      </c>
      <c r="H52" t="s">
        <v>184</v>
      </c>
      <c r="I52" t="s">
        <v>184</v>
      </c>
      <c r="J52" t="s">
        <v>170</v>
      </c>
      <c r="K52" t="s">
        <v>168</v>
      </c>
      <c r="L52" t="s">
        <v>170</v>
      </c>
      <c r="M52" t="s">
        <v>168</v>
      </c>
      <c r="N52" t="s">
        <v>168</v>
      </c>
      <c r="O52" t="s">
        <v>168</v>
      </c>
      <c r="P52" t="s">
        <v>168</v>
      </c>
      <c r="Q52" t="s">
        <v>170</v>
      </c>
      <c r="R52" t="s">
        <v>168</v>
      </c>
      <c r="S52">
        <v>0.33333299999999999</v>
      </c>
      <c r="T52">
        <v>0</v>
      </c>
    </row>
    <row r="53" spans="1:20">
      <c r="A53" s="245">
        <v>42773.910534641203</v>
      </c>
      <c r="B53" t="s">
        <v>241</v>
      </c>
      <c r="C53">
        <v>1</v>
      </c>
      <c r="D53" t="s">
        <v>34</v>
      </c>
      <c r="E53" t="s">
        <v>34</v>
      </c>
      <c r="F53" t="s">
        <v>171</v>
      </c>
      <c r="G53" t="s">
        <v>168</v>
      </c>
      <c r="H53" t="s">
        <v>184</v>
      </c>
      <c r="I53" t="s">
        <v>184</v>
      </c>
      <c r="J53" t="s">
        <v>170</v>
      </c>
      <c r="K53" t="s">
        <v>168</v>
      </c>
      <c r="L53" t="s">
        <v>170</v>
      </c>
      <c r="M53" t="s">
        <v>168</v>
      </c>
      <c r="N53" t="s">
        <v>170</v>
      </c>
      <c r="O53" t="s">
        <v>168</v>
      </c>
      <c r="P53" t="s">
        <v>168</v>
      </c>
      <c r="Q53" t="s">
        <v>168</v>
      </c>
      <c r="R53" t="s">
        <v>168</v>
      </c>
      <c r="S53">
        <v>0.33333299999999999</v>
      </c>
      <c r="T53">
        <v>0</v>
      </c>
    </row>
    <row r="54" spans="1:20">
      <c r="A54" s="245">
        <v>42773.910534641203</v>
      </c>
      <c r="B54" t="s">
        <v>241</v>
      </c>
      <c r="C54">
        <v>1</v>
      </c>
      <c r="D54" t="s">
        <v>34</v>
      </c>
      <c r="E54" t="s">
        <v>34</v>
      </c>
      <c r="F54" t="s">
        <v>169</v>
      </c>
      <c r="G54" t="s">
        <v>168</v>
      </c>
      <c r="H54" t="s">
        <v>184</v>
      </c>
      <c r="I54" t="s">
        <v>184</v>
      </c>
      <c r="J54" t="s">
        <v>168</v>
      </c>
      <c r="K54" t="s">
        <v>168</v>
      </c>
      <c r="L54" t="s">
        <v>168</v>
      </c>
      <c r="M54" t="s">
        <v>168</v>
      </c>
      <c r="N54" t="s">
        <v>168</v>
      </c>
      <c r="O54" t="s">
        <v>168</v>
      </c>
      <c r="P54" t="s">
        <v>168</v>
      </c>
      <c r="Q54" t="s">
        <v>168</v>
      </c>
      <c r="R54" t="s">
        <v>168</v>
      </c>
      <c r="S54">
        <v>248.679075999997</v>
      </c>
      <c r="T54">
        <v>0</v>
      </c>
    </row>
    <row r="55" spans="1:20">
      <c r="A55" s="245">
        <v>42773.910534641203</v>
      </c>
      <c r="B55" t="s">
        <v>241</v>
      </c>
      <c r="C55">
        <v>1</v>
      </c>
      <c r="D55" t="s">
        <v>34</v>
      </c>
      <c r="E55" t="s">
        <v>34</v>
      </c>
      <c r="F55" t="s">
        <v>169</v>
      </c>
      <c r="G55" t="s">
        <v>168</v>
      </c>
      <c r="H55" t="s">
        <v>184</v>
      </c>
      <c r="I55" t="s">
        <v>184</v>
      </c>
      <c r="J55" t="s">
        <v>168</v>
      </c>
      <c r="K55" t="s">
        <v>168</v>
      </c>
      <c r="L55" t="s">
        <v>168</v>
      </c>
      <c r="M55" t="s">
        <v>168</v>
      </c>
      <c r="N55" t="s">
        <v>170</v>
      </c>
      <c r="O55" t="s">
        <v>168</v>
      </c>
      <c r="P55" t="s">
        <v>168</v>
      </c>
      <c r="Q55" t="s">
        <v>168</v>
      </c>
      <c r="R55" t="s">
        <v>168</v>
      </c>
      <c r="S55">
        <v>5.3933220000000004</v>
      </c>
      <c r="T55">
        <v>0</v>
      </c>
    </row>
    <row r="56" spans="1:20">
      <c r="A56" s="245">
        <v>42773.910534641203</v>
      </c>
      <c r="B56" t="s">
        <v>241</v>
      </c>
      <c r="C56">
        <v>1</v>
      </c>
      <c r="D56" t="s">
        <v>34</v>
      </c>
      <c r="E56" t="s">
        <v>34</v>
      </c>
      <c r="F56" t="s">
        <v>169</v>
      </c>
      <c r="G56" t="s">
        <v>168</v>
      </c>
      <c r="H56" t="s">
        <v>184</v>
      </c>
      <c r="I56" t="s">
        <v>184</v>
      </c>
      <c r="J56" t="s">
        <v>168</v>
      </c>
      <c r="K56" t="s">
        <v>168</v>
      </c>
      <c r="L56" t="s">
        <v>170</v>
      </c>
      <c r="M56" t="s">
        <v>168</v>
      </c>
      <c r="N56" t="s">
        <v>168</v>
      </c>
      <c r="O56" t="s">
        <v>168</v>
      </c>
      <c r="P56" t="s">
        <v>168</v>
      </c>
      <c r="Q56" t="s">
        <v>168</v>
      </c>
      <c r="R56" t="s">
        <v>168</v>
      </c>
      <c r="S56">
        <v>28.826629000000001</v>
      </c>
      <c r="T56">
        <v>0</v>
      </c>
    </row>
    <row r="57" spans="1:20">
      <c r="A57" s="245">
        <v>42773.910534641203</v>
      </c>
      <c r="B57" t="s">
        <v>241</v>
      </c>
      <c r="C57">
        <v>1</v>
      </c>
      <c r="D57" t="s">
        <v>34</v>
      </c>
      <c r="E57" t="s">
        <v>34</v>
      </c>
      <c r="F57" t="s">
        <v>169</v>
      </c>
      <c r="G57" t="s">
        <v>168</v>
      </c>
      <c r="H57" t="s">
        <v>184</v>
      </c>
      <c r="I57" t="s">
        <v>184</v>
      </c>
      <c r="J57" t="s">
        <v>168</v>
      </c>
      <c r="K57" t="s">
        <v>168</v>
      </c>
      <c r="L57" t="s">
        <v>170</v>
      </c>
      <c r="M57" t="s">
        <v>168</v>
      </c>
      <c r="N57" t="s">
        <v>170</v>
      </c>
      <c r="O57" t="s">
        <v>168</v>
      </c>
      <c r="P57" t="s">
        <v>168</v>
      </c>
      <c r="Q57" t="s">
        <v>168</v>
      </c>
      <c r="R57" t="s">
        <v>168</v>
      </c>
      <c r="S57">
        <v>1.1999979999999999</v>
      </c>
      <c r="T57">
        <v>0</v>
      </c>
    </row>
    <row r="58" spans="1:20">
      <c r="A58" s="245">
        <v>42773.910534641203</v>
      </c>
      <c r="B58" t="s">
        <v>241</v>
      </c>
      <c r="C58">
        <v>1</v>
      </c>
      <c r="D58" t="s">
        <v>33</v>
      </c>
      <c r="E58" t="s">
        <v>33</v>
      </c>
      <c r="F58" t="s">
        <v>167</v>
      </c>
      <c r="G58" t="s">
        <v>168</v>
      </c>
      <c r="H58" t="s">
        <v>184</v>
      </c>
      <c r="I58" t="s">
        <v>184</v>
      </c>
      <c r="J58" t="s">
        <v>168</v>
      </c>
      <c r="K58" t="s">
        <v>168</v>
      </c>
      <c r="L58" t="s">
        <v>168</v>
      </c>
      <c r="M58" t="s">
        <v>168</v>
      </c>
      <c r="N58" t="s">
        <v>168</v>
      </c>
      <c r="O58" t="s">
        <v>168</v>
      </c>
      <c r="P58" t="s">
        <v>168</v>
      </c>
      <c r="Q58" t="s">
        <v>168</v>
      </c>
      <c r="R58" t="s">
        <v>168</v>
      </c>
      <c r="S58">
        <v>6.199986</v>
      </c>
      <c r="T58">
        <v>0</v>
      </c>
    </row>
    <row r="59" spans="1:20">
      <c r="A59" s="245">
        <v>42773.910534641203</v>
      </c>
      <c r="B59" t="s">
        <v>241</v>
      </c>
      <c r="C59">
        <v>1</v>
      </c>
      <c r="D59" t="s">
        <v>33</v>
      </c>
      <c r="E59" t="s">
        <v>33</v>
      </c>
      <c r="F59" t="s">
        <v>167</v>
      </c>
      <c r="G59" t="s">
        <v>168</v>
      </c>
      <c r="H59" t="s">
        <v>184</v>
      </c>
      <c r="I59" t="s">
        <v>184</v>
      </c>
      <c r="J59" t="s">
        <v>168</v>
      </c>
      <c r="K59" t="s">
        <v>168</v>
      </c>
      <c r="L59" t="s">
        <v>170</v>
      </c>
      <c r="M59" t="s">
        <v>168</v>
      </c>
      <c r="N59" t="s">
        <v>168</v>
      </c>
      <c r="O59" t="s">
        <v>168</v>
      </c>
      <c r="P59" t="s">
        <v>168</v>
      </c>
      <c r="Q59" t="s">
        <v>168</v>
      </c>
      <c r="R59" t="s">
        <v>168</v>
      </c>
      <c r="S59">
        <v>0.33333299999999999</v>
      </c>
      <c r="T59">
        <v>0</v>
      </c>
    </row>
    <row r="60" spans="1:20">
      <c r="A60" s="245">
        <v>42773.910534641203</v>
      </c>
      <c r="B60" t="s">
        <v>241</v>
      </c>
      <c r="C60">
        <v>1</v>
      </c>
      <c r="D60" t="s">
        <v>33</v>
      </c>
      <c r="E60" t="s">
        <v>33</v>
      </c>
      <c r="F60" t="s">
        <v>171</v>
      </c>
      <c r="G60" t="s">
        <v>168</v>
      </c>
      <c r="H60" t="s">
        <v>184</v>
      </c>
      <c r="I60" t="s">
        <v>184</v>
      </c>
      <c r="J60" t="s">
        <v>168</v>
      </c>
      <c r="K60" t="s">
        <v>168</v>
      </c>
      <c r="L60" t="s">
        <v>168</v>
      </c>
      <c r="M60" t="s">
        <v>168</v>
      </c>
      <c r="N60" t="s">
        <v>168</v>
      </c>
      <c r="O60" t="s">
        <v>168</v>
      </c>
      <c r="P60" t="s">
        <v>168</v>
      </c>
      <c r="Q60" t="s">
        <v>168</v>
      </c>
      <c r="R60" t="s">
        <v>168</v>
      </c>
      <c r="S60">
        <v>157.43315199999901</v>
      </c>
      <c r="T60">
        <v>0</v>
      </c>
    </row>
    <row r="61" spans="1:20">
      <c r="A61" s="245">
        <v>42773.910534641203</v>
      </c>
      <c r="B61" t="s">
        <v>241</v>
      </c>
      <c r="C61">
        <v>1</v>
      </c>
      <c r="D61" t="s">
        <v>33</v>
      </c>
      <c r="E61" t="s">
        <v>33</v>
      </c>
      <c r="F61" t="s">
        <v>171</v>
      </c>
      <c r="G61" t="s">
        <v>168</v>
      </c>
      <c r="H61" t="s">
        <v>184</v>
      </c>
      <c r="I61" t="s">
        <v>184</v>
      </c>
      <c r="J61" t="s">
        <v>168</v>
      </c>
      <c r="K61" t="s">
        <v>168</v>
      </c>
      <c r="L61" t="s">
        <v>168</v>
      </c>
      <c r="M61" t="s">
        <v>168</v>
      </c>
      <c r="N61" t="s">
        <v>168</v>
      </c>
      <c r="O61" t="s">
        <v>168</v>
      </c>
      <c r="P61" t="s">
        <v>168</v>
      </c>
      <c r="Q61" t="s">
        <v>168</v>
      </c>
      <c r="R61" t="s">
        <v>170</v>
      </c>
      <c r="S61">
        <v>20.799985</v>
      </c>
      <c r="T61">
        <v>0</v>
      </c>
    </row>
    <row r="62" spans="1:20">
      <c r="A62" s="245">
        <v>42773.910534641203</v>
      </c>
      <c r="B62" t="s">
        <v>241</v>
      </c>
      <c r="C62">
        <v>1</v>
      </c>
      <c r="D62" t="s">
        <v>33</v>
      </c>
      <c r="E62" t="s">
        <v>33</v>
      </c>
      <c r="F62" t="s">
        <v>171</v>
      </c>
      <c r="G62" t="s">
        <v>168</v>
      </c>
      <c r="H62" t="s">
        <v>184</v>
      </c>
      <c r="I62" t="s">
        <v>184</v>
      </c>
      <c r="J62" t="s">
        <v>168</v>
      </c>
      <c r="K62" t="s">
        <v>168</v>
      </c>
      <c r="L62" t="s">
        <v>168</v>
      </c>
      <c r="M62" t="s">
        <v>168</v>
      </c>
      <c r="N62" t="s">
        <v>168</v>
      </c>
      <c r="O62" t="s">
        <v>168</v>
      </c>
      <c r="P62" t="s">
        <v>168</v>
      </c>
      <c r="Q62" t="s">
        <v>170</v>
      </c>
      <c r="R62" t="s">
        <v>168</v>
      </c>
      <c r="S62">
        <v>2.7333310000000002</v>
      </c>
      <c r="T62">
        <v>0</v>
      </c>
    </row>
    <row r="63" spans="1:20">
      <c r="A63" s="245">
        <v>42773.910534641203</v>
      </c>
      <c r="B63" t="s">
        <v>241</v>
      </c>
      <c r="C63">
        <v>1</v>
      </c>
      <c r="D63" t="s">
        <v>33</v>
      </c>
      <c r="E63" t="s">
        <v>33</v>
      </c>
      <c r="F63" t="s">
        <v>171</v>
      </c>
      <c r="G63" t="s">
        <v>168</v>
      </c>
      <c r="H63" t="s">
        <v>184</v>
      </c>
      <c r="I63" t="s">
        <v>184</v>
      </c>
      <c r="J63" t="s">
        <v>168</v>
      </c>
      <c r="K63" t="s">
        <v>168</v>
      </c>
      <c r="L63" t="s">
        <v>168</v>
      </c>
      <c r="M63" t="s">
        <v>168</v>
      </c>
      <c r="N63" t="s">
        <v>170</v>
      </c>
      <c r="O63" t="s">
        <v>168</v>
      </c>
      <c r="P63" t="s">
        <v>168</v>
      </c>
      <c r="Q63" t="s">
        <v>168</v>
      </c>
      <c r="R63" t="s">
        <v>168</v>
      </c>
      <c r="S63">
        <v>0.79999900000000002</v>
      </c>
      <c r="T63">
        <v>0</v>
      </c>
    </row>
    <row r="64" spans="1:20">
      <c r="A64" s="245">
        <v>42773.910534641203</v>
      </c>
      <c r="B64" t="s">
        <v>241</v>
      </c>
      <c r="C64">
        <v>1</v>
      </c>
      <c r="D64" t="s">
        <v>33</v>
      </c>
      <c r="E64" t="s">
        <v>33</v>
      </c>
      <c r="F64" t="s">
        <v>171</v>
      </c>
      <c r="G64" t="s">
        <v>168</v>
      </c>
      <c r="H64" t="s">
        <v>184</v>
      </c>
      <c r="I64" t="s">
        <v>184</v>
      </c>
      <c r="J64" t="s">
        <v>168</v>
      </c>
      <c r="K64" t="s">
        <v>168</v>
      </c>
      <c r="L64" t="s">
        <v>170</v>
      </c>
      <c r="M64" t="s">
        <v>168</v>
      </c>
      <c r="N64" t="s">
        <v>168</v>
      </c>
      <c r="O64" t="s">
        <v>168</v>
      </c>
      <c r="P64" t="s">
        <v>168</v>
      </c>
      <c r="Q64" t="s">
        <v>168</v>
      </c>
      <c r="R64" t="s">
        <v>168</v>
      </c>
      <c r="S64">
        <v>160.93317099999999</v>
      </c>
      <c r="T64">
        <v>0</v>
      </c>
    </row>
    <row r="65" spans="1:20">
      <c r="A65" s="245">
        <v>42773.910534641203</v>
      </c>
      <c r="B65" t="s">
        <v>241</v>
      </c>
      <c r="C65">
        <v>1</v>
      </c>
      <c r="D65" t="s">
        <v>33</v>
      </c>
      <c r="E65" t="s">
        <v>33</v>
      </c>
      <c r="F65" t="s">
        <v>171</v>
      </c>
      <c r="G65" t="s">
        <v>168</v>
      </c>
      <c r="H65" t="s">
        <v>184</v>
      </c>
      <c r="I65" t="s">
        <v>184</v>
      </c>
      <c r="J65" t="s">
        <v>168</v>
      </c>
      <c r="K65" t="s">
        <v>168</v>
      </c>
      <c r="L65" t="s">
        <v>170</v>
      </c>
      <c r="M65" t="s">
        <v>168</v>
      </c>
      <c r="N65" t="s">
        <v>168</v>
      </c>
      <c r="O65" t="s">
        <v>168</v>
      </c>
      <c r="P65" t="s">
        <v>168</v>
      </c>
      <c r="Q65" t="s">
        <v>168</v>
      </c>
      <c r="R65" t="s">
        <v>170</v>
      </c>
      <c r="S65">
        <v>19.533313</v>
      </c>
      <c r="T65">
        <v>0</v>
      </c>
    </row>
    <row r="66" spans="1:20">
      <c r="A66" s="245">
        <v>42773.910534641203</v>
      </c>
      <c r="B66" t="s">
        <v>241</v>
      </c>
      <c r="C66">
        <v>1</v>
      </c>
      <c r="D66" t="s">
        <v>33</v>
      </c>
      <c r="E66" t="s">
        <v>33</v>
      </c>
      <c r="F66" t="s">
        <v>171</v>
      </c>
      <c r="G66" t="s">
        <v>168</v>
      </c>
      <c r="H66" t="s">
        <v>184</v>
      </c>
      <c r="I66" t="s">
        <v>184</v>
      </c>
      <c r="J66" t="s">
        <v>168</v>
      </c>
      <c r="K66" t="s">
        <v>168</v>
      </c>
      <c r="L66" t="s">
        <v>170</v>
      </c>
      <c r="M66" t="s">
        <v>168</v>
      </c>
      <c r="N66" t="s">
        <v>168</v>
      </c>
      <c r="O66" t="s">
        <v>168</v>
      </c>
      <c r="P66" t="s">
        <v>168</v>
      </c>
      <c r="Q66" t="s">
        <v>170</v>
      </c>
      <c r="R66" t="s">
        <v>168</v>
      </c>
      <c r="S66">
        <v>1.9999979999999999</v>
      </c>
      <c r="T66">
        <v>0</v>
      </c>
    </row>
    <row r="67" spans="1:20">
      <c r="A67" s="245">
        <v>42773.910534641203</v>
      </c>
      <c r="B67" t="s">
        <v>241</v>
      </c>
      <c r="C67">
        <v>1</v>
      </c>
      <c r="D67" t="s">
        <v>33</v>
      </c>
      <c r="E67" t="s">
        <v>33</v>
      </c>
      <c r="F67" t="s">
        <v>171</v>
      </c>
      <c r="G67" t="s">
        <v>168</v>
      </c>
      <c r="H67" t="s">
        <v>184</v>
      </c>
      <c r="I67" t="s">
        <v>184</v>
      </c>
      <c r="J67" t="s">
        <v>170</v>
      </c>
      <c r="K67" t="s">
        <v>168</v>
      </c>
      <c r="L67" t="s">
        <v>168</v>
      </c>
      <c r="M67" t="s">
        <v>168</v>
      </c>
      <c r="N67" t="s">
        <v>168</v>
      </c>
      <c r="O67" t="s">
        <v>168</v>
      </c>
      <c r="P67" t="s">
        <v>168</v>
      </c>
      <c r="Q67" t="s">
        <v>168</v>
      </c>
      <c r="R67" t="s">
        <v>168</v>
      </c>
      <c r="S67">
        <v>33.866627999999999</v>
      </c>
      <c r="T67">
        <v>0</v>
      </c>
    </row>
    <row r="68" spans="1:20">
      <c r="A68" s="245">
        <v>42773.910534641203</v>
      </c>
      <c r="B68" t="s">
        <v>241</v>
      </c>
      <c r="C68">
        <v>1</v>
      </c>
      <c r="D68" t="s">
        <v>33</v>
      </c>
      <c r="E68" t="s">
        <v>33</v>
      </c>
      <c r="F68" t="s">
        <v>171</v>
      </c>
      <c r="G68" t="s">
        <v>168</v>
      </c>
      <c r="H68" t="s">
        <v>184</v>
      </c>
      <c r="I68" t="s">
        <v>184</v>
      </c>
      <c r="J68" t="s">
        <v>170</v>
      </c>
      <c r="K68" t="s">
        <v>168</v>
      </c>
      <c r="L68" t="s">
        <v>168</v>
      </c>
      <c r="M68" t="s">
        <v>168</v>
      </c>
      <c r="N68" t="s">
        <v>168</v>
      </c>
      <c r="O68" t="s">
        <v>168</v>
      </c>
      <c r="P68" t="s">
        <v>168</v>
      </c>
      <c r="Q68" t="s">
        <v>170</v>
      </c>
      <c r="R68" t="s">
        <v>168</v>
      </c>
      <c r="S68">
        <v>2.466663</v>
      </c>
      <c r="T68">
        <v>0</v>
      </c>
    </row>
    <row r="69" spans="1:20">
      <c r="A69" s="245">
        <v>42773.910534641203</v>
      </c>
      <c r="B69" t="s">
        <v>241</v>
      </c>
      <c r="C69">
        <v>1</v>
      </c>
      <c r="D69" t="s">
        <v>33</v>
      </c>
      <c r="E69" t="s">
        <v>33</v>
      </c>
      <c r="F69" t="s">
        <v>169</v>
      </c>
      <c r="G69" t="s">
        <v>168</v>
      </c>
      <c r="H69" t="s">
        <v>184</v>
      </c>
      <c r="I69" t="s">
        <v>184</v>
      </c>
      <c r="J69" t="s">
        <v>168</v>
      </c>
      <c r="K69" t="s">
        <v>168</v>
      </c>
      <c r="L69" t="s">
        <v>168</v>
      </c>
      <c r="M69" t="s">
        <v>168</v>
      </c>
      <c r="N69" t="s">
        <v>168</v>
      </c>
      <c r="O69" t="s">
        <v>168</v>
      </c>
      <c r="P69" t="s">
        <v>168</v>
      </c>
      <c r="Q69" t="s">
        <v>168</v>
      </c>
      <c r="R69" t="s">
        <v>168</v>
      </c>
      <c r="S69">
        <v>9.3332849999999894</v>
      </c>
      <c r="T69">
        <v>0</v>
      </c>
    </row>
    <row r="70" spans="1:20">
      <c r="A70" s="245">
        <v>42773.910534641203</v>
      </c>
      <c r="B70" t="s">
        <v>241</v>
      </c>
      <c r="C70">
        <v>1</v>
      </c>
      <c r="D70" t="s">
        <v>33</v>
      </c>
      <c r="E70" t="s">
        <v>33</v>
      </c>
      <c r="F70" t="s">
        <v>169</v>
      </c>
      <c r="G70" t="s">
        <v>168</v>
      </c>
      <c r="H70" t="s">
        <v>184</v>
      </c>
      <c r="I70" t="s">
        <v>184</v>
      </c>
      <c r="J70" t="s">
        <v>168</v>
      </c>
      <c r="K70" t="s">
        <v>168</v>
      </c>
      <c r="L70" t="s">
        <v>170</v>
      </c>
      <c r="M70" t="s">
        <v>168</v>
      </c>
      <c r="N70" t="s">
        <v>168</v>
      </c>
      <c r="O70" t="s">
        <v>168</v>
      </c>
      <c r="P70" t="s">
        <v>168</v>
      </c>
      <c r="Q70" t="s">
        <v>168</v>
      </c>
      <c r="R70" t="s">
        <v>168</v>
      </c>
      <c r="S70">
        <v>4.4666220000000001</v>
      </c>
      <c r="T70">
        <v>0</v>
      </c>
    </row>
    <row r="71" spans="1:20">
      <c r="A71" s="245">
        <v>42773.910534641203</v>
      </c>
      <c r="B71" t="s">
        <v>241</v>
      </c>
      <c r="C71">
        <v>1</v>
      </c>
      <c r="D71" t="s">
        <v>33</v>
      </c>
      <c r="E71" t="s">
        <v>33</v>
      </c>
      <c r="F71" t="s">
        <v>169</v>
      </c>
      <c r="G71" t="s">
        <v>168</v>
      </c>
      <c r="H71" t="s">
        <v>184</v>
      </c>
      <c r="I71" t="s">
        <v>184</v>
      </c>
      <c r="J71" t="s">
        <v>168</v>
      </c>
      <c r="K71" t="s">
        <v>168</v>
      </c>
      <c r="L71" t="s">
        <v>170</v>
      </c>
      <c r="M71" t="s">
        <v>168</v>
      </c>
      <c r="N71" t="s">
        <v>168</v>
      </c>
      <c r="O71" t="s">
        <v>168</v>
      </c>
      <c r="P71" t="s">
        <v>168</v>
      </c>
      <c r="Q71" t="s">
        <v>170</v>
      </c>
      <c r="R71" t="s">
        <v>168</v>
      </c>
      <c r="S71">
        <v>9.9999000000000005E-2</v>
      </c>
      <c r="T71">
        <v>0</v>
      </c>
    </row>
    <row r="72" spans="1:20">
      <c r="A72" s="245">
        <v>42773.910534641203</v>
      </c>
      <c r="B72" t="s">
        <v>241</v>
      </c>
      <c r="C72">
        <v>1</v>
      </c>
      <c r="D72" t="s">
        <v>32</v>
      </c>
      <c r="E72" t="s">
        <v>32</v>
      </c>
      <c r="F72" t="s">
        <v>171</v>
      </c>
      <c r="G72" t="s">
        <v>168</v>
      </c>
      <c r="H72" t="s">
        <v>184</v>
      </c>
      <c r="I72" t="s">
        <v>184</v>
      </c>
      <c r="J72" t="s">
        <v>168</v>
      </c>
      <c r="K72" t="s">
        <v>168</v>
      </c>
      <c r="L72" t="s">
        <v>168</v>
      </c>
      <c r="M72" t="s">
        <v>168</v>
      </c>
      <c r="N72" t="s">
        <v>168</v>
      </c>
      <c r="O72" t="s">
        <v>168</v>
      </c>
      <c r="P72" t="s">
        <v>168</v>
      </c>
      <c r="Q72" t="s">
        <v>168</v>
      </c>
      <c r="R72" t="s">
        <v>168</v>
      </c>
      <c r="S72">
        <v>130.846529</v>
      </c>
      <c r="T72">
        <v>0</v>
      </c>
    </row>
    <row r="73" spans="1:20">
      <c r="A73" s="245">
        <v>42773.910534641203</v>
      </c>
      <c r="B73" t="s">
        <v>241</v>
      </c>
      <c r="C73">
        <v>1</v>
      </c>
      <c r="D73" t="s">
        <v>32</v>
      </c>
      <c r="E73" t="s">
        <v>32</v>
      </c>
      <c r="F73" t="s">
        <v>171</v>
      </c>
      <c r="G73" t="s">
        <v>168</v>
      </c>
      <c r="H73" t="s">
        <v>184</v>
      </c>
      <c r="I73" t="s">
        <v>184</v>
      </c>
      <c r="J73" t="s">
        <v>168</v>
      </c>
      <c r="K73" t="s">
        <v>168</v>
      </c>
      <c r="L73" t="s">
        <v>168</v>
      </c>
      <c r="M73" t="s">
        <v>168</v>
      </c>
      <c r="N73" t="s">
        <v>168</v>
      </c>
      <c r="O73" t="s">
        <v>168</v>
      </c>
      <c r="P73" t="s">
        <v>168</v>
      </c>
      <c r="Q73" t="s">
        <v>168</v>
      </c>
      <c r="R73" t="s">
        <v>170</v>
      </c>
      <c r="S73">
        <v>19.439982000000001</v>
      </c>
      <c r="T73">
        <v>0</v>
      </c>
    </row>
    <row r="74" spans="1:20">
      <c r="A74" s="245">
        <v>42773.910534641203</v>
      </c>
      <c r="B74" t="s">
        <v>241</v>
      </c>
      <c r="C74">
        <v>1</v>
      </c>
      <c r="D74" t="s">
        <v>32</v>
      </c>
      <c r="E74" t="s">
        <v>32</v>
      </c>
      <c r="F74" t="s">
        <v>171</v>
      </c>
      <c r="G74" t="s">
        <v>168</v>
      </c>
      <c r="H74" t="s">
        <v>184</v>
      </c>
      <c r="I74" t="s">
        <v>184</v>
      </c>
      <c r="J74" t="s">
        <v>168</v>
      </c>
      <c r="K74" t="s">
        <v>168</v>
      </c>
      <c r="L74" t="s">
        <v>168</v>
      </c>
      <c r="M74" t="s">
        <v>168</v>
      </c>
      <c r="N74" t="s">
        <v>168</v>
      </c>
      <c r="O74" t="s">
        <v>168</v>
      </c>
      <c r="P74" t="s">
        <v>168</v>
      </c>
      <c r="Q74" t="s">
        <v>170</v>
      </c>
      <c r="R74" t="s">
        <v>168</v>
      </c>
      <c r="S74">
        <v>1.2199979999999999</v>
      </c>
      <c r="T74">
        <v>0</v>
      </c>
    </row>
    <row r="75" spans="1:20">
      <c r="A75" s="245">
        <v>42773.910534641203</v>
      </c>
      <c r="B75" t="s">
        <v>241</v>
      </c>
      <c r="C75">
        <v>1</v>
      </c>
      <c r="D75" t="s">
        <v>32</v>
      </c>
      <c r="E75" t="s">
        <v>32</v>
      </c>
      <c r="F75" t="s">
        <v>171</v>
      </c>
      <c r="G75" t="s">
        <v>168</v>
      </c>
      <c r="H75" t="s">
        <v>184</v>
      </c>
      <c r="I75" t="s">
        <v>184</v>
      </c>
      <c r="J75" t="s">
        <v>168</v>
      </c>
      <c r="K75" t="s">
        <v>168</v>
      </c>
      <c r="L75" t="s">
        <v>168</v>
      </c>
      <c r="M75" t="s">
        <v>168</v>
      </c>
      <c r="N75" t="s">
        <v>170</v>
      </c>
      <c r="O75" t="s">
        <v>168</v>
      </c>
      <c r="P75" t="s">
        <v>168</v>
      </c>
      <c r="Q75" t="s">
        <v>168</v>
      </c>
      <c r="R75" t="s">
        <v>168</v>
      </c>
      <c r="S75">
        <v>1.3533299999999999</v>
      </c>
      <c r="T75">
        <v>0</v>
      </c>
    </row>
    <row r="76" spans="1:20">
      <c r="A76" s="245">
        <v>42773.910534641203</v>
      </c>
      <c r="B76" t="s">
        <v>241</v>
      </c>
      <c r="C76">
        <v>1</v>
      </c>
      <c r="D76" t="s">
        <v>32</v>
      </c>
      <c r="E76" t="s">
        <v>32</v>
      </c>
      <c r="F76" t="s">
        <v>171</v>
      </c>
      <c r="G76" t="s">
        <v>168</v>
      </c>
      <c r="H76" t="s">
        <v>184</v>
      </c>
      <c r="I76" t="s">
        <v>184</v>
      </c>
      <c r="J76" t="s">
        <v>168</v>
      </c>
      <c r="K76" t="s">
        <v>168</v>
      </c>
      <c r="L76" t="s">
        <v>170</v>
      </c>
      <c r="M76" t="s">
        <v>168</v>
      </c>
      <c r="N76" t="s">
        <v>168</v>
      </c>
      <c r="O76" t="s">
        <v>168</v>
      </c>
      <c r="P76" t="s">
        <v>168</v>
      </c>
      <c r="Q76" t="s">
        <v>168</v>
      </c>
      <c r="R76" t="s">
        <v>168</v>
      </c>
      <c r="S76">
        <v>157.82650599999999</v>
      </c>
      <c r="T76">
        <v>0</v>
      </c>
    </row>
    <row r="77" spans="1:20">
      <c r="A77" s="245">
        <v>42773.910534641203</v>
      </c>
      <c r="B77" t="s">
        <v>241</v>
      </c>
      <c r="C77">
        <v>1</v>
      </c>
      <c r="D77" t="s">
        <v>32</v>
      </c>
      <c r="E77" t="s">
        <v>32</v>
      </c>
      <c r="F77" t="s">
        <v>171</v>
      </c>
      <c r="G77" t="s">
        <v>168</v>
      </c>
      <c r="H77" t="s">
        <v>184</v>
      </c>
      <c r="I77" t="s">
        <v>184</v>
      </c>
      <c r="J77" t="s">
        <v>168</v>
      </c>
      <c r="K77" t="s">
        <v>168</v>
      </c>
      <c r="L77" t="s">
        <v>170</v>
      </c>
      <c r="M77" t="s">
        <v>168</v>
      </c>
      <c r="N77" t="s">
        <v>168</v>
      </c>
      <c r="O77" t="s">
        <v>168</v>
      </c>
      <c r="P77" t="s">
        <v>168</v>
      </c>
      <c r="Q77" t="s">
        <v>168</v>
      </c>
      <c r="R77" t="s">
        <v>170</v>
      </c>
      <c r="S77">
        <v>17.773312000000001</v>
      </c>
      <c r="T77">
        <v>0</v>
      </c>
    </row>
    <row r="78" spans="1:20">
      <c r="A78" s="245">
        <v>42773.910534641203</v>
      </c>
      <c r="B78" t="s">
        <v>241</v>
      </c>
      <c r="C78">
        <v>1</v>
      </c>
      <c r="D78" t="s">
        <v>32</v>
      </c>
      <c r="E78" t="s">
        <v>32</v>
      </c>
      <c r="F78" t="s">
        <v>171</v>
      </c>
      <c r="G78" t="s">
        <v>168</v>
      </c>
      <c r="H78" t="s">
        <v>184</v>
      </c>
      <c r="I78" t="s">
        <v>184</v>
      </c>
      <c r="J78" t="s">
        <v>168</v>
      </c>
      <c r="K78" t="s">
        <v>168</v>
      </c>
      <c r="L78" t="s">
        <v>170</v>
      </c>
      <c r="M78" t="s">
        <v>168</v>
      </c>
      <c r="N78" t="s">
        <v>170</v>
      </c>
      <c r="O78" t="s">
        <v>168</v>
      </c>
      <c r="P78" t="s">
        <v>168</v>
      </c>
      <c r="Q78" t="s">
        <v>168</v>
      </c>
      <c r="R78" t="s">
        <v>168</v>
      </c>
      <c r="S78">
        <v>2.999997</v>
      </c>
      <c r="T78">
        <v>0</v>
      </c>
    </row>
    <row r="79" spans="1:20">
      <c r="A79" s="245">
        <v>42773.910534641203</v>
      </c>
      <c r="B79" t="s">
        <v>241</v>
      </c>
      <c r="C79">
        <v>1</v>
      </c>
      <c r="D79" t="s">
        <v>32</v>
      </c>
      <c r="E79" t="s">
        <v>32</v>
      </c>
      <c r="F79" t="s">
        <v>171</v>
      </c>
      <c r="G79" t="s">
        <v>168</v>
      </c>
      <c r="H79" t="s">
        <v>184</v>
      </c>
      <c r="I79" t="s">
        <v>184</v>
      </c>
      <c r="J79" t="s">
        <v>170</v>
      </c>
      <c r="K79" t="s">
        <v>168</v>
      </c>
      <c r="L79" t="s">
        <v>168</v>
      </c>
      <c r="M79" t="s">
        <v>168</v>
      </c>
      <c r="N79" t="s">
        <v>168</v>
      </c>
      <c r="O79" t="s">
        <v>168</v>
      </c>
      <c r="P79" t="s">
        <v>168</v>
      </c>
      <c r="Q79" t="s">
        <v>168</v>
      </c>
      <c r="R79" t="s">
        <v>168</v>
      </c>
      <c r="S79">
        <v>31.193256999999999</v>
      </c>
      <c r="T79">
        <v>0</v>
      </c>
    </row>
    <row r="80" spans="1:20">
      <c r="A80" s="245">
        <v>42773.910534641203</v>
      </c>
      <c r="B80" t="s">
        <v>241</v>
      </c>
      <c r="C80">
        <v>1</v>
      </c>
      <c r="D80" t="s">
        <v>32</v>
      </c>
      <c r="E80" t="s">
        <v>32</v>
      </c>
      <c r="F80" t="s">
        <v>171</v>
      </c>
      <c r="G80" t="s">
        <v>168</v>
      </c>
      <c r="H80" t="s">
        <v>184</v>
      </c>
      <c r="I80" t="s">
        <v>184</v>
      </c>
      <c r="J80" t="s">
        <v>170</v>
      </c>
      <c r="K80" t="s">
        <v>168</v>
      </c>
      <c r="L80" t="s">
        <v>168</v>
      </c>
      <c r="M80" t="s">
        <v>168</v>
      </c>
      <c r="N80" t="s">
        <v>168</v>
      </c>
      <c r="O80" t="s">
        <v>168</v>
      </c>
      <c r="P80" t="s">
        <v>168</v>
      </c>
      <c r="Q80" t="s">
        <v>168</v>
      </c>
      <c r="R80" t="s">
        <v>170</v>
      </c>
      <c r="S80">
        <v>0.30666599999999999</v>
      </c>
      <c r="T80">
        <v>0</v>
      </c>
    </row>
    <row r="81" spans="1:20">
      <c r="A81" s="245">
        <v>42773.910534641203</v>
      </c>
      <c r="B81" t="s">
        <v>241</v>
      </c>
      <c r="C81">
        <v>1</v>
      </c>
      <c r="D81" t="s">
        <v>32</v>
      </c>
      <c r="E81" t="s">
        <v>32</v>
      </c>
      <c r="F81" t="s">
        <v>171</v>
      </c>
      <c r="G81" t="s">
        <v>168</v>
      </c>
      <c r="H81" t="s">
        <v>184</v>
      </c>
      <c r="I81" t="s">
        <v>184</v>
      </c>
      <c r="J81" t="s">
        <v>170</v>
      </c>
      <c r="K81" t="s">
        <v>168</v>
      </c>
      <c r="L81" t="s">
        <v>168</v>
      </c>
      <c r="M81" t="s">
        <v>168</v>
      </c>
      <c r="N81" t="s">
        <v>168</v>
      </c>
      <c r="O81" t="s">
        <v>168</v>
      </c>
      <c r="P81" t="s">
        <v>168</v>
      </c>
      <c r="Q81" t="s">
        <v>170</v>
      </c>
      <c r="R81" t="s">
        <v>168</v>
      </c>
      <c r="S81">
        <v>4.1399889999999999</v>
      </c>
      <c r="T81">
        <v>0</v>
      </c>
    </row>
    <row r="82" spans="1:20">
      <c r="A82" s="245">
        <v>42773.910534641203</v>
      </c>
      <c r="B82" t="s">
        <v>241</v>
      </c>
      <c r="C82">
        <v>1</v>
      </c>
      <c r="D82" t="s">
        <v>32</v>
      </c>
      <c r="E82" t="s">
        <v>32</v>
      </c>
      <c r="F82" t="s">
        <v>171</v>
      </c>
      <c r="G82" t="s">
        <v>168</v>
      </c>
      <c r="H82" t="s">
        <v>184</v>
      </c>
      <c r="I82" t="s">
        <v>184</v>
      </c>
      <c r="J82" t="s">
        <v>170</v>
      </c>
      <c r="K82" t="s">
        <v>168</v>
      </c>
      <c r="L82" t="s">
        <v>170</v>
      </c>
      <c r="M82" t="s">
        <v>168</v>
      </c>
      <c r="N82" t="s">
        <v>168</v>
      </c>
      <c r="O82" t="s">
        <v>168</v>
      </c>
      <c r="P82" t="s">
        <v>168</v>
      </c>
      <c r="Q82" t="s">
        <v>168</v>
      </c>
      <c r="R82" t="s">
        <v>168</v>
      </c>
      <c r="S82">
        <v>0.159996</v>
      </c>
      <c r="T82">
        <v>0</v>
      </c>
    </row>
    <row r="83" spans="1:20">
      <c r="A83" s="245">
        <v>42773.910534641203</v>
      </c>
      <c r="B83" t="s">
        <v>241</v>
      </c>
      <c r="C83">
        <v>1</v>
      </c>
      <c r="D83" t="s">
        <v>32</v>
      </c>
      <c r="E83" t="s">
        <v>32</v>
      </c>
      <c r="F83" t="s">
        <v>171</v>
      </c>
      <c r="G83" t="s">
        <v>168</v>
      </c>
      <c r="H83" t="s">
        <v>184</v>
      </c>
      <c r="I83" t="s">
        <v>184</v>
      </c>
      <c r="J83" t="s">
        <v>170</v>
      </c>
      <c r="K83" t="s">
        <v>168</v>
      </c>
      <c r="L83" t="s">
        <v>170</v>
      </c>
      <c r="M83" t="s">
        <v>168</v>
      </c>
      <c r="N83" t="s">
        <v>168</v>
      </c>
      <c r="O83" t="s">
        <v>168</v>
      </c>
      <c r="P83" t="s">
        <v>168</v>
      </c>
      <c r="Q83" t="s">
        <v>170</v>
      </c>
      <c r="R83" t="s">
        <v>168</v>
      </c>
      <c r="S83">
        <v>2.6665999999999999E-2</v>
      </c>
      <c r="T83">
        <v>0</v>
      </c>
    </row>
    <row r="84" spans="1:20">
      <c r="A84" s="245">
        <v>42773.910534641203</v>
      </c>
      <c r="B84" t="s">
        <v>241</v>
      </c>
      <c r="C84">
        <v>1</v>
      </c>
      <c r="D84" t="s">
        <v>32</v>
      </c>
      <c r="E84" t="s">
        <v>32</v>
      </c>
      <c r="F84" t="s">
        <v>169</v>
      </c>
      <c r="G84" t="s">
        <v>168</v>
      </c>
      <c r="H84" t="s">
        <v>184</v>
      </c>
      <c r="I84" t="s">
        <v>184</v>
      </c>
      <c r="J84" t="s">
        <v>168</v>
      </c>
      <c r="K84" t="s">
        <v>168</v>
      </c>
      <c r="L84" t="s">
        <v>168</v>
      </c>
      <c r="M84" t="s">
        <v>168</v>
      </c>
      <c r="N84" t="s">
        <v>168</v>
      </c>
      <c r="O84" t="s">
        <v>168</v>
      </c>
      <c r="P84" t="s">
        <v>168</v>
      </c>
      <c r="Q84" t="s">
        <v>168</v>
      </c>
      <c r="R84" t="s">
        <v>168</v>
      </c>
      <c r="S84">
        <v>1.139988</v>
      </c>
      <c r="T84">
        <v>0</v>
      </c>
    </row>
    <row r="85" spans="1:20">
      <c r="A85" s="245">
        <v>42773.910534641203</v>
      </c>
      <c r="B85" t="s">
        <v>241</v>
      </c>
      <c r="C85">
        <v>1</v>
      </c>
      <c r="D85" t="s">
        <v>31</v>
      </c>
      <c r="E85" t="s">
        <v>31</v>
      </c>
      <c r="F85" t="s">
        <v>167</v>
      </c>
      <c r="G85" t="s">
        <v>168</v>
      </c>
      <c r="H85" t="s">
        <v>184</v>
      </c>
      <c r="I85" t="s">
        <v>184</v>
      </c>
      <c r="J85" t="s">
        <v>168</v>
      </c>
      <c r="K85" t="s">
        <v>168</v>
      </c>
      <c r="L85" t="s">
        <v>168</v>
      </c>
      <c r="M85" t="s">
        <v>168</v>
      </c>
      <c r="N85" t="s">
        <v>170</v>
      </c>
      <c r="O85" t="s">
        <v>168</v>
      </c>
      <c r="P85" t="s">
        <v>168</v>
      </c>
      <c r="Q85" t="s">
        <v>168</v>
      </c>
      <c r="R85" t="s">
        <v>168</v>
      </c>
      <c r="S85">
        <v>119.333214</v>
      </c>
      <c r="T85">
        <v>0</v>
      </c>
    </row>
    <row r="86" spans="1:20">
      <c r="A86" s="245">
        <v>42773.910534641203</v>
      </c>
      <c r="B86" t="s">
        <v>241</v>
      </c>
      <c r="C86">
        <v>1</v>
      </c>
      <c r="D86" t="s">
        <v>31</v>
      </c>
      <c r="E86" t="s">
        <v>31</v>
      </c>
      <c r="F86" t="s">
        <v>167</v>
      </c>
      <c r="G86" t="s">
        <v>168</v>
      </c>
      <c r="H86" t="s">
        <v>184</v>
      </c>
      <c r="I86" t="s">
        <v>184</v>
      </c>
      <c r="J86" t="s">
        <v>168</v>
      </c>
      <c r="K86" t="s">
        <v>168</v>
      </c>
      <c r="L86" t="s">
        <v>168</v>
      </c>
      <c r="M86" t="s">
        <v>168</v>
      </c>
      <c r="N86" t="s">
        <v>170</v>
      </c>
      <c r="O86" t="s">
        <v>170</v>
      </c>
      <c r="P86" t="s">
        <v>168</v>
      </c>
      <c r="Q86" t="s">
        <v>168</v>
      </c>
      <c r="R86" t="s">
        <v>168</v>
      </c>
      <c r="S86">
        <v>71.599932000000194</v>
      </c>
      <c r="T86">
        <v>0</v>
      </c>
    </row>
    <row r="87" spans="1:20">
      <c r="A87" s="245">
        <v>42773.910534641203</v>
      </c>
      <c r="B87" t="s">
        <v>241</v>
      </c>
      <c r="C87">
        <v>1</v>
      </c>
      <c r="D87" t="s">
        <v>31</v>
      </c>
      <c r="E87" t="s">
        <v>31</v>
      </c>
      <c r="F87" t="s">
        <v>167</v>
      </c>
      <c r="G87" t="s">
        <v>168</v>
      </c>
      <c r="H87" t="s">
        <v>184</v>
      </c>
      <c r="I87" t="s">
        <v>184</v>
      </c>
      <c r="J87" t="s">
        <v>168</v>
      </c>
      <c r="K87" t="s">
        <v>168</v>
      </c>
      <c r="L87" t="s">
        <v>170</v>
      </c>
      <c r="M87" t="s">
        <v>168</v>
      </c>
      <c r="N87" t="s">
        <v>170</v>
      </c>
      <c r="O87" t="s">
        <v>170</v>
      </c>
      <c r="P87" t="s">
        <v>168</v>
      </c>
      <c r="Q87" t="s">
        <v>168</v>
      </c>
      <c r="R87" t="s">
        <v>168</v>
      </c>
      <c r="S87">
        <v>36.999963000000001</v>
      </c>
      <c r="T87">
        <v>0</v>
      </c>
    </row>
    <row r="88" spans="1:20">
      <c r="A88" s="245">
        <v>42773.910534641203</v>
      </c>
      <c r="B88" t="s">
        <v>241</v>
      </c>
      <c r="C88">
        <v>1</v>
      </c>
      <c r="D88" t="s">
        <v>31</v>
      </c>
      <c r="E88" t="s">
        <v>31</v>
      </c>
      <c r="F88" t="s">
        <v>171</v>
      </c>
      <c r="G88" t="s">
        <v>168</v>
      </c>
      <c r="H88" t="s">
        <v>184</v>
      </c>
      <c r="I88" t="s">
        <v>184</v>
      </c>
      <c r="J88" t="s">
        <v>168</v>
      </c>
      <c r="K88" t="s">
        <v>168</v>
      </c>
      <c r="L88" t="s">
        <v>168</v>
      </c>
      <c r="M88" t="s">
        <v>168</v>
      </c>
      <c r="N88" t="s">
        <v>168</v>
      </c>
      <c r="O88" t="s">
        <v>168</v>
      </c>
      <c r="P88" t="s">
        <v>168</v>
      </c>
      <c r="Q88" t="s">
        <v>168</v>
      </c>
      <c r="R88" t="s">
        <v>168</v>
      </c>
      <c r="S88">
        <v>256.96642500000399</v>
      </c>
      <c r="T88">
        <v>0</v>
      </c>
    </row>
    <row r="89" spans="1:20">
      <c r="A89" s="245">
        <v>42773.910534641203</v>
      </c>
      <c r="B89" t="s">
        <v>241</v>
      </c>
      <c r="C89">
        <v>1</v>
      </c>
      <c r="D89" t="s">
        <v>31</v>
      </c>
      <c r="E89" t="s">
        <v>31</v>
      </c>
      <c r="F89" t="s">
        <v>171</v>
      </c>
      <c r="G89" t="s">
        <v>168</v>
      </c>
      <c r="H89" t="s">
        <v>184</v>
      </c>
      <c r="I89" t="s">
        <v>184</v>
      </c>
      <c r="J89" t="s">
        <v>168</v>
      </c>
      <c r="K89" t="s">
        <v>168</v>
      </c>
      <c r="L89" t="s">
        <v>168</v>
      </c>
      <c r="M89" t="s">
        <v>168</v>
      </c>
      <c r="N89" t="s">
        <v>168</v>
      </c>
      <c r="O89" t="s">
        <v>168</v>
      </c>
      <c r="P89" t="s">
        <v>168</v>
      </c>
      <c r="Q89" t="s">
        <v>168</v>
      </c>
      <c r="R89" t="s">
        <v>170</v>
      </c>
      <c r="S89">
        <v>6.3666600000000004</v>
      </c>
      <c r="T89">
        <v>0</v>
      </c>
    </row>
    <row r="90" spans="1:20">
      <c r="A90" s="245">
        <v>42773.910534641203</v>
      </c>
      <c r="B90" t="s">
        <v>241</v>
      </c>
      <c r="C90">
        <v>1</v>
      </c>
      <c r="D90" t="s">
        <v>31</v>
      </c>
      <c r="E90" t="s">
        <v>31</v>
      </c>
      <c r="F90" t="s">
        <v>171</v>
      </c>
      <c r="G90" t="s">
        <v>168</v>
      </c>
      <c r="H90" t="s">
        <v>184</v>
      </c>
      <c r="I90" t="s">
        <v>184</v>
      </c>
      <c r="J90" t="s">
        <v>168</v>
      </c>
      <c r="K90" t="s">
        <v>168</v>
      </c>
      <c r="L90" t="s">
        <v>168</v>
      </c>
      <c r="M90" t="s">
        <v>168</v>
      </c>
      <c r="N90" t="s">
        <v>170</v>
      </c>
      <c r="O90" t="s">
        <v>168</v>
      </c>
      <c r="P90" t="s">
        <v>168</v>
      </c>
      <c r="Q90" t="s">
        <v>168</v>
      </c>
      <c r="R90" t="s">
        <v>168</v>
      </c>
      <c r="S90">
        <v>0.99999899999999997</v>
      </c>
      <c r="T90">
        <v>0</v>
      </c>
    </row>
    <row r="91" spans="1:20">
      <c r="A91" s="245">
        <v>42773.910534641203</v>
      </c>
      <c r="B91" t="s">
        <v>241</v>
      </c>
      <c r="C91">
        <v>1</v>
      </c>
      <c r="D91" t="s">
        <v>31</v>
      </c>
      <c r="E91" t="s">
        <v>31</v>
      </c>
      <c r="F91" t="s">
        <v>171</v>
      </c>
      <c r="G91" t="s">
        <v>168</v>
      </c>
      <c r="H91" t="s">
        <v>184</v>
      </c>
      <c r="I91" t="s">
        <v>184</v>
      </c>
      <c r="J91" t="s">
        <v>168</v>
      </c>
      <c r="K91" t="s">
        <v>168</v>
      </c>
      <c r="L91" t="s">
        <v>170</v>
      </c>
      <c r="M91" t="s">
        <v>168</v>
      </c>
      <c r="N91" t="s">
        <v>168</v>
      </c>
      <c r="O91" t="s">
        <v>168</v>
      </c>
      <c r="P91" t="s">
        <v>168</v>
      </c>
      <c r="Q91" t="s">
        <v>168</v>
      </c>
      <c r="R91" t="s">
        <v>168</v>
      </c>
      <c r="S91">
        <v>234.666420000003</v>
      </c>
      <c r="T91">
        <v>0</v>
      </c>
    </row>
    <row r="92" spans="1:20">
      <c r="A92" s="245">
        <v>42773.910534641203</v>
      </c>
      <c r="B92" t="s">
        <v>241</v>
      </c>
      <c r="C92">
        <v>1</v>
      </c>
      <c r="D92" t="s">
        <v>31</v>
      </c>
      <c r="E92" t="s">
        <v>31</v>
      </c>
      <c r="F92" t="s">
        <v>171</v>
      </c>
      <c r="G92" t="s">
        <v>168</v>
      </c>
      <c r="H92" t="s">
        <v>184</v>
      </c>
      <c r="I92" t="s">
        <v>184</v>
      </c>
      <c r="J92" t="s">
        <v>168</v>
      </c>
      <c r="K92" t="s">
        <v>168</v>
      </c>
      <c r="L92" t="s">
        <v>170</v>
      </c>
      <c r="M92" t="s">
        <v>168</v>
      </c>
      <c r="N92" t="s">
        <v>168</v>
      </c>
      <c r="O92" t="s">
        <v>168</v>
      </c>
      <c r="P92" t="s">
        <v>168</v>
      </c>
      <c r="Q92" t="s">
        <v>168</v>
      </c>
      <c r="R92" t="s">
        <v>170</v>
      </c>
      <c r="S92">
        <v>11.133312</v>
      </c>
      <c r="T92">
        <v>0</v>
      </c>
    </row>
    <row r="93" spans="1:20">
      <c r="A93" s="245">
        <v>42773.910534641203</v>
      </c>
      <c r="B93" t="s">
        <v>241</v>
      </c>
      <c r="C93">
        <v>1</v>
      </c>
      <c r="D93" t="s">
        <v>31</v>
      </c>
      <c r="E93" t="s">
        <v>31</v>
      </c>
      <c r="F93" t="s">
        <v>171</v>
      </c>
      <c r="G93" t="s">
        <v>168</v>
      </c>
      <c r="H93" t="s">
        <v>184</v>
      </c>
      <c r="I93" t="s">
        <v>184</v>
      </c>
      <c r="J93" t="s">
        <v>168</v>
      </c>
      <c r="K93" t="s">
        <v>168</v>
      </c>
      <c r="L93" t="s">
        <v>170</v>
      </c>
      <c r="M93" t="s">
        <v>168</v>
      </c>
      <c r="N93" t="s">
        <v>170</v>
      </c>
      <c r="O93" t="s">
        <v>168</v>
      </c>
      <c r="P93" t="s">
        <v>168</v>
      </c>
      <c r="Q93" t="s">
        <v>168</v>
      </c>
      <c r="R93" t="s">
        <v>168</v>
      </c>
      <c r="S93">
        <v>1.6666650000000001</v>
      </c>
      <c r="T93">
        <v>0</v>
      </c>
    </row>
    <row r="94" spans="1:20">
      <c r="A94" s="245">
        <v>42773.910534641203</v>
      </c>
      <c r="B94" t="s">
        <v>241</v>
      </c>
      <c r="C94">
        <v>1</v>
      </c>
      <c r="D94" t="s">
        <v>31</v>
      </c>
      <c r="E94" t="s">
        <v>31</v>
      </c>
      <c r="F94" t="s">
        <v>171</v>
      </c>
      <c r="G94" t="s">
        <v>168</v>
      </c>
      <c r="H94" t="s">
        <v>184</v>
      </c>
      <c r="I94" t="s">
        <v>184</v>
      </c>
      <c r="J94" t="s">
        <v>170</v>
      </c>
      <c r="K94" t="s">
        <v>168</v>
      </c>
      <c r="L94" t="s">
        <v>168</v>
      </c>
      <c r="M94" t="s">
        <v>168</v>
      </c>
      <c r="N94" t="s">
        <v>168</v>
      </c>
      <c r="O94" t="s">
        <v>168</v>
      </c>
      <c r="P94" t="s">
        <v>168</v>
      </c>
      <c r="Q94" t="s">
        <v>168</v>
      </c>
      <c r="R94" t="s">
        <v>168</v>
      </c>
      <c r="S94">
        <v>68.399865000000105</v>
      </c>
      <c r="T94">
        <v>0</v>
      </c>
    </row>
    <row r="95" spans="1:20">
      <c r="A95" s="245">
        <v>42773.910534641203</v>
      </c>
      <c r="B95" t="s">
        <v>241</v>
      </c>
      <c r="C95">
        <v>1</v>
      </c>
      <c r="D95" t="s">
        <v>30</v>
      </c>
      <c r="E95" t="s">
        <v>30</v>
      </c>
      <c r="F95" t="s">
        <v>167</v>
      </c>
      <c r="G95" t="s">
        <v>168</v>
      </c>
      <c r="H95" t="s">
        <v>184</v>
      </c>
      <c r="I95" t="s">
        <v>184</v>
      </c>
      <c r="J95" t="s">
        <v>168</v>
      </c>
      <c r="K95" t="s">
        <v>168</v>
      </c>
      <c r="L95" t="s">
        <v>168</v>
      </c>
      <c r="M95" t="s">
        <v>168</v>
      </c>
      <c r="N95" t="s">
        <v>168</v>
      </c>
      <c r="O95" t="s">
        <v>168</v>
      </c>
      <c r="P95" t="s">
        <v>168</v>
      </c>
      <c r="Q95" t="s">
        <v>168</v>
      </c>
      <c r="R95" t="s">
        <v>168</v>
      </c>
      <c r="S95">
        <v>0.46666200000000002</v>
      </c>
      <c r="T95">
        <v>0</v>
      </c>
    </row>
    <row r="96" spans="1:20">
      <c r="A96" s="245">
        <v>42773.910534641203</v>
      </c>
      <c r="B96" t="s">
        <v>241</v>
      </c>
      <c r="C96">
        <v>1</v>
      </c>
      <c r="D96" t="s">
        <v>30</v>
      </c>
      <c r="E96" t="s">
        <v>30</v>
      </c>
      <c r="F96" t="s">
        <v>167</v>
      </c>
      <c r="G96" t="s">
        <v>168</v>
      </c>
      <c r="H96" t="s">
        <v>184</v>
      </c>
      <c r="I96" t="s">
        <v>184</v>
      </c>
      <c r="J96" t="s">
        <v>168</v>
      </c>
      <c r="K96" t="s">
        <v>170</v>
      </c>
      <c r="L96" t="s">
        <v>168</v>
      </c>
      <c r="M96" t="s">
        <v>168</v>
      </c>
      <c r="N96" t="s">
        <v>168</v>
      </c>
      <c r="O96" t="s">
        <v>168</v>
      </c>
      <c r="P96" t="s">
        <v>168</v>
      </c>
      <c r="Q96" t="s">
        <v>168</v>
      </c>
      <c r="R96" t="s">
        <v>168</v>
      </c>
      <c r="S96">
        <v>215.76642299999801</v>
      </c>
      <c r="T96">
        <v>0</v>
      </c>
    </row>
    <row r="97" spans="1:20">
      <c r="A97" s="245">
        <v>42773.910534641203</v>
      </c>
      <c r="B97" t="s">
        <v>241</v>
      </c>
      <c r="C97">
        <v>1</v>
      </c>
      <c r="D97" t="s">
        <v>30</v>
      </c>
      <c r="E97" t="s">
        <v>30</v>
      </c>
      <c r="F97" t="s">
        <v>171</v>
      </c>
      <c r="G97" t="s">
        <v>168</v>
      </c>
      <c r="H97" t="s">
        <v>184</v>
      </c>
      <c r="I97" t="s">
        <v>184</v>
      </c>
      <c r="J97" t="s">
        <v>168</v>
      </c>
      <c r="K97" t="s">
        <v>168</v>
      </c>
      <c r="L97" t="s">
        <v>168</v>
      </c>
      <c r="M97" t="s">
        <v>168</v>
      </c>
      <c r="N97" t="s">
        <v>168</v>
      </c>
      <c r="O97" t="s">
        <v>168</v>
      </c>
      <c r="P97" t="s">
        <v>168</v>
      </c>
      <c r="Q97" t="s">
        <v>168</v>
      </c>
      <c r="R97" t="s">
        <v>168</v>
      </c>
      <c r="S97">
        <v>156.093085999999</v>
      </c>
      <c r="T97">
        <v>0</v>
      </c>
    </row>
    <row r="98" spans="1:20">
      <c r="A98" s="245">
        <v>42773.910534641203</v>
      </c>
      <c r="B98" t="s">
        <v>241</v>
      </c>
      <c r="C98">
        <v>1</v>
      </c>
      <c r="D98" t="s">
        <v>30</v>
      </c>
      <c r="E98" t="s">
        <v>30</v>
      </c>
      <c r="F98" t="s">
        <v>171</v>
      </c>
      <c r="G98" t="s">
        <v>168</v>
      </c>
      <c r="H98" t="s">
        <v>184</v>
      </c>
      <c r="I98" t="s">
        <v>184</v>
      </c>
      <c r="J98" t="s">
        <v>168</v>
      </c>
      <c r="K98" t="s">
        <v>168</v>
      </c>
      <c r="L98" t="s">
        <v>168</v>
      </c>
      <c r="M98" t="s">
        <v>168</v>
      </c>
      <c r="N98" t="s">
        <v>168</v>
      </c>
      <c r="O98" t="s">
        <v>168</v>
      </c>
      <c r="P98" t="s">
        <v>168</v>
      </c>
      <c r="Q98" t="s">
        <v>168</v>
      </c>
      <c r="R98" t="s">
        <v>170</v>
      </c>
      <c r="S98">
        <v>32.859969</v>
      </c>
      <c r="T98">
        <v>0</v>
      </c>
    </row>
    <row r="99" spans="1:20">
      <c r="A99" s="245">
        <v>42773.910534641203</v>
      </c>
      <c r="B99" t="s">
        <v>241</v>
      </c>
      <c r="C99">
        <v>1</v>
      </c>
      <c r="D99" t="s">
        <v>30</v>
      </c>
      <c r="E99" t="s">
        <v>30</v>
      </c>
      <c r="F99" t="s">
        <v>171</v>
      </c>
      <c r="G99" t="s">
        <v>168</v>
      </c>
      <c r="H99" t="s">
        <v>184</v>
      </c>
      <c r="I99" t="s">
        <v>184</v>
      </c>
      <c r="J99" t="s">
        <v>168</v>
      </c>
      <c r="K99" t="s">
        <v>168</v>
      </c>
      <c r="L99" t="s">
        <v>168</v>
      </c>
      <c r="M99" t="s">
        <v>168</v>
      </c>
      <c r="N99" t="s">
        <v>168</v>
      </c>
      <c r="O99" t="s">
        <v>168</v>
      </c>
      <c r="P99" t="s">
        <v>168</v>
      </c>
      <c r="Q99" t="s">
        <v>170</v>
      </c>
      <c r="R99" t="s">
        <v>168</v>
      </c>
      <c r="S99">
        <v>11.559986</v>
      </c>
      <c r="T99">
        <v>0</v>
      </c>
    </row>
    <row r="100" spans="1:20">
      <c r="A100" s="245">
        <v>42773.910534641203</v>
      </c>
      <c r="B100" t="s">
        <v>241</v>
      </c>
      <c r="C100">
        <v>1</v>
      </c>
      <c r="D100" t="s">
        <v>30</v>
      </c>
      <c r="E100" t="s">
        <v>30</v>
      </c>
      <c r="F100" t="s">
        <v>171</v>
      </c>
      <c r="G100" t="s">
        <v>168</v>
      </c>
      <c r="H100" t="s">
        <v>184</v>
      </c>
      <c r="I100" t="s">
        <v>184</v>
      </c>
      <c r="J100" t="s">
        <v>168</v>
      </c>
      <c r="K100" t="s">
        <v>168</v>
      </c>
      <c r="L100" t="s">
        <v>168</v>
      </c>
      <c r="M100" t="s">
        <v>168</v>
      </c>
      <c r="N100" t="s">
        <v>170</v>
      </c>
      <c r="O100" t="s">
        <v>168</v>
      </c>
      <c r="P100" t="s">
        <v>168</v>
      </c>
      <c r="Q100" t="s">
        <v>168</v>
      </c>
      <c r="R100" t="s">
        <v>168</v>
      </c>
      <c r="S100">
        <v>15.313318000000001</v>
      </c>
      <c r="T100">
        <v>0</v>
      </c>
    </row>
    <row r="101" spans="1:20">
      <c r="A101" s="245">
        <v>42773.910534641203</v>
      </c>
      <c r="B101" t="s">
        <v>241</v>
      </c>
      <c r="C101">
        <v>1</v>
      </c>
      <c r="D101" t="s">
        <v>30</v>
      </c>
      <c r="E101" t="s">
        <v>30</v>
      </c>
      <c r="F101" t="s">
        <v>171</v>
      </c>
      <c r="G101" t="s">
        <v>168</v>
      </c>
      <c r="H101" t="s">
        <v>184</v>
      </c>
      <c r="I101" t="s">
        <v>184</v>
      </c>
      <c r="J101" t="s">
        <v>168</v>
      </c>
      <c r="K101" t="s">
        <v>168</v>
      </c>
      <c r="L101" t="s">
        <v>168</v>
      </c>
      <c r="M101" t="s">
        <v>170</v>
      </c>
      <c r="N101" t="s">
        <v>168</v>
      </c>
      <c r="O101" t="s">
        <v>168</v>
      </c>
      <c r="P101" t="s">
        <v>168</v>
      </c>
      <c r="Q101" t="s">
        <v>168</v>
      </c>
      <c r="R101" t="s">
        <v>168</v>
      </c>
      <c r="S101">
        <v>1.173332</v>
      </c>
      <c r="T101">
        <v>0</v>
      </c>
    </row>
    <row r="102" spans="1:20">
      <c r="A102" s="245">
        <v>42773.910534641203</v>
      </c>
      <c r="B102" t="s">
        <v>241</v>
      </c>
      <c r="C102">
        <v>1</v>
      </c>
      <c r="D102" t="s">
        <v>30</v>
      </c>
      <c r="E102" t="s">
        <v>30</v>
      </c>
      <c r="F102" t="s">
        <v>171</v>
      </c>
      <c r="G102" t="s">
        <v>168</v>
      </c>
      <c r="H102" t="s">
        <v>184</v>
      </c>
      <c r="I102" t="s">
        <v>184</v>
      </c>
      <c r="J102" t="s">
        <v>168</v>
      </c>
      <c r="K102" t="s">
        <v>168</v>
      </c>
      <c r="L102" t="s">
        <v>168</v>
      </c>
      <c r="M102" t="s">
        <v>170</v>
      </c>
      <c r="N102" t="s">
        <v>168</v>
      </c>
      <c r="O102" t="s">
        <v>168</v>
      </c>
      <c r="P102" t="s">
        <v>168</v>
      </c>
      <c r="Q102" t="s">
        <v>168</v>
      </c>
      <c r="R102" t="s">
        <v>170</v>
      </c>
      <c r="S102">
        <v>0.58666600000000002</v>
      </c>
      <c r="T102">
        <v>0</v>
      </c>
    </row>
    <row r="103" spans="1:20">
      <c r="A103" s="245">
        <v>42773.910534641203</v>
      </c>
      <c r="B103" t="s">
        <v>241</v>
      </c>
      <c r="C103">
        <v>1</v>
      </c>
      <c r="D103" t="s">
        <v>30</v>
      </c>
      <c r="E103" t="s">
        <v>30</v>
      </c>
      <c r="F103" t="s">
        <v>171</v>
      </c>
      <c r="G103" t="s">
        <v>168</v>
      </c>
      <c r="H103" t="s">
        <v>184</v>
      </c>
      <c r="I103" t="s">
        <v>184</v>
      </c>
      <c r="J103" t="s">
        <v>168</v>
      </c>
      <c r="K103" t="s">
        <v>168</v>
      </c>
      <c r="L103" t="s">
        <v>168</v>
      </c>
      <c r="M103" t="s">
        <v>170</v>
      </c>
      <c r="N103" t="s">
        <v>168</v>
      </c>
      <c r="O103" t="s">
        <v>168</v>
      </c>
      <c r="P103" t="s">
        <v>168</v>
      </c>
      <c r="Q103" t="s">
        <v>170</v>
      </c>
      <c r="R103" t="s">
        <v>168</v>
      </c>
      <c r="S103">
        <v>0.58666600000000002</v>
      </c>
      <c r="T103">
        <v>0</v>
      </c>
    </row>
    <row r="104" spans="1:20">
      <c r="A104" s="245">
        <v>42773.910534641203</v>
      </c>
      <c r="B104" t="s">
        <v>241</v>
      </c>
      <c r="C104">
        <v>1</v>
      </c>
      <c r="D104" t="s">
        <v>30</v>
      </c>
      <c r="E104" t="s">
        <v>30</v>
      </c>
      <c r="F104" t="s">
        <v>171</v>
      </c>
      <c r="G104" t="s">
        <v>168</v>
      </c>
      <c r="H104" t="s">
        <v>184</v>
      </c>
      <c r="I104" t="s">
        <v>184</v>
      </c>
      <c r="J104" t="s">
        <v>168</v>
      </c>
      <c r="K104" t="s">
        <v>168</v>
      </c>
      <c r="L104" t="s">
        <v>170</v>
      </c>
      <c r="M104" t="s">
        <v>168</v>
      </c>
      <c r="N104" t="s">
        <v>168</v>
      </c>
      <c r="O104" t="s">
        <v>168</v>
      </c>
      <c r="P104" t="s">
        <v>168</v>
      </c>
      <c r="Q104" t="s">
        <v>168</v>
      </c>
      <c r="R104" t="s">
        <v>168</v>
      </c>
      <c r="S104">
        <v>211.66643900000099</v>
      </c>
      <c r="T104">
        <v>0</v>
      </c>
    </row>
    <row r="105" spans="1:20">
      <c r="A105" s="245">
        <v>42773.910534641203</v>
      </c>
      <c r="B105" t="s">
        <v>241</v>
      </c>
      <c r="C105">
        <v>1</v>
      </c>
      <c r="D105" t="s">
        <v>30</v>
      </c>
      <c r="E105" t="s">
        <v>30</v>
      </c>
      <c r="F105" t="s">
        <v>171</v>
      </c>
      <c r="G105" t="s">
        <v>168</v>
      </c>
      <c r="H105" t="s">
        <v>184</v>
      </c>
      <c r="I105" t="s">
        <v>184</v>
      </c>
      <c r="J105" t="s">
        <v>168</v>
      </c>
      <c r="K105" t="s">
        <v>168</v>
      </c>
      <c r="L105" t="s">
        <v>170</v>
      </c>
      <c r="M105" t="s">
        <v>168</v>
      </c>
      <c r="N105" t="s">
        <v>168</v>
      </c>
      <c r="O105" t="s">
        <v>168</v>
      </c>
      <c r="P105" t="s">
        <v>168</v>
      </c>
      <c r="Q105" t="s">
        <v>168</v>
      </c>
      <c r="R105" t="s">
        <v>170</v>
      </c>
      <c r="S105">
        <v>35.866627000000001</v>
      </c>
      <c r="T105">
        <v>0</v>
      </c>
    </row>
    <row r="106" spans="1:20">
      <c r="A106" s="245">
        <v>42773.910534641203</v>
      </c>
      <c r="B106" t="s">
        <v>241</v>
      </c>
      <c r="C106">
        <v>1</v>
      </c>
      <c r="D106" t="s">
        <v>30</v>
      </c>
      <c r="E106" t="s">
        <v>30</v>
      </c>
      <c r="F106" t="s">
        <v>171</v>
      </c>
      <c r="G106" t="s">
        <v>168</v>
      </c>
      <c r="H106" t="s">
        <v>184</v>
      </c>
      <c r="I106" t="s">
        <v>184</v>
      </c>
      <c r="J106" t="s">
        <v>168</v>
      </c>
      <c r="K106" t="s">
        <v>168</v>
      </c>
      <c r="L106" t="s">
        <v>170</v>
      </c>
      <c r="M106" t="s">
        <v>168</v>
      </c>
      <c r="N106" t="s">
        <v>168</v>
      </c>
      <c r="O106" t="s">
        <v>168</v>
      </c>
      <c r="P106" t="s">
        <v>168</v>
      </c>
      <c r="Q106" t="s">
        <v>170</v>
      </c>
      <c r="R106" t="s">
        <v>168</v>
      </c>
      <c r="S106">
        <v>17.279980999999999</v>
      </c>
      <c r="T106">
        <v>0</v>
      </c>
    </row>
    <row r="107" spans="1:20">
      <c r="A107" s="245">
        <v>42773.910534641203</v>
      </c>
      <c r="B107" t="s">
        <v>241</v>
      </c>
      <c r="C107">
        <v>1</v>
      </c>
      <c r="D107" t="s">
        <v>30</v>
      </c>
      <c r="E107" t="s">
        <v>30</v>
      </c>
      <c r="F107" t="s">
        <v>171</v>
      </c>
      <c r="G107" t="s">
        <v>168</v>
      </c>
      <c r="H107" t="s">
        <v>184</v>
      </c>
      <c r="I107" t="s">
        <v>184</v>
      </c>
      <c r="J107" t="s">
        <v>168</v>
      </c>
      <c r="K107" t="s">
        <v>168</v>
      </c>
      <c r="L107" t="s">
        <v>170</v>
      </c>
      <c r="M107" t="s">
        <v>168</v>
      </c>
      <c r="N107" t="s">
        <v>170</v>
      </c>
      <c r="O107" t="s">
        <v>168</v>
      </c>
      <c r="P107" t="s">
        <v>168</v>
      </c>
      <c r="Q107" t="s">
        <v>168</v>
      </c>
      <c r="R107" t="s">
        <v>168</v>
      </c>
      <c r="S107">
        <v>2.7999960000000002</v>
      </c>
      <c r="T107">
        <v>0</v>
      </c>
    </row>
    <row r="108" spans="1:20">
      <c r="A108" s="245">
        <v>42773.910534641203</v>
      </c>
      <c r="B108" t="s">
        <v>241</v>
      </c>
      <c r="C108">
        <v>1</v>
      </c>
      <c r="D108" t="s">
        <v>30</v>
      </c>
      <c r="E108" t="s">
        <v>30</v>
      </c>
      <c r="F108" t="s">
        <v>171</v>
      </c>
      <c r="G108" t="s">
        <v>168</v>
      </c>
      <c r="H108" t="s">
        <v>184</v>
      </c>
      <c r="I108" t="s">
        <v>184</v>
      </c>
      <c r="J108" t="s">
        <v>170</v>
      </c>
      <c r="K108" t="s">
        <v>168</v>
      </c>
      <c r="L108" t="s">
        <v>168</v>
      </c>
      <c r="M108" t="s">
        <v>168</v>
      </c>
      <c r="N108" t="s">
        <v>168</v>
      </c>
      <c r="O108" t="s">
        <v>168</v>
      </c>
      <c r="P108" t="s">
        <v>168</v>
      </c>
      <c r="Q108" t="s">
        <v>168</v>
      </c>
      <c r="R108" t="s">
        <v>168</v>
      </c>
      <c r="S108">
        <v>81.839882000000102</v>
      </c>
      <c r="T108">
        <v>0</v>
      </c>
    </row>
    <row r="109" spans="1:20">
      <c r="A109" s="245">
        <v>42773.910534641203</v>
      </c>
      <c r="B109" t="s">
        <v>241</v>
      </c>
      <c r="C109">
        <v>1</v>
      </c>
      <c r="D109" t="s">
        <v>30</v>
      </c>
      <c r="E109" t="s">
        <v>30</v>
      </c>
      <c r="F109" t="s">
        <v>171</v>
      </c>
      <c r="G109" t="s">
        <v>168</v>
      </c>
      <c r="H109" t="s">
        <v>184</v>
      </c>
      <c r="I109" t="s">
        <v>184</v>
      </c>
      <c r="J109" t="s">
        <v>170</v>
      </c>
      <c r="K109" t="s">
        <v>168</v>
      </c>
      <c r="L109" t="s">
        <v>168</v>
      </c>
      <c r="M109" t="s">
        <v>168</v>
      </c>
      <c r="N109" t="s">
        <v>168</v>
      </c>
      <c r="O109" t="s">
        <v>168</v>
      </c>
      <c r="P109" t="s">
        <v>168</v>
      </c>
      <c r="Q109" t="s">
        <v>168</v>
      </c>
      <c r="R109" t="s">
        <v>170</v>
      </c>
      <c r="S109">
        <v>5.3266609999999996</v>
      </c>
      <c r="T109">
        <v>0</v>
      </c>
    </row>
    <row r="110" spans="1:20">
      <c r="A110" s="245">
        <v>42773.910534641203</v>
      </c>
      <c r="B110" t="s">
        <v>241</v>
      </c>
      <c r="C110">
        <v>1</v>
      </c>
      <c r="D110" t="s">
        <v>30</v>
      </c>
      <c r="E110" t="s">
        <v>30</v>
      </c>
      <c r="F110" t="s">
        <v>171</v>
      </c>
      <c r="G110" t="s">
        <v>168</v>
      </c>
      <c r="H110" t="s">
        <v>184</v>
      </c>
      <c r="I110" t="s">
        <v>184</v>
      </c>
      <c r="J110" t="s">
        <v>170</v>
      </c>
      <c r="K110" t="s">
        <v>168</v>
      </c>
      <c r="L110" t="s">
        <v>168</v>
      </c>
      <c r="M110" t="s">
        <v>168</v>
      </c>
      <c r="N110" t="s">
        <v>168</v>
      </c>
      <c r="O110" t="s">
        <v>168</v>
      </c>
      <c r="P110" t="s">
        <v>168</v>
      </c>
      <c r="Q110" t="s">
        <v>170</v>
      </c>
      <c r="R110" t="s">
        <v>168</v>
      </c>
      <c r="S110">
        <v>7.99998599999999</v>
      </c>
      <c r="T110">
        <v>0</v>
      </c>
    </row>
    <row r="111" spans="1:20">
      <c r="A111" s="245">
        <v>42773.910534641203</v>
      </c>
      <c r="B111" t="s">
        <v>241</v>
      </c>
      <c r="C111">
        <v>1</v>
      </c>
      <c r="D111" t="s">
        <v>30</v>
      </c>
      <c r="E111" t="s">
        <v>30</v>
      </c>
      <c r="F111" t="s">
        <v>171</v>
      </c>
      <c r="G111" t="s">
        <v>168</v>
      </c>
      <c r="H111" t="s">
        <v>184</v>
      </c>
      <c r="I111" t="s">
        <v>184</v>
      </c>
      <c r="J111" t="s">
        <v>170</v>
      </c>
      <c r="K111" t="s">
        <v>168</v>
      </c>
      <c r="L111" t="s">
        <v>170</v>
      </c>
      <c r="M111" t="s">
        <v>168</v>
      </c>
      <c r="N111" t="s">
        <v>168</v>
      </c>
      <c r="O111" t="s">
        <v>168</v>
      </c>
      <c r="P111" t="s">
        <v>168</v>
      </c>
      <c r="Q111" t="s">
        <v>168</v>
      </c>
      <c r="R111" t="s">
        <v>168</v>
      </c>
      <c r="S111">
        <v>10.999988999999999</v>
      </c>
      <c r="T111">
        <v>0</v>
      </c>
    </row>
    <row r="112" spans="1:20">
      <c r="A112" s="245">
        <v>42773.910534641203</v>
      </c>
      <c r="B112" t="s">
        <v>241</v>
      </c>
      <c r="C112">
        <v>1</v>
      </c>
      <c r="D112" t="s">
        <v>30</v>
      </c>
      <c r="E112" t="s">
        <v>30</v>
      </c>
      <c r="F112" t="s">
        <v>171</v>
      </c>
      <c r="G112" t="s">
        <v>168</v>
      </c>
      <c r="H112" t="s">
        <v>184</v>
      </c>
      <c r="I112" t="s">
        <v>184</v>
      </c>
      <c r="J112" t="s">
        <v>170</v>
      </c>
      <c r="K112" t="s">
        <v>168</v>
      </c>
      <c r="L112" t="s">
        <v>170</v>
      </c>
      <c r="M112" t="s">
        <v>168</v>
      </c>
      <c r="N112" t="s">
        <v>168</v>
      </c>
      <c r="O112" t="s">
        <v>168</v>
      </c>
      <c r="P112" t="s">
        <v>168</v>
      </c>
      <c r="Q112" t="s">
        <v>168</v>
      </c>
      <c r="R112" t="s">
        <v>170</v>
      </c>
      <c r="S112">
        <v>1.9999979999999999</v>
      </c>
      <c r="T112">
        <v>0</v>
      </c>
    </row>
    <row r="113" spans="1:20">
      <c r="A113" s="245">
        <v>42773.910534641203</v>
      </c>
      <c r="B113" t="s">
        <v>241</v>
      </c>
      <c r="C113">
        <v>1</v>
      </c>
      <c r="D113" t="s">
        <v>30</v>
      </c>
      <c r="E113" t="s">
        <v>30</v>
      </c>
      <c r="F113" t="s">
        <v>171</v>
      </c>
      <c r="G113" t="s">
        <v>168</v>
      </c>
      <c r="H113" t="s">
        <v>184</v>
      </c>
      <c r="I113" t="s">
        <v>184</v>
      </c>
      <c r="J113" t="s">
        <v>170</v>
      </c>
      <c r="K113" t="s">
        <v>168</v>
      </c>
      <c r="L113" t="s">
        <v>170</v>
      </c>
      <c r="M113" t="s">
        <v>168</v>
      </c>
      <c r="N113" t="s">
        <v>168</v>
      </c>
      <c r="O113" t="s">
        <v>168</v>
      </c>
      <c r="P113" t="s">
        <v>168</v>
      </c>
      <c r="Q113" t="s">
        <v>170</v>
      </c>
      <c r="R113" t="s">
        <v>168</v>
      </c>
      <c r="S113">
        <v>4.333329</v>
      </c>
      <c r="T113">
        <v>0</v>
      </c>
    </row>
    <row r="114" spans="1:20">
      <c r="A114" s="245">
        <v>42773.910534641203</v>
      </c>
      <c r="B114" t="s">
        <v>241</v>
      </c>
      <c r="C114">
        <v>1</v>
      </c>
      <c r="D114" t="s">
        <v>30</v>
      </c>
      <c r="E114" t="s">
        <v>30</v>
      </c>
      <c r="F114" t="s">
        <v>169</v>
      </c>
      <c r="G114" t="s">
        <v>168</v>
      </c>
      <c r="H114" t="s">
        <v>184</v>
      </c>
      <c r="I114" t="s">
        <v>184</v>
      </c>
      <c r="J114" t="s">
        <v>168</v>
      </c>
      <c r="K114" t="s">
        <v>168</v>
      </c>
      <c r="L114" t="s">
        <v>168</v>
      </c>
      <c r="M114" t="s">
        <v>168</v>
      </c>
      <c r="N114" t="s">
        <v>168</v>
      </c>
      <c r="O114" t="s">
        <v>168</v>
      </c>
      <c r="P114" t="s">
        <v>168</v>
      </c>
      <c r="Q114" t="s">
        <v>168</v>
      </c>
      <c r="R114" t="s">
        <v>168</v>
      </c>
      <c r="S114">
        <v>9.4666069999999998</v>
      </c>
      <c r="T114">
        <v>0</v>
      </c>
    </row>
    <row r="115" spans="1:20">
      <c r="A115" s="245">
        <v>42773.910534641203</v>
      </c>
      <c r="B115" t="s">
        <v>241</v>
      </c>
      <c r="C115">
        <v>1</v>
      </c>
      <c r="D115" t="s">
        <v>30</v>
      </c>
      <c r="E115" t="s">
        <v>30</v>
      </c>
      <c r="F115" t="s">
        <v>169</v>
      </c>
      <c r="G115" t="s">
        <v>168</v>
      </c>
      <c r="H115" t="s">
        <v>184</v>
      </c>
      <c r="I115" t="s">
        <v>184</v>
      </c>
      <c r="J115" t="s">
        <v>168</v>
      </c>
      <c r="K115" t="s">
        <v>168</v>
      </c>
      <c r="L115" t="s">
        <v>168</v>
      </c>
      <c r="M115" t="s">
        <v>168</v>
      </c>
      <c r="N115" t="s">
        <v>170</v>
      </c>
      <c r="O115" t="s">
        <v>168</v>
      </c>
      <c r="P115" t="s">
        <v>168</v>
      </c>
      <c r="Q115" t="s">
        <v>168</v>
      </c>
      <c r="R115" t="s">
        <v>168</v>
      </c>
      <c r="S115">
        <v>6.6666000000000003E-2</v>
      </c>
      <c r="T115">
        <v>0</v>
      </c>
    </row>
    <row r="116" spans="1:20">
      <c r="A116" s="245">
        <v>42773.910534641203</v>
      </c>
      <c r="B116" t="s">
        <v>241</v>
      </c>
      <c r="C116">
        <v>1</v>
      </c>
      <c r="D116" t="s">
        <v>29</v>
      </c>
      <c r="E116" t="s">
        <v>29</v>
      </c>
      <c r="F116" t="s">
        <v>167</v>
      </c>
      <c r="G116" t="s">
        <v>168</v>
      </c>
      <c r="H116" t="s">
        <v>184</v>
      </c>
      <c r="I116" t="s">
        <v>184</v>
      </c>
      <c r="J116" t="s">
        <v>168</v>
      </c>
      <c r="K116" t="s">
        <v>168</v>
      </c>
      <c r="L116" t="s">
        <v>168</v>
      </c>
      <c r="M116" t="s">
        <v>168</v>
      </c>
      <c r="N116" t="s">
        <v>168</v>
      </c>
      <c r="O116" t="s">
        <v>168</v>
      </c>
      <c r="P116" t="s">
        <v>168</v>
      </c>
      <c r="Q116" t="s">
        <v>168</v>
      </c>
      <c r="R116" t="s">
        <v>168</v>
      </c>
      <c r="S116">
        <v>167.506173999998</v>
      </c>
      <c r="T116">
        <v>0</v>
      </c>
    </row>
    <row r="117" spans="1:20">
      <c r="A117" s="245">
        <v>42773.910534641203</v>
      </c>
      <c r="B117" t="s">
        <v>241</v>
      </c>
      <c r="C117">
        <v>1</v>
      </c>
      <c r="D117" t="s">
        <v>29</v>
      </c>
      <c r="E117" t="s">
        <v>29</v>
      </c>
      <c r="F117" t="s">
        <v>167</v>
      </c>
      <c r="G117" t="s">
        <v>168</v>
      </c>
      <c r="H117" t="s">
        <v>184</v>
      </c>
      <c r="I117" t="s">
        <v>184</v>
      </c>
      <c r="J117" t="s">
        <v>168</v>
      </c>
      <c r="K117" t="s">
        <v>168</v>
      </c>
      <c r="L117" t="s">
        <v>168</v>
      </c>
      <c r="M117" t="s">
        <v>168</v>
      </c>
      <c r="N117" t="s">
        <v>168</v>
      </c>
      <c r="O117" t="s">
        <v>168</v>
      </c>
      <c r="P117" t="s">
        <v>168</v>
      </c>
      <c r="Q117" t="s">
        <v>170</v>
      </c>
      <c r="R117" t="s">
        <v>168</v>
      </c>
      <c r="S117">
        <v>0.67999799999999999</v>
      </c>
      <c r="T117">
        <v>0</v>
      </c>
    </row>
    <row r="118" spans="1:20">
      <c r="A118" s="245">
        <v>42773.910534641203</v>
      </c>
      <c r="B118" t="s">
        <v>241</v>
      </c>
      <c r="C118">
        <v>1</v>
      </c>
      <c r="D118" t="s">
        <v>29</v>
      </c>
      <c r="E118" t="s">
        <v>29</v>
      </c>
      <c r="F118" t="s">
        <v>167</v>
      </c>
      <c r="G118" t="s">
        <v>168</v>
      </c>
      <c r="H118" t="s">
        <v>184</v>
      </c>
      <c r="I118" t="s">
        <v>184</v>
      </c>
      <c r="J118" t="s">
        <v>168</v>
      </c>
      <c r="K118" t="s">
        <v>168</v>
      </c>
      <c r="L118" t="s">
        <v>168</v>
      </c>
      <c r="M118" t="s">
        <v>168</v>
      </c>
      <c r="N118" t="s">
        <v>170</v>
      </c>
      <c r="O118" t="s">
        <v>168</v>
      </c>
      <c r="P118" t="s">
        <v>168</v>
      </c>
      <c r="Q118" t="s">
        <v>168</v>
      </c>
      <c r="R118" t="s">
        <v>168</v>
      </c>
      <c r="S118">
        <v>17.333318999999999</v>
      </c>
      <c r="T118">
        <v>0</v>
      </c>
    </row>
    <row r="119" spans="1:20">
      <c r="A119" s="245">
        <v>42773.910534641203</v>
      </c>
      <c r="B119" t="s">
        <v>241</v>
      </c>
      <c r="C119">
        <v>1</v>
      </c>
      <c r="D119" t="s">
        <v>29</v>
      </c>
      <c r="E119" t="s">
        <v>29</v>
      </c>
      <c r="F119" t="s">
        <v>167</v>
      </c>
      <c r="G119" t="s">
        <v>168</v>
      </c>
      <c r="H119" t="s">
        <v>184</v>
      </c>
      <c r="I119" t="s">
        <v>184</v>
      </c>
      <c r="J119" t="s">
        <v>168</v>
      </c>
      <c r="K119" t="s">
        <v>168</v>
      </c>
      <c r="L119" t="s">
        <v>168</v>
      </c>
      <c r="M119" t="s">
        <v>168</v>
      </c>
      <c r="N119" t="s">
        <v>170</v>
      </c>
      <c r="O119" t="s">
        <v>170</v>
      </c>
      <c r="P119" t="s">
        <v>168</v>
      </c>
      <c r="Q119" t="s">
        <v>168</v>
      </c>
      <c r="R119" t="s">
        <v>168</v>
      </c>
      <c r="S119">
        <v>7.3799910000000004</v>
      </c>
      <c r="T119">
        <v>0</v>
      </c>
    </row>
    <row r="120" spans="1:20">
      <c r="A120" s="245">
        <v>42773.910534641203</v>
      </c>
      <c r="B120" t="s">
        <v>241</v>
      </c>
      <c r="C120">
        <v>1</v>
      </c>
      <c r="D120" t="s">
        <v>29</v>
      </c>
      <c r="E120" t="s">
        <v>29</v>
      </c>
      <c r="F120" t="s">
        <v>167</v>
      </c>
      <c r="G120" t="s">
        <v>168</v>
      </c>
      <c r="H120" t="s">
        <v>184</v>
      </c>
      <c r="I120" t="s">
        <v>184</v>
      </c>
      <c r="J120" t="s">
        <v>168</v>
      </c>
      <c r="K120" t="s">
        <v>168</v>
      </c>
      <c r="L120" t="s">
        <v>170</v>
      </c>
      <c r="M120" t="s">
        <v>168</v>
      </c>
      <c r="N120" t="s">
        <v>170</v>
      </c>
      <c r="O120" t="s">
        <v>170</v>
      </c>
      <c r="P120" t="s">
        <v>168</v>
      </c>
      <c r="Q120" t="s">
        <v>168</v>
      </c>
      <c r="R120" t="s">
        <v>168</v>
      </c>
      <c r="S120">
        <v>0.33333299999999999</v>
      </c>
      <c r="T120">
        <v>0</v>
      </c>
    </row>
    <row r="121" spans="1:20">
      <c r="A121" s="245">
        <v>42773.910534641203</v>
      </c>
      <c r="B121" t="s">
        <v>241</v>
      </c>
      <c r="C121">
        <v>1</v>
      </c>
      <c r="D121" t="s">
        <v>29</v>
      </c>
      <c r="E121" t="s">
        <v>29</v>
      </c>
      <c r="F121" t="s">
        <v>167</v>
      </c>
      <c r="G121" t="s">
        <v>168</v>
      </c>
      <c r="H121" t="s">
        <v>184</v>
      </c>
      <c r="I121" t="s">
        <v>184</v>
      </c>
      <c r="J121" t="s">
        <v>168</v>
      </c>
      <c r="K121" t="s">
        <v>170</v>
      </c>
      <c r="L121" t="s">
        <v>168</v>
      </c>
      <c r="M121" t="s">
        <v>168</v>
      </c>
      <c r="N121" t="s">
        <v>168</v>
      </c>
      <c r="O121" t="s">
        <v>168</v>
      </c>
      <c r="P121" t="s">
        <v>168</v>
      </c>
      <c r="Q121" t="s">
        <v>168</v>
      </c>
      <c r="R121" t="s">
        <v>168</v>
      </c>
      <c r="S121">
        <v>49.399932999999997</v>
      </c>
      <c r="T121">
        <v>0</v>
      </c>
    </row>
    <row r="122" spans="1:20">
      <c r="A122" s="245">
        <v>42773.910534641203</v>
      </c>
      <c r="B122" t="s">
        <v>241</v>
      </c>
      <c r="C122">
        <v>1</v>
      </c>
      <c r="D122" t="s">
        <v>29</v>
      </c>
      <c r="E122" t="s">
        <v>29</v>
      </c>
      <c r="F122" t="s">
        <v>171</v>
      </c>
      <c r="G122" t="s">
        <v>168</v>
      </c>
      <c r="H122" t="s">
        <v>184</v>
      </c>
      <c r="I122" t="s">
        <v>184</v>
      </c>
      <c r="J122" t="s">
        <v>168</v>
      </c>
      <c r="K122" t="s">
        <v>168</v>
      </c>
      <c r="L122" t="s">
        <v>168</v>
      </c>
      <c r="M122" t="s">
        <v>168</v>
      </c>
      <c r="N122" t="s">
        <v>168</v>
      </c>
      <c r="O122" t="s">
        <v>168</v>
      </c>
      <c r="P122" t="s">
        <v>168</v>
      </c>
      <c r="Q122" t="s">
        <v>168</v>
      </c>
      <c r="R122" t="s">
        <v>168</v>
      </c>
      <c r="S122">
        <v>1074.2052730000501</v>
      </c>
      <c r="T122">
        <v>0</v>
      </c>
    </row>
    <row r="123" spans="1:20">
      <c r="A123" s="245">
        <v>42773.910534641203</v>
      </c>
      <c r="B123" t="s">
        <v>241</v>
      </c>
      <c r="C123">
        <v>1</v>
      </c>
      <c r="D123" t="s">
        <v>29</v>
      </c>
      <c r="E123" t="s">
        <v>29</v>
      </c>
      <c r="F123" t="s">
        <v>171</v>
      </c>
      <c r="G123" t="s">
        <v>168</v>
      </c>
      <c r="H123" t="s">
        <v>184</v>
      </c>
      <c r="I123" t="s">
        <v>184</v>
      </c>
      <c r="J123" t="s">
        <v>168</v>
      </c>
      <c r="K123" t="s">
        <v>168</v>
      </c>
      <c r="L123" t="s">
        <v>168</v>
      </c>
      <c r="M123" t="s">
        <v>168</v>
      </c>
      <c r="N123" t="s">
        <v>168</v>
      </c>
      <c r="O123" t="s">
        <v>168</v>
      </c>
      <c r="P123" t="s">
        <v>168</v>
      </c>
      <c r="Q123" t="s">
        <v>168</v>
      </c>
      <c r="R123" t="s">
        <v>170</v>
      </c>
      <c r="S123">
        <v>56.5332620000002</v>
      </c>
      <c r="T123">
        <v>0</v>
      </c>
    </row>
    <row r="124" spans="1:20">
      <c r="A124" s="245">
        <v>42773.910534641203</v>
      </c>
      <c r="B124" t="s">
        <v>241</v>
      </c>
      <c r="C124">
        <v>1</v>
      </c>
      <c r="D124" t="s">
        <v>29</v>
      </c>
      <c r="E124" t="s">
        <v>29</v>
      </c>
      <c r="F124" t="s">
        <v>171</v>
      </c>
      <c r="G124" t="s">
        <v>168</v>
      </c>
      <c r="H124" t="s">
        <v>184</v>
      </c>
      <c r="I124" t="s">
        <v>184</v>
      </c>
      <c r="J124" t="s">
        <v>168</v>
      </c>
      <c r="K124" t="s">
        <v>168</v>
      </c>
      <c r="L124" t="s">
        <v>168</v>
      </c>
      <c r="M124" t="s">
        <v>168</v>
      </c>
      <c r="N124" t="s">
        <v>168</v>
      </c>
      <c r="O124" t="s">
        <v>168</v>
      </c>
      <c r="P124" t="s">
        <v>168</v>
      </c>
      <c r="Q124" t="s">
        <v>170</v>
      </c>
      <c r="R124" t="s">
        <v>168</v>
      </c>
      <c r="S124">
        <v>9.1799870000000006</v>
      </c>
      <c r="T124">
        <v>0</v>
      </c>
    </row>
    <row r="125" spans="1:20">
      <c r="A125" s="245">
        <v>42773.910534641203</v>
      </c>
      <c r="B125" t="s">
        <v>241</v>
      </c>
      <c r="C125">
        <v>1</v>
      </c>
      <c r="D125" t="s">
        <v>29</v>
      </c>
      <c r="E125" t="s">
        <v>29</v>
      </c>
      <c r="F125" t="s">
        <v>171</v>
      </c>
      <c r="G125" t="s">
        <v>168</v>
      </c>
      <c r="H125" t="s">
        <v>184</v>
      </c>
      <c r="I125" t="s">
        <v>184</v>
      </c>
      <c r="J125" t="s">
        <v>168</v>
      </c>
      <c r="K125" t="s">
        <v>168</v>
      </c>
      <c r="L125" t="s">
        <v>168</v>
      </c>
      <c r="M125" t="s">
        <v>168</v>
      </c>
      <c r="N125" t="s">
        <v>170</v>
      </c>
      <c r="O125" t="s">
        <v>168</v>
      </c>
      <c r="P125" t="s">
        <v>168</v>
      </c>
      <c r="Q125" t="s">
        <v>168</v>
      </c>
      <c r="R125" t="s">
        <v>168</v>
      </c>
      <c r="S125">
        <v>19.333310000000001</v>
      </c>
      <c r="T125">
        <v>0</v>
      </c>
    </row>
    <row r="126" spans="1:20">
      <c r="A126" s="245">
        <v>42773.910534641203</v>
      </c>
      <c r="B126" t="s">
        <v>241</v>
      </c>
      <c r="C126">
        <v>1</v>
      </c>
      <c r="D126" t="s">
        <v>29</v>
      </c>
      <c r="E126" t="s">
        <v>29</v>
      </c>
      <c r="F126" t="s">
        <v>171</v>
      </c>
      <c r="G126" t="s">
        <v>168</v>
      </c>
      <c r="H126" t="s">
        <v>184</v>
      </c>
      <c r="I126" t="s">
        <v>184</v>
      </c>
      <c r="J126" t="s">
        <v>168</v>
      </c>
      <c r="K126" t="s">
        <v>168</v>
      </c>
      <c r="L126" t="s">
        <v>168</v>
      </c>
      <c r="M126" t="s">
        <v>170</v>
      </c>
      <c r="N126" t="s">
        <v>168</v>
      </c>
      <c r="O126" t="s">
        <v>168</v>
      </c>
      <c r="P126" t="s">
        <v>168</v>
      </c>
      <c r="Q126" t="s">
        <v>168</v>
      </c>
      <c r="R126" t="s">
        <v>168</v>
      </c>
      <c r="S126">
        <v>17.599979999999999</v>
      </c>
      <c r="T126">
        <v>0</v>
      </c>
    </row>
    <row r="127" spans="1:20">
      <c r="A127" s="245">
        <v>42773.910534641203</v>
      </c>
      <c r="B127" t="s">
        <v>241</v>
      </c>
      <c r="C127">
        <v>1</v>
      </c>
      <c r="D127" t="s">
        <v>29</v>
      </c>
      <c r="E127" t="s">
        <v>29</v>
      </c>
      <c r="F127" t="s">
        <v>171</v>
      </c>
      <c r="G127" t="s">
        <v>168</v>
      </c>
      <c r="H127" t="s">
        <v>184</v>
      </c>
      <c r="I127" t="s">
        <v>184</v>
      </c>
      <c r="J127" t="s">
        <v>168</v>
      </c>
      <c r="K127" t="s">
        <v>168</v>
      </c>
      <c r="L127" t="s">
        <v>168</v>
      </c>
      <c r="M127" t="s">
        <v>170</v>
      </c>
      <c r="N127" t="s">
        <v>168</v>
      </c>
      <c r="O127" t="s">
        <v>168</v>
      </c>
      <c r="P127" t="s">
        <v>168</v>
      </c>
      <c r="Q127" t="s">
        <v>168</v>
      </c>
      <c r="R127" t="s">
        <v>170</v>
      </c>
      <c r="S127">
        <v>2.3466640000000001</v>
      </c>
      <c r="T127">
        <v>0</v>
      </c>
    </row>
    <row r="128" spans="1:20">
      <c r="A128" s="245">
        <v>42773.910534641203</v>
      </c>
      <c r="B128" t="s">
        <v>241</v>
      </c>
      <c r="C128">
        <v>1</v>
      </c>
      <c r="D128" t="s">
        <v>29</v>
      </c>
      <c r="E128" t="s">
        <v>29</v>
      </c>
      <c r="F128" t="s">
        <v>171</v>
      </c>
      <c r="G128" t="s">
        <v>168</v>
      </c>
      <c r="H128" t="s">
        <v>184</v>
      </c>
      <c r="I128" t="s">
        <v>184</v>
      </c>
      <c r="J128" t="s">
        <v>168</v>
      </c>
      <c r="K128" t="s">
        <v>168</v>
      </c>
      <c r="L128" t="s">
        <v>168</v>
      </c>
      <c r="M128" t="s">
        <v>170</v>
      </c>
      <c r="N128" t="s">
        <v>168</v>
      </c>
      <c r="O128" t="s">
        <v>168</v>
      </c>
      <c r="P128" t="s">
        <v>168</v>
      </c>
      <c r="Q128" t="s">
        <v>170</v>
      </c>
      <c r="R128" t="s">
        <v>168</v>
      </c>
      <c r="S128">
        <v>1.173332</v>
      </c>
      <c r="T128">
        <v>0</v>
      </c>
    </row>
    <row r="129" spans="1:20">
      <c r="A129" s="245">
        <v>42773.910534641203</v>
      </c>
      <c r="B129" t="s">
        <v>241</v>
      </c>
      <c r="C129">
        <v>1</v>
      </c>
      <c r="D129" t="s">
        <v>29</v>
      </c>
      <c r="E129" t="s">
        <v>29</v>
      </c>
      <c r="F129" t="s">
        <v>171</v>
      </c>
      <c r="G129" t="s">
        <v>168</v>
      </c>
      <c r="H129" t="s">
        <v>184</v>
      </c>
      <c r="I129" t="s">
        <v>184</v>
      </c>
      <c r="J129" t="s">
        <v>168</v>
      </c>
      <c r="K129" t="s">
        <v>168</v>
      </c>
      <c r="L129" t="s">
        <v>170</v>
      </c>
      <c r="M129" t="s">
        <v>168</v>
      </c>
      <c r="N129" t="s">
        <v>168</v>
      </c>
      <c r="O129" t="s">
        <v>168</v>
      </c>
      <c r="P129" t="s">
        <v>168</v>
      </c>
      <c r="Q129" t="s">
        <v>168</v>
      </c>
      <c r="R129" t="s">
        <v>168</v>
      </c>
      <c r="S129">
        <v>884.57245400003399</v>
      </c>
      <c r="T129">
        <v>0</v>
      </c>
    </row>
    <row r="130" spans="1:20">
      <c r="A130" s="245">
        <v>42773.910534641203</v>
      </c>
      <c r="B130" t="s">
        <v>241</v>
      </c>
      <c r="C130">
        <v>1</v>
      </c>
      <c r="D130" t="s">
        <v>29</v>
      </c>
      <c r="E130" t="s">
        <v>29</v>
      </c>
      <c r="F130" t="s">
        <v>171</v>
      </c>
      <c r="G130" t="s">
        <v>168</v>
      </c>
      <c r="H130" t="s">
        <v>184</v>
      </c>
      <c r="I130" t="s">
        <v>184</v>
      </c>
      <c r="J130" t="s">
        <v>168</v>
      </c>
      <c r="K130" t="s">
        <v>168</v>
      </c>
      <c r="L130" t="s">
        <v>170</v>
      </c>
      <c r="M130" t="s">
        <v>168</v>
      </c>
      <c r="N130" t="s">
        <v>168</v>
      </c>
      <c r="O130" t="s">
        <v>168</v>
      </c>
      <c r="P130" t="s">
        <v>168</v>
      </c>
      <c r="Q130" t="s">
        <v>168</v>
      </c>
      <c r="R130" t="s">
        <v>170</v>
      </c>
      <c r="S130">
        <v>43.2399610000001</v>
      </c>
      <c r="T130">
        <v>0</v>
      </c>
    </row>
    <row r="131" spans="1:20">
      <c r="A131" s="245">
        <v>42773.910534641203</v>
      </c>
      <c r="B131" t="s">
        <v>241</v>
      </c>
      <c r="C131">
        <v>1</v>
      </c>
      <c r="D131" t="s">
        <v>29</v>
      </c>
      <c r="E131" t="s">
        <v>29</v>
      </c>
      <c r="F131" t="s">
        <v>171</v>
      </c>
      <c r="G131" t="s">
        <v>168</v>
      </c>
      <c r="H131" t="s">
        <v>184</v>
      </c>
      <c r="I131" t="s">
        <v>184</v>
      </c>
      <c r="J131" t="s">
        <v>168</v>
      </c>
      <c r="K131" t="s">
        <v>168</v>
      </c>
      <c r="L131" t="s">
        <v>170</v>
      </c>
      <c r="M131" t="s">
        <v>168</v>
      </c>
      <c r="N131" t="s">
        <v>168</v>
      </c>
      <c r="O131" t="s">
        <v>168</v>
      </c>
      <c r="P131" t="s">
        <v>168</v>
      </c>
      <c r="Q131" t="s">
        <v>170</v>
      </c>
      <c r="R131" t="s">
        <v>168</v>
      </c>
      <c r="S131">
        <v>5.726661</v>
      </c>
      <c r="T131">
        <v>0</v>
      </c>
    </row>
    <row r="132" spans="1:20">
      <c r="A132" s="245">
        <v>42773.910534641203</v>
      </c>
      <c r="B132" t="s">
        <v>241</v>
      </c>
      <c r="C132">
        <v>1</v>
      </c>
      <c r="D132" t="s">
        <v>29</v>
      </c>
      <c r="E132" t="s">
        <v>29</v>
      </c>
      <c r="F132" t="s">
        <v>171</v>
      </c>
      <c r="G132" t="s">
        <v>168</v>
      </c>
      <c r="H132" t="s">
        <v>184</v>
      </c>
      <c r="I132" t="s">
        <v>184</v>
      </c>
      <c r="J132" t="s">
        <v>168</v>
      </c>
      <c r="K132" t="s">
        <v>168</v>
      </c>
      <c r="L132" t="s">
        <v>170</v>
      </c>
      <c r="M132" t="s">
        <v>168</v>
      </c>
      <c r="N132" t="s">
        <v>170</v>
      </c>
      <c r="O132" t="s">
        <v>168</v>
      </c>
      <c r="P132" t="s">
        <v>168</v>
      </c>
      <c r="Q132" t="s">
        <v>168</v>
      </c>
      <c r="R132" t="s">
        <v>168</v>
      </c>
      <c r="S132">
        <v>6.7999929999999997</v>
      </c>
      <c r="T132">
        <v>0</v>
      </c>
    </row>
    <row r="133" spans="1:20">
      <c r="A133" s="245">
        <v>42773.910534641203</v>
      </c>
      <c r="B133" t="s">
        <v>241</v>
      </c>
      <c r="C133">
        <v>1</v>
      </c>
      <c r="D133" t="s">
        <v>29</v>
      </c>
      <c r="E133" t="s">
        <v>29</v>
      </c>
      <c r="F133" t="s">
        <v>171</v>
      </c>
      <c r="G133" t="s">
        <v>168</v>
      </c>
      <c r="H133" t="s">
        <v>184</v>
      </c>
      <c r="I133" t="s">
        <v>184</v>
      </c>
      <c r="J133" t="s">
        <v>170</v>
      </c>
      <c r="K133" t="s">
        <v>168</v>
      </c>
      <c r="L133" t="s">
        <v>168</v>
      </c>
      <c r="M133" t="s">
        <v>168</v>
      </c>
      <c r="N133" t="s">
        <v>168</v>
      </c>
      <c r="O133" t="s">
        <v>168</v>
      </c>
      <c r="P133" t="s">
        <v>168</v>
      </c>
      <c r="Q133" t="s">
        <v>168</v>
      </c>
      <c r="R133" t="s">
        <v>168</v>
      </c>
      <c r="S133">
        <v>289.666427</v>
      </c>
      <c r="T133">
        <v>0</v>
      </c>
    </row>
    <row r="134" spans="1:20">
      <c r="A134" s="245">
        <v>42773.910534641203</v>
      </c>
      <c r="B134" t="s">
        <v>241</v>
      </c>
      <c r="C134">
        <v>1</v>
      </c>
      <c r="D134" t="s">
        <v>29</v>
      </c>
      <c r="E134" t="s">
        <v>29</v>
      </c>
      <c r="F134" t="s">
        <v>171</v>
      </c>
      <c r="G134" t="s">
        <v>168</v>
      </c>
      <c r="H134" t="s">
        <v>184</v>
      </c>
      <c r="I134" t="s">
        <v>184</v>
      </c>
      <c r="J134" t="s">
        <v>170</v>
      </c>
      <c r="K134" t="s">
        <v>168</v>
      </c>
      <c r="L134" t="s">
        <v>168</v>
      </c>
      <c r="M134" t="s">
        <v>168</v>
      </c>
      <c r="N134" t="s">
        <v>168</v>
      </c>
      <c r="O134" t="s">
        <v>168</v>
      </c>
      <c r="P134" t="s">
        <v>168</v>
      </c>
      <c r="Q134" t="s">
        <v>168</v>
      </c>
      <c r="R134" t="s">
        <v>170</v>
      </c>
      <c r="S134">
        <v>4.3999949999999997</v>
      </c>
      <c r="T134">
        <v>0</v>
      </c>
    </row>
    <row r="135" spans="1:20">
      <c r="A135" s="245">
        <v>42773.910534641203</v>
      </c>
      <c r="B135" t="s">
        <v>241</v>
      </c>
      <c r="C135">
        <v>1</v>
      </c>
      <c r="D135" t="s">
        <v>29</v>
      </c>
      <c r="E135" t="s">
        <v>29</v>
      </c>
      <c r="F135" t="s">
        <v>171</v>
      </c>
      <c r="G135" t="s">
        <v>168</v>
      </c>
      <c r="H135" t="s">
        <v>184</v>
      </c>
      <c r="I135" t="s">
        <v>184</v>
      </c>
      <c r="J135" t="s">
        <v>170</v>
      </c>
      <c r="K135" t="s">
        <v>168</v>
      </c>
      <c r="L135" t="s">
        <v>168</v>
      </c>
      <c r="M135" t="s">
        <v>168</v>
      </c>
      <c r="N135" t="s">
        <v>168</v>
      </c>
      <c r="O135" t="s">
        <v>168</v>
      </c>
      <c r="P135" t="s">
        <v>168</v>
      </c>
      <c r="Q135" t="s">
        <v>170</v>
      </c>
      <c r="R135" t="s">
        <v>168</v>
      </c>
      <c r="S135">
        <v>12.066656</v>
      </c>
      <c r="T135">
        <v>0</v>
      </c>
    </row>
    <row r="136" spans="1:20">
      <c r="A136" s="245">
        <v>42773.910534641203</v>
      </c>
      <c r="B136" t="s">
        <v>241</v>
      </c>
      <c r="C136">
        <v>1</v>
      </c>
      <c r="D136" t="s">
        <v>29</v>
      </c>
      <c r="E136" t="s">
        <v>29</v>
      </c>
      <c r="F136" t="s">
        <v>171</v>
      </c>
      <c r="G136" t="s">
        <v>170</v>
      </c>
      <c r="H136" t="s">
        <v>184</v>
      </c>
      <c r="I136" t="s">
        <v>184</v>
      </c>
      <c r="J136" t="s">
        <v>168</v>
      </c>
      <c r="K136" t="s">
        <v>168</v>
      </c>
      <c r="L136" t="s">
        <v>168</v>
      </c>
      <c r="M136" t="s">
        <v>168</v>
      </c>
      <c r="N136" t="s">
        <v>168</v>
      </c>
      <c r="O136" t="s">
        <v>168</v>
      </c>
      <c r="P136" t="s">
        <v>168</v>
      </c>
      <c r="Q136" t="s">
        <v>168</v>
      </c>
      <c r="R136" t="s">
        <v>168</v>
      </c>
      <c r="S136">
        <v>6.6666000000000003E-2</v>
      </c>
      <c r="T136">
        <v>0</v>
      </c>
    </row>
    <row r="137" spans="1:20">
      <c r="A137" s="245">
        <v>42773.910534641203</v>
      </c>
      <c r="B137" t="s">
        <v>241</v>
      </c>
      <c r="C137">
        <v>1</v>
      </c>
      <c r="D137" t="s">
        <v>29</v>
      </c>
      <c r="E137" t="s">
        <v>29</v>
      </c>
      <c r="F137" t="s">
        <v>171</v>
      </c>
      <c r="G137" t="s">
        <v>170</v>
      </c>
      <c r="H137" t="s">
        <v>184</v>
      </c>
      <c r="I137" t="s">
        <v>184</v>
      </c>
      <c r="J137" t="s">
        <v>168</v>
      </c>
      <c r="K137" t="s">
        <v>168</v>
      </c>
      <c r="L137" t="s">
        <v>170</v>
      </c>
      <c r="M137" t="s">
        <v>168</v>
      </c>
      <c r="N137" t="s">
        <v>168</v>
      </c>
      <c r="O137" t="s">
        <v>168</v>
      </c>
      <c r="P137" t="s">
        <v>168</v>
      </c>
      <c r="Q137" t="s">
        <v>168</v>
      </c>
      <c r="R137" t="s">
        <v>168</v>
      </c>
      <c r="S137">
        <v>0.8</v>
      </c>
      <c r="T137">
        <v>0</v>
      </c>
    </row>
    <row r="138" spans="1:20">
      <c r="A138" s="245">
        <v>42773.910534641203</v>
      </c>
      <c r="B138" t="s">
        <v>241</v>
      </c>
      <c r="C138">
        <v>1</v>
      </c>
      <c r="D138" t="s">
        <v>29</v>
      </c>
      <c r="E138" t="s">
        <v>29</v>
      </c>
      <c r="F138" t="s">
        <v>169</v>
      </c>
      <c r="G138" t="s">
        <v>168</v>
      </c>
      <c r="H138" t="s">
        <v>184</v>
      </c>
      <c r="I138" t="s">
        <v>184</v>
      </c>
      <c r="J138" t="s">
        <v>168</v>
      </c>
      <c r="K138" t="s">
        <v>168</v>
      </c>
      <c r="L138" t="s">
        <v>168</v>
      </c>
      <c r="M138" t="s">
        <v>168</v>
      </c>
      <c r="N138" t="s">
        <v>168</v>
      </c>
      <c r="O138" t="s">
        <v>168</v>
      </c>
      <c r="P138" t="s">
        <v>168</v>
      </c>
      <c r="Q138" t="s">
        <v>168</v>
      </c>
      <c r="R138" t="s">
        <v>168</v>
      </c>
      <c r="S138">
        <v>397.57216400000999</v>
      </c>
      <c r="T138">
        <v>0</v>
      </c>
    </row>
    <row r="139" spans="1:20">
      <c r="A139" s="245">
        <v>42773.910534641203</v>
      </c>
      <c r="B139" t="s">
        <v>241</v>
      </c>
      <c r="C139">
        <v>1</v>
      </c>
      <c r="D139" t="s">
        <v>29</v>
      </c>
      <c r="E139" t="s">
        <v>29</v>
      </c>
      <c r="F139" t="s">
        <v>169</v>
      </c>
      <c r="G139" t="s">
        <v>168</v>
      </c>
      <c r="H139" t="s">
        <v>184</v>
      </c>
      <c r="I139" t="s">
        <v>184</v>
      </c>
      <c r="J139" t="s">
        <v>168</v>
      </c>
      <c r="K139" t="s">
        <v>168</v>
      </c>
      <c r="L139" t="s">
        <v>168</v>
      </c>
      <c r="M139" t="s">
        <v>168</v>
      </c>
      <c r="N139" t="s">
        <v>170</v>
      </c>
      <c r="O139" t="s">
        <v>168</v>
      </c>
      <c r="P139" t="s">
        <v>168</v>
      </c>
      <c r="Q139" t="s">
        <v>168</v>
      </c>
      <c r="R139" t="s">
        <v>168</v>
      </c>
      <c r="S139">
        <v>0.22666600000000001</v>
      </c>
      <c r="T139">
        <v>0</v>
      </c>
    </row>
    <row r="140" spans="1:20">
      <c r="A140" s="245">
        <v>42773.910534641203</v>
      </c>
      <c r="B140" t="s">
        <v>241</v>
      </c>
      <c r="C140">
        <v>1</v>
      </c>
      <c r="D140" t="s">
        <v>28</v>
      </c>
      <c r="E140" t="s">
        <v>28</v>
      </c>
      <c r="F140" t="s">
        <v>167</v>
      </c>
      <c r="G140" t="s">
        <v>168</v>
      </c>
      <c r="H140" t="s">
        <v>184</v>
      </c>
      <c r="I140" t="s">
        <v>184</v>
      </c>
      <c r="J140" t="s">
        <v>168</v>
      </c>
      <c r="K140" t="s">
        <v>168</v>
      </c>
      <c r="L140" t="s">
        <v>168</v>
      </c>
      <c r="M140" t="s">
        <v>168</v>
      </c>
      <c r="N140" t="s">
        <v>168</v>
      </c>
      <c r="O140" t="s">
        <v>168</v>
      </c>
      <c r="P140" t="s">
        <v>168</v>
      </c>
      <c r="Q140" t="s">
        <v>168</v>
      </c>
      <c r="R140" t="s">
        <v>168</v>
      </c>
      <c r="S140">
        <v>8.5333269999999999</v>
      </c>
      <c r="T140">
        <v>0</v>
      </c>
    </row>
    <row r="141" spans="1:20">
      <c r="A141" s="245">
        <v>42773.910534641203</v>
      </c>
      <c r="B141" t="s">
        <v>241</v>
      </c>
      <c r="C141">
        <v>1</v>
      </c>
      <c r="D141" t="s">
        <v>28</v>
      </c>
      <c r="E141" t="s">
        <v>28</v>
      </c>
      <c r="F141" t="s">
        <v>167</v>
      </c>
      <c r="G141" t="s">
        <v>168</v>
      </c>
      <c r="H141" t="s">
        <v>184</v>
      </c>
      <c r="I141" t="s">
        <v>184</v>
      </c>
      <c r="J141" t="s">
        <v>168</v>
      </c>
      <c r="K141" t="s">
        <v>168</v>
      </c>
      <c r="L141" t="s">
        <v>168</v>
      </c>
      <c r="M141" t="s">
        <v>168</v>
      </c>
      <c r="N141" t="s">
        <v>170</v>
      </c>
      <c r="O141" t="s">
        <v>168</v>
      </c>
      <c r="P141" t="s">
        <v>168</v>
      </c>
      <c r="Q141" t="s">
        <v>168</v>
      </c>
      <c r="R141" t="s">
        <v>168</v>
      </c>
      <c r="S141">
        <v>1.3333299999999999</v>
      </c>
      <c r="T141">
        <v>0</v>
      </c>
    </row>
    <row r="142" spans="1:20">
      <c r="A142" s="245">
        <v>42773.910534641203</v>
      </c>
      <c r="B142" t="s">
        <v>241</v>
      </c>
      <c r="C142">
        <v>1</v>
      </c>
      <c r="D142" t="s">
        <v>28</v>
      </c>
      <c r="E142" t="s">
        <v>28</v>
      </c>
      <c r="F142" t="s">
        <v>171</v>
      </c>
      <c r="G142" t="s">
        <v>168</v>
      </c>
      <c r="H142" t="s">
        <v>184</v>
      </c>
      <c r="I142" t="s">
        <v>184</v>
      </c>
      <c r="J142" t="s">
        <v>168</v>
      </c>
      <c r="K142" t="s">
        <v>168</v>
      </c>
      <c r="L142" t="s">
        <v>168</v>
      </c>
      <c r="M142" t="s">
        <v>168</v>
      </c>
      <c r="N142" t="s">
        <v>168</v>
      </c>
      <c r="O142" t="s">
        <v>168</v>
      </c>
      <c r="P142" t="s">
        <v>168</v>
      </c>
      <c r="Q142" t="s">
        <v>168</v>
      </c>
      <c r="R142" t="s">
        <v>168</v>
      </c>
      <c r="S142">
        <v>1347.9916020000501</v>
      </c>
      <c r="T142">
        <v>0</v>
      </c>
    </row>
    <row r="143" spans="1:20">
      <c r="A143" s="245">
        <v>42773.910534641203</v>
      </c>
      <c r="B143" t="s">
        <v>241</v>
      </c>
      <c r="C143">
        <v>1</v>
      </c>
      <c r="D143" t="s">
        <v>28</v>
      </c>
      <c r="E143" t="s">
        <v>28</v>
      </c>
      <c r="F143" t="s">
        <v>171</v>
      </c>
      <c r="G143" t="s">
        <v>168</v>
      </c>
      <c r="H143" t="s">
        <v>184</v>
      </c>
      <c r="I143" t="s">
        <v>184</v>
      </c>
      <c r="J143" t="s">
        <v>168</v>
      </c>
      <c r="K143" t="s">
        <v>168</v>
      </c>
      <c r="L143" t="s">
        <v>168</v>
      </c>
      <c r="M143" t="s">
        <v>168</v>
      </c>
      <c r="N143" t="s">
        <v>168</v>
      </c>
      <c r="O143" t="s">
        <v>168</v>
      </c>
      <c r="P143" t="s">
        <v>168</v>
      </c>
      <c r="Q143" t="s">
        <v>168</v>
      </c>
      <c r="R143" t="s">
        <v>170</v>
      </c>
      <c r="S143">
        <v>135.33315300000001</v>
      </c>
      <c r="T143">
        <v>0</v>
      </c>
    </row>
    <row r="144" spans="1:20">
      <c r="A144" s="245">
        <v>42773.910534641203</v>
      </c>
      <c r="B144" t="s">
        <v>241</v>
      </c>
      <c r="C144">
        <v>1</v>
      </c>
      <c r="D144" t="s">
        <v>28</v>
      </c>
      <c r="E144" t="s">
        <v>28</v>
      </c>
      <c r="F144" t="s">
        <v>171</v>
      </c>
      <c r="G144" t="s">
        <v>168</v>
      </c>
      <c r="H144" t="s">
        <v>184</v>
      </c>
      <c r="I144" t="s">
        <v>184</v>
      </c>
      <c r="J144" t="s">
        <v>168</v>
      </c>
      <c r="K144" t="s">
        <v>168</v>
      </c>
      <c r="L144" t="s">
        <v>168</v>
      </c>
      <c r="M144" t="s">
        <v>168</v>
      </c>
      <c r="N144" t="s">
        <v>168</v>
      </c>
      <c r="O144" t="s">
        <v>168</v>
      </c>
      <c r="P144" t="s">
        <v>168</v>
      </c>
      <c r="Q144" t="s">
        <v>170</v>
      </c>
      <c r="R144" t="s">
        <v>168</v>
      </c>
      <c r="S144">
        <v>27.266638</v>
      </c>
      <c r="T144">
        <v>0</v>
      </c>
    </row>
    <row r="145" spans="1:20">
      <c r="A145" s="245">
        <v>42773.910534641203</v>
      </c>
      <c r="B145" t="s">
        <v>241</v>
      </c>
      <c r="C145">
        <v>1</v>
      </c>
      <c r="D145" t="s">
        <v>28</v>
      </c>
      <c r="E145" t="s">
        <v>28</v>
      </c>
      <c r="F145" t="s">
        <v>171</v>
      </c>
      <c r="G145" t="s">
        <v>168</v>
      </c>
      <c r="H145" t="s">
        <v>184</v>
      </c>
      <c r="I145" t="s">
        <v>184</v>
      </c>
      <c r="J145" t="s">
        <v>168</v>
      </c>
      <c r="K145" t="s">
        <v>168</v>
      </c>
      <c r="L145" t="s">
        <v>168</v>
      </c>
      <c r="M145" t="s">
        <v>168</v>
      </c>
      <c r="N145" t="s">
        <v>170</v>
      </c>
      <c r="O145" t="s">
        <v>168</v>
      </c>
      <c r="P145" t="s">
        <v>168</v>
      </c>
      <c r="Q145" t="s">
        <v>168</v>
      </c>
      <c r="R145" t="s">
        <v>168</v>
      </c>
      <c r="S145">
        <v>20.599966999999999</v>
      </c>
      <c r="T145">
        <v>0</v>
      </c>
    </row>
    <row r="146" spans="1:20">
      <c r="A146" s="245">
        <v>42773.910534641203</v>
      </c>
      <c r="B146" t="s">
        <v>241</v>
      </c>
      <c r="C146">
        <v>1</v>
      </c>
      <c r="D146" t="s">
        <v>28</v>
      </c>
      <c r="E146" t="s">
        <v>28</v>
      </c>
      <c r="F146" t="s">
        <v>171</v>
      </c>
      <c r="G146" t="s">
        <v>168</v>
      </c>
      <c r="H146" t="s">
        <v>184</v>
      </c>
      <c r="I146" t="s">
        <v>184</v>
      </c>
      <c r="J146" t="s">
        <v>168</v>
      </c>
      <c r="K146" t="s">
        <v>168</v>
      </c>
      <c r="L146" t="s">
        <v>168</v>
      </c>
      <c r="M146" t="s">
        <v>170</v>
      </c>
      <c r="N146" t="s">
        <v>168</v>
      </c>
      <c r="O146" t="s">
        <v>168</v>
      </c>
      <c r="P146" t="s">
        <v>168</v>
      </c>
      <c r="Q146" t="s">
        <v>168</v>
      </c>
      <c r="R146" t="s">
        <v>168</v>
      </c>
      <c r="S146">
        <v>18.85331</v>
      </c>
      <c r="T146">
        <v>0</v>
      </c>
    </row>
    <row r="147" spans="1:20">
      <c r="A147" s="245">
        <v>42773.910534641203</v>
      </c>
      <c r="B147" t="s">
        <v>241</v>
      </c>
      <c r="C147">
        <v>1</v>
      </c>
      <c r="D147" t="s">
        <v>28</v>
      </c>
      <c r="E147" t="s">
        <v>28</v>
      </c>
      <c r="F147" t="s">
        <v>171</v>
      </c>
      <c r="G147" t="s">
        <v>168</v>
      </c>
      <c r="H147" t="s">
        <v>184</v>
      </c>
      <c r="I147" t="s">
        <v>184</v>
      </c>
      <c r="J147" t="s">
        <v>168</v>
      </c>
      <c r="K147" t="s">
        <v>168</v>
      </c>
      <c r="L147" t="s">
        <v>168</v>
      </c>
      <c r="M147" t="s">
        <v>170</v>
      </c>
      <c r="N147" t="s">
        <v>168</v>
      </c>
      <c r="O147" t="s">
        <v>168</v>
      </c>
      <c r="P147" t="s">
        <v>168</v>
      </c>
      <c r="Q147" t="s">
        <v>168</v>
      </c>
      <c r="R147" t="s">
        <v>170</v>
      </c>
      <c r="S147">
        <v>5.7466600000000003</v>
      </c>
      <c r="T147">
        <v>0</v>
      </c>
    </row>
    <row r="148" spans="1:20">
      <c r="A148" s="245">
        <v>42773.910534641203</v>
      </c>
      <c r="B148" t="s">
        <v>241</v>
      </c>
      <c r="C148">
        <v>1</v>
      </c>
      <c r="D148" t="s">
        <v>28</v>
      </c>
      <c r="E148" t="s">
        <v>28</v>
      </c>
      <c r="F148" t="s">
        <v>171</v>
      </c>
      <c r="G148" t="s">
        <v>168</v>
      </c>
      <c r="H148" t="s">
        <v>184</v>
      </c>
      <c r="I148" t="s">
        <v>184</v>
      </c>
      <c r="J148" t="s">
        <v>168</v>
      </c>
      <c r="K148" t="s">
        <v>168</v>
      </c>
      <c r="L148" t="s">
        <v>168</v>
      </c>
      <c r="M148" t="s">
        <v>170</v>
      </c>
      <c r="N148" t="s">
        <v>168</v>
      </c>
      <c r="O148" t="s">
        <v>168</v>
      </c>
      <c r="P148" t="s">
        <v>168</v>
      </c>
      <c r="Q148" t="s">
        <v>170</v>
      </c>
      <c r="R148" t="s">
        <v>168</v>
      </c>
      <c r="S148">
        <v>4.453328</v>
      </c>
      <c r="T148">
        <v>0</v>
      </c>
    </row>
    <row r="149" spans="1:20">
      <c r="A149" s="245">
        <v>42773.910534641203</v>
      </c>
      <c r="B149" t="s">
        <v>241</v>
      </c>
      <c r="C149">
        <v>1</v>
      </c>
      <c r="D149" t="s">
        <v>28</v>
      </c>
      <c r="E149" t="s">
        <v>28</v>
      </c>
      <c r="F149" t="s">
        <v>171</v>
      </c>
      <c r="G149" t="s">
        <v>168</v>
      </c>
      <c r="H149" t="s">
        <v>184</v>
      </c>
      <c r="I149" t="s">
        <v>184</v>
      </c>
      <c r="J149" t="s">
        <v>168</v>
      </c>
      <c r="K149" t="s">
        <v>168</v>
      </c>
      <c r="L149" t="s">
        <v>170</v>
      </c>
      <c r="M149" t="s">
        <v>168</v>
      </c>
      <c r="N149" t="s">
        <v>168</v>
      </c>
      <c r="O149" t="s">
        <v>168</v>
      </c>
      <c r="P149" t="s">
        <v>168</v>
      </c>
      <c r="Q149" t="s">
        <v>168</v>
      </c>
      <c r="R149" t="s">
        <v>168</v>
      </c>
      <c r="S149">
        <v>647.59931500000005</v>
      </c>
      <c r="T149">
        <v>0</v>
      </c>
    </row>
    <row r="150" spans="1:20">
      <c r="A150" s="245">
        <v>42773.910534641203</v>
      </c>
      <c r="B150" t="s">
        <v>241</v>
      </c>
      <c r="C150">
        <v>1</v>
      </c>
      <c r="D150" t="s">
        <v>28</v>
      </c>
      <c r="E150" t="s">
        <v>28</v>
      </c>
      <c r="F150" t="s">
        <v>171</v>
      </c>
      <c r="G150" t="s">
        <v>168</v>
      </c>
      <c r="H150" t="s">
        <v>184</v>
      </c>
      <c r="I150" t="s">
        <v>184</v>
      </c>
      <c r="J150" t="s">
        <v>168</v>
      </c>
      <c r="K150" t="s">
        <v>168</v>
      </c>
      <c r="L150" t="s">
        <v>170</v>
      </c>
      <c r="M150" t="s">
        <v>168</v>
      </c>
      <c r="N150" t="s">
        <v>168</v>
      </c>
      <c r="O150" t="s">
        <v>168</v>
      </c>
      <c r="P150" t="s">
        <v>168</v>
      </c>
      <c r="Q150" t="s">
        <v>168</v>
      </c>
      <c r="R150" t="s">
        <v>170</v>
      </c>
      <c r="S150">
        <v>77.133246000000199</v>
      </c>
      <c r="T150">
        <v>0</v>
      </c>
    </row>
    <row r="151" spans="1:20">
      <c r="A151" s="245">
        <v>42773.910534641203</v>
      </c>
      <c r="B151" t="s">
        <v>241</v>
      </c>
      <c r="C151">
        <v>1</v>
      </c>
      <c r="D151" t="s">
        <v>28</v>
      </c>
      <c r="E151" t="s">
        <v>28</v>
      </c>
      <c r="F151" t="s">
        <v>171</v>
      </c>
      <c r="G151" t="s">
        <v>168</v>
      </c>
      <c r="H151" t="s">
        <v>184</v>
      </c>
      <c r="I151" t="s">
        <v>184</v>
      </c>
      <c r="J151" t="s">
        <v>168</v>
      </c>
      <c r="K151" t="s">
        <v>168</v>
      </c>
      <c r="L151" t="s">
        <v>170</v>
      </c>
      <c r="M151" t="s">
        <v>168</v>
      </c>
      <c r="N151" t="s">
        <v>168</v>
      </c>
      <c r="O151" t="s">
        <v>168</v>
      </c>
      <c r="P151" t="s">
        <v>168</v>
      </c>
      <c r="Q151" t="s">
        <v>170</v>
      </c>
      <c r="R151" t="s">
        <v>168</v>
      </c>
      <c r="S151">
        <v>27.066635999999999</v>
      </c>
      <c r="T151">
        <v>0</v>
      </c>
    </row>
    <row r="152" spans="1:20">
      <c r="A152" s="245">
        <v>42773.910534641203</v>
      </c>
      <c r="B152" t="s">
        <v>241</v>
      </c>
      <c r="C152">
        <v>1</v>
      </c>
      <c r="D152" t="s">
        <v>28</v>
      </c>
      <c r="E152" t="s">
        <v>28</v>
      </c>
      <c r="F152" t="s">
        <v>171</v>
      </c>
      <c r="G152" t="s">
        <v>168</v>
      </c>
      <c r="H152" t="s">
        <v>184</v>
      </c>
      <c r="I152" t="s">
        <v>184</v>
      </c>
      <c r="J152" t="s">
        <v>168</v>
      </c>
      <c r="K152" t="s">
        <v>168</v>
      </c>
      <c r="L152" t="s">
        <v>170</v>
      </c>
      <c r="M152" t="s">
        <v>168</v>
      </c>
      <c r="N152" t="s">
        <v>170</v>
      </c>
      <c r="O152" t="s">
        <v>168</v>
      </c>
      <c r="P152" t="s">
        <v>168</v>
      </c>
      <c r="Q152" t="s">
        <v>168</v>
      </c>
      <c r="R152" t="s">
        <v>168</v>
      </c>
      <c r="S152">
        <v>0.99999899999999997</v>
      </c>
      <c r="T152">
        <v>0</v>
      </c>
    </row>
    <row r="153" spans="1:20">
      <c r="A153" s="245">
        <v>42773.910534641203</v>
      </c>
      <c r="B153" t="s">
        <v>241</v>
      </c>
      <c r="C153">
        <v>1</v>
      </c>
      <c r="D153" t="s">
        <v>28</v>
      </c>
      <c r="E153" t="s">
        <v>28</v>
      </c>
      <c r="F153" t="s">
        <v>171</v>
      </c>
      <c r="G153" t="s">
        <v>168</v>
      </c>
      <c r="H153" t="s">
        <v>184</v>
      </c>
      <c r="I153" t="s">
        <v>184</v>
      </c>
      <c r="J153" t="s">
        <v>170</v>
      </c>
      <c r="K153" t="s">
        <v>168</v>
      </c>
      <c r="L153" t="s">
        <v>168</v>
      </c>
      <c r="M153" t="s">
        <v>168</v>
      </c>
      <c r="N153" t="s">
        <v>168</v>
      </c>
      <c r="O153" t="s">
        <v>168</v>
      </c>
      <c r="P153" t="s">
        <v>168</v>
      </c>
      <c r="Q153" t="s">
        <v>168</v>
      </c>
      <c r="R153" t="s">
        <v>168</v>
      </c>
      <c r="S153">
        <v>136.06651600000001</v>
      </c>
      <c r="T153">
        <v>0</v>
      </c>
    </row>
    <row r="154" spans="1:20">
      <c r="A154" s="245">
        <v>42773.910534641203</v>
      </c>
      <c r="B154" t="s">
        <v>241</v>
      </c>
      <c r="C154">
        <v>1</v>
      </c>
      <c r="D154" t="s">
        <v>28</v>
      </c>
      <c r="E154" t="s">
        <v>28</v>
      </c>
      <c r="F154" t="s">
        <v>171</v>
      </c>
      <c r="G154" t="s">
        <v>168</v>
      </c>
      <c r="H154" t="s">
        <v>184</v>
      </c>
      <c r="I154" t="s">
        <v>184</v>
      </c>
      <c r="J154" t="s">
        <v>170</v>
      </c>
      <c r="K154" t="s">
        <v>168</v>
      </c>
      <c r="L154" t="s">
        <v>168</v>
      </c>
      <c r="M154" t="s">
        <v>168</v>
      </c>
      <c r="N154" t="s">
        <v>168</v>
      </c>
      <c r="O154" t="s">
        <v>168</v>
      </c>
      <c r="P154" t="s">
        <v>168</v>
      </c>
      <c r="Q154" t="s">
        <v>168</v>
      </c>
      <c r="R154" t="s">
        <v>170</v>
      </c>
      <c r="S154">
        <v>1.533331</v>
      </c>
      <c r="T154">
        <v>0</v>
      </c>
    </row>
    <row r="155" spans="1:20">
      <c r="A155" s="245">
        <v>42773.910534641203</v>
      </c>
      <c r="B155" t="s">
        <v>241</v>
      </c>
      <c r="C155">
        <v>1</v>
      </c>
      <c r="D155" t="s">
        <v>28</v>
      </c>
      <c r="E155" t="s">
        <v>28</v>
      </c>
      <c r="F155" t="s">
        <v>171</v>
      </c>
      <c r="G155" t="s">
        <v>168</v>
      </c>
      <c r="H155" t="s">
        <v>184</v>
      </c>
      <c r="I155" t="s">
        <v>184</v>
      </c>
      <c r="J155" t="s">
        <v>170</v>
      </c>
      <c r="K155" t="s">
        <v>168</v>
      </c>
      <c r="L155" t="s">
        <v>168</v>
      </c>
      <c r="M155" t="s">
        <v>168</v>
      </c>
      <c r="N155" t="s">
        <v>168</v>
      </c>
      <c r="O155" t="s">
        <v>168</v>
      </c>
      <c r="P155" t="s">
        <v>168</v>
      </c>
      <c r="Q155" t="s">
        <v>170</v>
      </c>
      <c r="R155" t="s">
        <v>168</v>
      </c>
      <c r="S155">
        <v>4.7999939999999999</v>
      </c>
      <c r="T155">
        <v>0</v>
      </c>
    </row>
    <row r="156" spans="1:20">
      <c r="A156" s="245">
        <v>42773.910534641203</v>
      </c>
      <c r="B156" t="s">
        <v>241</v>
      </c>
      <c r="C156">
        <v>1</v>
      </c>
      <c r="D156" t="s">
        <v>28</v>
      </c>
      <c r="E156" t="s">
        <v>28</v>
      </c>
      <c r="F156" t="s">
        <v>169</v>
      </c>
      <c r="G156" t="s">
        <v>168</v>
      </c>
      <c r="H156" t="s">
        <v>184</v>
      </c>
      <c r="I156" t="s">
        <v>184</v>
      </c>
      <c r="J156" t="s">
        <v>168</v>
      </c>
      <c r="K156" t="s">
        <v>168</v>
      </c>
      <c r="L156" t="s">
        <v>168</v>
      </c>
      <c r="M156" t="s">
        <v>168</v>
      </c>
      <c r="N156" t="s">
        <v>168</v>
      </c>
      <c r="O156" t="s">
        <v>168</v>
      </c>
      <c r="P156" t="s">
        <v>168</v>
      </c>
      <c r="Q156" t="s">
        <v>168</v>
      </c>
      <c r="R156" t="s">
        <v>168</v>
      </c>
      <c r="S156">
        <v>4.5666449999999896</v>
      </c>
      <c r="T156">
        <v>0</v>
      </c>
    </row>
    <row r="157" spans="1:20">
      <c r="A157" s="245">
        <v>42773.910534641203</v>
      </c>
      <c r="B157" t="s">
        <v>241</v>
      </c>
      <c r="C157">
        <v>1</v>
      </c>
      <c r="D157" t="s">
        <v>28</v>
      </c>
      <c r="E157" t="s">
        <v>28</v>
      </c>
      <c r="F157" t="s">
        <v>169</v>
      </c>
      <c r="G157" t="s">
        <v>168</v>
      </c>
      <c r="H157" t="s">
        <v>184</v>
      </c>
      <c r="I157" t="s">
        <v>184</v>
      </c>
      <c r="J157" t="s">
        <v>168</v>
      </c>
      <c r="K157" t="s">
        <v>168</v>
      </c>
      <c r="L157" t="s">
        <v>170</v>
      </c>
      <c r="M157" t="s">
        <v>168</v>
      </c>
      <c r="N157" t="s">
        <v>168</v>
      </c>
      <c r="O157" t="s">
        <v>168</v>
      </c>
      <c r="P157" t="s">
        <v>168</v>
      </c>
      <c r="Q157" t="s">
        <v>168</v>
      </c>
      <c r="R157" t="s">
        <v>168</v>
      </c>
      <c r="S157">
        <v>2.399994</v>
      </c>
      <c r="T157">
        <v>0</v>
      </c>
    </row>
    <row r="158" spans="1:20">
      <c r="A158" s="245">
        <v>42773.910534641203</v>
      </c>
      <c r="B158" t="s">
        <v>241</v>
      </c>
      <c r="C158">
        <v>1</v>
      </c>
      <c r="D158" t="s">
        <v>27</v>
      </c>
      <c r="E158" t="s">
        <v>27</v>
      </c>
      <c r="F158" t="s">
        <v>167</v>
      </c>
      <c r="G158" t="s">
        <v>168</v>
      </c>
      <c r="H158" t="s">
        <v>184</v>
      </c>
      <c r="I158" t="s">
        <v>184</v>
      </c>
      <c r="J158" t="s">
        <v>168</v>
      </c>
      <c r="K158" t="s">
        <v>168</v>
      </c>
      <c r="L158" t="s">
        <v>168</v>
      </c>
      <c r="M158" t="s">
        <v>168</v>
      </c>
      <c r="N158" t="s">
        <v>168</v>
      </c>
      <c r="O158" t="s">
        <v>168</v>
      </c>
      <c r="P158" t="s">
        <v>168</v>
      </c>
      <c r="Q158" t="s">
        <v>168</v>
      </c>
      <c r="R158" t="s">
        <v>168</v>
      </c>
      <c r="S158">
        <v>15.599962</v>
      </c>
      <c r="T158">
        <v>0</v>
      </c>
    </row>
    <row r="159" spans="1:20">
      <c r="A159" s="245">
        <v>42773.910534641203</v>
      </c>
      <c r="B159" t="s">
        <v>241</v>
      </c>
      <c r="C159">
        <v>1</v>
      </c>
      <c r="D159" t="s">
        <v>27</v>
      </c>
      <c r="E159" t="s">
        <v>27</v>
      </c>
      <c r="F159" t="s">
        <v>167</v>
      </c>
      <c r="G159" t="s">
        <v>168</v>
      </c>
      <c r="H159" t="s">
        <v>184</v>
      </c>
      <c r="I159" t="s">
        <v>184</v>
      </c>
      <c r="J159" t="s">
        <v>168</v>
      </c>
      <c r="K159" t="s">
        <v>168</v>
      </c>
      <c r="L159" t="s">
        <v>170</v>
      </c>
      <c r="M159" t="s">
        <v>168</v>
      </c>
      <c r="N159" t="s">
        <v>168</v>
      </c>
      <c r="O159" t="s">
        <v>168</v>
      </c>
      <c r="P159" t="s">
        <v>168</v>
      </c>
      <c r="Q159" t="s">
        <v>168</v>
      </c>
      <c r="R159" t="s">
        <v>168</v>
      </c>
      <c r="S159">
        <v>0</v>
      </c>
      <c r="T159">
        <v>0</v>
      </c>
    </row>
    <row r="160" spans="1:20">
      <c r="A160" s="245">
        <v>42773.910534641203</v>
      </c>
      <c r="B160" t="s">
        <v>241</v>
      </c>
      <c r="C160">
        <v>1</v>
      </c>
      <c r="D160" t="s">
        <v>27</v>
      </c>
      <c r="E160" t="s">
        <v>27</v>
      </c>
      <c r="F160" t="s">
        <v>171</v>
      </c>
      <c r="G160" t="s">
        <v>168</v>
      </c>
      <c r="H160" t="s">
        <v>184</v>
      </c>
      <c r="I160" t="s">
        <v>184</v>
      </c>
      <c r="J160" t="s">
        <v>168</v>
      </c>
      <c r="K160" t="s">
        <v>168</v>
      </c>
      <c r="L160" t="s">
        <v>168</v>
      </c>
      <c r="M160" t="s">
        <v>168</v>
      </c>
      <c r="N160" t="s">
        <v>168</v>
      </c>
      <c r="O160" t="s">
        <v>168</v>
      </c>
      <c r="P160" t="s">
        <v>168</v>
      </c>
      <c r="Q160" t="s">
        <v>168</v>
      </c>
      <c r="R160" t="s">
        <v>168</v>
      </c>
      <c r="S160">
        <v>533.739424999986</v>
      </c>
      <c r="T160">
        <v>0</v>
      </c>
    </row>
    <row r="161" spans="1:20">
      <c r="A161" s="245">
        <v>42773.910534641203</v>
      </c>
      <c r="B161" t="s">
        <v>241</v>
      </c>
      <c r="C161">
        <v>1</v>
      </c>
      <c r="D161" t="s">
        <v>27</v>
      </c>
      <c r="E161" t="s">
        <v>27</v>
      </c>
      <c r="F161" t="s">
        <v>171</v>
      </c>
      <c r="G161" t="s">
        <v>168</v>
      </c>
      <c r="H161" t="s">
        <v>184</v>
      </c>
      <c r="I161" t="s">
        <v>184</v>
      </c>
      <c r="J161" t="s">
        <v>168</v>
      </c>
      <c r="K161" t="s">
        <v>168</v>
      </c>
      <c r="L161" t="s">
        <v>168</v>
      </c>
      <c r="M161" t="s">
        <v>168</v>
      </c>
      <c r="N161" t="s">
        <v>168</v>
      </c>
      <c r="O161" t="s">
        <v>168</v>
      </c>
      <c r="P161" t="s">
        <v>168</v>
      </c>
      <c r="Q161" t="s">
        <v>168</v>
      </c>
      <c r="R161" t="s">
        <v>170</v>
      </c>
      <c r="S161">
        <v>88.353215999999904</v>
      </c>
      <c r="T161">
        <v>0</v>
      </c>
    </row>
    <row r="162" spans="1:20">
      <c r="A162" s="245">
        <v>42773.910534641203</v>
      </c>
      <c r="B162" t="s">
        <v>241</v>
      </c>
      <c r="C162">
        <v>1</v>
      </c>
      <c r="D162" t="s">
        <v>27</v>
      </c>
      <c r="E162" t="s">
        <v>27</v>
      </c>
      <c r="F162" t="s">
        <v>171</v>
      </c>
      <c r="G162" t="s">
        <v>168</v>
      </c>
      <c r="H162" t="s">
        <v>184</v>
      </c>
      <c r="I162" t="s">
        <v>184</v>
      </c>
      <c r="J162" t="s">
        <v>168</v>
      </c>
      <c r="K162" t="s">
        <v>168</v>
      </c>
      <c r="L162" t="s">
        <v>168</v>
      </c>
      <c r="M162" t="s">
        <v>168</v>
      </c>
      <c r="N162" t="s">
        <v>168</v>
      </c>
      <c r="O162" t="s">
        <v>168</v>
      </c>
      <c r="P162" t="s">
        <v>168</v>
      </c>
      <c r="Q162" t="s">
        <v>170</v>
      </c>
      <c r="R162" t="s">
        <v>168</v>
      </c>
      <c r="S162">
        <v>9.7999880000000008</v>
      </c>
      <c r="T162">
        <v>0</v>
      </c>
    </row>
    <row r="163" spans="1:20">
      <c r="A163" s="245">
        <v>42773.910534641203</v>
      </c>
      <c r="B163" t="s">
        <v>241</v>
      </c>
      <c r="C163">
        <v>1</v>
      </c>
      <c r="D163" t="s">
        <v>27</v>
      </c>
      <c r="E163" t="s">
        <v>27</v>
      </c>
      <c r="F163" t="s">
        <v>171</v>
      </c>
      <c r="G163" t="s">
        <v>168</v>
      </c>
      <c r="H163" t="s">
        <v>184</v>
      </c>
      <c r="I163" t="s">
        <v>184</v>
      </c>
      <c r="J163" t="s">
        <v>168</v>
      </c>
      <c r="K163" t="s">
        <v>168</v>
      </c>
      <c r="L163" t="s">
        <v>168</v>
      </c>
      <c r="M163" t="s">
        <v>168</v>
      </c>
      <c r="N163" t="s">
        <v>170</v>
      </c>
      <c r="O163" t="s">
        <v>168</v>
      </c>
      <c r="P163" t="s">
        <v>168</v>
      </c>
      <c r="Q163" t="s">
        <v>168</v>
      </c>
      <c r="R163" t="s">
        <v>168</v>
      </c>
      <c r="S163">
        <v>1.5999969999999999</v>
      </c>
      <c r="T163">
        <v>0</v>
      </c>
    </row>
    <row r="164" spans="1:20">
      <c r="A164" s="245">
        <v>42773.910534641203</v>
      </c>
      <c r="B164" t="s">
        <v>241</v>
      </c>
      <c r="C164">
        <v>1</v>
      </c>
      <c r="D164" t="s">
        <v>27</v>
      </c>
      <c r="E164" t="s">
        <v>27</v>
      </c>
      <c r="F164" t="s">
        <v>171</v>
      </c>
      <c r="G164" t="s">
        <v>168</v>
      </c>
      <c r="H164" t="s">
        <v>184</v>
      </c>
      <c r="I164" t="s">
        <v>184</v>
      </c>
      <c r="J164" t="s">
        <v>168</v>
      </c>
      <c r="K164" t="s">
        <v>168</v>
      </c>
      <c r="L164" t="s">
        <v>170</v>
      </c>
      <c r="M164" t="s">
        <v>168</v>
      </c>
      <c r="N164" t="s">
        <v>168</v>
      </c>
      <c r="O164" t="s">
        <v>168</v>
      </c>
      <c r="P164" t="s">
        <v>168</v>
      </c>
      <c r="Q164" t="s">
        <v>168</v>
      </c>
      <c r="R164" t="s">
        <v>168</v>
      </c>
      <c r="S164">
        <v>604.73275499999897</v>
      </c>
      <c r="T164">
        <v>0</v>
      </c>
    </row>
    <row r="165" spans="1:20">
      <c r="A165" s="245">
        <v>42773.910534641203</v>
      </c>
      <c r="B165" t="s">
        <v>241</v>
      </c>
      <c r="C165">
        <v>1</v>
      </c>
      <c r="D165" t="s">
        <v>27</v>
      </c>
      <c r="E165" t="s">
        <v>27</v>
      </c>
      <c r="F165" t="s">
        <v>171</v>
      </c>
      <c r="G165" t="s">
        <v>168</v>
      </c>
      <c r="H165" t="s">
        <v>184</v>
      </c>
      <c r="I165" t="s">
        <v>184</v>
      </c>
      <c r="J165" t="s">
        <v>168</v>
      </c>
      <c r="K165" t="s">
        <v>168</v>
      </c>
      <c r="L165" t="s">
        <v>170</v>
      </c>
      <c r="M165" t="s">
        <v>168</v>
      </c>
      <c r="N165" t="s">
        <v>168</v>
      </c>
      <c r="O165" t="s">
        <v>168</v>
      </c>
      <c r="P165" t="s">
        <v>168</v>
      </c>
      <c r="Q165" t="s">
        <v>168</v>
      </c>
      <c r="R165" t="s">
        <v>170</v>
      </c>
      <c r="S165">
        <v>32.933301</v>
      </c>
      <c r="T165">
        <v>0</v>
      </c>
    </row>
    <row r="166" spans="1:20">
      <c r="A166" s="245">
        <v>42773.910534641203</v>
      </c>
      <c r="B166" t="s">
        <v>241</v>
      </c>
      <c r="C166">
        <v>1</v>
      </c>
      <c r="D166" t="s">
        <v>27</v>
      </c>
      <c r="E166" t="s">
        <v>27</v>
      </c>
      <c r="F166" t="s">
        <v>171</v>
      </c>
      <c r="G166" t="s">
        <v>168</v>
      </c>
      <c r="H166" t="s">
        <v>184</v>
      </c>
      <c r="I166" t="s">
        <v>184</v>
      </c>
      <c r="J166" t="s">
        <v>168</v>
      </c>
      <c r="K166" t="s">
        <v>168</v>
      </c>
      <c r="L166" t="s">
        <v>170</v>
      </c>
      <c r="M166" t="s">
        <v>168</v>
      </c>
      <c r="N166" t="s">
        <v>168</v>
      </c>
      <c r="O166" t="s">
        <v>168</v>
      </c>
      <c r="P166" t="s">
        <v>168</v>
      </c>
      <c r="Q166" t="s">
        <v>170</v>
      </c>
      <c r="R166" t="s">
        <v>168</v>
      </c>
      <c r="S166">
        <v>6.3999940000000004</v>
      </c>
      <c r="T166">
        <v>0</v>
      </c>
    </row>
    <row r="167" spans="1:20">
      <c r="A167" s="245">
        <v>42773.910534641203</v>
      </c>
      <c r="B167" t="s">
        <v>241</v>
      </c>
      <c r="C167">
        <v>1</v>
      </c>
      <c r="D167" t="s">
        <v>27</v>
      </c>
      <c r="E167" t="s">
        <v>27</v>
      </c>
      <c r="F167" t="s">
        <v>171</v>
      </c>
      <c r="G167" t="s">
        <v>168</v>
      </c>
      <c r="H167" t="s">
        <v>184</v>
      </c>
      <c r="I167" t="s">
        <v>184</v>
      </c>
      <c r="J167" t="s">
        <v>168</v>
      </c>
      <c r="K167" t="s">
        <v>168</v>
      </c>
      <c r="L167" t="s">
        <v>170</v>
      </c>
      <c r="M167" t="s">
        <v>168</v>
      </c>
      <c r="N167" t="s">
        <v>170</v>
      </c>
      <c r="O167" t="s">
        <v>168</v>
      </c>
      <c r="P167" t="s">
        <v>168</v>
      </c>
      <c r="Q167" t="s">
        <v>168</v>
      </c>
      <c r="R167" t="s">
        <v>168</v>
      </c>
      <c r="S167">
        <v>1.199999</v>
      </c>
      <c r="T167">
        <v>0</v>
      </c>
    </row>
    <row r="168" spans="1:20">
      <c r="A168" s="245">
        <v>42773.910534641203</v>
      </c>
      <c r="B168" t="s">
        <v>241</v>
      </c>
      <c r="C168">
        <v>1</v>
      </c>
      <c r="D168" t="s">
        <v>27</v>
      </c>
      <c r="E168" t="s">
        <v>27</v>
      </c>
      <c r="F168" t="s">
        <v>171</v>
      </c>
      <c r="G168" t="s">
        <v>168</v>
      </c>
      <c r="H168" t="s">
        <v>184</v>
      </c>
      <c r="I168" t="s">
        <v>184</v>
      </c>
      <c r="J168" t="s">
        <v>170</v>
      </c>
      <c r="K168" t="s">
        <v>168</v>
      </c>
      <c r="L168" t="s">
        <v>168</v>
      </c>
      <c r="M168" t="s">
        <v>168</v>
      </c>
      <c r="N168" t="s">
        <v>168</v>
      </c>
      <c r="O168" t="s">
        <v>168</v>
      </c>
      <c r="P168" t="s">
        <v>168</v>
      </c>
      <c r="Q168" t="s">
        <v>168</v>
      </c>
      <c r="R168" t="s">
        <v>168</v>
      </c>
      <c r="S168">
        <v>204.29978500000101</v>
      </c>
      <c r="T168">
        <v>0</v>
      </c>
    </row>
    <row r="169" spans="1:20">
      <c r="A169" s="245">
        <v>42773.910534641203</v>
      </c>
      <c r="B169" t="s">
        <v>241</v>
      </c>
      <c r="C169">
        <v>1</v>
      </c>
      <c r="D169" t="s">
        <v>27</v>
      </c>
      <c r="E169" t="s">
        <v>27</v>
      </c>
      <c r="F169" t="s">
        <v>171</v>
      </c>
      <c r="G169" t="s">
        <v>168</v>
      </c>
      <c r="H169" t="s">
        <v>184</v>
      </c>
      <c r="I169" t="s">
        <v>184</v>
      </c>
      <c r="J169" t="s">
        <v>170</v>
      </c>
      <c r="K169" t="s">
        <v>168</v>
      </c>
      <c r="L169" t="s">
        <v>168</v>
      </c>
      <c r="M169" t="s">
        <v>168</v>
      </c>
      <c r="N169" t="s">
        <v>168</v>
      </c>
      <c r="O169" t="s">
        <v>168</v>
      </c>
      <c r="P169" t="s">
        <v>168</v>
      </c>
      <c r="Q169" t="s">
        <v>168</v>
      </c>
      <c r="R169" t="s">
        <v>170</v>
      </c>
      <c r="S169">
        <v>2.519997</v>
      </c>
      <c r="T169">
        <v>0</v>
      </c>
    </row>
    <row r="170" spans="1:20">
      <c r="A170" s="245">
        <v>42773.910534641203</v>
      </c>
      <c r="B170" t="s">
        <v>241</v>
      </c>
      <c r="C170">
        <v>1</v>
      </c>
      <c r="D170" t="s">
        <v>27</v>
      </c>
      <c r="E170" t="s">
        <v>27</v>
      </c>
      <c r="F170" t="s">
        <v>171</v>
      </c>
      <c r="G170" t="s">
        <v>168</v>
      </c>
      <c r="H170" t="s">
        <v>184</v>
      </c>
      <c r="I170" t="s">
        <v>184</v>
      </c>
      <c r="J170" t="s">
        <v>170</v>
      </c>
      <c r="K170" t="s">
        <v>168</v>
      </c>
      <c r="L170" t="s">
        <v>168</v>
      </c>
      <c r="M170" t="s">
        <v>168</v>
      </c>
      <c r="N170" t="s">
        <v>168</v>
      </c>
      <c r="O170" t="s">
        <v>168</v>
      </c>
      <c r="P170" t="s">
        <v>168</v>
      </c>
      <c r="Q170" t="s">
        <v>170</v>
      </c>
      <c r="R170" t="s">
        <v>168</v>
      </c>
      <c r="S170">
        <v>4.8866589999999999</v>
      </c>
      <c r="T170">
        <v>0</v>
      </c>
    </row>
    <row r="171" spans="1:20">
      <c r="A171" s="245">
        <v>42773.910534641203</v>
      </c>
      <c r="B171" t="s">
        <v>241</v>
      </c>
      <c r="C171">
        <v>1</v>
      </c>
      <c r="D171" t="s">
        <v>27</v>
      </c>
      <c r="E171" t="s">
        <v>27</v>
      </c>
      <c r="F171" t="s">
        <v>171</v>
      </c>
      <c r="G171" t="s">
        <v>168</v>
      </c>
      <c r="H171" t="s">
        <v>184</v>
      </c>
      <c r="I171" t="s">
        <v>184</v>
      </c>
      <c r="J171" t="s">
        <v>170</v>
      </c>
      <c r="K171" t="s">
        <v>168</v>
      </c>
      <c r="L171" t="s">
        <v>168</v>
      </c>
      <c r="M171" t="s">
        <v>168</v>
      </c>
      <c r="N171" t="s">
        <v>170</v>
      </c>
      <c r="O171" t="s">
        <v>168</v>
      </c>
      <c r="P171" t="s">
        <v>168</v>
      </c>
      <c r="Q171" t="s">
        <v>168</v>
      </c>
      <c r="R171" t="s">
        <v>168</v>
      </c>
      <c r="S171">
        <v>1</v>
      </c>
      <c r="T171">
        <v>0</v>
      </c>
    </row>
    <row r="172" spans="1:20">
      <c r="A172" s="245">
        <v>42773.910534641203</v>
      </c>
      <c r="B172" t="s">
        <v>241</v>
      </c>
      <c r="C172">
        <v>1</v>
      </c>
      <c r="D172" t="s">
        <v>27</v>
      </c>
      <c r="E172" t="s">
        <v>27</v>
      </c>
      <c r="F172" t="s">
        <v>171</v>
      </c>
      <c r="G172" t="s">
        <v>168</v>
      </c>
      <c r="H172" t="s">
        <v>184</v>
      </c>
      <c r="I172" t="s">
        <v>184</v>
      </c>
      <c r="J172" t="s">
        <v>170</v>
      </c>
      <c r="K172" t="s">
        <v>168</v>
      </c>
      <c r="L172" t="s">
        <v>170</v>
      </c>
      <c r="M172" t="s">
        <v>168</v>
      </c>
      <c r="N172" t="s">
        <v>168</v>
      </c>
      <c r="O172" t="s">
        <v>168</v>
      </c>
      <c r="P172" t="s">
        <v>168</v>
      </c>
      <c r="Q172" t="s">
        <v>168</v>
      </c>
      <c r="R172" t="s">
        <v>168</v>
      </c>
      <c r="S172">
        <v>9.3333200000000005</v>
      </c>
      <c r="T172">
        <v>0</v>
      </c>
    </row>
    <row r="173" spans="1:20">
      <c r="A173" s="245">
        <v>42773.910534641203</v>
      </c>
      <c r="B173" t="s">
        <v>241</v>
      </c>
      <c r="C173">
        <v>1</v>
      </c>
      <c r="D173" t="s">
        <v>27</v>
      </c>
      <c r="E173" t="s">
        <v>27</v>
      </c>
      <c r="F173" t="s">
        <v>171</v>
      </c>
      <c r="G173" t="s">
        <v>170</v>
      </c>
      <c r="H173" t="s">
        <v>184</v>
      </c>
      <c r="I173" t="s">
        <v>184</v>
      </c>
      <c r="J173" t="s">
        <v>168</v>
      </c>
      <c r="K173" t="s">
        <v>168</v>
      </c>
      <c r="L173" t="s">
        <v>168</v>
      </c>
      <c r="M173" t="s">
        <v>168</v>
      </c>
      <c r="N173" t="s">
        <v>168</v>
      </c>
      <c r="O173" t="s">
        <v>168</v>
      </c>
      <c r="P173" t="s">
        <v>168</v>
      </c>
      <c r="Q173" t="s">
        <v>168</v>
      </c>
      <c r="R173" t="s">
        <v>168</v>
      </c>
      <c r="S173">
        <v>11.04</v>
      </c>
      <c r="T173">
        <v>0</v>
      </c>
    </row>
    <row r="174" spans="1:20">
      <c r="A174" s="245">
        <v>42773.910534641203</v>
      </c>
      <c r="B174" t="s">
        <v>241</v>
      </c>
      <c r="C174">
        <v>1</v>
      </c>
      <c r="D174" t="s">
        <v>27</v>
      </c>
      <c r="E174" t="s">
        <v>27</v>
      </c>
      <c r="F174" t="s">
        <v>169</v>
      </c>
      <c r="G174" t="s">
        <v>168</v>
      </c>
      <c r="H174" t="s">
        <v>184</v>
      </c>
      <c r="I174" t="s">
        <v>184</v>
      </c>
      <c r="J174" t="s">
        <v>168</v>
      </c>
      <c r="K174" t="s">
        <v>168</v>
      </c>
      <c r="L174" t="s">
        <v>168</v>
      </c>
      <c r="M174" t="s">
        <v>168</v>
      </c>
      <c r="N174" t="s">
        <v>168</v>
      </c>
      <c r="O174" t="s">
        <v>168</v>
      </c>
      <c r="P174" t="s">
        <v>168</v>
      </c>
      <c r="Q174" t="s">
        <v>168</v>
      </c>
      <c r="R174" t="s">
        <v>168</v>
      </c>
      <c r="S174">
        <v>13.006608999999999</v>
      </c>
      <c r="T174">
        <v>0</v>
      </c>
    </row>
    <row r="175" spans="1:20">
      <c r="A175" s="245">
        <v>42773.910534641203</v>
      </c>
      <c r="B175" t="s">
        <v>241</v>
      </c>
      <c r="C175">
        <v>1</v>
      </c>
      <c r="D175" t="s">
        <v>27</v>
      </c>
      <c r="E175" t="s">
        <v>27</v>
      </c>
      <c r="F175" t="s">
        <v>169</v>
      </c>
      <c r="G175" t="s">
        <v>168</v>
      </c>
      <c r="H175" t="s">
        <v>184</v>
      </c>
      <c r="I175" t="s">
        <v>184</v>
      </c>
      <c r="J175" t="s">
        <v>168</v>
      </c>
      <c r="K175" t="s">
        <v>168</v>
      </c>
      <c r="L175" t="s">
        <v>168</v>
      </c>
      <c r="M175" t="s">
        <v>168</v>
      </c>
      <c r="N175" t="s">
        <v>168</v>
      </c>
      <c r="O175" t="s">
        <v>168</v>
      </c>
      <c r="P175" t="s">
        <v>168</v>
      </c>
      <c r="Q175" t="s">
        <v>170</v>
      </c>
      <c r="R175" t="s">
        <v>168</v>
      </c>
      <c r="S175">
        <v>6.6666000000000003E-2</v>
      </c>
      <c r="T175">
        <v>0</v>
      </c>
    </row>
    <row r="176" spans="1:20">
      <c r="A176" s="245">
        <v>42773.910534641203</v>
      </c>
      <c r="B176" t="s">
        <v>241</v>
      </c>
      <c r="C176">
        <v>1</v>
      </c>
      <c r="D176" t="s">
        <v>27</v>
      </c>
      <c r="E176" t="s">
        <v>27</v>
      </c>
      <c r="F176" t="s">
        <v>169</v>
      </c>
      <c r="G176" t="s">
        <v>168</v>
      </c>
      <c r="H176" t="s">
        <v>184</v>
      </c>
      <c r="I176" t="s">
        <v>184</v>
      </c>
      <c r="J176" t="s">
        <v>168</v>
      </c>
      <c r="K176" t="s">
        <v>168</v>
      </c>
      <c r="L176" t="s">
        <v>170</v>
      </c>
      <c r="M176" t="s">
        <v>168</v>
      </c>
      <c r="N176" t="s">
        <v>168</v>
      </c>
      <c r="O176" t="s">
        <v>168</v>
      </c>
      <c r="P176" t="s">
        <v>168</v>
      </c>
      <c r="Q176" t="s">
        <v>168</v>
      </c>
      <c r="R176" t="s">
        <v>168</v>
      </c>
      <c r="S176">
        <v>6.399972</v>
      </c>
      <c r="T176">
        <v>0</v>
      </c>
    </row>
    <row r="177" spans="1:20">
      <c r="A177" s="245">
        <v>42773.910534641203</v>
      </c>
      <c r="B177" t="s">
        <v>241</v>
      </c>
      <c r="C177">
        <v>1</v>
      </c>
      <c r="D177" t="s">
        <v>26</v>
      </c>
      <c r="E177" t="s">
        <v>26</v>
      </c>
      <c r="F177" t="s">
        <v>167</v>
      </c>
      <c r="G177" t="s">
        <v>168</v>
      </c>
      <c r="H177" t="s">
        <v>184</v>
      </c>
      <c r="I177" t="s">
        <v>184</v>
      </c>
      <c r="J177" t="s">
        <v>168</v>
      </c>
      <c r="K177" t="s">
        <v>168</v>
      </c>
      <c r="L177" t="s">
        <v>168</v>
      </c>
      <c r="M177" t="s">
        <v>168</v>
      </c>
      <c r="N177" t="s">
        <v>168</v>
      </c>
      <c r="O177" t="s">
        <v>168</v>
      </c>
      <c r="P177" t="s">
        <v>168</v>
      </c>
      <c r="Q177" t="s">
        <v>168</v>
      </c>
      <c r="R177" t="s">
        <v>168</v>
      </c>
      <c r="S177">
        <v>105.47311999999999</v>
      </c>
      <c r="T177">
        <v>0</v>
      </c>
    </row>
    <row r="178" spans="1:20">
      <c r="A178" s="245">
        <v>42773.910534641203</v>
      </c>
      <c r="B178" t="s">
        <v>241</v>
      </c>
      <c r="C178">
        <v>1</v>
      </c>
      <c r="D178" t="s">
        <v>26</v>
      </c>
      <c r="E178" t="s">
        <v>26</v>
      </c>
      <c r="F178" t="s">
        <v>167</v>
      </c>
      <c r="G178" t="s">
        <v>168</v>
      </c>
      <c r="H178" t="s">
        <v>184</v>
      </c>
      <c r="I178" t="s">
        <v>184</v>
      </c>
      <c r="J178" t="s">
        <v>168</v>
      </c>
      <c r="K178" t="s">
        <v>168</v>
      </c>
      <c r="L178" t="s">
        <v>168</v>
      </c>
      <c r="M178" t="s">
        <v>168</v>
      </c>
      <c r="N178" t="s">
        <v>168</v>
      </c>
      <c r="O178" t="s">
        <v>168</v>
      </c>
      <c r="P178" t="s">
        <v>168</v>
      </c>
      <c r="Q178" t="s">
        <v>170</v>
      </c>
      <c r="R178" t="s">
        <v>168</v>
      </c>
      <c r="S178">
        <v>13.599985999999999</v>
      </c>
      <c r="T178">
        <v>0</v>
      </c>
    </row>
    <row r="179" spans="1:20">
      <c r="A179" s="245">
        <v>42773.910534641203</v>
      </c>
      <c r="B179" t="s">
        <v>241</v>
      </c>
      <c r="C179">
        <v>1</v>
      </c>
      <c r="D179" t="s">
        <v>26</v>
      </c>
      <c r="E179" t="s">
        <v>26</v>
      </c>
      <c r="F179" t="s">
        <v>167</v>
      </c>
      <c r="G179" t="s">
        <v>168</v>
      </c>
      <c r="H179" t="s">
        <v>184</v>
      </c>
      <c r="I179" t="s">
        <v>184</v>
      </c>
      <c r="J179" t="s">
        <v>168</v>
      </c>
      <c r="K179" t="s">
        <v>168</v>
      </c>
      <c r="L179" t="s">
        <v>168</v>
      </c>
      <c r="M179" t="s">
        <v>168</v>
      </c>
      <c r="N179" t="s">
        <v>170</v>
      </c>
      <c r="O179" t="s">
        <v>168</v>
      </c>
      <c r="P179" t="s">
        <v>168</v>
      </c>
      <c r="Q179" t="s">
        <v>168</v>
      </c>
      <c r="R179" t="s">
        <v>168</v>
      </c>
      <c r="S179">
        <v>92.466547000000404</v>
      </c>
      <c r="T179">
        <v>0</v>
      </c>
    </row>
    <row r="180" spans="1:20">
      <c r="A180" s="245">
        <v>42773.910534641203</v>
      </c>
      <c r="B180" t="s">
        <v>241</v>
      </c>
      <c r="C180">
        <v>1</v>
      </c>
      <c r="D180" t="s">
        <v>26</v>
      </c>
      <c r="E180" t="s">
        <v>26</v>
      </c>
      <c r="F180" t="s">
        <v>167</v>
      </c>
      <c r="G180" t="s">
        <v>168</v>
      </c>
      <c r="H180" t="s">
        <v>184</v>
      </c>
      <c r="I180" t="s">
        <v>184</v>
      </c>
      <c r="J180" t="s">
        <v>168</v>
      </c>
      <c r="K180" t="s">
        <v>168</v>
      </c>
      <c r="L180" t="s">
        <v>168</v>
      </c>
      <c r="M180" t="s">
        <v>168</v>
      </c>
      <c r="N180" t="s">
        <v>170</v>
      </c>
      <c r="O180" t="s">
        <v>170</v>
      </c>
      <c r="P180" t="s">
        <v>168</v>
      </c>
      <c r="Q180" t="s">
        <v>168</v>
      </c>
      <c r="R180" t="s">
        <v>168</v>
      </c>
      <c r="S180">
        <v>198.85310700000201</v>
      </c>
      <c r="T180">
        <v>0</v>
      </c>
    </row>
    <row r="181" spans="1:20">
      <c r="A181" s="245">
        <v>42773.910534641203</v>
      </c>
      <c r="B181" t="s">
        <v>241</v>
      </c>
      <c r="C181">
        <v>1</v>
      </c>
      <c r="D181" t="s">
        <v>26</v>
      </c>
      <c r="E181" t="s">
        <v>26</v>
      </c>
      <c r="F181" t="s">
        <v>167</v>
      </c>
      <c r="G181" t="s">
        <v>168</v>
      </c>
      <c r="H181" t="s">
        <v>184</v>
      </c>
      <c r="I181" t="s">
        <v>184</v>
      </c>
      <c r="J181" t="s">
        <v>168</v>
      </c>
      <c r="K181" t="s">
        <v>168</v>
      </c>
      <c r="L181" t="s">
        <v>170</v>
      </c>
      <c r="M181" t="s">
        <v>168</v>
      </c>
      <c r="N181" t="s">
        <v>168</v>
      </c>
      <c r="O181" t="s">
        <v>168</v>
      </c>
      <c r="P181" t="s">
        <v>168</v>
      </c>
      <c r="Q181" t="s">
        <v>168</v>
      </c>
      <c r="R181" t="s">
        <v>168</v>
      </c>
      <c r="S181">
        <v>68.733237000000102</v>
      </c>
      <c r="T181">
        <v>0</v>
      </c>
    </row>
    <row r="182" spans="1:20">
      <c r="A182" s="245">
        <v>42773.910534641203</v>
      </c>
      <c r="B182" t="s">
        <v>241</v>
      </c>
      <c r="C182">
        <v>1</v>
      </c>
      <c r="D182" t="s">
        <v>26</v>
      </c>
      <c r="E182" t="s">
        <v>26</v>
      </c>
      <c r="F182" t="s">
        <v>167</v>
      </c>
      <c r="G182" t="s">
        <v>168</v>
      </c>
      <c r="H182" t="s">
        <v>184</v>
      </c>
      <c r="I182" t="s">
        <v>184</v>
      </c>
      <c r="J182" t="s">
        <v>168</v>
      </c>
      <c r="K182" t="s">
        <v>168</v>
      </c>
      <c r="L182" t="s">
        <v>170</v>
      </c>
      <c r="M182" t="s">
        <v>168</v>
      </c>
      <c r="N182" t="s">
        <v>168</v>
      </c>
      <c r="O182" t="s">
        <v>168</v>
      </c>
      <c r="P182" t="s">
        <v>168</v>
      </c>
      <c r="Q182" t="s">
        <v>170</v>
      </c>
      <c r="R182" t="s">
        <v>168</v>
      </c>
      <c r="S182">
        <v>1.4333309999999999</v>
      </c>
      <c r="T182">
        <v>0</v>
      </c>
    </row>
    <row r="183" spans="1:20">
      <c r="A183" s="245">
        <v>42773.910534641203</v>
      </c>
      <c r="B183" t="s">
        <v>241</v>
      </c>
      <c r="C183">
        <v>1</v>
      </c>
      <c r="D183" t="s">
        <v>26</v>
      </c>
      <c r="E183" t="s">
        <v>26</v>
      </c>
      <c r="F183" t="s">
        <v>167</v>
      </c>
      <c r="G183" t="s">
        <v>168</v>
      </c>
      <c r="H183" t="s">
        <v>184</v>
      </c>
      <c r="I183" t="s">
        <v>184</v>
      </c>
      <c r="J183" t="s">
        <v>168</v>
      </c>
      <c r="K183" t="s">
        <v>168</v>
      </c>
      <c r="L183" t="s">
        <v>170</v>
      </c>
      <c r="M183" t="s">
        <v>168</v>
      </c>
      <c r="N183" t="s">
        <v>170</v>
      </c>
      <c r="O183" t="s">
        <v>168</v>
      </c>
      <c r="P183" t="s">
        <v>168</v>
      </c>
      <c r="Q183" t="s">
        <v>168</v>
      </c>
      <c r="R183" t="s">
        <v>168</v>
      </c>
      <c r="S183">
        <v>1.0666659999999999</v>
      </c>
      <c r="T183">
        <v>0</v>
      </c>
    </row>
    <row r="184" spans="1:20">
      <c r="A184" s="245">
        <v>42773.910534641203</v>
      </c>
      <c r="B184" t="s">
        <v>241</v>
      </c>
      <c r="C184">
        <v>1</v>
      </c>
      <c r="D184" t="s">
        <v>26</v>
      </c>
      <c r="E184" t="s">
        <v>26</v>
      </c>
      <c r="F184" t="s">
        <v>167</v>
      </c>
      <c r="G184" t="s">
        <v>168</v>
      </c>
      <c r="H184" t="s">
        <v>184</v>
      </c>
      <c r="I184" t="s">
        <v>184</v>
      </c>
      <c r="J184" t="s">
        <v>168</v>
      </c>
      <c r="K184" t="s">
        <v>168</v>
      </c>
      <c r="L184" t="s">
        <v>170</v>
      </c>
      <c r="M184" t="s">
        <v>168</v>
      </c>
      <c r="N184" t="s">
        <v>170</v>
      </c>
      <c r="O184" t="s">
        <v>170</v>
      </c>
      <c r="P184" t="s">
        <v>168</v>
      </c>
      <c r="Q184" t="s">
        <v>168</v>
      </c>
      <c r="R184" t="s">
        <v>168</v>
      </c>
      <c r="S184">
        <v>162.959855000001</v>
      </c>
      <c r="T184">
        <v>0</v>
      </c>
    </row>
    <row r="185" spans="1:20">
      <c r="A185" s="245">
        <v>42773.910534641203</v>
      </c>
      <c r="B185" t="s">
        <v>241</v>
      </c>
      <c r="C185">
        <v>1</v>
      </c>
      <c r="D185" t="s">
        <v>26</v>
      </c>
      <c r="E185" t="s">
        <v>26</v>
      </c>
      <c r="F185" t="s">
        <v>167</v>
      </c>
      <c r="G185" t="s">
        <v>168</v>
      </c>
      <c r="H185" t="s">
        <v>184</v>
      </c>
      <c r="I185" t="s">
        <v>184</v>
      </c>
      <c r="J185" t="s">
        <v>168</v>
      </c>
      <c r="K185" t="s">
        <v>170</v>
      </c>
      <c r="L185" t="s">
        <v>168</v>
      </c>
      <c r="M185" t="s">
        <v>168</v>
      </c>
      <c r="N185" t="s">
        <v>168</v>
      </c>
      <c r="O185" t="s">
        <v>168</v>
      </c>
      <c r="P185" t="s">
        <v>168</v>
      </c>
      <c r="Q185" t="s">
        <v>168</v>
      </c>
      <c r="R185" t="s">
        <v>168</v>
      </c>
      <c r="S185">
        <v>149.83977399999901</v>
      </c>
      <c r="T185">
        <v>0</v>
      </c>
    </row>
    <row r="186" spans="1:20">
      <c r="A186" s="245">
        <v>42773.910534641203</v>
      </c>
      <c r="B186" t="s">
        <v>241</v>
      </c>
      <c r="C186">
        <v>1</v>
      </c>
      <c r="D186" t="s">
        <v>26</v>
      </c>
      <c r="E186" t="s">
        <v>26</v>
      </c>
      <c r="F186" t="s">
        <v>171</v>
      </c>
      <c r="G186" t="s">
        <v>168</v>
      </c>
      <c r="H186" t="s">
        <v>184</v>
      </c>
      <c r="I186" t="s">
        <v>184</v>
      </c>
      <c r="J186" t="s">
        <v>168</v>
      </c>
      <c r="K186" t="s">
        <v>168</v>
      </c>
      <c r="L186" t="s">
        <v>168</v>
      </c>
      <c r="M186" t="s">
        <v>168</v>
      </c>
      <c r="N186" t="s">
        <v>168</v>
      </c>
      <c r="O186" t="s">
        <v>168</v>
      </c>
      <c r="P186" t="s">
        <v>168</v>
      </c>
      <c r="Q186" t="s">
        <v>168</v>
      </c>
      <c r="R186" t="s">
        <v>168</v>
      </c>
      <c r="S186">
        <v>505.85263999999</v>
      </c>
      <c r="T186">
        <v>0</v>
      </c>
    </row>
    <row r="187" spans="1:20">
      <c r="A187" s="245">
        <v>42773.910534641203</v>
      </c>
      <c r="B187" t="s">
        <v>241</v>
      </c>
      <c r="C187">
        <v>1</v>
      </c>
      <c r="D187" t="s">
        <v>26</v>
      </c>
      <c r="E187" t="s">
        <v>26</v>
      </c>
      <c r="F187" t="s">
        <v>171</v>
      </c>
      <c r="G187" t="s">
        <v>168</v>
      </c>
      <c r="H187" t="s">
        <v>184</v>
      </c>
      <c r="I187" t="s">
        <v>184</v>
      </c>
      <c r="J187" t="s">
        <v>168</v>
      </c>
      <c r="K187" t="s">
        <v>168</v>
      </c>
      <c r="L187" t="s">
        <v>168</v>
      </c>
      <c r="M187" t="s">
        <v>168</v>
      </c>
      <c r="N187" t="s">
        <v>168</v>
      </c>
      <c r="O187" t="s">
        <v>168</v>
      </c>
      <c r="P187" t="s">
        <v>168</v>
      </c>
      <c r="Q187" t="s">
        <v>168</v>
      </c>
      <c r="R187" t="s">
        <v>170</v>
      </c>
      <c r="S187">
        <v>37.739938000000002</v>
      </c>
      <c r="T187">
        <v>0</v>
      </c>
    </row>
    <row r="188" spans="1:20">
      <c r="A188" s="245">
        <v>42773.910534641203</v>
      </c>
      <c r="B188" t="s">
        <v>241</v>
      </c>
      <c r="C188">
        <v>1</v>
      </c>
      <c r="D188" t="s">
        <v>26</v>
      </c>
      <c r="E188" t="s">
        <v>26</v>
      </c>
      <c r="F188" t="s">
        <v>171</v>
      </c>
      <c r="G188" t="s">
        <v>168</v>
      </c>
      <c r="H188" t="s">
        <v>184</v>
      </c>
      <c r="I188" t="s">
        <v>184</v>
      </c>
      <c r="J188" t="s">
        <v>168</v>
      </c>
      <c r="K188" t="s">
        <v>168</v>
      </c>
      <c r="L188" t="s">
        <v>168</v>
      </c>
      <c r="M188" t="s">
        <v>168</v>
      </c>
      <c r="N188" t="s">
        <v>168</v>
      </c>
      <c r="O188" t="s">
        <v>168</v>
      </c>
      <c r="P188" t="s">
        <v>168</v>
      </c>
      <c r="Q188" t="s">
        <v>170</v>
      </c>
      <c r="R188" t="s">
        <v>168</v>
      </c>
      <c r="S188">
        <v>6.2866569999999999</v>
      </c>
      <c r="T188">
        <v>0</v>
      </c>
    </row>
    <row r="189" spans="1:20">
      <c r="A189" s="245">
        <v>42773.910534641203</v>
      </c>
      <c r="B189" t="s">
        <v>241</v>
      </c>
      <c r="C189">
        <v>1</v>
      </c>
      <c r="D189" t="s">
        <v>26</v>
      </c>
      <c r="E189" t="s">
        <v>26</v>
      </c>
      <c r="F189" t="s">
        <v>171</v>
      </c>
      <c r="G189" t="s">
        <v>168</v>
      </c>
      <c r="H189" t="s">
        <v>184</v>
      </c>
      <c r="I189" t="s">
        <v>184</v>
      </c>
      <c r="J189" t="s">
        <v>168</v>
      </c>
      <c r="K189" t="s">
        <v>168</v>
      </c>
      <c r="L189" t="s">
        <v>168</v>
      </c>
      <c r="M189" t="s">
        <v>168</v>
      </c>
      <c r="N189" t="s">
        <v>170</v>
      </c>
      <c r="O189" t="s">
        <v>168</v>
      </c>
      <c r="P189" t="s">
        <v>168</v>
      </c>
      <c r="Q189" t="s">
        <v>168</v>
      </c>
      <c r="R189" t="s">
        <v>168</v>
      </c>
      <c r="S189">
        <v>1.066665</v>
      </c>
      <c r="T189">
        <v>0</v>
      </c>
    </row>
    <row r="190" spans="1:20">
      <c r="A190" s="245">
        <v>42773.910534641203</v>
      </c>
      <c r="B190" t="s">
        <v>241</v>
      </c>
      <c r="C190">
        <v>1</v>
      </c>
      <c r="D190" t="s">
        <v>26</v>
      </c>
      <c r="E190" t="s">
        <v>26</v>
      </c>
      <c r="F190" t="s">
        <v>171</v>
      </c>
      <c r="G190" t="s">
        <v>168</v>
      </c>
      <c r="H190" t="s">
        <v>184</v>
      </c>
      <c r="I190" t="s">
        <v>184</v>
      </c>
      <c r="J190" t="s">
        <v>168</v>
      </c>
      <c r="K190" t="s">
        <v>168</v>
      </c>
      <c r="L190" t="s">
        <v>168</v>
      </c>
      <c r="M190" t="s">
        <v>170</v>
      </c>
      <c r="N190" t="s">
        <v>168</v>
      </c>
      <c r="O190" t="s">
        <v>168</v>
      </c>
      <c r="P190" t="s">
        <v>168</v>
      </c>
      <c r="Q190" t="s">
        <v>168</v>
      </c>
      <c r="R190" t="s">
        <v>168</v>
      </c>
      <c r="S190">
        <v>2.3333300000000001</v>
      </c>
      <c r="T190">
        <v>0</v>
      </c>
    </row>
    <row r="191" spans="1:20">
      <c r="A191" s="245">
        <v>42773.910534641203</v>
      </c>
      <c r="B191" t="s">
        <v>241</v>
      </c>
      <c r="C191">
        <v>1</v>
      </c>
      <c r="D191" t="s">
        <v>26</v>
      </c>
      <c r="E191" t="s">
        <v>26</v>
      </c>
      <c r="F191" t="s">
        <v>171</v>
      </c>
      <c r="G191" t="s">
        <v>168</v>
      </c>
      <c r="H191" t="s">
        <v>184</v>
      </c>
      <c r="I191" t="s">
        <v>184</v>
      </c>
      <c r="J191" t="s">
        <v>168</v>
      </c>
      <c r="K191" t="s">
        <v>168</v>
      </c>
      <c r="L191" t="s">
        <v>168</v>
      </c>
      <c r="M191" t="s">
        <v>170</v>
      </c>
      <c r="N191" t="s">
        <v>168</v>
      </c>
      <c r="O191" t="s">
        <v>168</v>
      </c>
      <c r="P191" t="s">
        <v>168</v>
      </c>
      <c r="Q191" t="s">
        <v>168</v>
      </c>
      <c r="R191" t="s">
        <v>170</v>
      </c>
      <c r="S191">
        <v>1.3999980000000001</v>
      </c>
      <c r="T191">
        <v>0</v>
      </c>
    </row>
    <row r="192" spans="1:20">
      <c r="A192" s="245">
        <v>42773.910534641203</v>
      </c>
      <c r="B192" t="s">
        <v>241</v>
      </c>
      <c r="C192">
        <v>1</v>
      </c>
      <c r="D192" t="s">
        <v>26</v>
      </c>
      <c r="E192" t="s">
        <v>26</v>
      </c>
      <c r="F192" t="s">
        <v>171</v>
      </c>
      <c r="G192" t="s">
        <v>168</v>
      </c>
      <c r="H192" t="s">
        <v>184</v>
      </c>
      <c r="I192" t="s">
        <v>184</v>
      </c>
      <c r="J192" t="s">
        <v>168</v>
      </c>
      <c r="K192" t="s">
        <v>168</v>
      </c>
      <c r="L192" t="s">
        <v>168</v>
      </c>
      <c r="M192" t="s">
        <v>170</v>
      </c>
      <c r="N192" t="s">
        <v>168</v>
      </c>
      <c r="O192" t="s">
        <v>168</v>
      </c>
      <c r="P192" t="s">
        <v>168</v>
      </c>
      <c r="Q192" t="s">
        <v>170</v>
      </c>
      <c r="R192" t="s">
        <v>168</v>
      </c>
      <c r="S192">
        <v>1.3999980000000001</v>
      </c>
      <c r="T192">
        <v>0</v>
      </c>
    </row>
    <row r="193" spans="1:20">
      <c r="A193" s="245">
        <v>42773.910534641203</v>
      </c>
      <c r="B193" t="s">
        <v>241</v>
      </c>
      <c r="C193">
        <v>1</v>
      </c>
      <c r="D193" t="s">
        <v>26</v>
      </c>
      <c r="E193" t="s">
        <v>26</v>
      </c>
      <c r="F193" t="s">
        <v>171</v>
      </c>
      <c r="G193" t="s">
        <v>168</v>
      </c>
      <c r="H193" t="s">
        <v>184</v>
      </c>
      <c r="I193" t="s">
        <v>184</v>
      </c>
      <c r="J193" t="s">
        <v>168</v>
      </c>
      <c r="K193" t="s">
        <v>168</v>
      </c>
      <c r="L193" t="s">
        <v>170</v>
      </c>
      <c r="M193" t="s">
        <v>168</v>
      </c>
      <c r="N193" t="s">
        <v>168</v>
      </c>
      <c r="O193" t="s">
        <v>168</v>
      </c>
      <c r="P193" t="s">
        <v>168</v>
      </c>
      <c r="Q193" t="s">
        <v>168</v>
      </c>
      <c r="R193" t="s">
        <v>168</v>
      </c>
      <c r="S193">
        <v>810.73924100002205</v>
      </c>
      <c r="T193">
        <v>0</v>
      </c>
    </row>
    <row r="194" spans="1:20">
      <c r="A194" s="245">
        <v>42773.910534641203</v>
      </c>
      <c r="B194" t="s">
        <v>241</v>
      </c>
      <c r="C194">
        <v>1</v>
      </c>
      <c r="D194" t="s">
        <v>26</v>
      </c>
      <c r="E194" t="s">
        <v>26</v>
      </c>
      <c r="F194" t="s">
        <v>171</v>
      </c>
      <c r="G194" t="s">
        <v>168</v>
      </c>
      <c r="H194" t="s">
        <v>184</v>
      </c>
      <c r="I194" t="s">
        <v>184</v>
      </c>
      <c r="J194" t="s">
        <v>168</v>
      </c>
      <c r="K194" t="s">
        <v>168</v>
      </c>
      <c r="L194" t="s">
        <v>170</v>
      </c>
      <c r="M194" t="s">
        <v>168</v>
      </c>
      <c r="N194" t="s">
        <v>168</v>
      </c>
      <c r="O194" t="s">
        <v>168</v>
      </c>
      <c r="P194" t="s">
        <v>168</v>
      </c>
      <c r="Q194" t="s">
        <v>168</v>
      </c>
      <c r="R194" t="s">
        <v>170</v>
      </c>
      <c r="S194">
        <v>90.033245000000093</v>
      </c>
      <c r="T194">
        <v>0</v>
      </c>
    </row>
    <row r="195" spans="1:20">
      <c r="A195" s="245">
        <v>42773.910534641203</v>
      </c>
      <c r="B195" t="s">
        <v>241</v>
      </c>
      <c r="C195">
        <v>1</v>
      </c>
      <c r="D195" t="s">
        <v>26</v>
      </c>
      <c r="E195" t="s">
        <v>26</v>
      </c>
      <c r="F195" t="s">
        <v>171</v>
      </c>
      <c r="G195" t="s">
        <v>168</v>
      </c>
      <c r="H195" t="s">
        <v>184</v>
      </c>
      <c r="I195" t="s">
        <v>184</v>
      </c>
      <c r="J195" t="s">
        <v>168</v>
      </c>
      <c r="K195" t="s">
        <v>168</v>
      </c>
      <c r="L195" t="s">
        <v>170</v>
      </c>
      <c r="M195" t="s">
        <v>168</v>
      </c>
      <c r="N195" t="s">
        <v>168</v>
      </c>
      <c r="O195" t="s">
        <v>168</v>
      </c>
      <c r="P195" t="s">
        <v>168</v>
      </c>
      <c r="Q195" t="s">
        <v>170</v>
      </c>
      <c r="R195" t="s">
        <v>168</v>
      </c>
      <c r="S195">
        <v>12.399989</v>
      </c>
      <c r="T195">
        <v>0</v>
      </c>
    </row>
    <row r="196" spans="1:20">
      <c r="A196" s="245">
        <v>42773.910534641203</v>
      </c>
      <c r="B196" t="s">
        <v>241</v>
      </c>
      <c r="C196">
        <v>1</v>
      </c>
      <c r="D196" t="s">
        <v>26</v>
      </c>
      <c r="E196" t="s">
        <v>26</v>
      </c>
      <c r="F196" t="s">
        <v>171</v>
      </c>
      <c r="G196" t="s">
        <v>168</v>
      </c>
      <c r="H196" t="s">
        <v>184</v>
      </c>
      <c r="I196" t="s">
        <v>184</v>
      </c>
      <c r="J196" t="s">
        <v>168</v>
      </c>
      <c r="K196" t="s">
        <v>168</v>
      </c>
      <c r="L196" t="s">
        <v>170</v>
      </c>
      <c r="M196" t="s">
        <v>168</v>
      </c>
      <c r="N196" t="s">
        <v>170</v>
      </c>
      <c r="O196" t="s">
        <v>168</v>
      </c>
      <c r="P196" t="s">
        <v>168</v>
      </c>
      <c r="Q196" t="s">
        <v>168</v>
      </c>
      <c r="R196" t="s">
        <v>168</v>
      </c>
      <c r="S196">
        <v>3.7733300000000001</v>
      </c>
      <c r="T196">
        <v>0</v>
      </c>
    </row>
    <row r="197" spans="1:20">
      <c r="A197" s="245">
        <v>42773.910534641203</v>
      </c>
      <c r="B197" t="s">
        <v>241</v>
      </c>
      <c r="C197">
        <v>1</v>
      </c>
      <c r="D197" t="s">
        <v>26</v>
      </c>
      <c r="E197" t="s">
        <v>26</v>
      </c>
      <c r="F197" t="s">
        <v>171</v>
      </c>
      <c r="G197" t="s">
        <v>168</v>
      </c>
      <c r="H197" t="s">
        <v>184</v>
      </c>
      <c r="I197" t="s">
        <v>184</v>
      </c>
      <c r="J197" t="s">
        <v>170</v>
      </c>
      <c r="K197" t="s">
        <v>168</v>
      </c>
      <c r="L197" t="s">
        <v>168</v>
      </c>
      <c r="M197" t="s">
        <v>168</v>
      </c>
      <c r="N197" t="s">
        <v>168</v>
      </c>
      <c r="O197" t="s">
        <v>168</v>
      </c>
      <c r="P197" t="s">
        <v>168</v>
      </c>
      <c r="Q197" t="s">
        <v>168</v>
      </c>
      <c r="R197" t="s">
        <v>168</v>
      </c>
      <c r="S197">
        <v>332.49963300000297</v>
      </c>
      <c r="T197">
        <v>0</v>
      </c>
    </row>
    <row r="198" spans="1:20">
      <c r="A198" s="245">
        <v>42773.910534641203</v>
      </c>
      <c r="B198" t="s">
        <v>241</v>
      </c>
      <c r="C198">
        <v>1</v>
      </c>
      <c r="D198" t="s">
        <v>26</v>
      </c>
      <c r="E198" t="s">
        <v>26</v>
      </c>
      <c r="F198" t="s">
        <v>171</v>
      </c>
      <c r="G198" t="s">
        <v>168</v>
      </c>
      <c r="H198" t="s">
        <v>184</v>
      </c>
      <c r="I198" t="s">
        <v>184</v>
      </c>
      <c r="J198" t="s">
        <v>170</v>
      </c>
      <c r="K198" t="s">
        <v>168</v>
      </c>
      <c r="L198" t="s">
        <v>168</v>
      </c>
      <c r="M198" t="s">
        <v>168</v>
      </c>
      <c r="N198" t="s">
        <v>168</v>
      </c>
      <c r="O198" t="s">
        <v>168</v>
      </c>
      <c r="P198" t="s">
        <v>168</v>
      </c>
      <c r="Q198" t="s">
        <v>168</v>
      </c>
      <c r="R198" t="s">
        <v>170</v>
      </c>
      <c r="S198">
        <v>1.233331</v>
      </c>
      <c r="T198">
        <v>0</v>
      </c>
    </row>
    <row r="199" spans="1:20">
      <c r="A199" s="245">
        <v>42773.910534641203</v>
      </c>
      <c r="B199" t="s">
        <v>241</v>
      </c>
      <c r="C199">
        <v>1</v>
      </c>
      <c r="D199" t="s">
        <v>26</v>
      </c>
      <c r="E199" t="s">
        <v>26</v>
      </c>
      <c r="F199" t="s">
        <v>171</v>
      </c>
      <c r="G199" t="s">
        <v>168</v>
      </c>
      <c r="H199" t="s">
        <v>184</v>
      </c>
      <c r="I199" t="s">
        <v>184</v>
      </c>
      <c r="J199" t="s">
        <v>170</v>
      </c>
      <c r="K199" t="s">
        <v>168</v>
      </c>
      <c r="L199" t="s">
        <v>168</v>
      </c>
      <c r="M199" t="s">
        <v>168</v>
      </c>
      <c r="N199" t="s">
        <v>168</v>
      </c>
      <c r="O199" t="s">
        <v>168</v>
      </c>
      <c r="P199" t="s">
        <v>168</v>
      </c>
      <c r="Q199" t="s">
        <v>170</v>
      </c>
      <c r="R199" t="s">
        <v>168</v>
      </c>
      <c r="S199">
        <v>11.066649999999999</v>
      </c>
      <c r="T199">
        <v>0</v>
      </c>
    </row>
    <row r="200" spans="1:20">
      <c r="A200" s="245">
        <v>42773.910534641203</v>
      </c>
      <c r="B200" t="s">
        <v>241</v>
      </c>
      <c r="C200">
        <v>1</v>
      </c>
      <c r="D200" t="s">
        <v>26</v>
      </c>
      <c r="E200" t="s">
        <v>26</v>
      </c>
      <c r="F200" t="s">
        <v>171</v>
      </c>
      <c r="G200" t="s">
        <v>168</v>
      </c>
      <c r="H200" t="s">
        <v>184</v>
      </c>
      <c r="I200" t="s">
        <v>184</v>
      </c>
      <c r="J200" t="s">
        <v>170</v>
      </c>
      <c r="K200" t="s">
        <v>168</v>
      </c>
      <c r="L200" t="s">
        <v>168</v>
      </c>
      <c r="M200" t="s">
        <v>168</v>
      </c>
      <c r="N200" t="s">
        <v>170</v>
      </c>
      <c r="O200" t="s">
        <v>168</v>
      </c>
      <c r="P200" t="s">
        <v>168</v>
      </c>
      <c r="Q200" t="s">
        <v>168</v>
      </c>
      <c r="R200" t="s">
        <v>168</v>
      </c>
      <c r="S200">
        <v>13.566649999999999</v>
      </c>
      <c r="T200">
        <v>0</v>
      </c>
    </row>
    <row r="201" spans="1:20">
      <c r="A201" s="245">
        <v>42773.910534641203</v>
      </c>
      <c r="B201" t="s">
        <v>241</v>
      </c>
      <c r="C201">
        <v>1</v>
      </c>
      <c r="D201" t="s">
        <v>26</v>
      </c>
      <c r="E201" t="s">
        <v>26</v>
      </c>
      <c r="F201" t="s">
        <v>169</v>
      </c>
      <c r="G201" t="s">
        <v>168</v>
      </c>
      <c r="H201" t="s">
        <v>184</v>
      </c>
      <c r="I201" t="s">
        <v>184</v>
      </c>
      <c r="J201" t="s">
        <v>168</v>
      </c>
      <c r="K201" t="s">
        <v>168</v>
      </c>
      <c r="L201" t="s">
        <v>168</v>
      </c>
      <c r="M201" t="s">
        <v>168</v>
      </c>
      <c r="N201" t="s">
        <v>168</v>
      </c>
      <c r="O201" t="s">
        <v>168</v>
      </c>
      <c r="P201" t="s">
        <v>168</v>
      </c>
      <c r="Q201" t="s">
        <v>168</v>
      </c>
      <c r="R201" t="s">
        <v>168</v>
      </c>
      <c r="S201">
        <v>13.07995</v>
      </c>
      <c r="T201">
        <v>0</v>
      </c>
    </row>
    <row r="202" spans="1:20">
      <c r="A202" s="245">
        <v>42773.910534641203</v>
      </c>
      <c r="B202" t="s">
        <v>241</v>
      </c>
      <c r="C202">
        <v>1</v>
      </c>
      <c r="D202" t="s">
        <v>26</v>
      </c>
      <c r="E202" t="s">
        <v>26</v>
      </c>
      <c r="F202" t="s">
        <v>169</v>
      </c>
      <c r="G202" t="s">
        <v>168</v>
      </c>
      <c r="H202" t="s">
        <v>184</v>
      </c>
      <c r="I202" t="s">
        <v>184</v>
      </c>
      <c r="J202" t="s">
        <v>168</v>
      </c>
      <c r="K202" t="s">
        <v>168</v>
      </c>
      <c r="L202" t="s">
        <v>168</v>
      </c>
      <c r="M202" t="s">
        <v>168</v>
      </c>
      <c r="N202" t="s">
        <v>170</v>
      </c>
      <c r="O202" t="s">
        <v>168</v>
      </c>
      <c r="P202" t="s">
        <v>168</v>
      </c>
      <c r="Q202" t="s">
        <v>168</v>
      </c>
      <c r="R202" t="s">
        <v>168</v>
      </c>
      <c r="S202">
        <v>169.77316300000101</v>
      </c>
      <c r="T202">
        <v>0</v>
      </c>
    </row>
    <row r="203" spans="1:20">
      <c r="A203" s="245">
        <v>42773.910534641203</v>
      </c>
      <c r="B203" t="s">
        <v>241</v>
      </c>
      <c r="C203">
        <v>1</v>
      </c>
      <c r="D203" t="s">
        <v>25</v>
      </c>
      <c r="E203" t="s">
        <v>25</v>
      </c>
      <c r="F203" t="s">
        <v>167</v>
      </c>
      <c r="G203" t="s">
        <v>168</v>
      </c>
      <c r="H203" t="s">
        <v>184</v>
      </c>
      <c r="I203" t="s">
        <v>184</v>
      </c>
      <c r="J203" t="s">
        <v>168</v>
      </c>
      <c r="K203" t="s">
        <v>168</v>
      </c>
      <c r="L203" t="s">
        <v>168</v>
      </c>
      <c r="M203" t="s">
        <v>168</v>
      </c>
      <c r="N203" t="s">
        <v>168</v>
      </c>
      <c r="O203" t="s">
        <v>168</v>
      </c>
      <c r="P203" t="s">
        <v>168</v>
      </c>
      <c r="Q203" t="s">
        <v>168</v>
      </c>
      <c r="R203" t="s">
        <v>168</v>
      </c>
      <c r="S203">
        <v>4.2599869999999997</v>
      </c>
      <c r="T203">
        <v>0</v>
      </c>
    </row>
    <row r="204" spans="1:20">
      <c r="A204" s="245">
        <v>42773.910534641203</v>
      </c>
      <c r="B204" t="s">
        <v>241</v>
      </c>
      <c r="C204">
        <v>1</v>
      </c>
      <c r="D204" t="s">
        <v>25</v>
      </c>
      <c r="E204" t="s">
        <v>25</v>
      </c>
      <c r="F204" t="s">
        <v>167</v>
      </c>
      <c r="G204" t="s">
        <v>168</v>
      </c>
      <c r="H204" t="s">
        <v>184</v>
      </c>
      <c r="I204" t="s">
        <v>184</v>
      </c>
      <c r="J204" t="s">
        <v>168</v>
      </c>
      <c r="K204" t="s">
        <v>168</v>
      </c>
      <c r="L204" t="s">
        <v>168</v>
      </c>
      <c r="M204" t="s">
        <v>168</v>
      </c>
      <c r="N204" t="s">
        <v>170</v>
      </c>
      <c r="O204" t="s">
        <v>170</v>
      </c>
      <c r="P204" t="s">
        <v>168</v>
      </c>
      <c r="Q204" t="s">
        <v>168</v>
      </c>
      <c r="R204" t="s">
        <v>168</v>
      </c>
      <c r="S204">
        <v>105.813219</v>
      </c>
      <c r="T204">
        <v>0</v>
      </c>
    </row>
    <row r="205" spans="1:20">
      <c r="A205" s="245">
        <v>42773.910534641203</v>
      </c>
      <c r="B205" t="s">
        <v>241</v>
      </c>
      <c r="C205">
        <v>1</v>
      </c>
      <c r="D205" t="s">
        <v>25</v>
      </c>
      <c r="E205" t="s">
        <v>25</v>
      </c>
      <c r="F205" t="s">
        <v>167</v>
      </c>
      <c r="G205" t="s">
        <v>168</v>
      </c>
      <c r="H205" t="s">
        <v>184</v>
      </c>
      <c r="I205" t="s">
        <v>184</v>
      </c>
      <c r="J205" t="s">
        <v>168</v>
      </c>
      <c r="K205" t="s">
        <v>168</v>
      </c>
      <c r="L205" t="s">
        <v>170</v>
      </c>
      <c r="M205" t="s">
        <v>168</v>
      </c>
      <c r="N205" t="s">
        <v>168</v>
      </c>
      <c r="O205" t="s">
        <v>168</v>
      </c>
      <c r="P205" t="s">
        <v>168</v>
      </c>
      <c r="Q205" t="s">
        <v>168</v>
      </c>
      <c r="R205" t="s">
        <v>168</v>
      </c>
      <c r="S205">
        <v>7.5599869999999996</v>
      </c>
      <c r="T205">
        <v>0</v>
      </c>
    </row>
    <row r="206" spans="1:20">
      <c r="A206" s="245">
        <v>42773.910534641203</v>
      </c>
      <c r="B206" t="s">
        <v>241</v>
      </c>
      <c r="C206">
        <v>1</v>
      </c>
      <c r="D206" t="s">
        <v>25</v>
      </c>
      <c r="E206" t="s">
        <v>25</v>
      </c>
      <c r="F206" t="s">
        <v>167</v>
      </c>
      <c r="G206" t="s">
        <v>168</v>
      </c>
      <c r="H206" t="s">
        <v>184</v>
      </c>
      <c r="I206" t="s">
        <v>184</v>
      </c>
      <c r="J206" t="s">
        <v>168</v>
      </c>
      <c r="K206" t="s">
        <v>168</v>
      </c>
      <c r="L206" t="s">
        <v>170</v>
      </c>
      <c r="M206" t="s">
        <v>168</v>
      </c>
      <c r="N206" t="s">
        <v>168</v>
      </c>
      <c r="O206" t="s">
        <v>168</v>
      </c>
      <c r="P206" t="s">
        <v>168</v>
      </c>
      <c r="Q206" t="s">
        <v>170</v>
      </c>
      <c r="R206" t="s">
        <v>168</v>
      </c>
      <c r="S206">
        <v>1.899996</v>
      </c>
      <c r="T206">
        <v>0</v>
      </c>
    </row>
    <row r="207" spans="1:20">
      <c r="A207" s="245">
        <v>42773.910534641203</v>
      </c>
      <c r="B207" t="s">
        <v>241</v>
      </c>
      <c r="C207">
        <v>1</v>
      </c>
      <c r="D207" t="s">
        <v>25</v>
      </c>
      <c r="E207" t="s">
        <v>25</v>
      </c>
      <c r="F207" t="s">
        <v>167</v>
      </c>
      <c r="G207" t="s">
        <v>168</v>
      </c>
      <c r="H207" t="s">
        <v>184</v>
      </c>
      <c r="I207" t="s">
        <v>184</v>
      </c>
      <c r="J207" t="s">
        <v>168</v>
      </c>
      <c r="K207" t="s">
        <v>168</v>
      </c>
      <c r="L207" t="s">
        <v>170</v>
      </c>
      <c r="M207" t="s">
        <v>168</v>
      </c>
      <c r="N207" t="s">
        <v>170</v>
      </c>
      <c r="O207" t="s">
        <v>170</v>
      </c>
      <c r="P207" t="s">
        <v>168</v>
      </c>
      <c r="Q207" t="s">
        <v>168</v>
      </c>
      <c r="R207" t="s">
        <v>168</v>
      </c>
      <c r="S207">
        <v>60.199937000000197</v>
      </c>
      <c r="T207">
        <v>0</v>
      </c>
    </row>
    <row r="208" spans="1:20">
      <c r="A208" s="245">
        <v>42773.910534641203</v>
      </c>
      <c r="B208" t="s">
        <v>241</v>
      </c>
      <c r="C208">
        <v>1</v>
      </c>
      <c r="D208" t="s">
        <v>25</v>
      </c>
      <c r="E208" t="s">
        <v>25</v>
      </c>
      <c r="F208" t="s">
        <v>167</v>
      </c>
      <c r="G208" t="s">
        <v>168</v>
      </c>
      <c r="H208" t="s">
        <v>184</v>
      </c>
      <c r="I208" t="s">
        <v>184</v>
      </c>
      <c r="J208" t="s">
        <v>168</v>
      </c>
      <c r="K208" t="s">
        <v>168</v>
      </c>
      <c r="L208" t="s">
        <v>170</v>
      </c>
      <c r="M208" t="s">
        <v>170</v>
      </c>
      <c r="N208" t="s">
        <v>168</v>
      </c>
      <c r="O208" t="s">
        <v>168</v>
      </c>
      <c r="P208" t="s">
        <v>168</v>
      </c>
      <c r="Q208" t="s">
        <v>168</v>
      </c>
      <c r="R208" t="s">
        <v>168</v>
      </c>
      <c r="S208">
        <v>8.7999899999999993</v>
      </c>
      <c r="T208">
        <v>0</v>
      </c>
    </row>
    <row r="209" spans="1:20">
      <c r="A209" s="245">
        <v>42773.910534641203</v>
      </c>
      <c r="B209" t="s">
        <v>241</v>
      </c>
      <c r="C209">
        <v>1</v>
      </c>
      <c r="D209" t="s">
        <v>25</v>
      </c>
      <c r="E209" t="s">
        <v>25</v>
      </c>
      <c r="F209" t="s">
        <v>167</v>
      </c>
      <c r="G209" t="s">
        <v>168</v>
      </c>
      <c r="H209" t="s">
        <v>184</v>
      </c>
      <c r="I209" t="s">
        <v>184</v>
      </c>
      <c r="J209" t="s">
        <v>168</v>
      </c>
      <c r="K209" t="s">
        <v>168</v>
      </c>
      <c r="L209" t="s">
        <v>170</v>
      </c>
      <c r="M209" t="s">
        <v>170</v>
      </c>
      <c r="N209" t="s">
        <v>168</v>
      </c>
      <c r="O209" t="s">
        <v>168</v>
      </c>
      <c r="P209" t="s">
        <v>168</v>
      </c>
      <c r="Q209" t="s">
        <v>170</v>
      </c>
      <c r="R209" t="s">
        <v>168</v>
      </c>
      <c r="S209">
        <v>1.759998</v>
      </c>
      <c r="T209">
        <v>0</v>
      </c>
    </row>
    <row r="210" spans="1:20">
      <c r="A210" s="245">
        <v>42773.910534641203</v>
      </c>
      <c r="B210" t="s">
        <v>241</v>
      </c>
      <c r="C210">
        <v>1</v>
      </c>
      <c r="D210" t="s">
        <v>25</v>
      </c>
      <c r="E210" t="s">
        <v>25</v>
      </c>
      <c r="F210" t="s">
        <v>171</v>
      </c>
      <c r="G210" t="s">
        <v>168</v>
      </c>
      <c r="H210" t="s">
        <v>184</v>
      </c>
      <c r="I210" t="s">
        <v>184</v>
      </c>
      <c r="J210" t="s">
        <v>168</v>
      </c>
      <c r="K210" t="s">
        <v>168</v>
      </c>
      <c r="L210" t="s">
        <v>168</v>
      </c>
      <c r="M210" t="s">
        <v>168</v>
      </c>
      <c r="N210" t="s">
        <v>168</v>
      </c>
      <c r="O210" t="s">
        <v>168</v>
      </c>
      <c r="P210" t="s">
        <v>168</v>
      </c>
      <c r="Q210" t="s">
        <v>168</v>
      </c>
      <c r="R210" t="s">
        <v>168</v>
      </c>
      <c r="S210">
        <v>710.09256600000197</v>
      </c>
      <c r="T210">
        <v>0</v>
      </c>
    </row>
    <row r="211" spans="1:20">
      <c r="A211" s="245">
        <v>42773.910534641203</v>
      </c>
      <c r="B211" t="s">
        <v>241</v>
      </c>
      <c r="C211">
        <v>1</v>
      </c>
      <c r="D211" t="s">
        <v>25</v>
      </c>
      <c r="E211" t="s">
        <v>25</v>
      </c>
      <c r="F211" t="s">
        <v>171</v>
      </c>
      <c r="G211" t="s">
        <v>168</v>
      </c>
      <c r="H211" t="s">
        <v>184</v>
      </c>
      <c r="I211" t="s">
        <v>184</v>
      </c>
      <c r="J211" t="s">
        <v>168</v>
      </c>
      <c r="K211" t="s">
        <v>168</v>
      </c>
      <c r="L211" t="s">
        <v>168</v>
      </c>
      <c r="M211" t="s">
        <v>168</v>
      </c>
      <c r="N211" t="s">
        <v>168</v>
      </c>
      <c r="O211" t="s">
        <v>168</v>
      </c>
      <c r="P211" t="s">
        <v>168</v>
      </c>
      <c r="Q211" t="s">
        <v>168</v>
      </c>
      <c r="R211" t="s">
        <v>170</v>
      </c>
      <c r="S211">
        <v>68.666591000000196</v>
      </c>
      <c r="T211">
        <v>0</v>
      </c>
    </row>
    <row r="212" spans="1:20">
      <c r="A212" s="245">
        <v>42773.910534641203</v>
      </c>
      <c r="B212" t="s">
        <v>241</v>
      </c>
      <c r="C212">
        <v>1</v>
      </c>
      <c r="D212" t="s">
        <v>25</v>
      </c>
      <c r="E212" t="s">
        <v>25</v>
      </c>
      <c r="F212" t="s">
        <v>171</v>
      </c>
      <c r="G212" t="s">
        <v>168</v>
      </c>
      <c r="H212" t="s">
        <v>184</v>
      </c>
      <c r="I212" t="s">
        <v>184</v>
      </c>
      <c r="J212" t="s">
        <v>168</v>
      </c>
      <c r="K212" t="s">
        <v>168</v>
      </c>
      <c r="L212" t="s">
        <v>168</v>
      </c>
      <c r="M212" t="s">
        <v>168</v>
      </c>
      <c r="N212" t="s">
        <v>168</v>
      </c>
      <c r="O212" t="s">
        <v>168</v>
      </c>
      <c r="P212" t="s">
        <v>168</v>
      </c>
      <c r="Q212" t="s">
        <v>170</v>
      </c>
      <c r="R212" t="s">
        <v>168</v>
      </c>
      <c r="S212">
        <v>20.173314000000001</v>
      </c>
      <c r="T212">
        <v>0</v>
      </c>
    </row>
    <row r="213" spans="1:20">
      <c r="A213" s="245">
        <v>42773.910534641203</v>
      </c>
      <c r="B213" t="s">
        <v>241</v>
      </c>
      <c r="C213">
        <v>1</v>
      </c>
      <c r="D213" t="s">
        <v>25</v>
      </c>
      <c r="E213" t="s">
        <v>25</v>
      </c>
      <c r="F213" t="s">
        <v>171</v>
      </c>
      <c r="G213" t="s">
        <v>168</v>
      </c>
      <c r="H213" t="s">
        <v>184</v>
      </c>
      <c r="I213" t="s">
        <v>184</v>
      </c>
      <c r="J213" t="s">
        <v>168</v>
      </c>
      <c r="K213" t="s">
        <v>168</v>
      </c>
      <c r="L213" t="s">
        <v>168</v>
      </c>
      <c r="M213" t="s">
        <v>168</v>
      </c>
      <c r="N213" t="s">
        <v>170</v>
      </c>
      <c r="O213" t="s">
        <v>168</v>
      </c>
      <c r="P213" t="s">
        <v>168</v>
      </c>
      <c r="Q213" t="s">
        <v>168</v>
      </c>
      <c r="R213" t="s">
        <v>168</v>
      </c>
      <c r="S213">
        <v>10.799989</v>
      </c>
      <c r="T213">
        <v>0</v>
      </c>
    </row>
    <row r="214" spans="1:20">
      <c r="A214" s="245">
        <v>42773.910534641203</v>
      </c>
      <c r="B214" t="s">
        <v>241</v>
      </c>
      <c r="C214">
        <v>1</v>
      </c>
      <c r="D214" t="s">
        <v>25</v>
      </c>
      <c r="E214" t="s">
        <v>25</v>
      </c>
      <c r="F214" t="s">
        <v>171</v>
      </c>
      <c r="G214" t="s">
        <v>168</v>
      </c>
      <c r="H214" t="s">
        <v>184</v>
      </c>
      <c r="I214" t="s">
        <v>184</v>
      </c>
      <c r="J214" t="s">
        <v>168</v>
      </c>
      <c r="K214" t="s">
        <v>168</v>
      </c>
      <c r="L214" t="s">
        <v>168</v>
      </c>
      <c r="M214" t="s">
        <v>170</v>
      </c>
      <c r="N214" t="s">
        <v>168</v>
      </c>
      <c r="O214" t="s">
        <v>168</v>
      </c>
      <c r="P214" t="s">
        <v>168</v>
      </c>
      <c r="Q214" t="s">
        <v>168</v>
      </c>
      <c r="R214" t="s">
        <v>168</v>
      </c>
      <c r="S214">
        <v>6.3199920000000001</v>
      </c>
      <c r="T214">
        <v>0</v>
      </c>
    </row>
    <row r="215" spans="1:20">
      <c r="A215" s="245">
        <v>42773.910534641203</v>
      </c>
      <c r="B215" t="s">
        <v>241</v>
      </c>
      <c r="C215">
        <v>1</v>
      </c>
      <c r="D215" t="s">
        <v>25</v>
      </c>
      <c r="E215" t="s">
        <v>25</v>
      </c>
      <c r="F215" t="s">
        <v>171</v>
      </c>
      <c r="G215" t="s">
        <v>168</v>
      </c>
      <c r="H215" t="s">
        <v>184</v>
      </c>
      <c r="I215" t="s">
        <v>184</v>
      </c>
      <c r="J215" t="s">
        <v>168</v>
      </c>
      <c r="K215" t="s">
        <v>168</v>
      </c>
      <c r="L215" t="s">
        <v>168</v>
      </c>
      <c r="M215" t="s">
        <v>170</v>
      </c>
      <c r="N215" t="s">
        <v>168</v>
      </c>
      <c r="O215" t="s">
        <v>168</v>
      </c>
      <c r="P215" t="s">
        <v>168</v>
      </c>
      <c r="Q215" t="s">
        <v>168</v>
      </c>
      <c r="R215" t="s">
        <v>170</v>
      </c>
      <c r="S215">
        <v>5.2666599999999999</v>
      </c>
      <c r="T215">
        <v>0</v>
      </c>
    </row>
    <row r="216" spans="1:20">
      <c r="A216" s="245">
        <v>42773.910534641203</v>
      </c>
      <c r="B216" t="s">
        <v>241</v>
      </c>
      <c r="C216">
        <v>1</v>
      </c>
      <c r="D216" t="s">
        <v>25</v>
      </c>
      <c r="E216" t="s">
        <v>25</v>
      </c>
      <c r="F216" t="s">
        <v>171</v>
      </c>
      <c r="G216" t="s">
        <v>168</v>
      </c>
      <c r="H216" t="s">
        <v>184</v>
      </c>
      <c r="I216" t="s">
        <v>184</v>
      </c>
      <c r="J216" t="s">
        <v>168</v>
      </c>
      <c r="K216" t="s">
        <v>168</v>
      </c>
      <c r="L216" t="s">
        <v>168</v>
      </c>
      <c r="M216" t="s">
        <v>170</v>
      </c>
      <c r="N216" t="s">
        <v>168</v>
      </c>
      <c r="O216" t="s">
        <v>168</v>
      </c>
      <c r="P216" t="s">
        <v>168</v>
      </c>
      <c r="Q216" t="s">
        <v>170</v>
      </c>
      <c r="R216" t="s">
        <v>168</v>
      </c>
      <c r="S216">
        <v>4.2133279999999997</v>
      </c>
      <c r="T216">
        <v>0</v>
      </c>
    </row>
    <row r="217" spans="1:20">
      <c r="A217" s="245">
        <v>42773.910534641203</v>
      </c>
      <c r="B217" t="s">
        <v>241</v>
      </c>
      <c r="C217">
        <v>1</v>
      </c>
      <c r="D217" t="s">
        <v>25</v>
      </c>
      <c r="E217" t="s">
        <v>25</v>
      </c>
      <c r="F217" t="s">
        <v>171</v>
      </c>
      <c r="G217" t="s">
        <v>168</v>
      </c>
      <c r="H217" t="s">
        <v>184</v>
      </c>
      <c r="I217" t="s">
        <v>184</v>
      </c>
      <c r="J217" t="s">
        <v>168</v>
      </c>
      <c r="K217" t="s">
        <v>168</v>
      </c>
      <c r="L217" t="s">
        <v>170</v>
      </c>
      <c r="M217" t="s">
        <v>168</v>
      </c>
      <c r="N217" t="s">
        <v>168</v>
      </c>
      <c r="O217" t="s">
        <v>168</v>
      </c>
      <c r="P217" t="s">
        <v>168</v>
      </c>
      <c r="Q217" t="s">
        <v>168</v>
      </c>
      <c r="R217" t="s">
        <v>168</v>
      </c>
      <c r="S217">
        <v>667.19266800000798</v>
      </c>
      <c r="T217">
        <v>0</v>
      </c>
    </row>
    <row r="218" spans="1:20">
      <c r="A218" s="245">
        <v>42773.910534641203</v>
      </c>
      <c r="B218" t="s">
        <v>241</v>
      </c>
      <c r="C218">
        <v>1</v>
      </c>
      <c r="D218" t="s">
        <v>25</v>
      </c>
      <c r="E218" t="s">
        <v>25</v>
      </c>
      <c r="F218" t="s">
        <v>171</v>
      </c>
      <c r="G218" t="s">
        <v>168</v>
      </c>
      <c r="H218" t="s">
        <v>184</v>
      </c>
      <c r="I218" t="s">
        <v>184</v>
      </c>
      <c r="J218" t="s">
        <v>168</v>
      </c>
      <c r="K218" t="s">
        <v>168</v>
      </c>
      <c r="L218" t="s">
        <v>170</v>
      </c>
      <c r="M218" t="s">
        <v>168</v>
      </c>
      <c r="N218" t="s">
        <v>168</v>
      </c>
      <c r="O218" t="s">
        <v>168</v>
      </c>
      <c r="P218" t="s">
        <v>168</v>
      </c>
      <c r="Q218" t="s">
        <v>168</v>
      </c>
      <c r="R218" t="s">
        <v>170</v>
      </c>
      <c r="S218">
        <v>33.313296999999999</v>
      </c>
      <c r="T218">
        <v>0</v>
      </c>
    </row>
    <row r="219" spans="1:20">
      <c r="A219" s="245">
        <v>42773.910534641203</v>
      </c>
      <c r="B219" t="s">
        <v>241</v>
      </c>
      <c r="C219">
        <v>1</v>
      </c>
      <c r="D219" t="s">
        <v>25</v>
      </c>
      <c r="E219" t="s">
        <v>25</v>
      </c>
      <c r="F219" t="s">
        <v>171</v>
      </c>
      <c r="G219" t="s">
        <v>168</v>
      </c>
      <c r="H219" t="s">
        <v>184</v>
      </c>
      <c r="I219" t="s">
        <v>184</v>
      </c>
      <c r="J219" t="s">
        <v>168</v>
      </c>
      <c r="K219" t="s">
        <v>168</v>
      </c>
      <c r="L219" t="s">
        <v>170</v>
      </c>
      <c r="M219" t="s">
        <v>168</v>
      </c>
      <c r="N219" t="s">
        <v>168</v>
      </c>
      <c r="O219" t="s">
        <v>168</v>
      </c>
      <c r="P219" t="s">
        <v>168</v>
      </c>
      <c r="Q219" t="s">
        <v>170</v>
      </c>
      <c r="R219" t="s">
        <v>168</v>
      </c>
      <c r="S219">
        <v>20.113312000000001</v>
      </c>
      <c r="T219">
        <v>0</v>
      </c>
    </row>
    <row r="220" spans="1:20">
      <c r="A220" s="245">
        <v>42773.910534641203</v>
      </c>
      <c r="B220" t="s">
        <v>241</v>
      </c>
      <c r="C220">
        <v>1</v>
      </c>
      <c r="D220" t="s">
        <v>25</v>
      </c>
      <c r="E220" t="s">
        <v>25</v>
      </c>
      <c r="F220" t="s">
        <v>171</v>
      </c>
      <c r="G220" t="s">
        <v>168</v>
      </c>
      <c r="H220" t="s">
        <v>184</v>
      </c>
      <c r="I220" t="s">
        <v>184</v>
      </c>
      <c r="J220" t="s">
        <v>168</v>
      </c>
      <c r="K220" t="s">
        <v>168</v>
      </c>
      <c r="L220" t="s">
        <v>170</v>
      </c>
      <c r="M220" t="s">
        <v>168</v>
      </c>
      <c r="N220" t="s">
        <v>170</v>
      </c>
      <c r="O220" t="s">
        <v>168</v>
      </c>
      <c r="P220" t="s">
        <v>168</v>
      </c>
      <c r="Q220" t="s">
        <v>168</v>
      </c>
      <c r="R220" t="s">
        <v>168</v>
      </c>
      <c r="S220">
        <v>0.66666599999999998</v>
      </c>
      <c r="T220">
        <v>0</v>
      </c>
    </row>
    <row r="221" spans="1:20">
      <c r="A221" s="245">
        <v>42773.910534641203</v>
      </c>
      <c r="B221" t="s">
        <v>241</v>
      </c>
      <c r="C221">
        <v>1</v>
      </c>
      <c r="D221" t="s">
        <v>25</v>
      </c>
      <c r="E221" t="s">
        <v>25</v>
      </c>
      <c r="F221" t="s">
        <v>171</v>
      </c>
      <c r="G221" t="s">
        <v>168</v>
      </c>
      <c r="H221" t="s">
        <v>184</v>
      </c>
      <c r="I221" t="s">
        <v>184</v>
      </c>
      <c r="J221" t="s">
        <v>170</v>
      </c>
      <c r="K221" t="s">
        <v>168</v>
      </c>
      <c r="L221" t="s">
        <v>168</v>
      </c>
      <c r="M221" t="s">
        <v>168</v>
      </c>
      <c r="N221" t="s">
        <v>168</v>
      </c>
      <c r="O221" t="s">
        <v>168</v>
      </c>
      <c r="P221" t="s">
        <v>168</v>
      </c>
      <c r="Q221" t="s">
        <v>168</v>
      </c>
      <c r="R221" t="s">
        <v>168</v>
      </c>
      <c r="S221">
        <v>310.46642900000199</v>
      </c>
      <c r="T221">
        <v>0</v>
      </c>
    </row>
    <row r="222" spans="1:20">
      <c r="A222" s="245">
        <v>42773.910534641203</v>
      </c>
      <c r="B222" t="s">
        <v>241</v>
      </c>
      <c r="C222">
        <v>1</v>
      </c>
      <c r="D222" t="s">
        <v>25</v>
      </c>
      <c r="E222" t="s">
        <v>25</v>
      </c>
      <c r="F222" t="s">
        <v>171</v>
      </c>
      <c r="G222" t="s">
        <v>168</v>
      </c>
      <c r="H222" t="s">
        <v>184</v>
      </c>
      <c r="I222" t="s">
        <v>184</v>
      </c>
      <c r="J222" t="s">
        <v>170</v>
      </c>
      <c r="K222" t="s">
        <v>168</v>
      </c>
      <c r="L222" t="s">
        <v>168</v>
      </c>
      <c r="M222" t="s">
        <v>168</v>
      </c>
      <c r="N222" t="s">
        <v>168</v>
      </c>
      <c r="O222" t="s">
        <v>168</v>
      </c>
      <c r="P222" t="s">
        <v>168</v>
      </c>
      <c r="Q222" t="s">
        <v>168</v>
      </c>
      <c r="R222" t="s">
        <v>170</v>
      </c>
      <c r="S222">
        <v>3.9999959999999999</v>
      </c>
      <c r="T222">
        <v>0</v>
      </c>
    </row>
    <row r="223" spans="1:20">
      <c r="A223" s="245">
        <v>42773.910534641203</v>
      </c>
      <c r="B223" t="s">
        <v>241</v>
      </c>
      <c r="C223">
        <v>1</v>
      </c>
      <c r="D223" t="s">
        <v>25</v>
      </c>
      <c r="E223" t="s">
        <v>25</v>
      </c>
      <c r="F223" t="s">
        <v>171</v>
      </c>
      <c r="G223" t="s">
        <v>168</v>
      </c>
      <c r="H223" t="s">
        <v>184</v>
      </c>
      <c r="I223" t="s">
        <v>184</v>
      </c>
      <c r="J223" t="s">
        <v>170</v>
      </c>
      <c r="K223" t="s">
        <v>168</v>
      </c>
      <c r="L223" t="s">
        <v>168</v>
      </c>
      <c r="M223" t="s">
        <v>168</v>
      </c>
      <c r="N223" t="s">
        <v>168</v>
      </c>
      <c r="O223" t="s">
        <v>168</v>
      </c>
      <c r="P223" t="s">
        <v>168</v>
      </c>
      <c r="Q223" t="s">
        <v>170</v>
      </c>
      <c r="R223" t="s">
        <v>168</v>
      </c>
      <c r="S223">
        <v>8.4666589999999999</v>
      </c>
      <c r="T223">
        <v>0</v>
      </c>
    </row>
    <row r="224" spans="1:20">
      <c r="A224" s="245">
        <v>42773.910534641203</v>
      </c>
      <c r="B224" t="s">
        <v>241</v>
      </c>
      <c r="C224">
        <v>1</v>
      </c>
      <c r="D224" t="s">
        <v>25</v>
      </c>
      <c r="E224" t="s">
        <v>25</v>
      </c>
      <c r="F224" t="s">
        <v>171</v>
      </c>
      <c r="G224" t="s">
        <v>168</v>
      </c>
      <c r="H224" t="s">
        <v>184</v>
      </c>
      <c r="I224" t="s">
        <v>184</v>
      </c>
      <c r="J224" t="s">
        <v>170</v>
      </c>
      <c r="K224" t="s">
        <v>168</v>
      </c>
      <c r="L224" t="s">
        <v>168</v>
      </c>
      <c r="M224" t="s">
        <v>168</v>
      </c>
      <c r="N224" t="s">
        <v>170</v>
      </c>
      <c r="O224" t="s">
        <v>168</v>
      </c>
      <c r="P224" t="s">
        <v>168</v>
      </c>
      <c r="Q224" t="s">
        <v>168</v>
      </c>
      <c r="R224" t="s">
        <v>168</v>
      </c>
      <c r="S224">
        <v>0.99999899999999997</v>
      </c>
      <c r="T224">
        <v>0</v>
      </c>
    </row>
    <row r="225" spans="1:20">
      <c r="A225" s="245">
        <v>42773.910534641203</v>
      </c>
      <c r="B225" t="s">
        <v>241</v>
      </c>
      <c r="C225">
        <v>1</v>
      </c>
      <c r="D225" t="s">
        <v>25</v>
      </c>
      <c r="E225" t="s">
        <v>25</v>
      </c>
      <c r="F225" t="s">
        <v>171</v>
      </c>
      <c r="G225" t="s">
        <v>170</v>
      </c>
      <c r="H225" t="s">
        <v>184</v>
      </c>
      <c r="I225" t="s">
        <v>184</v>
      </c>
      <c r="J225" t="s">
        <v>168</v>
      </c>
      <c r="K225" t="s">
        <v>168</v>
      </c>
      <c r="L225" t="s">
        <v>168</v>
      </c>
      <c r="M225" t="s">
        <v>168</v>
      </c>
      <c r="N225" t="s">
        <v>168</v>
      </c>
      <c r="O225" t="s">
        <v>168</v>
      </c>
      <c r="P225" t="s">
        <v>168</v>
      </c>
      <c r="Q225" t="s">
        <v>168</v>
      </c>
      <c r="R225" t="s">
        <v>168</v>
      </c>
      <c r="S225">
        <v>1.333332</v>
      </c>
      <c r="T225">
        <v>0</v>
      </c>
    </row>
    <row r="226" spans="1:20">
      <c r="A226" s="245">
        <v>42773.910534641203</v>
      </c>
      <c r="B226" t="s">
        <v>241</v>
      </c>
      <c r="C226">
        <v>1</v>
      </c>
      <c r="D226" t="s">
        <v>25</v>
      </c>
      <c r="E226" t="s">
        <v>25</v>
      </c>
      <c r="F226" t="s">
        <v>169</v>
      </c>
      <c r="G226" t="s">
        <v>168</v>
      </c>
      <c r="H226" t="s">
        <v>184</v>
      </c>
      <c r="I226" t="s">
        <v>184</v>
      </c>
      <c r="J226" t="s">
        <v>168</v>
      </c>
      <c r="K226" t="s">
        <v>168</v>
      </c>
      <c r="L226" t="s">
        <v>168</v>
      </c>
      <c r="M226" t="s">
        <v>168</v>
      </c>
      <c r="N226" t="s">
        <v>168</v>
      </c>
      <c r="O226" t="s">
        <v>168</v>
      </c>
      <c r="P226" t="s">
        <v>168</v>
      </c>
      <c r="Q226" t="s">
        <v>168</v>
      </c>
      <c r="R226" t="s">
        <v>168</v>
      </c>
      <c r="S226">
        <v>10.066649</v>
      </c>
      <c r="T226">
        <v>0</v>
      </c>
    </row>
    <row r="227" spans="1:20">
      <c r="A227" s="245">
        <v>42773.910534641203</v>
      </c>
      <c r="B227" t="s">
        <v>241</v>
      </c>
      <c r="C227">
        <v>1</v>
      </c>
      <c r="D227" t="s">
        <v>25</v>
      </c>
      <c r="E227" t="s">
        <v>25</v>
      </c>
      <c r="F227" t="s">
        <v>169</v>
      </c>
      <c r="G227" t="s">
        <v>168</v>
      </c>
      <c r="H227" t="s">
        <v>184</v>
      </c>
      <c r="I227" t="s">
        <v>184</v>
      </c>
      <c r="J227" t="s">
        <v>168</v>
      </c>
      <c r="K227" t="s">
        <v>168</v>
      </c>
      <c r="L227" t="s">
        <v>168</v>
      </c>
      <c r="M227" t="s">
        <v>168</v>
      </c>
      <c r="N227" t="s">
        <v>168</v>
      </c>
      <c r="O227" t="s">
        <v>168</v>
      </c>
      <c r="P227" t="s">
        <v>168</v>
      </c>
      <c r="Q227" t="s">
        <v>170</v>
      </c>
      <c r="R227" t="s">
        <v>168</v>
      </c>
      <c r="S227">
        <v>0.26666600000000001</v>
      </c>
      <c r="T227">
        <v>0</v>
      </c>
    </row>
    <row r="228" spans="1:20">
      <c r="A228" s="245">
        <v>42773.910534641203</v>
      </c>
      <c r="B228" t="s">
        <v>241</v>
      </c>
      <c r="C228">
        <v>1</v>
      </c>
      <c r="D228" t="s">
        <v>25</v>
      </c>
      <c r="E228" t="s">
        <v>25</v>
      </c>
      <c r="F228" t="s">
        <v>169</v>
      </c>
      <c r="G228" t="s">
        <v>168</v>
      </c>
      <c r="H228" t="s">
        <v>184</v>
      </c>
      <c r="I228" t="s">
        <v>184</v>
      </c>
      <c r="J228" t="s">
        <v>168</v>
      </c>
      <c r="K228" t="s">
        <v>168</v>
      </c>
      <c r="L228" t="s">
        <v>168</v>
      </c>
      <c r="M228" t="s">
        <v>168</v>
      </c>
      <c r="N228" t="s">
        <v>170</v>
      </c>
      <c r="O228" t="s">
        <v>168</v>
      </c>
      <c r="P228" t="s">
        <v>168</v>
      </c>
      <c r="Q228" t="s">
        <v>168</v>
      </c>
      <c r="R228" t="s">
        <v>168</v>
      </c>
      <c r="S228">
        <v>37.399943</v>
      </c>
      <c r="T228">
        <v>0</v>
      </c>
    </row>
    <row r="229" spans="1:20">
      <c r="A229" s="245">
        <v>42773.910534641203</v>
      </c>
      <c r="B229" t="s">
        <v>241</v>
      </c>
      <c r="C229">
        <v>1</v>
      </c>
      <c r="D229" t="s">
        <v>25</v>
      </c>
      <c r="E229" t="s">
        <v>25</v>
      </c>
      <c r="F229" t="s">
        <v>169</v>
      </c>
      <c r="G229" t="s">
        <v>168</v>
      </c>
      <c r="H229" t="s">
        <v>184</v>
      </c>
      <c r="I229" t="s">
        <v>184</v>
      </c>
      <c r="J229" t="s">
        <v>168</v>
      </c>
      <c r="K229" t="s">
        <v>168</v>
      </c>
      <c r="L229" t="s">
        <v>170</v>
      </c>
      <c r="M229" t="s">
        <v>168</v>
      </c>
      <c r="N229" t="s">
        <v>168</v>
      </c>
      <c r="O229" t="s">
        <v>168</v>
      </c>
      <c r="P229" t="s">
        <v>168</v>
      </c>
      <c r="Q229" t="s">
        <v>168</v>
      </c>
      <c r="R229" t="s">
        <v>168</v>
      </c>
      <c r="S229">
        <v>141.99983800000001</v>
      </c>
      <c r="T229">
        <v>0</v>
      </c>
    </row>
    <row r="230" spans="1:20">
      <c r="A230" s="245">
        <v>42773.910534641203</v>
      </c>
      <c r="B230" t="s">
        <v>241</v>
      </c>
      <c r="C230">
        <v>1</v>
      </c>
      <c r="D230" t="s">
        <v>25</v>
      </c>
      <c r="E230" t="s">
        <v>25</v>
      </c>
      <c r="F230" t="s">
        <v>169</v>
      </c>
      <c r="G230" t="s">
        <v>168</v>
      </c>
      <c r="H230" t="s">
        <v>184</v>
      </c>
      <c r="I230" t="s">
        <v>184</v>
      </c>
      <c r="J230" t="s">
        <v>168</v>
      </c>
      <c r="K230" t="s">
        <v>168</v>
      </c>
      <c r="L230" t="s">
        <v>170</v>
      </c>
      <c r="M230" t="s">
        <v>168</v>
      </c>
      <c r="N230" t="s">
        <v>168</v>
      </c>
      <c r="O230" t="s">
        <v>168</v>
      </c>
      <c r="P230" t="s">
        <v>168</v>
      </c>
      <c r="Q230" t="s">
        <v>170</v>
      </c>
      <c r="R230" t="s">
        <v>168</v>
      </c>
      <c r="S230">
        <v>1.8666659999999999</v>
      </c>
      <c r="T230">
        <v>0</v>
      </c>
    </row>
    <row r="231" spans="1:20">
      <c r="A231" s="245">
        <v>42773.910534641203</v>
      </c>
      <c r="B231" t="s">
        <v>241</v>
      </c>
      <c r="C231">
        <v>1</v>
      </c>
      <c r="D231" t="s">
        <v>24</v>
      </c>
      <c r="E231" t="s">
        <v>24</v>
      </c>
      <c r="F231" t="s">
        <v>167</v>
      </c>
      <c r="G231" t="s">
        <v>168</v>
      </c>
      <c r="H231" t="s">
        <v>184</v>
      </c>
      <c r="I231" t="s">
        <v>184</v>
      </c>
      <c r="J231" t="s">
        <v>168</v>
      </c>
      <c r="K231" t="s">
        <v>170</v>
      </c>
      <c r="L231" t="s">
        <v>168</v>
      </c>
      <c r="M231" t="s">
        <v>168</v>
      </c>
      <c r="N231" t="s">
        <v>168</v>
      </c>
      <c r="O231" t="s">
        <v>168</v>
      </c>
      <c r="P231" t="s">
        <v>168</v>
      </c>
      <c r="Q231" t="s">
        <v>168</v>
      </c>
      <c r="R231" t="s">
        <v>168</v>
      </c>
      <c r="S231">
        <v>279.306402999998</v>
      </c>
      <c r="T231">
        <v>0</v>
      </c>
    </row>
    <row r="232" spans="1:20">
      <c r="A232" s="245">
        <v>42773.910534641203</v>
      </c>
      <c r="B232" t="s">
        <v>241</v>
      </c>
      <c r="C232">
        <v>1</v>
      </c>
      <c r="D232" t="s">
        <v>24</v>
      </c>
      <c r="E232" t="s">
        <v>24</v>
      </c>
      <c r="F232" t="s">
        <v>171</v>
      </c>
      <c r="G232" t="s">
        <v>168</v>
      </c>
      <c r="H232" t="s">
        <v>184</v>
      </c>
      <c r="I232" t="s">
        <v>184</v>
      </c>
      <c r="J232" t="s">
        <v>168</v>
      </c>
      <c r="K232" t="s">
        <v>168</v>
      </c>
      <c r="L232" t="s">
        <v>168</v>
      </c>
      <c r="M232" t="s">
        <v>168</v>
      </c>
      <c r="N232" t="s">
        <v>168</v>
      </c>
      <c r="O232" t="s">
        <v>168</v>
      </c>
      <c r="P232" t="s">
        <v>168</v>
      </c>
      <c r="Q232" t="s">
        <v>168</v>
      </c>
      <c r="R232" t="s">
        <v>168</v>
      </c>
      <c r="S232">
        <v>30.073298000000001</v>
      </c>
      <c r="T232">
        <v>0</v>
      </c>
    </row>
    <row r="233" spans="1:20">
      <c r="A233" s="245">
        <v>42773.910534641203</v>
      </c>
      <c r="B233" t="s">
        <v>241</v>
      </c>
      <c r="C233">
        <v>1</v>
      </c>
      <c r="D233" t="s">
        <v>24</v>
      </c>
      <c r="E233" t="s">
        <v>24</v>
      </c>
      <c r="F233" t="s">
        <v>171</v>
      </c>
      <c r="G233" t="s">
        <v>168</v>
      </c>
      <c r="H233" t="s">
        <v>184</v>
      </c>
      <c r="I233" t="s">
        <v>184</v>
      </c>
      <c r="J233" t="s">
        <v>168</v>
      </c>
      <c r="K233" t="s">
        <v>168</v>
      </c>
      <c r="L233" t="s">
        <v>168</v>
      </c>
      <c r="M233" t="s">
        <v>168</v>
      </c>
      <c r="N233" t="s">
        <v>168</v>
      </c>
      <c r="O233" t="s">
        <v>168</v>
      </c>
      <c r="P233" t="s">
        <v>168</v>
      </c>
      <c r="Q233" t="s">
        <v>168</v>
      </c>
      <c r="R233" t="s">
        <v>170</v>
      </c>
      <c r="S233">
        <v>6.3333250000000003</v>
      </c>
      <c r="T233">
        <v>0</v>
      </c>
    </row>
    <row r="234" spans="1:20">
      <c r="A234" s="245">
        <v>42773.910534641203</v>
      </c>
      <c r="B234" t="s">
        <v>241</v>
      </c>
      <c r="C234">
        <v>1</v>
      </c>
      <c r="D234" t="s">
        <v>24</v>
      </c>
      <c r="E234" t="s">
        <v>24</v>
      </c>
      <c r="F234" t="s">
        <v>171</v>
      </c>
      <c r="G234" t="s">
        <v>168</v>
      </c>
      <c r="H234" t="s">
        <v>184</v>
      </c>
      <c r="I234" t="s">
        <v>184</v>
      </c>
      <c r="J234" t="s">
        <v>168</v>
      </c>
      <c r="K234" t="s">
        <v>168</v>
      </c>
      <c r="L234" t="s">
        <v>168</v>
      </c>
      <c r="M234" t="s">
        <v>168</v>
      </c>
      <c r="N234" t="s">
        <v>168</v>
      </c>
      <c r="O234" t="s">
        <v>168</v>
      </c>
      <c r="P234" t="s">
        <v>168</v>
      </c>
      <c r="Q234" t="s">
        <v>170</v>
      </c>
      <c r="R234" t="s">
        <v>168</v>
      </c>
      <c r="S234">
        <v>6.1999919999999999</v>
      </c>
      <c r="T234">
        <v>0</v>
      </c>
    </row>
    <row r="235" spans="1:20">
      <c r="A235" s="245">
        <v>42773.910534641203</v>
      </c>
      <c r="B235" t="s">
        <v>241</v>
      </c>
      <c r="C235">
        <v>1</v>
      </c>
      <c r="D235" t="s">
        <v>24</v>
      </c>
      <c r="E235" t="s">
        <v>24</v>
      </c>
      <c r="F235" t="s">
        <v>171</v>
      </c>
      <c r="G235" t="s">
        <v>168</v>
      </c>
      <c r="H235" t="s">
        <v>184</v>
      </c>
      <c r="I235" t="s">
        <v>184</v>
      </c>
      <c r="J235" t="s">
        <v>168</v>
      </c>
      <c r="K235" t="s">
        <v>168</v>
      </c>
      <c r="L235" t="s">
        <v>168</v>
      </c>
      <c r="M235" t="s">
        <v>170</v>
      </c>
      <c r="N235" t="s">
        <v>168</v>
      </c>
      <c r="O235" t="s">
        <v>168</v>
      </c>
      <c r="P235" t="s">
        <v>168</v>
      </c>
      <c r="Q235" t="s">
        <v>168</v>
      </c>
      <c r="R235" t="s">
        <v>168</v>
      </c>
      <c r="S235">
        <v>11.199996000000001</v>
      </c>
      <c r="T235">
        <v>0</v>
      </c>
    </row>
    <row r="236" spans="1:20">
      <c r="A236" s="245">
        <v>42773.910534641203</v>
      </c>
      <c r="B236" t="s">
        <v>241</v>
      </c>
      <c r="C236">
        <v>1</v>
      </c>
      <c r="D236" t="s">
        <v>24</v>
      </c>
      <c r="E236" t="s">
        <v>24</v>
      </c>
      <c r="F236" t="s">
        <v>171</v>
      </c>
      <c r="G236" t="s">
        <v>168</v>
      </c>
      <c r="H236" t="s">
        <v>184</v>
      </c>
      <c r="I236" t="s">
        <v>184</v>
      </c>
      <c r="J236" t="s">
        <v>168</v>
      </c>
      <c r="K236" t="s">
        <v>168</v>
      </c>
      <c r="L236" t="s">
        <v>168</v>
      </c>
      <c r="M236" t="s">
        <v>170</v>
      </c>
      <c r="N236" t="s">
        <v>168</v>
      </c>
      <c r="O236" t="s">
        <v>168</v>
      </c>
      <c r="P236" t="s">
        <v>168</v>
      </c>
      <c r="Q236" t="s">
        <v>168</v>
      </c>
      <c r="R236" t="s">
        <v>170</v>
      </c>
      <c r="S236">
        <v>5.5999980000000003</v>
      </c>
      <c r="T236">
        <v>0</v>
      </c>
    </row>
    <row r="237" spans="1:20">
      <c r="A237" s="245">
        <v>42773.910534641203</v>
      </c>
      <c r="B237" t="s">
        <v>241</v>
      </c>
      <c r="C237">
        <v>1</v>
      </c>
      <c r="D237" t="s">
        <v>24</v>
      </c>
      <c r="E237" t="s">
        <v>24</v>
      </c>
      <c r="F237" t="s">
        <v>171</v>
      </c>
      <c r="G237" t="s">
        <v>168</v>
      </c>
      <c r="H237" t="s">
        <v>184</v>
      </c>
      <c r="I237" t="s">
        <v>184</v>
      </c>
      <c r="J237" t="s">
        <v>168</v>
      </c>
      <c r="K237" t="s">
        <v>168</v>
      </c>
      <c r="L237" t="s">
        <v>168</v>
      </c>
      <c r="M237" t="s">
        <v>170</v>
      </c>
      <c r="N237" t="s">
        <v>168</v>
      </c>
      <c r="O237" t="s">
        <v>168</v>
      </c>
      <c r="P237" t="s">
        <v>168</v>
      </c>
      <c r="Q237" t="s">
        <v>170</v>
      </c>
      <c r="R237" t="s">
        <v>168</v>
      </c>
      <c r="S237">
        <v>1.8666659999999999</v>
      </c>
      <c r="T237">
        <v>0</v>
      </c>
    </row>
    <row r="238" spans="1:20">
      <c r="A238" s="245">
        <v>42773.910534641203</v>
      </c>
      <c r="B238" t="s">
        <v>241</v>
      </c>
      <c r="C238">
        <v>1</v>
      </c>
      <c r="D238" t="s">
        <v>24</v>
      </c>
      <c r="E238" t="s">
        <v>24</v>
      </c>
      <c r="F238" t="s">
        <v>171</v>
      </c>
      <c r="G238" t="s">
        <v>168</v>
      </c>
      <c r="H238" t="s">
        <v>184</v>
      </c>
      <c r="I238" t="s">
        <v>184</v>
      </c>
      <c r="J238" t="s">
        <v>168</v>
      </c>
      <c r="K238" t="s">
        <v>168</v>
      </c>
      <c r="L238" t="s">
        <v>170</v>
      </c>
      <c r="M238" t="s">
        <v>168</v>
      </c>
      <c r="N238" t="s">
        <v>168</v>
      </c>
      <c r="O238" t="s">
        <v>168</v>
      </c>
      <c r="P238" t="s">
        <v>168</v>
      </c>
      <c r="Q238" t="s">
        <v>168</v>
      </c>
      <c r="R238" t="s">
        <v>168</v>
      </c>
      <c r="S238">
        <v>156.32650799999999</v>
      </c>
      <c r="T238">
        <v>0</v>
      </c>
    </row>
    <row r="239" spans="1:20">
      <c r="A239" s="245">
        <v>42773.910534641203</v>
      </c>
      <c r="B239" t="s">
        <v>241</v>
      </c>
      <c r="C239">
        <v>1</v>
      </c>
      <c r="D239" t="s">
        <v>24</v>
      </c>
      <c r="E239" t="s">
        <v>24</v>
      </c>
      <c r="F239" t="s">
        <v>171</v>
      </c>
      <c r="G239" t="s">
        <v>168</v>
      </c>
      <c r="H239" t="s">
        <v>184</v>
      </c>
      <c r="I239" t="s">
        <v>184</v>
      </c>
      <c r="J239" t="s">
        <v>168</v>
      </c>
      <c r="K239" t="s">
        <v>168</v>
      </c>
      <c r="L239" t="s">
        <v>170</v>
      </c>
      <c r="M239" t="s">
        <v>168</v>
      </c>
      <c r="N239" t="s">
        <v>168</v>
      </c>
      <c r="O239" t="s">
        <v>168</v>
      </c>
      <c r="P239" t="s">
        <v>168</v>
      </c>
      <c r="Q239" t="s">
        <v>168</v>
      </c>
      <c r="R239" t="s">
        <v>170</v>
      </c>
      <c r="S239">
        <v>21.999977000000001</v>
      </c>
      <c r="T239">
        <v>0</v>
      </c>
    </row>
    <row r="240" spans="1:20">
      <c r="A240" s="245">
        <v>42773.910534641203</v>
      </c>
      <c r="B240" t="s">
        <v>241</v>
      </c>
      <c r="C240">
        <v>1</v>
      </c>
      <c r="D240" t="s">
        <v>24</v>
      </c>
      <c r="E240" t="s">
        <v>24</v>
      </c>
      <c r="F240" t="s">
        <v>171</v>
      </c>
      <c r="G240" t="s">
        <v>168</v>
      </c>
      <c r="H240" t="s">
        <v>184</v>
      </c>
      <c r="I240" t="s">
        <v>184</v>
      </c>
      <c r="J240" t="s">
        <v>168</v>
      </c>
      <c r="K240" t="s">
        <v>168</v>
      </c>
      <c r="L240" t="s">
        <v>170</v>
      </c>
      <c r="M240" t="s">
        <v>168</v>
      </c>
      <c r="N240" t="s">
        <v>168</v>
      </c>
      <c r="O240" t="s">
        <v>168</v>
      </c>
      <c r="P240" t="s">
        <v>168</v>
      </c>
      <c r="Q240" t="s">
        <v>170</v>
      </c>
      <c r="R240" t="s">
        <v>168</v>
      </c>
      <c r="S240">
        <v>11.733321</v>
      </c>
      <c r="T240">
        <v>0</v>
      </c>
    </row>
    <row r="241" spans="1:20">
      <c r="A241" s="245">
        <v>42773.910534641203</v>
      </c>
      <c r="B241" t="s">
        <v>241</v>
      </c>
      <c r="C241">
        <v>1</v>
      </c>
      <c r="D241" t="s">
        <v>24</v>
      </c>
      <c r="E241" t="s">
        <v>24</v>
      </c>
      <c r="F241" t="s">
        <v>171</v>
      </c>
      <c r="G241" t="s">
        <v>168</v>
      </c>
      <c r="H241" t="s">
        <v>184</v>
      </c>
      <c r="I241" t="s">
        <v>184</v>
      </c>
      <c r="J241" t="s">
        <v>170</v>
      </c>
      <c r="K241" t="s">
        <v>168</v>
      </c>
      <c r="L241" t="s">
        <v>168</v>
      </c>
      <c r="M241" t="s">
        <v>168</v>
      </c>
      <c r="N241" t="s">
        <v>168</v>
      </c>
      <c r="O241" t="s">
        <v>168</v>
      </c>
      <c r="P241" t="s">
        <v>168</v>
      </c>
      <c r="Q241" t="s">
        <v>168</v>
      </c>
      <c r="R241" t="s">
        <v>168</v>
      </c>
      <c r="S241">
        <v>60.799906000000199</v>
      </c>
      <c r="T241">
        <v>0</v>
      </c>
    </row>
    <row r="242" spans="1:20">
      <c r="A242" s="245">
        <v>42773.910534641203</v>
      </c>
      <c r="B242" t="s">
        <v>241</v>
      </c>
      <c r="C242">
        <v>1</v>
      </c>
      <c r="D242" t="s">
        <v>24</v>
      </c>
      <c r="E242" t="s">
        <v>24</v>
      </c>
      <c r="F242" t="s">
        <v>171</v>
      </c>
      <c r="G242" t="s">
        <v>168</v>
      </c>
      <c r="H242" t="s">
        <v>184</v>
      </c>
      <c r="I242" t="s">
        <v>184</v>
      </c>
      <c r="J242" t="s">
        <v>170</v>
      </c>
      <c r="K242" t="s">
        <v>168</v>
      </c>
      <c r="L242" t="s">
        <v>168</v>
      </c>
      <c r="M242" t="s">
        <v>168</v>
      </c>
      <c r="N242" t="s">
        <v>168</v>
      </c>
      <c r="O242" t="s">
        <v>168</v>
      </c>
      <c r="P242" t="s">
        <v>168</v>
      </c>
      <c r="Q242" t="s">
        <v>168</v>
      </c>
      <c r="R242" t="s">
        <v>170</v>
      </c>
      <c r="S242">
        <v>1.4133309999999999</v>
      </c>
      <c r="T242">
        <v>0</v>
      </c>
    </row>
    <row r="243" spans="1:20">
      <c r="A243" s="245">
        <v>42773.910534641203</v>
      </c>
      <c r="B243" t="s">
        <v>241</v>
      </c>
      <c r="C243">
        <v>1</v>
      </c>
      <c r="D243" t="s">
        <v>24</v>
      </c>
      <c r="E243" t="s">
        <v>24</v>
      </c>
      <c r="F243" t="s">
        <v>171</v>
      </c>
      <c r="G243" t="s">
        <v>168</v>
      </c>
      <c r="H243" t="s">
        <v>184</v>
      </c>
      <c r="I243" t="s">
        <v>184</v>
      </c>
      <c r="J243" t="s">
        <v>170</v>
      </c>
      <c r="K243" t="s">
        <v>168</v>
      </c>
      <c r="L243" t="s">
        <v>168</v>
      </c>
      <c r="M243" t="s">
        <v>168</v>
      </c>
      <c r="N243" t="s">
        <v>168</v>
      </c>
      <c r="O243" t="s">
        <v>168</v>
      </c>
      <c r="P243" t="s">
        <v>168</v>
      </c>
      <c r="Q243" t="s">
        <v>170</v>
      </c>
      <c r="R243" t="s">
        <v>168</v>
      </c>
      <c r="S243">
        <v>15.553322</v>
      </c>
      <c r="T243">
        <v>0</v>
      </c>
    </row>
    <row r="244" spans="1:20">
      <c r="A244" s="245">
        <v>42773.910534641203</v>
      </c>
      <c r="B244" t="s">
        <v>241</v>
      </c>
      <c r="C244">
        <v>1</v>
      </c>
      <c r="D244" t="s">
        <v>24</v>
      </c>
      <c r="E244" t="s">
        <v>24</v>
      </c>
      <c r="F244" t="s">
        <v>171</v>
      </c>
      <c r="G244" t="s">
        <v>168</v>
      </c>
      <c r="H244" t="s">
        <v>184</v>
      </c>
      <c r="I244" t="s">
        <v>184</v>
      </c>
      <c r="J244" t="s">
        <v>170</v>
      </c>
      <c r="K244" t="s">
        <v>168</v>
      </c>
      <c r="L244" t="s">
        <v>170</v>
      </c>
      <c r="M244" t="s">
        <v>168</v>
      </c>
      <c r="N244" t="s">
        <v>168</v>
      </c>
      <c r="O244" t="s">
        <v>168</v>
      </c>
      <c r="P244" t="s">
        <v>168</v>
      </c>
      <c r="Q244" t="s">
        <v>168</v>
      </c>
      <c r="R244" t="s">
        <v>168</v>
      </c>
      <c r="S244">
        <v>31.486595000000101</v>
      </c>
      <c r="T244">
        <v>0</v>
      </c>
    </row>
    <row r="245" spans="1:20">
      <c r="A245" s="245">
        <v>42773.910534641203</v>
      </c>
      <c r="B245" t="s">
        <v>241</v>
      </c>
      <c r="C245">
        <v>1</v>
      </c>
      <c r="D245" t="s">
        <v>24</v>
      </c>
      <c r="E245" t="s">
        <v>24</v>
      </c>
      <c r="F245" t="s">
        <v>171</v>
      </c>
      <c r="G245" t="s">
        <v>168</v>
      </c>
      <c r="H245" t="s">
        <v>184</v>
      </c>
      <c r="I245" t="s">
        <v>184</v>
      </c>
      <c r="J245" t="s">
        <v>170</v>
      </c>
      <c r="K245" t="s">
        <v>168</v>
      </c>
      <c r="L245" t="s">
        <v>170</v>
      </c>
      <c r="M245" t="s">
        <v>168</v>
      </c>
      <c r="N245" t="s">
        <v>168</v>
      </c>
      <c r="O245" t="s">
        <v>168</v>
      </c>
      <c r="P245" t="s">
        <v>168</v>
      </c>
      <c r="Q245" t="s">
        <v>168</v>
      </c>
      <c r="R245" t="s">
        <v>170</v>
      </c>
      <c r="S245">
        <v>1.6266640000000001</v>
      </c>
      <c r="T245">
        <v>0</v>
      </c>
    </row>
    <row r="246" spans="1:20">
      <c r="A246" s="245">
        <v>42773.910534641203</v>
      </c>
      <c r="B246" t="s">
        <v>241</v>
      </c>
      <c r="C246">
        <v>1</v>
      </c>
      <c r="D246" t="s">
        <v>24</v>
      </c>
      <c r="E246" t="s">
        <v>24</v>
      </c>
      <c r="F246" t="s">
        <v>171</v>
      </c>
      <c r="G246" t="s">
        <v>168</v>
      </c>
      <c r="H246" t="s">
        <v>184</v>
      </c>
      <c r="I246" t="s">
        <v>184</v>
      </c>
      <c r="J246" t="s">
        <v>170</v>
      </c>
      <c r="K246" t="s">
        <v>168</v>
      </c>
      <c r="L246" t="s">
        <v>170</v>
      </c>
      <c r="M246" t="s">
        <v>168</v>
      </c>
      <c r="N246" t="s">
        <v>168</v>
      </c>
      <c r="O246" t="s">
        <v>168</v>
      </c>
      <c r="P246" t="s">
        <v>168</v>
      </c>
      <c r="Q246" t="s">
        <v>170</v>
      </c>
      <c r="R246" t="s">
        <v>168</v>
      </c>
      <c r="S246">
        <v>8.233314</v>
      </c>
      <c r="T246">
        <v>0</v>
      </c>
    </row>
    <row r="247" spans="1:20">
      <c r="A247" s="245">
        <v>42773.910534641203</v>
      </c>
      <c r="B247" t="s">
        <v>241</v>
      </c>
      <c r="C247">
        <v>1</v>
      </c>
      <c r="D247" t="s">
        <v>24</v>
      </c>
      <c r="E247" t="s">
        <v>24</v>
      </c>
      <c r="F247" t="s">
        <v>171</v>
      </c>
      <c r="G247" t="s">
        <v>170</v>
      </c>
      <c r="H247" t="s">
        <v>184</v>
      </c>
      <c r="I247" t="s">
        <v>184</v>
      </c>
      <c r="J247" t="s">
        <v>168</v>
      </c>
      <c r="K247" t="s">
        <v>168</v>
      </c>
      <c r="L247" t="s">
        <v>170</v>
      </c>
      <c r="M247" t="s">
        <v>168</v>
      </c>
      <c r="N247" t="s">
        <v>168</v>
      </c>
      <c r="O247" t="s">
        <v>168</v>
      </c>
      <c r="P247" t="s">
        <v>168</v>
      </c>
      <c r="Q247" t="s">
        <v>168</v>
      </c>
      <c r="R247" t="s">
        <v>168</v>
      </c>
      <c r="S247">
        <v>0.33333299999999999</v>
      </c>
      <c r="T247">
        <v>0</v>
      </c>
    </row>
    <row r="248" spans="1:20">
      <c r="A248" s="245">
        <v>42773.910534641203</v>
      </c>
      <c r="B248" t="s">
        <v>241</v>
      </c>
      <c r="C248">
        <v>1</v>
      </c>
      <c r="D248" t="s">
        <v>24</v>
      </c>
      <c r="E248" t="s">
        <v>24</v>
      </c>
      <c r="F248" t="s">
        <v>169</v>
      </c>
      <c r="G248" t="s">
        <v>168</v>
      </c>
      <c r="H248" t="s">
        <v>184</v>
      </c>
      <c r="I248" t="s">
        <v>184</v>
      </c>
      <c r="J248" t="s">
        <v>168</v>
      </c>
      <c r="K248" t="s">
        <v>168</v>
      </c>
      <c r="L248" t="s">
        <v>168</v>
      </c>
      <c r="M248" t="s">
        <v>168</v>
      </c>
      <c r="N248" t="s">
        <v>168</v>
      </c>
      <c r="O248" t="s">
        <v>168</v>
      </c>
      <c r="P248" t="s">
        <v>168</v>
      </c>
      <c r="Q248" t="s">
        <v>168</v>
      </c>
      <c r="R248" t="s">
        <v>168</v>
      </c>
      <c r="S248">
        <v>2.8866520000000002</v>
      </c>
      <c r="T248">
        <v>0</v>
      </c>
    </row>
    <row r="249" spans="1:20">
      <c r="A249" s="245">
        <v>42773.910534641203</v>
      </c>
      <c r="B249" t="s">
        <v>241</v>
      </c>
      <c r="C249">
        <v>1</v>
      </c>
      <c r="D249" t="s">
        <v>23</v>
      </c>
      <c r="E249" t="s">
        <v>23</v>
      </c>
      <c r="F249" t="s">
        <v>167</v>
      </c>
      <c r="G249" t="s">
        <v>168</v>
      </c>
      <c r="H249" t="s">
        <v>184</v>
      </c>
      <c r="I249" t="s">
        <v>184</v>
      </c>
      <c r="J249" t="s">
        <v>168</v>
      </c>
      <c r="K249" t="s">
        <v>168</v>
      </c>
      <c r="L249" t="s">
        <v>168</v>
      </c>
      <c r="M249" t="s">
        <v>168</v>
      </c>
      <c r="N249" t="s">
        <v>168</v>
      </c>
      <c r="O249" t="s">
        <v>168</v>
      </c>
      <c r="P249" t="s">
        <v>168</v>
      </c>
      <c r="Q249" t="s">
        <v>168</v>
      </c>
      <c r="R249" t="s">
        <v>168</v>
      </c>
      <c r="S249">
        <v>100.579908</v>
      </c>
      <c r="T249">
        <v>0</v>
      </c>
    </row>
    <row r="250" spans="1:20">
      <c r="A250" s="245">
        <v>42773.910534641203</v>
      </c>
      <c r="B250" t="s">
        <v>241</v>
      </c>
      <c r="C250">
        <v>1</v>
      </c>
      <c r="D250" t="s">
        <v>23</v>
      </c>
      <c r="E250" t="s">
        <v>23</v>
      </c>
      <c r="F250" t="s">
        <v>167</v>
      </c>
      <c r="G250" t="s">
        <v>168</v>
      </c>
      <c r="H250" t="s">
        <v>184</v>
      </c>
      <c r="I250" t="s">
        <v>184</v>
      </c>
      <c r="J250" t="s">
        <v>168</v>
      </c>
      <c r="K250" t="s">
        <v>168</v>
      </c>
      <c r="L250" t="s">
        <v>168</v>
      </c>
      <c r="M250" t="s">
        <v>168</v>
      </c>
      <c r="N250" t="s">
        <v>168</v>
      </c>
      <c r="O250" t="s">
        <v>170</v>
      </c>
      <c r="P250" t="s">
        <v>168</v>
      </c>
      <c r="Q250" t="s">
        <v>168</v>
      </c>
      <c r="R250" t="s">
        <v>168</v>
      </c>
      <c r="S250">
        <v>2.4666640000000002</v>
      </c>
      <c r="T250">
        <v>0</v>
      </c>
    </row>
    <row r="251" spans="1:20">
      <c r="A251" s="245">
        <v>42773.910534641203</v>
      </c>
      <c r="B251" t="s">
        <v>241</v>
      </c>
      <c r="C251">
        <v>1</v>
      </c>
      <c r="D251" t="s">
        <v>23</v>
      </c>
      <c r="E251" t="s">
        <v>23</v>
      </c>
      <c r="F251" t="s">
        <v>167</v>
      </c>
      <c r="G251" t="s">
        <v>168</v>
      </c>
      <c r="H251" t="s">
        <v>184</v>
      </c>
      <c r="I251" t="s">
        <v>184</v>
      </c>
      <c r="J251" t="s">
        <v>168</v>
      </c>
      <c r="K251" t="s">
        <v>168</v>
      </c>
      <c r="L251" t="s">
        <v>168</v>
      </c>
      <c r="M251" t="s">
        <v>168</v>
      </c>
      <c r="N251" t="s">
        <v>170</v>
      </c>
      <c r="O251" t="s">
        <v>168</v>
      </c>
      <c r="P251" t="s">
        <v>168</v>
      </c>
      <c r="Q251" t="s">
        <v>168</v>
      </c>
      <c r="R251" t="s">
        <v>168</v>
      </c>
      <c r="S251">
        <v>233.94658900000101</v>
      </c>
      <c r="T251">
        <v>0</v>
      </c>
    </row>
    <row r="252" spans="1:20">
      <c r="A252" s="245">
        <v>42773.910534641203</v>
      </c>
      <c r="B252" t="s">
        <v>241</v>
      </c>
      <c r="C252">
        <v>1</v>
      </c>
      <c r="D252" t="s">
        <v>23</v>
      </c>
      <c r="E252" t="s">
        <v>23</v>
      </c>
      <c r="F252" t="s">
        <v>167</v>
      </c>
      <c r="G252" t="s">
        <v>168</v>
      </c>
      <c r="H252" t="s">
        <v>184</v>
      </c>
      <c r="I252" t="s">
        <v>184</v>
      </c>
      <c r="J252" t="s">
        <v>168</v>
      </c>
      <c r="K252" t="s">
        <v>168</v>
      </c>
      <c r="L252" t="s">
        <v>168</v>
      </c>
      <c r="M252" t="s">
        <v>168</v>
      </c>
      <c r="N252" t="s">
        <v>170</v>
      </c>
      <c r="O252" t="s">
        <v>170</v>
      </c>
      <c r="P252" t="s">
        <v>168</v>
      </c>
      <c r="Q252" t="s">
        <v>168</v>
      </c>
      <c r="R252" t="s">
        <v>168</v>
      </c>
      <c r="S252">
        <v>469.65284499999098</v>
      </c>
      <c r="T252">
        <v>0</v>
      </c>
    </row>
    <row r="253" spans="1:20">
      <c r="A253" s="245">
        <v>42773.910534641203</v>
      </c>
      <c r="B253" t="s">
        <v>241</v>
      </c>
      <c r="C253">
        <v>1</v>
      </c>
      <c r="D253" t="s">
        <v>23</v>
      </c>
      <c r="E253" t="s">
        <v>23</v>
      </c>
      <c r="F253" t="s">
        <v>167</v>
      </c>
      <c r="G253" t="s">
        <v>168</v>
      </c>
      <c r="H253" t="s">
        <v>184</v>
      </c>
      <c r="I253" t="s">
        <v>184</v>
      </c>
      <c r="J253" t="s">
        <v>168</v>
      </c>
      <c r="K253" t="s">
        <v>168</v>
      </c>
      <c r="L253" t="s">
        <v>170</v>
      </c>
      <c r="M253" t="s">
        <v>168</v>
      </c>
      <c r="N253" t="s">
        <v>168</v>
      </c>
      <c r="O253" t="s">
        <v>168</v>
      </c>
      <c r="P253" t="s">
        <v>168</v>
      </c>
      <c r="Q253" t="s">
        <v>168</v>
      </c>
      <c r="R253" t="s">
        <v>168</v>
      </c>
      <c r="S253">
        <v>12.866652999999999</v>
      </c>
      <c r="T253">
        <v>0</v>
      </c>
    </row>
    <row r="254" spans="1:20">
      <c r="A254" s="245">
        <v>42773.910534641203</v>
      </c>
      <c r="B254" t="s">
        <v>241</v>
      </c>
      <c r="C254">
        <v>1</v>
      </c>
      <c r="D254" t="s">
        <v>23</v>
      </c>
      <c r="E254" t="s">
        <v>23</v>
      </c>
      <c r="F254" t="s">
        <v>167</v>
      </c>
      <c r="G254" t="s">
        <v>168</v>
      </c>
      <c r="H254" t="s">
        <v>184</v>
      </c>
      <c r="I254" t="s">
        <v>184</v>
      </c>
      <c r="J254" t="s">
        <v>168</v>
      </c>
      <c r="K254" t="s">
        <v>168</v>
      </c>
      <c r="L254" t="s">
        <v>170</v>
      </c>
      <c r="M254" t="s">
        <v>168</v>
      </c>
      <c r="N254" t="s">
        <v>168</v>
      </c>
      <c r="O254" t="s">
        <v>170</v>
      </c>
      <c r="P254" t="s">
        <v>168</v>
      </c>
      <c r="Q254" t="s">
        <v>168</v>
      </c>
      <c r="R254" t="s">
        <v>168</v>
      </c>
      <c r="S254">
        <v>1.333332</v>
      </c>
      <c r="T254">
        <v>0</v>
      </c>
    </row>
    <row r="255" spans="1:20">
      <c r="A255" s="245">
        <v>42773.910534641203</v>
      </c>
      <c r="B255" t="s">
        <v>241</v>
      </c>
      <c r="C255">
        <v>1</v>
      </c>
      <c r="D255" t="s">
        <v>23</v>
      </c>
      <c r="E255" t="s">
        <v>23</v>
      </c>
      <c r="F255" t="s">
        <v>167</v>
      </c>
      <c r="G255" t="s">
        <v>168</v>
      </c>
      <c r="H255" t="s">
        <v>184</v>
      </c>
      <c r="I255" t="s">
        <v>184</v>
      </c>
      <c r="J255" t="s">
        <v>168</v>
      </c>
      <c r="K255" t="s">
        <v>168</v>
      </c>
      <c r="L255" t="s">
        <v>170</v>
      </c>
      <c r="M255" t="s">
        <v>168</v>
      </c>
      <c r="N255" t="s">
        <v>170</v>
      </c>
      <c r="O255" t="s">
        <v>170</v>
      </c>
      <c r="P255" t="s">
        <v>168</v>
      </c>
      <c r="Q255" t="s">
        <v>168</v>
      </c>
      <c r="R255" t="s">
        <v>168</v>
      </c>
      <c r="S255">
        <v>211.066458000002</v>
      </c>
      <c r="T255">
        <v>0</v>
      </c>
    </row>
    <row r="256" spans="1:20">
      <c r="A256" s="245">
        <v>42773.910534641203</v>
      </c>
      <c r="B256" t="s">
        <v>241</v>
      </c>
      <c r="C256">
        <v>1</v>
      </c>
      <c r="D256" t="s">
        <v>23</v>
      </c>
      <c r="E256" t="s">
        <v>23</v>
      </c>
      <c r="F256" t="s">
        <v>171</v>
      </c>
      <c r="G256" t="s">
        <v>168</v>
      </c>
      <c r="H256" t="s">
        <v>184</v>
      </c>
      <c r="I256" t="s">
        <v>184</v>
      </c>
      <c r="J256" t="s">
        <v>168</v>
      </c>
      <c r="K256" t="s">
        <v>168</v>
      </c>
      <c r="L256" t="s">
        <v>168</v>
      </c>
      <c r="M256" t="s">
        <v>168</v>
      </c>
      <c r="N256" t="s">
        <v>168</v>
      </c>
      <c r="O256" t="s">
        <v>168</v>
      </c>
      <c r="P256" t="s">
        <v>168</v>
      </c>
      <c r="Q256" t="s">
        <v>168</v>
      </c>
      <c r="R256" t="s">
        <v>168</v>
      </c>
      <c r="S256">
        <v>622.91273000000001</v>
      </c>
      <c r="T256">
        <v>0</v>
      </c>
    </row>
    <row r="257" spans="1:20">
      <c r="A257" s="245">
        <v>42773.910534641203</v>
      </c>
      <c r="B257" t="s">
        <v>241</v>
      </c>
      <c r="C257">
        <v>1</v>
      </c>
      <c r="D257" t="s">
        <v>23</v>
      </c>
      <c r="E257" t="s">
        <v>23</v>
      </c>
      <c r="F257" t="s">
        <v>171</v>
      </c>
      <c r="G257" t="s">
        <v>168</v>
      </c>
      <c r="H257" t="s">
        <v>184</v>
      </c>
      <c r="I257" t="s">
        <v>184</v>
      </c>
      <c r="J257" t="s">
        <v>168</v>
      </c>
      <c r="K257" t="s">
        <v>168</v>
      </c>
      <c r="L257" t="s">
        <v>168</v>
      </c>
      <c r="M257" t="s">
        <v>168</v>
      </c>
      <c r="N257" t="s">
        <v>168</v>
      </c>
      <c r="O257" t="s">
        <v>168</v>
      </c>
      <c r="P257" t="s">
        <v>168</v>
      </c>
      <c r="Q257" t="s">
        <v>168</v>
      </c>
      <c r="R257" t="s">
        <v>170</v>
      </c>
      <c r="S257">
        <v>105.54656900000001</v>
      </c>
      <c r="T257">
        <v>0</v>
      </c>
    </row>
    <row r="258" spans="1:20">
      <c r="A258" s="245">
        <v>42773.910534641203</v>
      </c>
      <c r="B258" t="s">
        <v>241</v>
      </c>
      <c r="C258">
        <v>1</v>
      </c>
      <c r="D258" t="s">
        <v>23</v>
      </c>
      <c r="E258" t="s">
        <v>23</v>
      </c>
      <c r="F258" t="s">
        <v>171</v>
      </c>
      <c r="G258" t="s">
        <v>168</v>
      </c>
      <c r="H258" t="s">
        <v>184</v>
      </c>
      <c r="I258" t="s">
        <v>184</v>
      </c>
      <c r="J258" t="s">
        <v>168</v>
      </c>
      <c r="K258" t="s">
        <v>168</v>
      </c>
      <c r="L258" t="s">
        <v>168</v>
      </c>
      <c r="M258" t="s">
        <v>168</v>
      </c>
      <c r="N258" t="s">
        <v>168</v>
      </c>
      <c r="O258" t="s">
        <v>168</v>
      </c>
      <c r="P258" t="s">
        <v>168</v>
      </c>
      <c r="Q258" t="s">
        <v>170</v>
      </c>
      <c r="R258" t="s">
        <v>168</v>
      </c>
      <c r="S258">
        <v>22.733307</v>
      </c>
      <c r="T258">
        <v>0</v>
      </c>
    </row>
    <row r="259" spans="1:20">
      <c r="A259" s="245">
        <v>42773.910534641203</v>
      </c>
      <c r="B259" t="s">
        <v>241</v>
      </c>
      <c r="C259">
        <v>1</v>
      </c>
      <c r="D259" t="s">
        <v>23</v>
      </c>
      <c r="E259" t="s">
        <v>23</v>
      </c>
      <c r="F259" t="s">
        <v>171</v>
      </c>
      <c r="G259" t="s">
        <v>168</v>
      </c>
      <c r="H259" t="s">
        <v>184</v>
      </c>
      <c r="I259" t="s">
        <v>184</v>
      </c>
      <c r="J259" t="s">
        <v>168</v>
      </c>
      <c r="K259" t="s">
        <v>168</v>
      </c>
      <c r="L259" t="s">
        <v>168</v>
      </c>
      <c r="M259" t="s">
        <v>168</v>
      </c>
      <c r="N259" t="s">
        <v>170</v>
      </c>
      <c r="O259" t="s">
        <v>168</v>
      </c>
      <c r="P259" t="s">
        <v>168</v>
      </c>
      <c r="Q259" t="s">
        <v>168</v>
      </c>
      <c r="R259" t="s">
        <v>168</v>
      </c>
      <c r="S259">
        <v>1.6666650000000001</v>
      </c>
      <c r="T259">
        <v>0</v>
      </c>
    </row>
    <row r="260" spans="1:20">
      <c r="A260" s="245">
        <v>42773.910534641203</v>
      </c>
      <c r="B260" t="s">
        <v>241</v>
      </c>
      <c r="C260">
        <v>1</v>
      </c>
      <c r="D260" t="s">
        <v>23</v>
      </c>
      <c r="E260" t="s">
        <v>23</v>
      </c>
      <c r="F260" t="s">
        <v>171</v>
      </c>
      <c r="G260" t="s">
        <v>168</v>
      </c>
      <c r="H260" t="s">
        <v>184</v>
      </c>
      <c r="I260" t="s">
        <v>184</v>
      </c>
      <c r="J260" t="s">
        <v>168</v>
      </c>
      <c r="K260" t="s">
        <v>168</v>
      </c>
      <c r="L260" t="s">
        <v>168</v>
      </c>
      <c r="M260" t="s">
        <v>170</v>
      </c>
      <c r="N260" t="s">
        <v>168</v>
      </c>
      <c r="O260" t="s">
        <v>168</v>
      </c>
      <c r="P260" t="s">
        <v>168</v>
      </c>
      <c r="Q260" t="s">
        <v>168</v>
      </c>
      <c r="R260" t="s">
        <v>168</v>
      </c>
      <c r="S260">
        <v>3.599996</v>
      </c>
      <c r="T260">
        <v>0</v>
      </c>
    </row>
    <row r="261" spans="1:20">
      <c r="A261" s="245">
        <v>42773.910534641203</v>
      </c>
      <c r="B261" t="s">
        <v>241</v>
      </c>
      <c r="C261">
        <v>1</v>
      </c>
      <c r="D261" t="s">
        <v>23</v>
      </c>
      <c r="E261" t="s">
        <v>23</v>
      </c>
      <c r="F261" t="s">
        <v>171</v>
      </c>
      <c r="G261" t="s">
        <v>168</v>
      </c>
      <c r="H261" t="s">
        <v>184</v>
      </c>
      <c r="I261" t="s">
        <v>184</v>
      </c>
      <c r="J261" t="s">
        <v>168</v>
      </c>
      <c r="K261" t="s">
        <v>168</v>
      </c>
      <c r="L261" t="s">
        <v>168</v>
      </c>
      <c r="M261" t="s">
        <v>170</v>
      </c>
      <c r="N261" t="s">
        <v>168</v>
      </c>
      <c r="O261" t="s">
        <v>168</v>
      </c>
      <c r="P261" t="s">
        <v>168</v>
      </c>
      <c r="Q261" t="s">
        <v>168</v>
      </c>
      <c r="R261" t="s">
        <v>170</v>
      </c>
      <c r="S261">
        <v>4.7333290000000003</v>
      </c>
      <c r="T261">
        <v>0</v>
      </c>
    </row>
    <row r="262" spans="1:20">
      <c r="A262" s="245">
        <v>42773.910534641203</v>
      </c>
      <c r="B262" t="s">
        <v>241</v>
      </c>
      <c r="C262">
        <v>1</v>
      </c>
      <c r="D262" t="s">
        <v>23</v>
      </c>
      <c r="E262" t="s">
        <v>23</v>
      </c>
      <c r="F262" t="s">
        <v>171</v>
      </c>
      <c r="G262" t="s">
        <v>168</v>
      </c>
      <c r="H262" t="s">
        <v>184</v>
      </c>
      <c r="I262" t="s">
        <v>184</v>
      </c>
      <c r="J262" t="s">
        <v>168</v>
      </c>
      <c r="K262" t="s">
        <v>168</v>
      </c>
      <c r="L262" t="s">
        <v>168</v>
      </c>
      <c r="M262" t="s">
        <v>170</v>
      </c>
      <c r="N262" t="s">
        <v>168</v>
      </c>
      <c r="O262" t="s">
        <v>168</v>
      </c>
      <c r="P262" t="s">
        <v>168</v>
      </c>
      <c r="Q262" t="s">
        <v>170</v>
      </c>
      <c r="R262" t="s">
        <v>168</v>
      </c>
      <c r="S262">
        <v>1.9333309999999999</v>
      </c>
      <c r="T262">
        <v>0</v>
      </c>
    </row>
    <row r="263" spans="1:20">
      <c r="A263" s="245">
        <v>42773.910534641203</v>
      </c>
      <c r="B263" t="s">
        <v>241</v>
      </c>
      <c r="C263">
        <v>1</v>
      </c>
      <c r="D263" t="s">
        <v>23</v>
      </c>
      <c r="E263" t="s">
        <v>23</v>
      </c>
      <c r="F263" t="s">
        <v>171</v>
      </c>
      <c r="G263" t="s">
        <v>168</v>
      </c>
      <c r="H263" t="s">
        <v>184</v>
      </c>
      <c r="I263" t="s">
        <v>184</v>
      </c>
      <c r="J263" t="s">
        <v>168</v>
      </c>
      <c r="K263" t="s">
        <v>168</v>
      </c>
      <c r="L263" t="s">
        <v>168</v>
      </c>
      <c r="M263" t="s">
        <v>170</v>
      </c>
      <c r="N263" t="s">
        <v>170</v>
      </c>
      <c r="O263" t="s">
        <v>168</v>
      </c>
      <c r="P263" t="s">
        <v>168</v>
      </c>
      <c r="Q263" t="s">
        <v>168</v>
      </c>
      <c r="R263" t="s">
        <v>168</v>
      </c>
      <c r="S263">
        <v>0.26666600000000001</v>
      </c>
      <c r="T263">
        <v>0</v>
      </c>
    </row>
    <row r="264" spans="1:20">
      <c r="A264" s="245">
        <v>42773.910534641203</v>
      </c>
      <c r="B264" t="s">
        <v>241</v>
      </c>
      <c r="C264">
        <v>1</v>
      </c>
      <c r="D264" t="s">
        <v>23</v>
      </c>
      <c r="E264" t="s">
        <v>23</v>
      </c>
      <c r="F264" t="s">
        <v>171</v>
      </c>
      <c r="G264" t="s">
        <v>168</v>
      </c>
      <c r="H264" t="s">
        <v>184</v>
      </c>
      <c r="I264" t="s">
        <v>184</v>
      </c>
      <c r="J264" t="s">
        <v>168</v>
      </c>
      <c r="K264" t="s">
        <v>168</v>
      </c>
      <c r="L264" t="s">
        <v>170</v>
      </c>
      <c r="M264" t="s">
        <v>168</v>
      </c>
      <c r="N264" t="s">
        <v>168</v>
      </c>
      <c r="O264" t="s">
        <v>168</v>
      </c>
      <c r="P264" t="s">
        <v>168</v>
      </c>
      <c r="Q264" t="s">
        <v>168</v>
      </c>
      <c r="R264" t="s">
        <v>168</v>
      </c>
      <c r="S264">
        <v>746.02592800001605</v>
      </c>
      <c r="T264">
        <v>0</v>
      </c>
    </row>
    <row r="265" spans="1:20">
      <c r="A265" s="245">
        <v>42773.910534641203</v>
      </c>
      <c r="B265" t="s">
        <v>241</v>
      </c>
      <c r="C265">
        <v>1</v>
      </c>
      <c r="D265" t="s">
        <v>23</v>
      </c>
      <c r="E265" t="s">
        <v>23</v>
      </c>
      <c r="F265" t="s">
        <v>171</v>
      </c>
      <c r="G265" t="s">
        <v>168</v>
      </c>
      <c r="H265" t="s">
        <v>184</v>
      </c>
      <c r="I265" t="s">
        <v>184</v>
      </c>
      <c r="J265" t="s">
        <v>168</v>
      </c>
      <c r="K265" t="s">
        <v>168</v>
      </c>
      <c r="L265" t="s">
        <v>170</v>
      </c>
      <c r="M265" t="s">
        <v>168</v>
      </c>
      <c r="N265" t="s">
        <v>168</v>
      </c>
      <c r="O265" t="s">
        <v>168</v>
      </c>
      <c r="P265" t="s">
        <v>168</v>
      </c>
      <c r="Q265" t="s">
        <v>168</v>
      </c>
      <c r="R265" t="s">
        <v>170</v>
      </c>
      <c r="S265">
        <v>105.113225</v>
      </c>
      <c r="T265">
        <v>0</v>
      </c>
    </row>
    <row r="266" spans="1:20">
      <c r="A266" s="245">
        <v>42773.910534641203</v>
      </c>
      <c r="B266" t="s">
        <v>241</v>
      </c>
      <c r="C266">
        <v>1</v>
      </c>
      <c r="D266" t="s">
        <v>23</v>
      </c>
      <c r="E266" t="s">
        <v>23</v>
      </c>
      <c r="F266" t="s">
        <v>171</v>
      </c>
      <c r="G266" t="s">
        <v>168</v>
      </c>
      <c r="H266" t="s">
        <v>184</v>
      </c>
      <c r="I266" t="s">
        <v>184</v>
      </c>
      <c r="J266" t="s">
        <v>168</v>
      </c>
      <c r="K266" t="s">
        <v>168</v>
      </c>
      <c r="L266" t="s">
        <v>170</v>
      </c>
      <c r="M266" t="s">
        <v>168</v>
      </c>
      <c r="N266" t="s">
        <v>168</v>
      </c>
      <c r="O266" t="s">
        <v>168</v>
      </c>
      <c r="P266" t="s">
        <v>168</v>
      </c>
      <c r="Q266" t="s">
        <v>170</v>
      </c>
      <c r="R266" t="s">
        <v>168</v>
      </c>
      <c r="S266">
        <v>24.333307999999999</v>
      </c>
      <c r="T266">
        <v>0</v>
      </c>
    </row>
    <row r="267" spans="1:20">
      <c r="A267" s="245">
        <v>42773.910534641203</v>
      </c>
      <c r="B267" t="s">
        <v>241</v>
      </c>
      <c r="C267">
        <v>1</v>
      </c>
      <c r="D267" t="s">
        <v>23</v>
      </c>
      <c r="E267" t="s">
        <v>23</v>
      </c>
      <c r="F267" t="s">
        <v>171</v>
      </c>
      <c r="G267" t="s">
        <v>168</v>
      </c>
      <c r="H267" t="s">
        <v>184</v>
      </c>
      <c r="I267" t="s">
        <v>184</v>
      </c>
      <c r="J267" t="s">
        <v>168</v>
      </c>
      <c r="K267" t="s">
        <v>168</v>
      </c>
      <c r="L267" t="s">
        <v>170</v>
      </c>
      <c r="M267" t="s">
        <v>168</v>
      </c>
      <c r="N267" t="s">
        <v>170</v>
      </c>
      <c r="O267" t="s">
        <v>168</v>
      </c>
      <c r="P267" t="s">
        <v>168</v>
      </c>
      <c r="Q267" t="s">
        <v>168</v>
      </c>
      <c r="R267" t="s">
        <v>168</v>
      </c>
      <c r="S267">
        <v>2.1333310000000001</v>
      </c>
      <c r="T267">
        <v>0</v>
      </c>
    </row>
    <row r="268" spans="1:20">
      <c r="A268" s="245">
        <v>42773.910534641203</v>
      </c>
      <c r="B268" t="s">
        <v>241</v>
      </c>
      <c r="C268">
        <v>1</v>
      </c>
      <c r="D268" t="s">
        <v>23</v>
      </c>
      <c r="E268" t="s">
        <v>23</v>
      </c>
      <c r="F268" t="s">
        <v>171</v>
      </c>
      <c r="G268" t="s">
        <v>168</v>
      </c>
      <c r="H268" t="s">
        <v>184</v>
      </c>
      <c r="I268" t="s">
        <v>184</v>
      </c>
      <c r="J268" t="s">
        <v>170</v>
      </c>
      <c r="K268" t="s">
        <v>168</v>
      </c>
      <c r="L268" t="s">
        <v>168</v>
      </c>
      <c r="M268" t="s">
        <v>168</v>
      </c>
      <c r="N268" t="s">
        <v>168</v>
      </c>
      <c r="O268" t="s">
        <v>168</v>
      </c>
      <c r="P268" t="s">
        <v>168</v>
      </c>
      <c r="Q268" t="s">
        <v>168</v>
      </c>
      <c r="R268" t="s">
        <v>168</v>
      </c>
      <c r="S268">
        <v>264.99972300000002</v>
      </c>
      <c r="T268">
        <v>0</v>
      </c>
    </row>
    <row r="269" spans="1:20">
      <c r="A269" s="245">
        <v>42773.910534641203</v>
      </c>
      <c r="B269" t="s">
        <v>241</v>
      </c>
      <c r="C269">
        <v>1</v>
      </c>
      <c r="D269" t="s">
        <v>23</v>
      </c>
      <c r="E269" t="s">
        <v>23</v>
      </c>
      <c r="F269" t="s">
        <v>171</v>
      </c>
      <c r="G269" t="s">
        <v>168</v>
      </c>
      <c r="H269" t="s">
        <v>184</v>
      </c>
      <c r="I269" t="s">
        <v>184</v>
      </c>
      <c r="J269" t="s">
        <v>170</v>
      </c>
      <c r="K269" t="s">
        <v>168</v>
      </c>
      <c r="L269" t="s">
        <v>168</v>
      </c>
      <c r="M269" t="s">
        <v>168</v>
      </c>
      <c r="N269" t="s">
        <v>168</v>
      </c>
      <c r="O269" t="s">
        <v>168</v>
      </c>
      <c r="P269" t="s">
        <v>168</v>
      </c>
      <c r="Q269" t="s">
        <v>168</v>
      </c>
      <c r="R269" t="s">
        <v>170</v>
      </c>
      <c r="S269">
        <v>6.933325</v>
      </c>
      <c r="T269">
        <v>0</v>
      </c>
    </row>
    <row r="270" spans="1:20">
      <c r="A270" s="245">
        <v>42773.910534641203</v>
      </c>
      <c r="B270" t="s">
        <v>241</v>
      </c>
      <c r="C270">
        <v>1</v>
      </c>
      <c r="D270" t="s">
        <v>23</v>
      </c>
      <c r="E270" t="s">
        <v>23</v>
      </c>
      <c r="F270" t="s">
        <v>171</v>
      </c>
      <c r="G270" t="s">
        <v>168</v>
      </c>
      <c r="H270" t="s">
        <v>184</v>
      </c>
      <c r="I270" t="s">
        <v>184</v>
      </c>
      <c r="J270" t="s">
        <v>170</v>
      </c>
      <c r="K270" t="s">
        <v>168</v>
      </c>
      <c r="L270" t="s">
        <v>168</v>
      </c>
      <c r="M270" t="s">
        <v>168</v>
      </c>
      <c r="N270" t="s">
        <v>168</v>
      </c>
      <c r="O270" t="s">
        <v>168</v>
      </c>
      <c r="P270" t="s">
        <v>168</v>
      </c>
      <c r="Q270" t="s">
        <v>170</v>
      </c>
      <c r="R270" t="s">
        <v>168</v>
      </c>
      <c r="S270">
        <v>36.666628000000003</v>
      </c>
      <c r="T270">
        <v>0</v>
      </c>
    </row>
    <row r="271" spans="1:20">
      <c r="A271" s="245">
        <v>42773.910534641203</v>
      </c>
      <c r="B271" t="s">
        <v>241</v>
      </c>
      <c r="C271">
        <v>1</v>
      </c>
      <c r="D271" t="s">
        <v>23</v>
      </c>
      <c r="E271" t="s">
        <v>23</v>
      </c>
      <c r="F271" t="s">
        <v>171</v>
      </c>
      <c r="G271" t="s">
        <v>168</v>
      </c>
      <c r="H271" t="s">
        <v>184</v>
      </c>
      <c r="I271" t="s">
        <v>184</v>
      </c>
      <c r="J271" t="s">
        <v>170</v>
      </c>
      <c r="K271" t="s">
        <v>168</v>
      </c>
      <c r="L271" t="s">
        <v>170</v>
      </c>
      <c r="M271" t="s">
        <v>168</v>
      </c>
      <c r="N271" t="s">
        <v>168</v>
      </c>
      <c r="O271" t="s">
        <v>168</v>
      </c>
      <c r="P271" t="s">
        <v>168</v>
      </c>
      <c r="Q271" t="s">
        <v>168</v>
      </c>
      <c r="R271" t="s">
        <v>168</v>
      </c>
      <c r="S271">
        <v>0.33333299999999999</v>
      </c>
      <c r="T271">
        <v>0</v>
      </c>
    </row>
    <row r="272" spans="1:20">
      <c r="A272" s="245">
        <v>42773.910534641203</v>
      </c>
      <c r="B272" t="s">
        <v>241</v>
      </c>
      <c r="C272">
        <v>1</v>
      </c>
      <c r="D272" t="s">
        <v>23</v>
      </c>
      <c r="E272" t="s">
        <v>23</v>
      </c>
      <c r="F272" t="s">
        <v>171</v>
      </c>
      <c r="G272" t="s">
        <v>170</v>
      </c>
      <c r="H272" t="s">
        <v>184</v>
      </c>
      <c r="I272" t="s">
        <v>184</v>
      </c>
      <c r="J272" t="s">
        <v>168</v>
      </c>
      <c r="K272" t="s">
        <v>168</v>
      </c>
      <c r="L272" t="s">
        <v>168</v>
      </c>
      <c r="M272" t="s">
        <v>168</v>
      </c>
      <c r="N272" t="s">
        <v>168</v>
      </c>
      <c r="O272" t="s">
        <v>168</v>
      </c>
      <c r="P272" t="s">
        <v>168</v>
      </c>
      <c r="Q272" t="s">
        <v>168</v>
      </c>
      <c r="R272" t="s">
        <v>168</v>
      </c>
      <c r="S272">
        <v>0.33333299999999999</v>
      </c>
      <c r="T272">
        <v>0</v>
      </c>
    </row>
    <row r="273" spans="1:20">
      <c r="A273" s="245">
        <v>42773.910534641203</v>
      </c>
      <c r="B273" t="s">
        <v>241</v>
      </c>
      <c r="C273">
        <v>1</v>
      </c>
      <c r="D273" t="s">
        <v>23</v>
      </c>
      <c r="E273" t="s">
        <v>23</v>
      </c>
      <c r="F273" t="s">
        <v>169</v>
      </c>
      <c r="G273" t="s">
        <v>168</v>
      </c>
      <c r="H273" t="s">
        <v>184</v>
      </c>
      <c r="I273" t="s">
        <v>184</v>
      </c>
      <c r="J273" t="s">
        <v>168</v>
      </c>
      <c r="K273" t="s">
        <v>168</v>
      </c>
      <c r="L273" t="s">
        <v>168</v>
      </c>
      <c r="M273" t="s">
        <v>168</v>
      </c>
      <c r="N273" t="s">
        <v>168</v>
      </c>
      <c r="O273" t="s">
        <v>168</v>
      </c>
      <c r="P273" t="s">
        <v>168</v>
      </c>
      <c r="Q273" t="s">
        <v>168</v>
      </c>
      <c r="R273" t="s">
        <v>168</v>
      </c>
      <c r="S273">
        <v>78.339597000000396</v>
      </c>
      <c r="T273">
        <v>0</v>
      </c>
    </row>
    <row r="274" spans="1:20">
      <c r="A274" s="245">
        <v>42773.910534641203</v>
      </c>
      <c r="B274" t="s">
        <v>241</v>
      </c>
      <c r="C274">
        <v>1</v>
      </c>
      <c r="D274" t="s">
        <v>23</v>
      </c>
      <c r="E274" t="s">
        <v>23</v>
      </c>
      <c r="F274" t="s">
        <v>169</v>
      </c>
      <c r="G274" t="s">
        <v>168</v>
      </c>
      <c r="H274" t="s">
        <v>184</v>
      </c>
      <c r="I274" t="s">
        <v>184</v>
      </c>
      <c r="J274" t="s">
        <v>168</v>
      </c>
      <c r="K274" t="s">
        <v>168</v>
      </c>
      <c r="L274" t="s">
        <v>168</v>
      </c>
      <c r="M274" t="s">
        <v>168</v>
      </c>
      <c r="N274" t="s">
        <v>170</v>
      </c>
      <c r="O274" t="s">
        <v>168</v>
      </c>
      <c r="P274" t="s">
        <v>168</v>
      </c>
      <c r="Q274" t="s">
        <v>168</v>
      </c>
      <c r="R274" t="s">
        <v>168</v>
      </c>
      <c r="S274">
        <v>0.79999799999999999</v>
      </c>
      <c r="T274">
        <v>0</v>
      </c>
    </row>
    <row r="275" spans="1:20">
      <c r="A275" s="245">
        <v>42773.910534641203</v>
      </c>
      <c r="B275" t="s">
        <v>241</v>
      </c>
      <c r="C275">
        <v>1</v>
      </c>
      <c r="D275" t="s">
        <v>23</v>
      </c>
      <c r="E275" t="s">
        <v>23</v>
      </c>
      <c r="F275" t="s">
        <v>169</v>
      </c>
      <c r="G275" t="s">
        <v>168</v>
      </c>
      <c r="H275" t="s">
        <v>184</v>
      </c>
      <c r="I275" t="s">
        <v>184</v>
      </c>
      <c r="J275" t="s">
        <v>168</v>
      </c>
      <c r="K275" t="s">
        <v>168</v>
      </c>
      <c r="L275" t="s">
        <v>170</v>
      </c>
      <c r="M275" t="s">
        <v>168</v>
      </c>
      <c r="N275" t="s">
        <v>168</v>
      </c>
      <c r="O275" t="s">
        <v>168</v>
      </c>
      <c r="P275" t="s">
        <v>168</v>
      </c>
      <c r="Q275" t="s">
        <v>168</v>
      </c>
      <c r="R275" t="s">
        <v>168</v>
      </c>
      <c r="S275">
        <v>3.5333260000000002</v>
      </c>
      <c r="T275">
        <v>0</v>
      </c>
    </row>
    <row r="276" spans="1:20">
      <c r="A276" s="245">
        <v>42773.910534641203</v>
      </c>
      <c r="B276" t="s">
        <v>241</v>
      </c>
      <c r="C276">
        <v>1</v>
      </c>
      <c r="D276" t="s">
        <v>22</v>
      </c>
      <c r="E276" t="s">
        <v>22</v>
      </c>
      <c r="F276" t="s">
        <v>167</v>
      </c>
      <c r="G276" t="s">
        <v>168</v>
      </c>
      <c r="H276" t="s">
        <v>184</v>
      </c>
      <c r="I276" t="s">
        <v>184</v>
      </c>
      <c r="J276" t="s">
        <v>168</v>
      </c>
      <c r="K276" t="s">
        <v>168</v>
      </c>
      <c r="L276" t="s">
        <v>168</v>
      </c>
      <c r="M276" t="s">
        <v>168</v>
      </c>
      <c r="N276" t="s">
        <v>168</v>
      </c>
      <c r="O276" t="s">
        <v>168</v>
      </c>
      <c r="P276" t="s">
        <v>168</v>
      </c>
      <c r="Q276" t="s">
        <v>168</v>
      </c>
      <c r="R276" t="s">
        <v>168</v>
      </c>
      <c r="S276">
        <v>26.719961999999999</v>
      </c>
      <c r="T276">
        <v>0</v>
      </c>
    </row>
    <row r="277" spans="1:20">
      <c r="A277" s="245">
        <v>42773.910534641203</v>
      </c>
      <c r="B277" t="s">
        <v>241</v>
      </c>
      <c r="C277">
        <v>1</v>
      </c>
      <c r="D277" t="s">
        <v>22</v>
      </c>
      <c r="E277" t="s">
        <v>22</v>
      </c>
      <c r="F277" t="s">
        <v>167</v>
      </c>
      <c r="G277" t="s">
        <v>168</v>
      </c>
      <c r="H277" t="s">
        <v>184</v>
      </c>
      <c r="I277" t="s">
        <v>184</v>
      </c>
      <c r="J277" t="s">
        <v>168</v>
      </c>
      <c r="K277" t="s">
        <v>168</v>
      </c>
      <c r="L277" t="s">
        <v>168</v>
      </c>
      <c r="M277" t="s">
        <v>168</v>
      </c>
      <c r="N277" t="s">
        <v>168</v>
      </c>
      <c r="O277" t="s">
        <v>168</v>
      </c>
      <c r="P277" t="s">
        <v>168</v>
      </c>
      <c r="Q277" t="s">
        <v>170</v>
      </c>
      <c r="R277" t="s">
        <v>168</v>
      </c>
      <c r="S277">
        <v>0.73333199999999998</v>
      </c>
      <c r="T277">
        <v>0</v>
      </c>
    </row>
    <row r="278" spans="1:20">
      <c r="A278" s="245">
        <v>42773.910534641203</v>
      </c>
      <c r="B278" t="s">
        <v>241</v>
      </c>
      <c r="C278">
        <v>1</v>
      </c>
      <c r="D278" t="s">
        <v>22</v>
      </c>
      <c r="E278" t="s">
        <v>22</v>
      </c>
      <c r="F278" t="s">
        <v>167</v>
      </c>
      <c r="G278" t="s">
        <v>168</v>
      </c>
      <c r="H278" t="s">
        <v>184</v>
      </c>
      <c r="I278" t="s">
        <v>184</v>
      </c>
      <c r="J278" t="s">
        <v>168</v>
      </c>
      <c r="K278" t="s">
        <v>168</v>
      </c>
      <c r="L278" t="s">
        <v>168</v>
      </c>
      <c r="M278" t="s">
        <v>168</v>
      </c>
      <c r="N278" t="s">
        <v>170</v>
      </c>
      <c r="O278" t="s">
        <v>168</v>
      </c>
      <c r="P278" t="s">
        <v>168</v>
      </c>
      <c r="Q278" t="s">
        <v>168</v>
      </c>
      <c r="R278" t="s">
        <v>168</v>
      </c>
      <c r="S278">
        <v>1.613329</v>
      </c>
      <c r="T278">
        <v>0</v>
      </c>
    </row>
    <row r="279" spans="1:20">
      <c r="A279" s="245">
        <v>42773.910534641203</v>
      </c>
      <c r="B279" t="s">
        <v>241</v>
      </c>
      <c r="C279">
        <v>1</v>
      </c>
      <c r="D279" t="s">
        <v>22</v>
      </c>
      <c r="E279" t="s">
        <v>22</v>
      </c>
      <c r="F279" t="s">
        <v>167</v>
      </c>
      <c r="G279" t="s">
        <v>168</v>
      </c>
      <c r="H279" t="s">
        <v>184</v>
      </c>
      <c r="I279" t="s">
        <v>184</v>
      </c>
      <c r="J279" t="s">
        <v>168</v>
      </c>
      <c r="K279" t="s">
        <v>168</v>
      </c>
      <c r="L279" t="s">
        <v>168</v>
      </c>
      <c r="M279" t="s">
        <v>168</v>
      </c>
      <c r="N279" t="s">
        <v>170</v>
      </c>
      <c r="O279" t="s">
        <v>170</v>
      </c>
      <c r="P279" t="s">
        <v>168</v>
      </c>
      <c r="Q279" t="s">
        <v>168</v>
      </c>
      <c r="R279" t="s">
        <v>168</v>
      </c>
      <c r="S279">
        <v>188.119751000001</v>
      </c>
      <c r="T279">
        <v>0</v>
      </c>
    </row>
    <row r="280" spans="1:20">
      <c r="A280" s="245">
        <v>42773.910534641203</v>
      </c>
      <c r="B280" t="s">
        <v>241</v>
      </c>
      <c r="C280">
        <v>1</v>
      </c>
      <c r="D280" t="s">
        <v>22</v>
      </c>
      <c r="E280" t="s">
        <v>22</v>
      </c>
      <c r="F280" t="s">
        <v>167</v>
      </c>
      <c r="G280" t="s">
        <v>168</v>
      </c>
      <c r="H280" t="s">
        <v>184</v>
      </c>
      <c r="I280" t="s">
        <v>184</v>
      </c>
      <c r="J280" t="s">
        <v>168</v>
      </c>
      <c r="K280" t="s">
        <v>168</v>
      </c>
      <c r="L280" t="s">
        <v>170</v>
      </c>
      <c r="M280" t="s">
        <v>168</v>
      </c>
      <c r="N280" t="s">
        <v>168</v>
      </c>
      <c r="O280" t="s">
        <v>168</v>
      </c>
      <c r="P280" t="s">
        <v>168</v>
      </c>
      <c r="Q280" t="s">
        <v>168</v>
      </c>
      <c r="R280" t="s">
        <v>168</v>
      </c>
      <c r="S280">
        <v>0.33333299999999999</v>
      </c>
      <c r="T280">
        <v>0</v>
      </c>
    </row>
    <row r="281" spans="1:20">
      <c r="A281" s="245">
        <v>42773.910534641203</v>
      </c>
      <c r="B281" t="s">
        <v>241</v>
      </c>
      <c r="C281">
        <v>1</v>
      </c>
      <c r="D281" t="s">
        <v>22</v>
      </c>
      <c r="E281" t="s">
        <v>22</v>
      </c>
      <c r="F281" t="s">
        <v>167</v>
      </c>
      <c r="G281" t="s">
        <v>168</v>
      </c>
      <c r="H281" t="s">
        <v>184</v>
      </c>
      <c r="I281" t="s">
        <v>184</v>
      </c>
      <c r="J281" t="s">
        <v>168</v>
      </c>
      <c r="K281" t="s">
        <v>168</v>
      </c>
      <c r="L281" t="s">
        <v>170</v>
      </c>
      <c r="M281" t="s">
        <v>168</v>
      </c>
      <c r="N281" t="s">
        <v>170</v>
      </c>
      <c r="O281" t="s">
        <v>168</v>
      </c>
      <c r="P281" t="s">
        <v>168</v>
      </c>
      <c r="Q281" t="s">
        <v>168</v>
      </c>
      <c r="R281" t="s">
        <v>168</v>
      </c>
      <c r="S281">
        <v>2.6666400000000001</v>
      </c>
      <c r="T281">
        <v>0</v>
      </c>
    </row>
    <row r="282" spans="1:20">
      <c r="A282" s="245">
        <v>42773.910534641203</v>
      </c>
      <c r="B282" t="s">
        <v>241</v>
      </c>
      <c r="C282">
        <v>1</v>
      </c>
      <c r="D282" t="s">
        <v>22</v>
      </c>
      <c r="E282" t="s">
        <v>22</v>
      </c>
      <c r="F282" t="s">
        <v>167</v>
      </c>
      <c r="G282" t="s">
        <v>168</v>
      </c>
      <c r="H282" t="s">
        <v>184</v>
      </c>
      <c r="I282" t="s">
        <v>184</v>
      </c>
      <c r="J282" t="s">
        <v>168</v>
      </c>
      <c r="K282" t="s">
        <v>168</v>
      </c>
      <c r="L282" t="s">
        <v>170</v>
      </c>
      <c r="M282" t="s">
        <v>168</v>
      </c>
      <c r="N282" t="s">
        <v>170</v>
      </c>
      <c r="O282" t="s">
        <v>170</v>
      </c>
      <c r="P282" t="s">
        <v>168</v>
      </c>
      <c r="Q282" t="s">
        <v>168</v>
      </c>
      <c r="R282" t="s">
        <v>168</v>
      </c>
      <c r="S282">
        <v>125.679874</v>
      </c>
      <c r="T282">
        <v>0</v>
      </c>
    </row>
    <row r="283" spans="1:20">
      <c r="A283" s="245">
        <v>42773.910534641203</v>
      </c>
      <c r="B283" t="s">
        <v>241</v>
      </c>
      <c r="C283">
        <v>1</v>
      </c>
      <c r="D283" t="s">
        <v>22</v>
      </c>
      <c r="E283" t="s">
        <v>22</v>
      </c>
      <c r="F283" t="s">
        <v>171</v>
      </c>
      <c r="G283" t="s">
        <v>168</v>
      </c>
      <c r="H283" t="s">
        <v>184</v>
      </c>
      <c r="I283" t="s">
        <v>184</v>
      </c>
      <c r="J283" t="s">
        <v>168</v>
      </c>
      <c r="K283" t="s">
        <v>168</v>
      </c>
      <c r="L283" t="s">
        <v>168</v>
      </c>
      <c r="M283" t="s">
        <v>168</v>
      </c>
      <c r="N283" t="s">
        <v>168</v>
      </c>
      <c r="O283" t="s">
        <v>168</v>
      </c>
      <c r="P283" t="s">
        <v>168</v>
      </c>
      <c r="Q283" t="s">
        <v>168</v>
      </c>
      <c r="R283" t="s">
        <v>168</v>
      </c>
      <c r="S283">
        <v>667.51265500000704</v>
      </c>
      <c r="T283">
        <v>0</v>
      </c>
    </row>
    <row r="284" spans="1:20">
      <c r="A284" s="245">
        <v>42773.910534641203</v>
      </c>
      <c r="B284" t="s">
        <v>241</v>
      </c>
      <c r="C284">
        <v>1</v>
      </c>
      <c r="D284" t="s">
        <v>22</v>
      </c>
      <c r="E284" t="s">
        <v>22</v>
      </c>
      <c r="F284" t="s">
        <v>171</v>
      </c>
      <c r="G284" t="s">
        <v>168</v>
      </c>
      <c r="H284" t="s">
        <v>184</v>
      </c>
      <c r="I284" t="s">
        <v>184</v>
      </c>
      <c r="J284" t="s">
        <v>168</v>
      </c>
      <c r="K284" t="s">
        <v>168</v>
      </c>
      <c r="L284" t="s">
        <v>168</v>
      </c>
      <c r="M284" t="s">
        <v>168</v>
      </c>
      <c r="N284" t="s">
        <v>168</v>
      </c>
      <c r="O284" t="s">
        <v>168</v>
      </c>
      <c r="P284" t="s">
        <v>168</v>
      </c>
      <c r="Q284" t="s">
        <v>168</v>
      </c>
      <c r="R284" t="s">
        <v>170</v>
      </c>
      <c r="S284">
        <v>35.046627000000001</v>
      </c>
      <c r="T284">
        <v>0</v>
      </c>
    </row>
    <row r="285" spans="1:20">
      <c r="A285" s="245">
        <v>42773.910534641203</v>
      </c>
      <c r="B285" t="s">
        <v>241</v>
      </c>
      <c r="C285">
        <v>1</v>
      </c>
      <c r="D285" t="s">
        <v>22</v>
      </c>
      <c r="E285" t="s">
        <v>22</v>
      </c>
      <c r="F285" t="s">
        <v>171</v>
      </c>
      <c r="G285" t="s">
        <v>168</v>
      </c>
      <c r="H285" t="s">
        <v>184</v>
      </c>
      <c r="I285" t="s">
        <v>184</v>
      </c>
      <c r="J285" t="s">
        <v>168</v>
      </c>
      <c r="K285" t="s">
        <v>168</v>
      </c>
      <c r="L285" t="s">
        <v>168</v>
      </c>
      <c r="M285" t="s">
        <v>168</v>
      </c>
      <c r="N285" t="s">
        <v>168</v>
      </c>
      <c r="O285" t="s">
        <v>168</v>
      </c>
      <c r="P285" t="s">
        <v>168</v>
      </c>
      <c r="Q285" t="s">
        <v>170</v>
      </c>
      <c r="R285" t="s">
        <v>168</v>
      </c>
      <c r="S285">
        <v>15.693314000000001</v>
      </c>
      <c r="T285">
        <v>0</v>
      </c>
    </row>
    <row r="286" spans="1:20">
      <c r="A286" s="245">
        <v>42773.910534641203</v>
      </c>
      <c r="B286" t="s">
        <v>241</v>
      </c>
      <c r="C286">
        <v>1</v>
      </c>
      <c r="D286" t="s">
        <v>22</v>
      </c>
      <c r="E286" t="s">
        <v>22</v>
      </c>
      <c r="F286" t="s">
        <v>171</v>
      </c>
      <c r="G286" t="s">
        <v>168</v>
      </c>
      <c r="H286" t="s">
        <v>184</v>
      </c>
      <c r="I286" t="s">
        <v>184</v>
      </c>
      <c r="J286" t="s">
        <v>168</v>
      </c>
      <c r="K286" t="s">
        <v>168</v>
      </c>
      <c r="L286" t="s">
        <v>168</v>
      </c>
      <c r="M286" t="s">
        <v>168</v>
      </c>
      <c r="N286" t="s">
        <v>170</v>
      </c>
      <c r="O286" t="s">
        <v>168</v>
      </c>
      <c r="P286" t="s">
        <v>168</v>
      </c>
      <c r="Q286" t="s">
        <v>168</v>
      </c>
      <c r="R286" t="s">
        <v>168</v>
      </c>
      <c r="S286">
        <v>5.5333220000000001</v>
      </c>
      <c r="T286">
        <v>0</v>
      </c>
    </row>
    <row r="287" spans="1:20">
      <c r="A287" s="245">
        <v>42773.910534641203</v>
      </c>
      <c r="B287" t="s">
        <v>241</v>
      </c>
      <c r="C287">
        <v>1</v>
      </c>
      <c r="D287" t="s">
        <v>22</v>
      </c>
      <c r="E287" t="s">
        <v>22</v>
      </c>
      <c r="F287" t="s">
        <v>171</v>
      </c>
      <c r="G287" t="s">
        <v>168</v>
      </c>
      <c r="H287" t="s">
        <v>184</v>
      </c>
      <c r="I287" t="s">
        <v>184</v>
      </c>
      <c r="J287" t="s">
        <v>168</v>
      </c>
      <c r="K287" t="s">
        <v>168</v>
      </c>
      <c r="L287" t="s">
        <v>170</v>
      </c>
      <c r="M287" t="s">
        <v>168</v>
      </c>
      <c r="N287" t="s">
        <v>168</v>
      </c>
      <c r="O287" t="s">
        <v>168</v>
      </c>
      <c r="P287" t="s">
        <v>168</v>
      </c>
      <c r="Q287" t="s">
        <v>168</v>
      </c>
      <c r="R287" t="s">
        <v>168</v>
      </c>
      <c r="S287">
        <v>690.59931200000995</v>
      </c>
      <c r="T287">
        <v>0</v>
      </c>
    </row>
    <row r="288" spans="1:20">
      <c r="A288" s="245">
        <v>42773.910534641203</v>
      </c>
      <c r="B288" t="s">
        <v>241</v>
      </c>
      <c r="C288">
        <v>1</v>
      </c>
      <c r="D288" t="s">
        <v>22</v>
      </c>
      <c r="E288" t="s">
        <v>22</v>
      </c>
      <c r="F288" t="s">
        <v>171</v>
      </c>
      <c r="G288" t="s">
        <v>168</v>
      </c>
      <c r="H288" t="s">
        <v>184</v>
      </c>
      <c r="I288" t="s">
        <v>184</v>
      </c>
      <c r="J288" t="s">
        <v>168</v>
      </c>
      <c r="K288" t="s">
        <v>168</v>
      </c>
      <c r="L288" t="s">
        <v>170</v>
      </c>
      <c r="M288" t="s">
        <v>168</v>
      </c>
      <c r="N288" t="s">
        <v>168</v>
      </c>
      <c r="O288" t="s">
        <v>168</v>
      </c>
      <c r="P288" t="s">
        <v>168</v>
      </c>
      <c r="Q288" t="s">
        <v>168</v>
      </c>
      <c r="R288" t="s">
        <v>170</v>
      </c>
      <c r="S288">
        <v>55.919940000000203</v>
      </c>
      <c r="T288">
        <v>0</v>
      </c>
    </row>
    <row r="289" spans="1:20">
      <c r="A289" s="245">
        <v>42773.910534641203</v>
      </c>
      <c r="B289" t="s">
        <v>241</v>
      </c>
      <c r="C289">
        <v>1</v>
      </c>
      <c r="D289" t="s">
        <v>22</v>
      </c>
      <c r="E289" t="s">
        <v>22</v>
      </c>
      <c r="F289" t="s">
        <v>171</v>
      </c>
      <c r="G289" t="s">
        <v>168</v>
      </c>
      <c r="H289" t="s">
        <v>184</v>
      </c>
      <c r="I289" t="s">
        <v>184</v>
      </c>
      <c r="J289" t="s">
        <v>168</v>
      </c>
      <c r="K289" t="s">
        <v>168</v>
      </c>
      <c r="L289" t="s">
        <v>170</v>
      </c>
      <c r="M289" t="s">
        <v>168</v>
      </c>
      <c r="N289" t="s">
        <v>168</v>
      </c>
      <c r="O289" t="s">
        <v>168</v>
      </c>
      <c r="P289" t="s">
        <v>168</v>
      </c>
      <c r="Q289" t="s">
        <v>170</v>
      </c>
      <c r="R289" t="s">
        <v>168</v>
      </c>
      <c r="S289">
        <v>27.779969999999999</v>
      </c>
      <c r="T289">
        <v>0</v>
      </c>
    </row>
    <row r="290" spans="1:20">
      <c r="A290" s="245">
        <v>42773.910534641203</v>
      </c>
      <c r="B290" t="s">
        <v>241</v>
      </c>
      <c r="C290">
        <v>1</v>
      </c>
      <c r="D290" t="s">
        <v>22</v>
      </c>
      <c r="E290" t="s">
        <v>22</v>
      </c>
      <c r="F290" t="s">
        <v>171</v>
      </c>
      <c r="G290" t="s">
        <v>168</v>
      </c>
      <c r="H290" t="s">
        <v>184</v>
      </c>
      <c r="I290" t="s">
        <v>184</v>
      </c>
      <c r="J290" t="s">
        <v>168</v>
      </c>
      <c r="K290" t="s">
        <v>168</v>
      </c>
      <c r="L290" t="s">
        <v>170</v>
      </c>
      <c r="M290" t="s">
        <v>168</v>
      </c>
      <c r="N290" t="s">
        <v>170</v>
      </c>
      <c r="O290" t="s">
        <v>168</v>
      </c>
      <c r="P290" t="s">
        <v>168</v>
      </c>
      <c r="Q290" t="s">
        <v>168</v>
      </c>
      <c r="R290" t="s">
        <v>168</v>
      </c>
      <c r="S290">
        <v>2.3333309999999998</v>
      </c>
      <c r="T290">
        <v>0</v>
      </c>
    </row>
    <row r="291" spans="1:20">
      <c r="A291" s="245">
        <v>42773.910534641203</v>
      </c>
      <c r="B291" t="s">
        <v>241</v>
      </c>
      <c r="C291">
        <v>1</v>
      </c>
      <c r="D291" t="s">
        <v>22</v>
      </c>
      <c r="E291" t="s">
        <v>22</v>
      </c>
      <c r="F291" t="s">
        <v>171</v>
      </c>
      <c r="G291" t="s">
        <v>168</v>
      </c>
      <c r="H291" t="s">
        <v>184</v>
      </c>
      <c r="I291" t="s">
        <v>184</v>
      </c>
      <c r="J291" t="s">
        <v>170</v>
      </c>
      <c r="K291" t="s">
        <v>168</v>
      </c>
      <c r="L291" t="s">
        <v>168</v>
      </c>
      <c r="M291" t="s">
        <v>168</v>
      </c>
      <c r="N291" t="s">
        <v>168</v>
      </c>
      <c r="O291" t="s">
        <v>168</v>
      </c>
      <c r="P291" t="s">
        <v>168</v>
      </c>
      <c r="Q291" t="s">
        <v>168</v>
      </c>
      <c r="R291" t="s">
        <v>168</v>
      </c>
      <c r="S291">
        <v>917.00597100001005</v>
      </c>
      <c r="T291">
        <v>0</v>
      </c>
    </row>
    <row r="292" spans="1:20">
      <c r="A292" s="245">
        <v>42773.910534641203</v>
      </c>
      <c r="B292" t="s">
        <v>241</v>
      </c>
      <c r="C292">
        <v>1</v>
      </c>
      <c r="D292" t="s">
        <v>22</v>
      </c>
      <c r="E292" t="s">
        <v>22</v>
      </c>
      <c r="F292" t="s">
        <v>171</v>
      </c>
      <c r="G292" t="s">
        <v>168</v>
      </c>
      <c r="H292" t="s">
        <v>184</v>
      </c>
      <c r="I292" t="s">
        <v>184</v>
      </c>
      <c r="J292" t="s">
        <v>170</v>
      </c>
      <c r="K292" t="s">
        <v>168</v>
      </c>
      <c r="L292" t="s">
        <v>168</v>
      </c>
      <c r="M292" t="s">
        <v>168</v>
      </c>
      <c r="N292" t="s">
        <v>168</v>
      </c>
      <c r="O292" t="s">
        <v>168</v>
      </c>
      <c r="P292" t="s">
        <v>168</v>
      </c>
      <c r="Q292" t="s">
        <v>168</v>
      </c>
      <c r="R292" t="s">
        <v>170</v>
      </c>
      <c r="S292">
        <v>2.7199979999999999</v>
      </c>
      <c r="T292">
        <v>0</v>
      </c>
    </row>
    <row r="293" spans="1:20">
      <c r="A293" s="245">
        <v>42773.910534641203</v>
      </c>
      <c r="B293" t="s">
        <v>241</v>
      </c>
      <c r="C293">
        <v>1</v>
      </c>
      <c r="D293" t="s">
        <v>22</v>
      </c>
      <c r="E293" t="s">
        <v>22</v>
      </c>
      <c r="F293" t="s">
        <v>171</v>
      </c>
      <c r="G293" t="s">
        <v>168</v>
      </c>
      <c r="H293" t="s">
        <v>184</v>
      </c>
      <c r="I293" t="s">
        <v>184</v>
      </c>
      <c r="J293" t="s">
        <v>170</v>
      </c>
      <c r="K293" t="s">
        <v>168</v>
      </c>
      <c r="L293" t="s">
        <v>168</v>
      </c>
      <c r="M293" t="s">
        <v>168</v>
      </c>
      <c r="N293" t="s">
        <v>168</v>
      </c>
      <c r="O293" t="s">
        <v>168</v>
      </c>
      <c r="P293" t="s">
        <v>168</v>
      </c>
      <c r="Q293" t="s">
        <v>170</v>
      </c>
      <c r="R293" t="s">
        <v>168</v>
      </c>
      <c r="S293">
        <v>77.239943999999895</v>
      </c>
      <c r="T293">
        <v>0</v>
      </c>
    </row>
    <row r="294" spans="1:20">
      <c r="A294" s="245">
        <v>42773.910534641203</v>
      </c>
      <c r="B294" t="s">
        <v>241</v>
      </c>
      <c r="C294">
        <v>1</v>
      </c>
      <c r="D294" t="s">
        <v>22</v>
      </c>
      <c r="E294" t="s">
        <v>22</v>
      </c>
      <c r="F294" t="s">
        <v>171</v>
      </c>
      <c r="G294" t="s">
        <v>168</v>
      </c>
      <c r="H294" t="s">
        <v>184</v>
      </c>
      <c r="I294" t="s">
        <v>184</v>
      </c>
      <c r="J294" t="s">
        <v>170</v>
      </c>
      <c r="K294" t="s">
        <v>168</v>
      </c>
      <c r="L294" t="s">
        <v>168</v>
      </c>
      <c r="M294" t="s">
        <v>168</v>
      </c>
      <c r="N294" t="s">
        <v>170</v>
      </c>
      <c r="O294" t="s">
        <v>168</v>
      </c>
      <c r="P294" t="s">
        <v>168</v>
      </c>
      <c r="Q294" t="s">
        <v>168</v>
      </c>
      <c r="R294" t="s">
        <v>168</v>
      </c>
      <c r="S294">
        <v>0.61333199999999999</v>
      </c>
      <c r="T294">
        <v>0</v>
      </c>
    </row>
    <row r="295" spans="1:20">
      <c r="A295" s="245">
        <v>42773.910534641203</v>
      </c>
      <c r="B295" t="s">
        <v>241</v>
      </c>
      <c r="C295">
        <v>1</v>
      </c>
      <c r="D295" t="s">
        <v>22</v>
      </c>
      <c r="E295" t="s">
        <v>22</v>
      </c>
      <c r="F295" t="s">
        <v>171</v>
      </c>
      <c r="G295" t="s">
        <v>168</v>
      </c>
      <c r="H295" t="s">
        <v>184</v>
      </c>
      <c r="I295" t="s">
        <v>184</v>
      </c>
      <c r="J295" t="s">
        <v>170</v>
      </c>
      <c r="K295" t="s">
        <v>168</v>
      </c>
      <c r="L295" t="s">
        <v>170</v>
      </c>
      <c r="M295" t="s">
        <v>168</v>
      </c>
      <c r="N295" t="s">
        <v>168</v>
      </c>
      <c r="O295" t="s">
        <v>168</v>
      </c>
      <c r="P295" t="s">
        <v>168</v>
      </c>
      <c r="Q295" t="s">
        <v>168</v>
      </c>
      <c r="R295" t="s">
        <v>168</v>
      </c>
      <c r="S295">
        <v>22.666644000000002</v>
      </c>
      <c r="T295">
        <v>0</v>
      </c>
    </row>
    <row r="296" spans="1:20">
      <c r="A296" s="245">
        <v>42773.910534641203</v>
      </c>
      <c r="B296" t="s">
        <v>241</v>
      </c>
      <c r="C296">
        <v>1</v>
      </c>
      <c r="D296" t="s">
        <v>22</v>
      </c>
      <c r="E296" t="s">
        <v>22</v>
      </c>
      <c r="F296" t="s">
        <v>171</v>
      </c>
      <c r="G296" t="s">
        <v>168</v>
      </c>
      <c r="H296" t="s">
        <v>184</v>
      </c>
      <c r="I296" t="s">
        <v>184</v>
      </c>
      <c r="J296" t="s">
        <v>170</v>
      </c>
      <c r="K296" t="s">
        <v>168</v>
      </c>
      <c r="L296" t="s">
        <v>170</v>
      </c>
      <c r="M296" t="s">
        <v>168</v>
      </c>
      <c r="N296" t="s">
        <v>168</v>
      </c>
      <c r="O296" t="s">
        <v>168</v>
      </c>
      <c r="P296" t="s">
        <v>168</v>
      </c>
      <c r="Q296" t="s">
        <v>170</v>
      </c>
      <c r="R296" t="s">
        <v>168</v>
      </c>
      <c r="S296">
        <v>1.9999979999999999</v>
      </c>
      <c r="T296">
        <v>0</v>
      </c>
    </row>
    <row r="297" spans="1:20">
      <c r="A297" s="245">
        <v>42773.910534641203</v>
      </c>
      <c r="B297" t="s">
        <v>241</v>
      </c>
      <c r="C297">
        <v>1</v>
      </c>
      <c r="D297" t="s">
        <v>22</v>
      </c>
      <c r="E297" t="s">
        <v>22</v>
      </c>
      <c r="F297" t="s">
        <v>169</v>
      </c>
      <c r="G297" t="s">
        <v>168</v>
      </c>
      <c r="H297" t="s">
        <v>184</v>
      </c>
      <c r="I297" t="s">
        <v>184</v>
      </c>
      <c r="J297" t="s">
        <v>168</v>
      </c>
      <c r="K297" t="s">
        <v>168</v>
      </c>
      <c r="L297" t="s">
        <v>168</v>
      </c>
      <c r="M297" t="s">
        <v>168</v>
      </c>
      <c r="N297" t="s">
        <v>168</v>
      </c>
      <c r="O297" t="s">
        <v>168</v>
      </c>
      <c r="P297" t="s">
        <v>168</v>
      </c>
      <c r="Q297" t="s">
        <v>168</v>
      </c>
      <c r="R297" t="s">
        <v>168</v>
      </c>
      <c r="S297">
        <v>17.219971999999999</v>
      </c>
      <c r="T297">
        <v>0</v>
      </c>
    </row>
    <row r="298" spans="1:20">
      <c r="A298" s="245">
        <v>42773.910534641203</v>
      </c>
      <c r="B298" t="s">
        <v>241</v>
      </c>
      <c r="C298">
        <v>1</v>
      </c>
      <c r="D298" t="s">
        <v>22</v>
      </c>
      <c r="E298" t="s">
        <v>22</v>
      </c>
      <c r="F298" t="s">
        <v>169</v>
      </c>
      <c r="G298" t="s">
        <v>168</v>
      </c>
      <c r="H298" t="s">
        <v>184</v>
      </c>
      <c r="I298" t="s">
        <v>184</v>
      </c>
      <c r="J298" t="s">
        <v>168</v>
      </c>
      <c r="K298" t="s">
        <v>168</v>
      </c>
      <c r="L298" t="s">
        <v>168</v>
      </c>
      <c r="M298" t="s">
        <v>168</v>
      </c>
      <c r="N298" t="s">
        <v>170</v>
      </c>
      <c r="O298" t="s">
        <v>168</v>
      </c>
      <c r="P298" t="s">
        <v>168</v>
      </c>
      <c r="Q298" t="s">
        <v>168</v>
      </c>
      <c r="R298" t="s">
        <v>168</v>
      </c>
      <c r="S298">
        <v>0</v>
      </c>
      <c r="T298">
        <v>0</v>
      </c>
    </row>
    <row r="299" spans="1:20">
      <c r="A299" s="245">
        <v>42773.910534641203</v>
      </c>
      <c r="B299" t="s">
        <v>241</v>
      </c>
      <c r="C299">
        <v>1</v>
      </c>
      <c r="D299" t="s">
        <v>21</v>
      </c>
      <c r="E299" t="s">
        <v>21</v>
      </c>
      <c r="F299" t="s">
        <v>167</v>
      </c>
      <c r="G299" t="s">
        <v>168</v>
      </c>
      <c r="H299" t="s">
        <v>184</v>
      </c>
      <c r="I299" t="s">
        <v>184</v>
      </c>
      <c r="J299" t="s">
        <v>168</v>
      </c>
      <c r="K299" t="s">
        <v>168</v>
      </c>
      <c r="L299" t="s">
        <v>168</v>
      </c>
      <c r="M299" t="s">
        <v>168</v>
      </c>
      <c r="N299" t="s">
        <v>168</v>
      </c>
      <c r="O299" t="s">
        <v>168</v>
      </c>
      <c r="P299" t="s">
        <v>168</v>
      </c>
      <c r="Q299" t="s">
        <v>168</v>
      </c>
      <c r="R299" t="s">
        <v>168</v>
      </c>
      <c r="S299">
        <v>24.266641</v>
      </c>
      <c r="T299">
        <v>0</v>
      </c>
    </row>
    <row r="300" spans="1:20">
      <c r="A300" s="245">
        <v>42773.910534641203</v>
      </c>
      <c r="B300" t="s">
        <v>241</v>
      </c>
      <c r="C300">
        <v>1</v>
      </c>
      <c r="D300" t="s">
        <v>21</v>
      </c>
      <c r="E300" t="s">
        <v>21</v>
      </c>
      <c r="F300" t="s">
        <v>167</v>
      </c>
      <c r="G300" t="s">
        <v>168</v>
      </c>
      <c r="H300" t="s">
        <v>184</v>
      </c>
      <c r="I300" t="s">
        <v>184</v>
      </c>
      <c r="J300" t="s">
        <v>168</v>
      </c>
      <c r="K300" t="s">
        <v>168</v>
      </c>
      <c r="L300" t="s">
        <v>168</v>
      </c>
      <c r="M300" t="s">
        <v>168</v>
      </c>
      <c r="N300" t="s">
        <v>170</v>
      </c>
      <c r="O300" t="s">
        <v>168</v>
      </c>
      <c r="P300" t="s">
        <v>168</v>
      </c>
      <c r="Q300" t="s">
        <v>168</v>
      </c>
      <c r="R300" t="s">
        <v>168</v>
      </c>
      <c r="S300">
        <v>15.799972</v>
      </c>
      <c r="T300">
        <v>0</v>
      </c>
    </row>
    <row r="301" spans="1:20">
      <c r="A301" s="245">
        <v>42773.910534641203</v>
      </c>
      <c r="B301" t="s">
        <v>241</v>
      </c>
      <c r="C301">
        <v>1</v>
      </c>
      <c r="D301" t="s">
        <v>21</v>
      </c>
      <c r="E301" t="s">
        <v>21</v>
      </c>
      <c r="F301" t="s">
        <v>171</v>
      </c>
      <c r="G301" t="s">
        <v>168</v>
      </c>
      <c r="H301" t="s">
        <v>184</v>
      </c>
      <c r="I301" t="s">
        <v>184</v>
      </c>
      <c r="J301" t="s">
        <v>168</v>
      </c>
      <c r="K301" t="s">
        <v>168</v>
      </c>
      <c r="L301" t="s">
        <v>168</v>
      </c>
      <c r="M301" t="s">
        <v>168</v>
      </c>
      <c r="N301" t="s">
        <v>168</v>
      </c>
      <c r="O301" t="s">
        <v>168</v>
      </c>
      <c r="P301" t="s">
        <v>168</v>
      </c>
      <c r="Q301" t="s">
        <v>168</v>
      </c>
      <c r="R301" t="s">
        <v>168</v>
      </c>
      <c r="S301">
        <v>669.44592200000602</v>
      </c>
      <c r="T301">
        <v>0</v>
      </c>
    </row>
    <row r="302" spans="1:20">
      <c r="A302" s="245">
        <v>42773.910534641203</v>
      </c>
      <c r="B302" t="s">
        <v>241</v>
      </c>
      <c r="C302">
        <v>1</v>
      </c>
      <c r="D302" t="s">
        <v>21</v>
      </c>
      <c r="E302" t="s">
        <v>21</v>
      </c>
      <c r="F302" t="s">
        <v>171</v>
      </c>
      <c r="G302" t="s">
        <v>168</v>
      </c>
      <c r="H302" t="s">
        <v>184</v>
      </c>
      <c r="I302" t="s">
        <v>184</v>
      </c>
      <c r="J302" t="s">
        <v>168</v>
      </c>
      <c r="K302" t="s">
        <v>168</v>
      </c>
      <c r="L302" t="s">
        <v>168</v>
      </c>
      <c r="M302" t="s">
        <v>168</v>
      </c>
      <c r="N302" t="s">
        <v>168</v>
      </c>
      <c r="O302" t="s">
        <v>168</v>
      </c>
      <c r="P302" t="s">
        <v>168</v>
      </c>
      <c r="Q302" t="s">
        <v>168</v>
      </c>
      <c r="R302" t="s">
        <v>170</v>
      </c>
      <c r="S302">
        <v>128.49985699999999</v>
      </c>
      <c r="T302">
        <v>0</v>
      </c>
    </row>
    <row r="303" spans="1:20">
      <c r="A303" s="245">
        <v>42773.910534641203</v>
      </c>
      <c r="B303" t="s">
        <v>241</v>
      </c>
      <c r="C303">
        <v>1</v>
      </c>
      <c r="D303" t="s">
        <v>21</v>
      </c>
      <c r="E303" t="s">
        <v>21</v>
      </c>
      <c r="F303" t="s">
        <v>171</v>
      </c>
      <c r="G303" t="s">
        <v>168</v>
      </c>
      <c r="H303" t="s">
        <v>184</v>
      </c>
      <c r="I303" t="s">
        <v>184</v>
      </c>
      <c r="J303" t="s">
        <v>168</v>
      </c>
      <c r="K303" t="s">
        <v>168</v>
      </c>
      <c r="L303" t="s">
        <v>168</v>
      </c>
      <c r="M303" t="s">
        <v>168</v>
      </c>
      <c r="N303" t="s">
        <v>168</v>
      </c>
      <c r="O303" t="s">
        <v>168</v>
      </c>
      <c r="P303" t="s">
        <v>168</v>
      </c>
      <c r="Q303" t="s">
        <v>170</v>
      </c>
      <c r="R303" t="s">
        <v>168</v>
      </c>
      <c r="S303">
        <v>6.0666609999999999</v>
      </c>
      <c r="T303">
        <v>0</v>
      </c>
    </row>
    <row r="304" spans="1:20">
      <c r="A304" s="245">
        <v>42773.910534641203</v>
      </c>
      <c r="B304" t="s">
        <v>241</v>
      </c>
      <c r="C304">
        <v>1</v>
      </c>
      <c r="D304" t="s">
        <v>21</v>
      </c>
      <c r="E304" t="s">
        <v>21</v>
      </c>
      <c r="F304" t="s">
        <v>171</v>
      </c>
      <c r="G304" t="s">
        <v>168</v>
      </c>
      <c r="H304" t="s">
        <v>184</v>
      </c>
      <c r="I304" t="s">
        <v>184</v>
      </c>
      <c r="J304" t="s">
        <v>168</v>
      </c>
      <c r="K304" t="s">
        <v>168</v>
      </c>
      <c r="L304" t="s">
        <v>168</v>
      </c>
      <c r="M304" t="s">
        <v>168</v>
      </c>
      <c r="N304" t="s">
        <v>170</v>
      </c>
      <c r="O304" t="s">
        <v>168</v>
      </c>
      <c r="P304" t="s">
        <v>168</v>
      </c>
      <c r="Q304" t="s">
        <v>168</v>
      </c>
      <c r="R304" t="s">
        <v>168</v>
      </c>
      <c r="S304">
        <v>37.399957000000001</v>
      </c>
      <c r="T304">
        <v>0</v>
      </c>
    </row>
    <row r="305" spans="1:20">
      <c r="A305" s="245">
        <v>42773.910534641203</v>
      </c>
      <c r="B305" t="s">
        <v>241</v>
      </c>
      <c r="C305">
        <v>1</v>
      </c>
      <c r="D305" t="s">
        <v>21</v>
      </c>
      <c r="E305" t="s">
        <v>21</v>
      </c>
      <c r="F305" t="s">
        <v>171</v>
      </c>
      <c r="G305" t="s">
        <v>168</v>
      </c>
      <c r="H305" t="s">
        <v>184</v>
      </c>
      <c r="I305" t="s">
        <v>184</v>
      </c>
      <c r="J305" t="s">
        <v>168</v>
      </c>
      <c r="K305" t="s">
        <v>168</v>
      </c>
      <c r="L305" t="s">
        <v>168</v>
      </c>
      <c r="M305" t="s">
        <v>170</v>
      </c>
      <c r="N305" t="s">
        <v>168</v>
      </c>
      <c r="O305" t="s">
        <v>168</v>
      </c>
      <c r="P305" t="s">
        <v>168</v>
      </c>
      <c r="Q305" t="s">
        <v>168</v>
      </c>
      <c r="R305" t="s">
        <v>168</v>
      </c>
      <c r="S305">
        <v>2.9333300000000002</v>
      </c>
      <c r="T305">
        <v>0</v>
      </c>
    </row>
    <row r="306" spans="1:20">
      <c r="A306" s="245">
        <v>42773.910534641203</v>
      </c>
      <c r="B306" t="s">
        <v>241</v>
      </c>
      <c r="C306">
        <v>1</v>
      </c>
      <c r="D306" t="s">
        <v>21</v>
      </c>
      <c r="E306" t="s">
        <v>21</v>
      </c>
      <c r="F306" t="s">
        <v>171</v>
      </c>
      <c r="G306" t="s">
        <v>168</v>
      </c>
      <c r="H306" t="s">
        <v>184</v>
      </c>
      <c r="I306" t="s">
        <v>184</v>
      </c>
      <c r="J306" t="s">
        <v>168</v>
      </c>
      <c r="K306" t="s">
        <v>168</v>
      </c>
      <c r="L306" t="s">
        <v>168</v>
      </c>
      <c r="M306" t="s">
        <v>170</v>
      </c>
      <c r="N306" t="s">
        <v>168</v>
      </c>
      <c r="O306" t="s">
        <v>168</v>
      </c>
      <c r="P306" t="s">
        <v>168</v>
      </c>
      <c r="Q306" t="s">
        <v>168</v>
      </c>
      <c r="R306" t="s">
        <v>170</v>
      </c>
      <c r="S306">
        <v>1.173332</v>
      </c>
      <c r="T306">
        <v>0</v>
      </c>
    </row>
    <row r="307" spans="1:20">
      <c r="A307" s="245">
        <v>42773.910534641203</v>
      </c>
      <c r="B307" t="s">
        <v>241</v>
      </c>
      <c r="C307">
        <v>1</v>
      </c>
      <c r="D307" t="s">
        <v>21</v>
      </c>
      <c r="E307" t="s">
        <v>21</v>
      </c>
      <c r="F307" t="s">
        <v>171</v>
      </c>
      <c r="G307" t="s">
        <v>168</v>
      </c>
      <c r="H307" t="s">
        <v>184</v>
      </c>
      <c r="I307" t="s">
        <v>184</v>
      </c>
      <c r="J307" t="s">
        <v>168</v>
      </c>
      <c r="K307" t="s">
        <v>168</v>
      </c>
      <c r="L307" t="s">
        <v>170</v>
      </c>
      <c r="M307" t="s">
        <v>168</v>
      </c>
      <c r="N307" t="s">
        <v>168</v>
      </c>
      <c r="O307" t="s">
        <v>168</v>
      </c>
      <c r="P307" t="s">
        <v>168</v>
      </c>
      <c r="Q307" t="s">
        <v>168</v>
      </c>
      <c r="R307" t="s">
        <v>168</v>
      </c>
      <c r="S307">
        <v>0.46666200000000002</v>
      </c>
      <c r="T307">
        <v>0</v>
      </c>
    </row>
    <row r="308" spans="1:20">
      <c r="A308" s="245">
        <v>42773.910534641203</v>
      </c>
      <c r="B308" t="s">
        <v>241</v>
      </c>
      <c r="C308">
        <v>1</v>
      </c>
      <c r="D308" t="s">
        <v>21</v>
      </c>
      <c r="E308" t="s">
        <v>21</v>
      </c>
      <c r="F308" t="s">
        <v>171</v>
      </c>
      <c r="G308" t="s">
        <v>168</v>
      </c>
      <c r="H308" t="s">
        <v>184</v>
      </c>
      <c r="I308" t="s">
        <v>184</v>
      </c>
      <c r="J308" t="s">
        <v>168</v>
      </c>
      <c r="K308" t="s">
        <v>168</v>
      </c>
      <c r="L308" t="s">
        <v>170</v>
      </c>
      <c r="M308" t="s">
        <v>168</v>
      </c>
      <c r="N308" t="s">
        <v>168</v>
      </c>
      <c r="O308" t="s">
        <v>168</v>
      </c>
      <c r="P308" t="s">
        <v>168</v>
      </c>
      <c r="Q308" t="s">
        <v>168</v>
      </c>
      <c r="R308" t="s">
        <v>170</v>
      </c>
      <c r="S308">
        <v>0.39999600000000002</v>
      </c>
      <c r="T308">
        <v>0</v>
      </c>
    </row>
    <row r="309" spans="1:20">
      <c r="A309" s="245">
        <v>42773.910534641203</v>
      </c>
      <c r="B309" t="s">
        <v>241</v>
      </c>
      <c r="C309">
        <v>1</v>
      </c>
      <c r="D309" t="s">
        <v>21</v>
      </c>
      <c r="E309" t="s">
        <v>21</v>
      </c>
      <c r="F309" t="s">
        <v>171</v>
      </c>
      <c r="G309" t="s">
        <v>168</v>
      </c>
      <c r="H309" t="s">
        <v>184</v>
      </c>
      <c r="I309" t="s">
        <v>184</v>
      </c>
      <c r="J309" t="s">
        <v>170</v>
      </c>
      <c r="K309" t="s">
        <v>168</v>
      </c>
      <c r="L309" t="s">
        <v>168</v>
      </c>
      <c r="M309" t="s">
        <v>168</v>
      </c>
      <c r="N309" t="s">
        <v>168</v>
      </c>
      <c r="O309" t="s">
        <v>168</v>
      </c>
      <c r="P309" t="s">
        <v>168</v>
      </c>
      <c r="Q309" t="s">
        <v>168</v>
      </c>
      <c r="R309" t="s">
        <v>168</v>
      </c>
      <c r="S309">
        <v>302.43989599999998</v>
      </c>
      <c r="T309">
        <v>0</v>
      </c>
    </row>
    <row r="310" spans="1:20">
      <c r="A310" s="245">
        <v>42773.910534641203</v>
      </c>
      <c r="B310" t="s">
        <v>241</v>
      </c>
      <c r="C310">
        <v>1</v>
      </c>
      <c r="D310" t="s">
        <v>21</v>
      </c>
      <c r="E310" t="s">
        <v>21</v>
      </c>
      <c r="F310" t="s">
        <v>171</v>
      </c>
      <c r="G310" t="s">
        <v>168</v>
      </c>
      <c r="H310" t="s">
        <v>184</v>
      </c>
      <c r="I310" t="s">
        <v>184</v>
      </c>
      <c r="J310" t="s">
        <v>170</v>
      </c>
      <c r="K310" t="s">
        <v>168</v>
      </c>
      <c r="L310" t="s">
        <v>168</v>
      </c>
      <c r="M310" t="s">
        <v>168</v>
      </c>
      <c r="N310" t="s">
        <v>168</v>
      </c>
      <c r="O310" t="s">
        <v>168</v>
      </c>
      <c r="P310" t="s">
        <v>168</v>
      </c>
      <c r="Q310" t="s">
        <v>170</v>
      </c>
      <c r="R310" t="s">
        <v>168</v>
      </c>
      <c r="S310">
        <v>0.6</v>
      </c>
      <c r="T310">
        <v>0</v>
      </c>
    </row>
    <row r="311" spans="1:20">
      <c r="A311" s="245">
        <v>42773.910534641203</v>
      </c>
      <c r="B311" t="s">
        <v>241</v>
      </c>
      <c r="C311">
        <v>1</v>
      </c>
      <c r="D311" t="s">
        <v>21</v>
      </c>
      <c r="E311" t="s">
        <v>21</v>
      </c>
      <c r="F311" t="s">
        <v>171</v>
      </c>
      <c r="G311" t="s">
        <v>168</v>
      </c>
      <c r="H311" t="s">
        <v>184</v>
      </c>
      <c r="I311" t="s">
        <v>184</v>
      </c>
      <c r="J311" t="s">
        <v>170</v>
      </c>
      <c r="K311" t="s">
        <v>168</v>
      </c>
      <c r="L311" t="s">
        <v>170</v>
      </c>
      <c r="M311" t="s">
        <v>168</v>
      </c>
      <c r="N311" t="s">
        <v>168</v>
      </c>
      <c r="O311" t="s">
        <v>168</v>
      </c>
      <c r="P311" t="s">
        <v>168</v>
      </c>
      <c r="Q311" t="s">
        <v>168</v>
      </c>
      <c r="R311" t="s">
        <v>168</v>
      </c>
      <c r="S311">
        <v>3.2</v>
      </c>
      <c r="T311">
        <v>0</v>
      </c>
    </row>
    <row r="312" spans="1:20">
      <c r="A312" s="245">
        <v>42773.910534641203</v>
      </c>
      <c r="B312" t="s">
        <v>241</v>
      </c>
      <c r="C312">
        <v>1</v>
      </c>
      <c r="D312" t="s">
        <v>21</v>
      </c>
      <c r="E312" t="s">
        <v>21</v>
      </c>
      <c r="F312" t="s">
        <v>169</v>
      </c>
      <c r="G312" t="s">
        <v>168</v>
      </c>
      <c r="H312" t="s">
        <v>184</v>
      </c>
      <c r="I312" t="s">
        <v>184</v>
      </c>
      <c r="J312" t="s">
        <v>168</v>
      </c>
      <c r="K312" t="s">
        <v>168</v>
      </c>
      <c r="L312" t="s">
        <v>170</v>
      </c>
      <c r="M312" t="s">
        <v>168</v>
      </c>
      <c r="N312" t="s">
        <v>168</v>
      </c>
      <c r="O312" t="s">
        <v>168</v>
      </c>
      <c r="P312" t="s">
        <v>168</v>
      </c>
      <c r="Q312" t="s">
        <v>168</v>
      </c>
      <c r="R312" t="s">
        <v>168</v>
      </c>
      <c r="S312">
        <v>0.14666599999999999</v>
      </c>
      <c r="T312">
        <v>0</v>
      </c>
    </row>
    <row r="313" spans="1:20">
      <c r="A313" s="245">
        <v>42773.910534641203</v>
      </c>
      <c r="B313" t="s">
        <v>241</v>
      </c>
      <c r="C313">
        <v>1</v>
      </c>
      <c r="D313" t="s">
        <v>20</v>
      </c>
      <c r="E313" t="s">
        <v>20</v>
      </c>
      <c r="F313" t="s">
        <v>167</v>
      </c>
      <c r="G313" t="s">
        <v>168</v>
      </c>
      <c r="H313" t="s">
        <v>184</v>
      </c>
      <c r="I313" t="s">
        <v>184</v>
      </c>
      <c r="J313" t="s">
        <v>168</v>
      </c>
      <c r="K313" t="s">
        <v>168</v>
      </c>
      <c r="L313" t="s">
        <v>168</v>
      </c>
      <c r="M313" t="s">
        <v>168</v>
      </c>
      <c r="N313" t="s">
        <v>168</v>
      </c>
      <c r="O313" t="s">
        <v>168</v>
      </c>
      <c r="P313" t="s">
        <v>168</v>
      </c>
      <c r="Q313" t="s">
        <v>168</v>
      </c>
      <c r="R313" t="s">
        <v>168</v>
      </c>
      <c r="S313">
        <v>8.3533220000000004</v>
      </c>
      <c r="T313">
        <v>0</v>
      </c>
    </row>
    <row r="314" spans="1:20">
      <c r="A314" s="245">
        <v>42773.910534641203</v>
      </c>
      <c r="B314" t="s">
        <v>241</v>
      </c>
      <c r="C314">
        <v>1</v>
      </c>
      <c r="D314" t="s">
        <v>20</v>
      </c>
      <c r="E314" t="s">
        <v>20</v>
      </c>
      <c r="F314" t="s">
        <v>167</v>
      </c>
      <c r="G314" t="s">
        <v>168</v>
      </c>
      <c r="H314" t="s">
        <v>184</v>
      </c>
      <c r="I314" t="s">
        <v>184</v>
      </c>
      <c r="J314" t="s">
        <v>168</v>
      </c>
      <c r="K314" t="s">
        <v>168</v>
      </c>
      <c r="L314" t="s">
        <v>168</v>
      </c>
      <c r="M314" t="s">
        <v>168</v>
      </c>
      <c r="N314" t="s">
        <v>168</v>
      </c>
      <c r="O314" t="s">
        <v>168</v>
      </c>
      <c r="P314" t="s">
        <v>168</v>
      </c>
      <c r="Q314" t="s">
        <v>170</v>
      </c>
      <c r="R314" t="s">
        <v>168</v>
      </c>
      <c r="S314">
        <v>2.4533330000000002</v>
      </c>
      <c r="T314">
        <v>0</v>
      </c>
    </row>
    <row r="315" spans="1:20">
      <c r="A315" s="245">
        <v>42773.910534641203</v>
      </c>
      <c r="B315" t="s">
        <v>241</v>
      </c>
      <c r="C315">
        <v>1</v>
      </c>
      <c r="D315" t="s">
        <v>20</v>
      </c>
      <c r="E315" t="s">
        <v>20</v>
      </c>
      <c r="F315" t="s">
        <v>167</v>
      </c>
      <c r="G315" t="s">
        <v>168</v>
      </c>
      <c r="H315" t="s">
        <v>184</v>
      </c>
      <c r="I315" t="s">
        <v>184</v>
      </c>
      <c r="J315" t="s">
        <v>168</v>
      </c>
      <c r="K315" t="s">
        <v>168</v>
      </c>
      <c r="L315" t="s">
        <v>168</v>
      </c>
      <c r="M315" t="s">
        <v>168</v>
      </c>
      <c r="N315" t="s">
        <v>170</v>
      </c>
      <c r="O315" t="s">
        <v>170</v>
      </c>
      <c r="P315" t="s">
        <v>168</v>
      </c>
      <c r="Q315" t="s">
        <v>168</v>
      </c>
      <c r="R315" t="s">
        <v>168</v>
      </c>
      <c r="S315">
        <v>0.53333299999999995</v>
      </c>
      <c r="T315">
        <v>0</v>
      </c>
    </row>
    <row r="316" spans="1:20">
      <c r="A316" s="245">
        <v>42773.910534641203</v>
      </c>
      <c r="B316" t="s">
        <v>241</v>
      </c>
      <c r="C316">
        <v>1</v>
      </c>
      <c r="D316" t="s">
        <v>20</v>
      </c>
      <c r="E316" t="s">
        <v>20</v>
      </c>
      <c r="F316" t="s">
        <v>167</v>
      </c>
      <c r="G316" t="s">
        <v>168</v>
      </c>
      <c r="H316" t="s">
        <v>184</v>
      </c>
      <c r="I316" t="s">
        <v>184</v>
      </c>
      <c r="J316" t="s">
        <v>168</v>
      </c>
      <c r="K316" t="s">
        <v>168</v>
      </c>
      <c r="L316" t="s">
        <v>170</v>
      </c>
      <c r="M316" t="s">
        <v>168</v>
      </c>
      <c r="N316" t="s">
        <v>170</v>
      </c>
      <c r="O316" t="s">
        <v>170</v>
      </c>
      <c r="P316" t="s">
        <v>168</v>
      </c>
      <c r="Q316" t="s">
        <v>168</v>
      </c>
      <c r="R316" t="s">
        <v>168</v>
      </c>
      <c r="S316">
        <v>0.126666</v>
      </c>
      <c r="T316">
        <v>0</v>
      </c>
    </row>
    <row r="317" spans="1:20">
      <c r="A317" s="245">
        <v>42773.910534641203</v>
      </c>
      <c r="B317" t="s">
        <v>241</v>
      </c>
      <c r="C317">
        <v>1</v>
      </c>
      <c r="D317" t="s">
        <v>20</v>
      </c>
      <c r="E317" t="s">
        <v>20</v>
      </c>
      <c r="F317" t="s">
        <v>171</v>
      </c>
      <c r="G317" t="s">
        <v>168</v>
      </c>
      <c r="H317" t="s">
        <v>184</v>
      </c>
      <c r="I317" t="s">
        <v>184</v>
      </c>
      <c r="J317" t="s">
        <v>168</v>
      </c>
      <c r="K317" t="s">
        <v>168</v>
      </c>
      <c r="L317" t="s">
        <v>168</v>
      </c>
      <c r="M317" t="s">
        <v>168</v>
      </c>
      <c r="N317" t="s">
        <v>168</v>
      </c>
      <c r="O317" t="s">
        <v>168</v>
      </c>
      <c r="P317" t="s">
        <v>168</v>
      </c>
      <c r="Q317" t="s">
        <v>168</v>
      </c>
      <c r="R317" t="s">
        <v>168</v>
      </c>
      <c r="S317">
        <v>266.666395999999</v>
      </c>
      <c r="T317">
        <v>0</v>
      </c>
    </row>
    <row r="318" spans="1:20">
      <c r="A318" s="245">
        <v>42773.910534641203</v>
      </c>
      <c r="B318" t="s">
        <v>241</v>
      </c>
      <c r="C318">
        <v>1</v>
      </c>
      <c r="D318" t="s">
        <v>20</v>
      </c>
      <c r="E318" t="s">
        <v>20</v>
      </c>
      <c r="F318" t="s">
        <v>171</v>
      </c>
      <c r="G318" t="s">
        <v>168</v>
      </c>
      <c r="H318" t="s">
        <v>184</v>
      </c>
      <c r="I318" t="s">
        <v>184</v>
      </c>
      <c r="J318" t="s">
        <v>168</v>
      </c>
      <c r="K318" t="s">
        <v>168</v>
      </c>
      <c r="L318" t="s">
        <v>168</v>
      </c>
      <c r="M318" t="s">
        <v>168</v>
      </c>
      <c r="N318" t="s">
        <v>168</v>
      </c>
      <c r="O318" t="s">
        <v>168</v>
      </c>
      <c r="P318" t="s">
        <v>168</v>
      </c>
      <c r="Q318" t="s">
        <v>168</v>
      </c>
      <c r="R318" t="s">
        <v>170</v>
      </c>
      <c r="S318">
        <v>21.773315</v>
      </c>
      <c r="T318">
        <v>0</v>
      </c>
    </row>
    <row r="319" spans="1:20">
      <c r="A319" s="245">
        <v>42773.910534641203</v>
      </c>
      <c r="B319" t="s">
        <v>241</v>
      </c>
      <c r="C319">
        <v>1</v>
      </c>
      <c r="D319" t="s">
        <v>20</v>
      </c>
      <c r="E319" t="s">
        <v>20</v>
      </c>
      <c r="F319" t="s">
        <v>171</v>
      </c>
      <c r="G319" t="s">
        <v>168</v>
      </c>
      <c r="H319" t="s">
        <v>184</v>
      </c>
      <c r="I319" t="s">
        <v>184</v>
      </c>
      <c r="J319" t="s">
        <v>168</v>
      </c>
      <c r="K319" t="s">
        <v>168</v>
      </c>
      <c r="L319" t="s">
        <v>168</v>
      </c>
      <c r="M319" t="s">
        <v>168</v>
      </c>
      <c r="N319" t="s">
        <v>168</v>
      </c>
      <c r="O319" t="s">
        <v>168</v>
      </c>
      <c r="P319" t="s">
        <v>168</v>
      </c>
      <c r="Q319" t="s">
        <v>170</v>
      </c>
      <c r="R319" t="s">
        <v>168</v>
      </c>
      <c r="S319">
        <v>18.806645</v>
      </c>
      <c r="T319">
        <v>0</v>
      </c>
    </row>
    <row r="320" spans="1:20">
      <c r="A320" s="245">
        <v>42773.910534641203</v>
      </c>
      <c r="B320" t="s">
        <v>241</v>
      </c>
      <c r="C320">
        <v>1</v>
      </c>
      <c r="D320" t="s">
        <v>20</v>
      </c>
      <c r="E320" t="s">
        <v>20</v>
      </c>
      <c r="F320" t="s">
        <v>171</v>
      </c>
      <c r="G320" t="s">
        <v>168</v>
      </c>
      <c r="H320" t="s">
        <v>184</v>
      </c>
      <c r="I320" t="s">
        <v>184</v>
      </c>
      <c r="J320" t="s">
        <v>168</v>
      </c>
      <c r="K320" t="s">
        <v>168</v>
      </c>
      <c r="L320" t="s">
        <v>168</v>
      </c>
      <c r="M320" t="s">
        <v>170</v>
      </c>
      <c r="N320" t="s">
        <v>168</v>
      </c>
      <c r="O320" t="s">
        <v>168</v>
      </c>
      <c r="P320" t="s">
        <v>168</v>
      </c>
      <c r="Q320" t="s">
        <v>168</v>
      </c>
      <c r="R320" t="s">
        <v>168</v>
      </c>
      <c r="S320">
        <v>15.53999</v>
      </c>
      <c r="T320">
        <v>0</v>
      </c>
    </row>
    <row r="321" spans="1:20">
      <c r="A321" s="245">
        <v>42773.910534641203</v>
      </c>
      <c r="B321" t="s">
        <v>241</v>
      </c>
      <c r="C321">
        <v>1</v>
      </c>
      <c r="D321" t="s">
        <v>20</v>
      </c>
      <c r="E321" t="s">
        <v>20</v>
      </c>
      <c r="F321" t="s">
        <v>171</v>
      </c>
      <c r="G321" t="s">
        <v>168</v>
      </c>
      <c r="H321" t="s">
        <v>184</v>
      </c>
      <c r="I321" t="s">
        <v>184</v>
      </c>
      <c r="J321" t="s">
        <v>168</v>
      </c>
      <c r="K321" t="s">
        <v>168</v>
      </c>
      <c r="L321" t="s">
        <v>168</v>
      </c>
      <c r="M321" t="s">
        <v>170</v>
      </c>
      <c r="N321" t="s">
        <v>168</v>
      </c>
      <c r="O321" t="s">
        <v>168</v>
      </c>
      <c r="P321" t="s">
        <v>168</v>
      </c>
      <c r="Q321" t="s">
        <v>168</v>
      </c>
      <c r="R321" t="s">
        <v>170</v>
      </c>
      <c r="S321">
        <v>3.0199989999999999</v>
      </c>
      <c r="T321">
        <v>0</v>
      </c>
    </row>
    <row r="322" spans="1:20">
      <c r="A322" s="245">
        <v>42773.910534641203</v>
      </c>
      <c r="B322" t="s">
        <v>241</v>
      </c>
      <c r="C322">
        <v>1</v>
      </c>
      <c r="D322" t="s">
        <v>20</v>
      </c>
      <c r="E322" t="s">
        <v>20</v>
      </c>
      <c r="F322" t="s">
        <v>171</v>
      </c>
      <c r="G322" t="s">
        <v>168</v>
      </c>
      <c r="H322" t="s">
        <v>184</v>
      </c>
      <c r="I322" t="s">
        <v>184</v>
      </c>
      <c r="J322" t="s">
        <v>168</v>
      </c>
      <c r="K322" t="s">
        <v>168</v>
      </c>
      <c r="L322" t="s">
        <v>168</v>
      </c>
      <c r="M322" t="s">
        <v>170</v>
      </c>
      <c r="N322" t="s">
        <v>168</v>
      </c>
      <c r="O322" t="s">
        <v>168</v>
      </c>
      <c r="P322" t="s">
        <v>168</v>
      </c>
      <c r="Q322" t="s">
        <v>170</v>
      </c>
      <c r="R322" t="s">
        <v>168</v>
      </c>
      <c r="S322">
        <v>1.2399979999999999</v>
      </c>
      <c r="T322">
        <v>0</v>
      </c>
    </row>
    <row r="323" spans="1:20">
      <c r="A323" s="245">
        <v>42773.910534641203</v>
      </c>
      <c r="B323" t="s">
        <v>241</v>
      </c>
      <c r="C323">
        <v>1</v>
      </c>
      <c r="D323" t="s">
        <v>20</v>
      </c>
      <c r="E323" t="s">
        <v>20</v>
      </c>
      <c r="F323" t="s">
        <v>171</v>
      </c>
      <c r="G323" t="s">
        <v>168</v>
      </c>
      <c r="H323" t="s">
        <v>184</v>
      </c>
      <c r="I323" t="s">
        <v>184</v>
      </c>
      <c r="J323" t="s">
        <v>168</v>
      </c>
      <c r="K323" t="s">
        <v>168</v>
      </c>
      <c r="L323" t="s">
        <v>170</v>
      </c>
      <c r="M323" t="s">
        <v>168</v>
      </c>
      <c r="N323" t="s">
        <v>168</v>
      </c>
      <c r="O323" t="s">
        <v>168</v>
      </c>
      <c r="P323" t="s">
        <v>168</v>
      </c>
      <c r="Q323" t="s">
        <v>168</v>
      </c>
      <c r="R323" t="s">
        <v>168</v>
      </c>
      <c r="S323">
        <v>272.17295800000102</v>
      </c>
      <c r="T323">
        <v>0</v>
      </c>
    </row>
    <row r="324" spans="1:20">
      <c r="A324" s="245">
        <v>42773.910534641203</v>
      </c>
      <c r="B324" t="s">
        <v>241</v>
      </c>
      <c r="C324">
        <v>1</v>
      </c>
      <c r="D324" t="s">
        <v>20</v>
      </c>
      <c r="E324" t="s">
        <v>20</v>
      </c>
      <c r="F324" t="s">
        <v>171</v>
      </c>
      <c r="G324" t="s">
        <v>168</v>
      </c>
      <c r="H324" t="s">
        <v>184</v>
      </c>
      <c r="I324" t="s">
        <v>184</v>
      </c>
      <c r="J324" t="s">
        <v>168</v>
      </c>
      <c r="K324" t="s">
        <v>168</v>
      </c>
      <c r="L324" t="s">
        <v>170</v>
      </c>
      <c r="M324" t="s">
        <v>168</v>
      </c>
      <c r="N324" t="s">
        <v>168</v>
      </c>
      <c r="O324" t="s">
        <v>168</v>
      </c>
      <c r="P324" t="s">
        <v>168</v>
      </c>
      <c r="Q324" t="s">
        <v>168</v>
      </c>
      <c r="R324" t="s">
        <v>170</v>
      </c>
      <c r="S324">
        <v>11.326650000000001</v>
      </c>
      <c r="T324">
        <v>0</v>
      </c>
    </row>
    <row r="325" spans="1:20">
      <c r="A325" s="245">
        <v>42773.910534641203</v>
      </c>
      <c r="B325" t="s">
        <v>241</v>
      </c>
      <c r="C325">
        <v>1</v>
      </c>
      <c r="D325" t="s">
        <v>20</v>
      </c>
      <c r="E325" t="s">
        <v>20</v>
      </c>
      <c r="F325" t="s">
        <v>171</v>
      </c>
      <c r="G325" t="s">
        <v>168</v>
      </c>
      <c r="H325" t="s">
        <v>184</v>
      </c>
      <c r="I325" t="s">
        <v>184</v>
      </c>
      <c r="J325" t="s">
        <v>168</v>
      </c>
      <c r="K325" t="s">
        <v>168</v>
      </c>
      <c r="L325" t="s">
        <v>170</v>
      </c>
      <c r="M325" t="s">
        <v>168</v>
      </c>
      <c r="N325" t="s">
        <v>168</v>
      </c>
      <c r="O325" t="s">
        <v>168</v>
      </c>
      <c r="P325" t="s">
        <v>168</v>
      </c>
      <c r="Q325" t="s">
        <v>170</v>
      </c>
      <c r="R325" t="s">
        <v>168</v>
      </c>
      <c r="S325">
        <v>13.666651999999999</v>
      </c>
      <c r="T325">
        <v>0</v>
      </c>
    </row>
    <row r="326" spans="1:20">
      <c r="A326" s="245">
        <v>42773.910534641203</v>
      </c>
      <c r="B326" t="s">
        <v>241</v>
      </c>
      <c r="C326">
        <v>1</v>
      </c>
      <c r="D326" t="s">
        <v>20</v>
      </c>
      <c r="E326" t="s">
        <v>20</v>
      </c>
      <c r="F326" t="s">
        <v>171</v>
      </c>
      <c r="G326" t="s">
        <v>168</v>
      </c>
      <c r="H326" t="s">
        <v>184</v>
      </c>
      <c r="I326" t="s">
        <v>184</v>
      </c>
      <c r="J326" t="s">
        <v>168</v>
      </c>
      <c r="K326" t="s">
        <v>168</v>
      </c>
      <c r="L326" t="s">
        <v>170</v>
      </c>
      <c r="M326" t="s">
        <v>170</v>
      </c>
      <c r="N326" t="s">
        <v>168</v>
      </c>
      <c r="O326" t="s">
        <v>168</v>
      </c>
      <c r="P326" t="s">
        <v>168</v>
      </c>
      <c r="Q326" t="s">
        <v>168</v>
      </c>
      <c r="R326" t="s">
        <v>168</v>
      </c>
      <c r="S326">
        <v>9.1466560000000001</v>
      </c>
      <c r="T326">
        <v>0</v>
      </c>
    </row>
    <row r="327" spans="1:20">
      <c r="A327" s="245">
        <v>42773.910534641203</v>
      </c>
      <c r="B327" t="s">
        <v>241</v>
      </c>
      <c r="C327">
        <v>1</v>
      </c>
      <c r="D327" t="s">
        <v>20</v>
      </c>
      <c r="E327" t="s">
        <v>20</v>
      </c>
      <c r="F327" t="s">
        <v>171</v>
      </c>
      <c r="G327" t="s">
        <v>168</v>
      </c>
      <c r="H327" t="s">
        <v>184</v>
      </c>
      <c r="I327" t="s">
        <v>184</v>
      </c>
      <c r="J327" t="s">
        <v>168</v>
      </c>
      <c r="K327" t="s">
        <v>168</v>
      </c>
      <c r="L327" t="s">
        <v>170</v>
      </c>
      <c r="M327" t="s">
        <v>170</v>
      </c>
      <c r="N327" t="s">
        <v>168</v>
      </c>
      <c r="O327" t="s">
        <v>168</v>
      </c>
      <c r="P327" t="s">
        <v>168</v>
      </c>
      <c r="Q327" t="s">
        <v>168</v>
      </c>
      <c r="R327" t="s">
        <v>170</v>
      </c>
      <c r="S327">
        <v>1.4066650000000001</v>
      </c>
      <c r="T327">
        <v>0</v>
      </c>
    </row>
    <row r="328" spans="1:20">
      <c r="A328" s="245">
        <v>42773.910534641203</v>
      </c>
      <c r="B328" t="s">
        <v>241</v>
      </c>
      <c r="C328">
        <v>1</v>
      </c>
      <c r="D328" t="s">
        <v>20</v>
      </c>
      <c r="E328" t="s">
        <v>20</v>
      </c>
      <c r="F328" t="s">
        <v>171</v>
      </c>
      <c r="G328" t="s">
        <v>168</v>
      </c>
      <c r="H328" t="s">
        <v>184</v>
      </c>
      <c r="I328" t="s">
        <v>184</v>
      </c>
      <c r="J328" t="s">
        <v>168</v>
      </c>
      <c r="K328" t="s">
        <v>168</v>
      </c>
      <c r="L328" t="s">
        <v>170</v>
      </c>
      <c r="M328" t="s">
        <v>170</v>
      </c>
      <c r="N328" t="s">
        <v>168</v>
      </c>
      <c r="O328" t="s">
        <v>168</v>
      </c>
      <c r="P328" t="s">
        <v>168</v>
      </c>
      <c r="Q328" t="s">
        <v>170</v>
      </c>
      <c r="R328" t="s">
        <v>168</v>
      </c>
      <c r="S328">
        <v>2.3466640000000001</v>
      </c>
      <c r="T328">
        <v>0</v>
      </c>
    </row>
    <row r="329" spans="1:20">
      <c r="A329" s="245">
        <v>42773.910534641203</v>
      </c>
      <c r="B329" t="s">
        <v>241</v>
      </c>
      <c r="C329">
        <v>1</v>
      </c>
      <c r="D329" t="s">
        <v>20</v>
      </c>
      <c r="E329" t="s">
        <v>20</v>
      </c>
      <c r="F329" t="s">
        <v>171</v>
      </c>
      <c r="G329" t="s">
        <v>168</v>
      </c>
      <c r="H329" t="s">
        <v>184</v>
      </c>
      <c r="I329" t="s">
        <v>184</v>
      </c>
      <c r="J329" t="s">
        <v>170</v>
      </c>
      <c r="K329" t="s">
        <v>168</v>
      </c>
      <c r="L329" t="s">
        <v>168</v>
      </c>
      <c r="M329" t="s">
        <v>168</v>
      </c>
      <c r="N329" t="s">
        <v>168</v>
      </c>
      <c r="O329" t="s">
        <v>168</v>
      </c>
      <c r="P329" t="s">
        <v>168</v>
      </c>
      <c r="Q329" t="s">
        <v>168</v>
      </c>
      <c r="R329" t="s">
        <v>168</v>
      </c>
      <c r="S329">
        <v>230.33957199999699</v>
      </c>
      <c r="T329">
        <v>0</v>
      </c>
    </row>
    <row r="330" spans="1:20">
      <c r="A330" s="245">
        <v>42773.910534641203</v>
      </c>
      <c r="B330" t="s">
        <v>241</v>
      </c>
      <c r="C330">
        <v>1</v>
      </c>
      <c r="D330" t="s">
        <v>20</v>
      </c>
      <c r="E330" t="s">
        <v>20</v>
      </c>
      <c r="F330" t="s">
        <v>171</v>
      </c>
      <c r="G330" t="s">
        <v>168</v>
      </c>
      <c r="H330" t="s">
        <v>184</v>
      </c>
      <c r="I330" t="s">
        <v>184</v>
      </c>
      <c r="J330" t="s">
        <v>170</v>
      </c>
      <c r="K330" t="s">
        <v>168</v>
      </c>
      <c r="L330" t="s">
        <v>168</v>
      </c>
      <c r="M330" t="s">
        <v>168</v>
      </c>
      <c r="N330" t="s">
        <v>168</v>
      </c>
      <c r="O330" t="s">
        <v>168</v>
      </c>
      <c r="P330" t="s">
        <v>168</v>
      </c>
      <c r="Q330" t="s">
        <v>168</v>
      </c>
      <c r="R330" t="s">
        <v>170</v>
      </c>
      <c r="S330">
        <v>2.9333290000000001</v>
      </c>
      <c r="T330">
        <v>0</v>
      </c>
    </row>
    <row r="331" spans="1:20">
      <c r="A331" s="245">
        <v>42773.910534641203</v>
      </c>
      <c r="B331" t="s">
        <v>241</v>
      </c>
      <c r="C331">
        <v>1</v>
      </c>
      <c r="D331" t="s">
        <v>20</v>
      </c>
      <c r="E331" t="s">
        <v>20</v>
      </c>
      <c r="F331" t="s">
        <v>171</v>
      </c>
      <c r="G331" t="s">
        <v>168</v>
      </c>
      <c r="H331" t="s">
        <v>184</v>
      </c>
      <c r="I331" t="s">
        <v>184</v>
      </c>
      <c r="J331" t="s">
        <v>170</v>
      </c>
      <c r="K331" t="s">
        <v>168</v>
      </c>
      <c r="L331" t="s">
        <v>168</v>
      </c>
      <c r="M331" t="s">
        <v>168</v>
      </c>
      <c r="N331" t="s">
        <v>168</v>
      </c>
      <c r="O331" t="s">
        <v>168</v>
      </c>
      <c r="P331" t="s">
        <v>168</v>
      </c>
      <c r="Q331" t="s">
        <v>170</v>
      </c>
      <c r="R331" t="s">
        <v>168</v>
      </c>
      <c r="S331">
        <v>21.439957</v>
      </c>
      <c r="T331">
        <v>0</v>
      </c>
    </row>
    <row r="332" spans="1:20">
      <c r="A332" s="245">
        <v>42773.910534641203</v>
      </c>
      <c r="B332" t="s">
        <v>241</v>
      </c>
      <c r="C332">
        <v>1</v>
      </c>
      <c r="D332" t="s">
        <v>20</v>
      </c>
      <c r="E332" t="s">
        <v>20</v>
      </c>
      <c r="F332" t="s">
        <v>171</v>
      </c>
      <c r="G332" t="s">
        <v>168</v>
      </c>
      <c r="H332" t="s">
        <v>184</v>
      </c>
      <c r="I332" t="s">
        <v>184</v>
      </c>
      <c r="J332" t="s">
        <v>170</v>
      </c>
      <c r="K332" t="s">
        <v>168</v>
      </c>
      <c r="L332" t="s">
        <v>170</v>
      </c>
      <c r="M332" t="s">
        <v>168</v>
      </c>
      <c r="N332" t="s">
        <v>168</v>
      </c>
      <c r="O332" t="s">
        <v>168</v>
      </c>
      <c r="P332" t="s">
        <v>168</v>
      </c>
      <c r="Q332" t="s">
        <v>168</v>
      </c>
      <c r="R332" t="s">
        <v>168</v>
      </c>
      <c r="S332">
        <v>25.399965999999999</v>
      </c>
      <c r="T332">
        <v>0</v>
      </c>
    </row>
    <row r="333" spans="1:20">
      <c r="A333" s="245">
        <v>42773.910534641203</v>
      </c>
      <c r="B333" t="s">
        <v>241</v>
      </c>
      <c r="C333">
        <v>1</v>
      </c>
      <c r="D333" t="s">
        <v>20</v>
      </c>
      <c r="E333" t="s">
        <v>20</v>
      </c>
      <c r="F333" t="s">
        <v>171</v>
      </c>
      <c r="G333" t="s">
        <v>168</v>
      </c>
      <c r="H333" t="s">
        <v>184</v>
      </c>
      <c r="I333" t="s">
        <v>184</v>
      </c>
      <c r="J333" t="s">
        <v>170</v>
      </c>
      <c r="K333" t="s">
        <v>168</v>
      </c>
      <c r="L333" t="s">
        <v>170</v>
      </c>
      <c r="M333" t="s">
        <v>168</v>
      </c>
      <c r="N333" t="s">
        <v>168</v>
      </c>
      <c r="O333" t="s">
        <v>168</v>
      </c>
      <c r="P333" t="s">
        <v>168</v>
      </c>
      <c r="Q333" t="s">
        <v>170</v>
      </c>
      <c r="R333" t="s">
        <v>168</v>
      </c>
      <c r="S333">
        <v>2.7999960000000002</v>
      </c>
      <c r="T333">
        <v>0</v>
      </c>
    </row>
    <row r="334" spans="1:20">
      <c r="A334" s="245">
        <v>42773.910534641203</v>
      </c>
      <c r="B334" t="s">
        <v>241</v>
      </c>
      <c r="C334">
        <v>1</v>
      </c>
      <c r="D334" t="s">
        <v>20</v>
      </c>
      <c r="E334" t="s">
        <v>20</v>
      </c>
      <c r="F334" t="s">
        <v>169</v>
      </c>
      <c r="G334" t="s">
        <v>168</v>
      </c>
      <c r="H334" t="s">
        <v>184</v>
      </c>
      <c r="I334" t="s">
        <v>184</v>
      </c>
      <c r="J334" t="s">
        <v>168</v>
      </c>
      <c r="K334" t="s">
        <v>168</v>
      </c>
      <c r="L334" t="s">
        <v>168</v>
      </c>
      <c r="M334" t="s">
        <v>168</v>
      </c>
      <c r="N334" t="s">
        <v>168</v>
      </c>
      <c r="O334" t="s">
        <v>168</v>
      </c>
      <c r="P334" t="s">
        <v>168</v>
      </c>
      <c r="Q334" t="s">
        <v>168</v>
      </c>
      <c r="R334" t="s">
        <v>168</v>
      </c>
      <c r="S334">
        <v>22.073286</v>
      </c>
      <c r="T334">
        <v>0</v>
      </c>
    </row>
    <row r="335" spans="1:20">
      <c r="A335" s="245">
        <v>42773.910534641203</v>
      </c>
      <c r="B335" t="s">
        <v>241</v>
      </c>
      <c r="C335">
        <v>1</v>
      </c>
      <c r="D335" t="s">
        <v>20</v>
      </c>
      <c r="E335" t="s">
        <v>20</v>
      </c>
      <c r="F335" t="s">
        <v>169</v>
      </c>
      <c r="G335" t="s">
        <v>168</v>
      </c>
      <c r="H335" t="s">
        <v>184</v>
      </c>
      <c r="I335" t="s">
        <v>184</v>
      </c>
      <c r="J335" t="s">
        <v>168</v>
      </c>
      <c r="K335" t="s">
        <v>168</v>
      </c>
      <c r="L335" t="s">
        <v>168</v>
      </c>
      <c r="M335" t="s">
        <v>168</v>
      </c>
      <c r="N335" t="s">
        <v>168</v>
      </c>
      <c r="O335" t="s">
        <v>168</v>
      </c>
      <c r="P335" t="s">
        <v>168</v>
      </c>
      <c r="Q335" t="s">
        <v>170</v>
      </c>
      <c r="R335" t="s">
        <v>168</v>
      </c>
      <c r="S335">
        <v>0.20666599999999999</v>
      </c>
      <c r="T335">
        <v>0</v>
      </c>
    </row>
    <row r="336" spans="1:20">
      <c r="A336" s="245">
        <v>42773.910534641203</v>
      </c>
      <c r="B336" t="s">
        <v>241</v>
      </c>
      <c r="C336">
        <v>1</v>
      </c>
      <c r="D336" t="s">
        <v>19</v>
      </c>
      <c r="E336" t="s">
        <v>19</v>
      </c>
      <c r="F336" t="s">
        <v>167</v>
      </c>
      <c r="G336" t="s">
        <v>168</v>
      </c>
      <c r="H336" t="s">
        <v>184</v>
      </c>
      <c r="I336" t="s">
        <v>184</v>
      </c>
      <c r="J336" t="s">
        <v>168</v>
      </c>
      <c r="K336" t="s">
        <v>168</v>
      </c>
      <c r="L336" t="s">
        <v>168</v>
      </c>
      <c r="M336" t="s">
        <v>168</v>
      </c>
      <c r="N336" t="s">
        <v>168</v>
      </c>
      <c r="O336" t="s">
        <v>168</v>
      </c>
      <c r="P336" t="s">
        <v>168</v>
      </c>
      <c r="Q336" t="s">
        <v>168</v>
      </c>
      <c r="R336" t="s">
        <v>168</v>
      </c>
      <c r="S336">
        <v>3.4</v>
      </c>
      <c r="T336">
        <v>0</v>
      </c>
    </row>
    <row r="337" spans="1:20">
      <c r="A337" s="245">
        <v>42773.910534641203</v>
      </c>
      <c r="B337" t="s">
        <v>241</v>
      </c>
      <c r="C337">
        <v>1</v>
      </c>
      <c r="D337" t="s">
        <v>19</v>
      </c>
      <c r="E337" t="s">
        <v>19</v>
      </c>
      <c r="F337" t="s">
        <v>167</v>
      </c>
      <c r="G337" t="s">
        <v>168</v>
      </c>
      <c r="H337" t="s">
        <v>184</v>
      </c>
      <c r="I337" t="s">
        <v>184</v>
      </c>
      <c r="J337" t="s">
        <v>168</v>
      </c>
      <c r="K337" t="s">
        <v>168</v>
      </c>
      <c r="L337" t="s">
        <v>168</v>
      </c>
      <c r="M337" t="s">
        <v>168</v>
      </c>
      <c r="N337" t="s">
        <v>170</v>
      </c>
      <c r="O337" t="s">
        <v>168</v>
      </c>
      <c r="P337" t="s">
        <v>168</v>
      </c>
      <c r="Q337" t="s">
        <v>168</v>
      </c>
      <c r="R337" t="s">
        <v>168</v>
      </c>
      <c r="S337">
        <v>11.266658</v>
      </c>
      <c r="T337">
        <v>0</v>
      </c>
    </row>
    <row r="338" spans="1:20">
      <c r="A338" s="245">
        <v>42773.910534641203</v>
      </c>
      <c r="B338" t="s">
        <v>241</v>
      </c>
      <c r="C338">
        <v>1</v>
      </c>
      <c r="D338" t="s">
        <v>19</v>
      </c>
      <c r="E338" t="s">
        <v>19</v>
      </c>
      <c r="F338" t="s">
        <v>167</v>
      </c>
      <c r="G338" t="s">
        <v>168</v>
      </c>
      <c r="H338" t="s">
        <v>184</v>
      </c>
      <c r="I338" t="s">
        <v>184</v>
      </c>
      <c r="J338" t="s">
        <v>168</v>
      </c>
      <c r="K338" t="s">
        <v>168</v>
      </c>
      <c r="L338" t="s">
        <v>170</v>
      </c>
      <c r="M338" t="s">
        <v>168</v>
      </c>
      <c r="N338" t="s">
        <v>168</v>
      </c>
      <c r="O338" t="s">
        <v>168</v>
      </c>
      <c r="P338" t="s">
        <v>168</v>
      </c>
      <c r="Q338" t="s">
        <v>168</v>
      </c>
      <c r="R338" t="s">
        <v>168</v>
      </c>
      <c r="S338">
        <v>1.7333289999999999</v>
      </c>
      <c r="T338">
        <v>0</v>
      </c>
    </row>
    <row r="339" spans="1:20">
      <c r="A339" s="245">
        <v>42773.910534641203</v>
      </c>
      <c r="B339" t="s">
        <v>241</v>
      </c>
      <c r="C339">
        <v>1</v>
      </c>
      <c r="D339" t="s">
        <v>19</v>
      </c>
      <c r="E339" t="s">
        <v>19</v>
      </c>
      <c r="F339" t="s">
        <v>171</v>
      </c>
      <c r="G339" t="s">
        <v>168</v>
      </c>
      <c r="H339" t="s">
        <v>184</v>
      </c>
      <c r="I339" t="s">
        <v>184</v>
      </c>
      <c r="J339" t="s">
        <v>168</v>
      </c>
      <c r="K339" t="s">
        <v>168</v>
      </c>
      <c r="L339" t="s">
        <v>168</v>
      </c>
      <c r="M339" t="s">
        <v>168</v>
      </c>
      <c r="N339" t="s">
        <v>168</v>
      </c>
      <c r="O339" t="s">
        <v>168</v>
      </c>
      <c r="P339" t="s">
        <v>168</v>
      </c>
      <c r="Q339" t="s">
        <v>168</v>
      </c>
      <c r="R339" t="s">
        <v>168</v>
      </c>
      <c r="S339">
        <v>583.33256099999505</v>
      </c>
      <c r="T339">
        <v>0</v>
      </c>
    </row>
    <row r="340" spans="1:20">
      <c r="A340" s="245">
        <v>42773.910534641203</v>
      </c>
      <c r="B340" t="s">
        <v>241</v>
      </c>
      <c r="C340">
        <v>1</v>
      </c>
      <c r="D340" t="s">
        <v>19</v>
      </c>
      <c r="E340" t="s">
        <v>19</v>
      </c>
      <c r="F340" t="s">
        <v>171</v>
      </c>
      <c r="G340" t="s">
        <v>168</v>
      </c>
      <c r="H340" t="s">
        <v>184</v>
      </c>
      <c r="I340" t="s">
        <v>184</v>
      </c>
      <c r="J340" t="s">
        <v>168</v>
      </c>
      <c r="K340" t="s">
        <v>168</v>
      </c>
      <c r="L340" t="s">
        <v>168</v>
      </c>
      <c r="M340" t="s">
        <v>168</v>
      </c>
      <c r="N340" t="s">
        <v>168</v>
      </c>
      <c r="O340" t="s">
        <v>168</v>
      </c>
      <c r="P340" t="s">
        <v>168</v>
      </c>
      <c r="Q340" t="s">
        <v>168</v>
      </c>
      <c r="R340" t="s">
        <v>170</v>
      </c>
      <c r="S340">
        <v>92.599886000000097</v>
      </c>
      <c r="T340">
        <v>0</v>
      </c>
    </row>
    <row r="341" spans="1:20">
      <c r="A341" s="245">
        <v>42773.910534641203</v>
      </c>
      <c r="B341" t="s">
        <v>241</v>
      </c>
      <c r="C341">
        <v>1</v>
      </c>
      <c r="D341" t="s">
        <v>19</v>
      </c>
      <c r="E341" t="s">
        <v>19</v>
      </c>
      <c r="F341" t="s">
        <v>171</v>
      </c>
      <c r="G341" t="s">
        <v>168</v>
      </c>
      <c r="H341" t="s">
        <v>184</v>
      </c>
      <c r="I341" t="s">
        <v>184</v>
      </c>
      <c r="J341" t="s">
        <v>168</v>
      </c>
      <c r="K341" t="s">
        <v>168</v>
      </c>
      <c r="L341" t="s">
        <v>168</v>
      </c>
      <c r="M341" t="s">
        <v>168</v>
      </c>
      <c r="N341" t="s">
        <v>168</v>
      </c>
      <c r="O341" t="s">
        <v>168</v>
      </c>
      <c r="P341" t="s">
        <v>168</v>
      </c>
      <c r="Q341" t="s">
        <v>170</v>
      </c>
      <c r="R341" t="s">
        <v>168</v>
      </c>
      <c r="S341">
        <v>31.199952</v>
      </c>
      <c r="T341">
        <v>0</v>
      </c>
    </row>
    <row r="342" spans="1:20">
      <c r="A342" s="245">
        <v>42773.910534641203</v>
      </c>
      <c r="B342" t="s">
        <v>241</v>
      </c>
      <c r="C342">
        <v>1</v>
      </c>
      <c r="D342" t="s">
        <v>19</v>
      </c>
      <c r="E342" t="s">
        <v>19</v>
      </c>
      <c r="F342" t="s">
        <v>171</v>
      </c>
      <c r="G342" t="s">
        <v>168</v>
      </c>
      <c r="H342" t="s">
        <v>184</v>
      </c>
      <c r="I342" t="s">
        <v>184</v>
      </c>
      <c r="J342" t="s">
        <v>168</v>
      </c>
      <c r="K342" t="s">
        <v>168</v>
      </c>
      <c r="L342" t="s">
        <v>168</v>
      </c>
      <c r="M342" t="s">
        <v>168</v>
      </c>
      <c r="N342" t="s">
        <v>170</v>
      </c>
      <c r="O342" t="s">
        <v>168</v>
      </c>
      <c r="P342" t="s">
        <v>168</v>
      </c>
      <c r="Q342" t="s">
        <v>168</v>
      </c>
      <c r="R342" t="s">
        <v>168</v>
      </c>
      <c r="S342">
        <v>7.5333259999999997</v>
      </c>
      <c r="T342">
        <v>0</v>
      </c>
    </row>
    <row r="343" spans="1:20">
      <c r="A343" s="245">
        <v>42773.910534641203</v>
      </c>
      <c r="B343" t="s">
        <v>241</v>
      </c>
      <c r="C343">
        <v>1</v>
      </c>
      <c r="D343" t="s">
        <v>19</v>
      </c>
      <c r="E343" t="s">
        <v>19</v>
      </c>
      <c r="F343" t="s">
        <v>171</v>
      </c>
      <c r="G343" t="s">
        <v>168</v>
      </c>
      <c r="H343" t="s">
        <v>184</v>
      </c>
      <c r="I343" t="s">
        <v>184</v>
      </c>
      <c r="J343" t="s">
        <v>168</v>
      </c>
      <c r="K343" t="s">
        <v>168</v>
      </c>
      <c r="L343" t="s">
        <v>168</v>
      </c>
      <c r="M343" t="s">
        <v>170</v>
      </c>
      <c r="N343" t="s">
        <v>168</v>
      </c>
      <c r="O343" t="s">
        <v>168</v>
      </c>
      <c r="P343" t="s">
        <v>168</v>
      </c>
      <c r="Q343" t="s">
        <v>168</v>
      </c>
      <c r="R343" t="s">
        <v>168</v>
      </c>
      <c r="S343">
        <v>2.6599949999999999</v>
      </c>
      <c r="T343">
        <v>0</v>
      </c>
    </row>
    <row r="344" spans="1:20">
      <c r="A344" s="245">
        <v>42773.910534641203</v>
      </c>
      <c r="B344" t="s">
        <v>241</v>
      </c>
      <c r="C344">
        <v>1</v>
      </c>
      <c r="D344" t="s">
        <v>19</v>
      </c>
      <c r="E344" t="s">
        <v>19</v>
      </c>
      <c r="F344" t="s">
        <v>171</v>
      </c>
      <c r="G344" t="s">
        <v>168</v>
      </c>
      <c r="H344" t="s">
        <v>184</v>
      </c>
      <c r="I344" t="s">
        <v>184</v>
      </c>
      <c r="J344" t="s">
        <v>168</v>
      </c>
      <c r="K344" t="s">
        <v>168</v>
      </c>
      <c r="L344" t="s">
        <v>168</v>
      </c>
      <c r="M344" t="s">
        <v>170</v>
      </c>
      <c r="N344" t="s">
        <v>168</v>
      </c>
      <c r="O344" t="s">
        <v>168</v>
      </c>
      <c r="P344" t="s">
        <v>168</v>
      </c>
      <c r="Q344" t="s">
        <v>168</v>
      </c>
      <c r="R344" t="s">
        <v>170</v>
      </c>
      <c r="S344">
        <v>0.26666600000000001</v>
      </c>
      <c r="T344">
        <v>0</v>
      </c>
    </row>
    <row r="345" spans="1:20">
      <c r="A345" s="245">
        <v>42773.910534641203</v>
      </c>
      <c r="B345" t="s">
        <v>241</v>
      </c>
      <c r="C345">
        <v>1</v>
      </c>
      <c r="D345" t="s">
        <v>19</v>
      </c>
      <c r="E345" t="s">
        <v>19</v>
      </c>
      <c r="F345" t="s">
        <v>171</v>
      </c>
      <c r="G345" t="s">
        <v>168</v>
      </c>
      <c r="H345" t="s">
        <v>184</v>
      </c>
      <c r="I345" t="s">
        <v>184</v>
      </c>
      <c r="J345" t="s">
        <v>168</v>
      </c>
      <c r="K345" t="s">
        <v>168</v>
      </c>
      <c r="L345" t="s">
        <v>170</v>
      </c>
      <c r="M345" t="s">
        <v>168</v>
      </c>
      <c r="N345" t="s">
        <v>168</v>
      </c>
      <c r="O345" t="s">
        <v>168</v>
      </c>
      <c r="P345" t="s">
        <v>168</v>
      </c>
      <c r="Q345" t="s">
        <v>168</v>
      </c>
      <c r="R345" t="s">
        <v>168</v>
      </c>
      <c r="S345">
        <v>572.39935099999502</v>
      </c>
      <c r="T345">
        <v>0</v>
      </c>
    </row>
    <row r="346" spans="1:20">
      <c r="A346" s="245">
        <v>42773.910534641203</v>
      </c>
      <c r="B346" t="s">
        <v>241</v>
      </c>
      <c r="C346">
        <v>1</v>
      </c>
      <c r="D346" t="s">
        <v>19</v>
      </c>
      <c r="E346" t="s">
        <v>19</v>
      </c>
      <c r="F346" t="s">
        <v>171</v>
      </c>
      <c r="G346" t="s">
        <v>168</v>
      </c>
      <c r="H346" t="s">
        <v>184</v>
      </c>
      <c r="I346" t="s">
        <v>184</v>
      </c>
      <c r="J346" t="s">
        <v>168</v>
      </c>
      <c r="K346" t="s">
        <v>168</v>
      </c>
      <c r="L346" t="s">
        <v>170</v>
      </c>
      <c r="M346" t="s">
        <v>168</v>
      </c>
      <c r="N346" t="s">
        <v>168</v>
      </c>
      <c r="O346" t="s">
        <v>168</v>
      </c>
      <c r="P346" t="s">
        <v>168</v>
      </c>
      <c r="Q346" t="s">
        <v>168</v>
      </c>
      <c r="R346" t="s">
        <v>170</v>
      </c>
      <c r="S346">
        <v>66.333232000000194</v>
      </c>
      <c r="T346">
        <v>0</v>
      </c>
    </row>
    <row r="347" spans="1:20">
      <c r="A347" s="245">
        <v>42773.910534641203</v>
      </c>
      <c r="B347" t="s">
        <v>241</v>
      </c>
      <c r="C347">
        <v>1</v>
      </c>
      <c r="D347" t="s">
        <v>19</v>
      </c>
      <c r="E347" t="s">
        <v>19</v>
      </c>
      <c r="F347" t="s">
        <v>171</v>
      </c>
      <c r="G347" t="s">
        <v>168</v>
      </c>
      <c r="H347" t="s">
        <v>184</v>
      </c>
      <c r="I347" t="s">
        <v>184</v>
      </c>
      <c r="J347" t="s">
        <v>168</v>
      </c>
      <c r="K347" t="s">
        <v>168</v>
      </c>
      <c r="L347" t="s">
        <v>170</v>
      </c>
      <c r="M347" t="s">
        <v>168</v>
      </c>
      <c r="N347" t="s">
        <v>168</v>
      </c>
      <c r="O347" t="s">
        <v>168</v>
      </c>
      <c r="P347" t="s">
        <v>168</v>
      </c>
      <c r="Q347" t="s">
        <v>170</v>
      </c>
      <c r="R347" t="s">
        <v>168</v>
      </c>
      <c r="S347">
        <v>27.466629999999999</v>
      </c>
      <c r="T347">
        <v>0</v>
      </c>
    </row>
    <row r="348" spans="1:20">
      <c r="A348" s="245">
        <v>42773.910534641203</v>
      </c>
      <c r="B348" t="s">
        <v>241</v>
      </c>
      <c r="C348">
        <v>1</v>
      </c>
      <c r="D348" t="s">
        <v>19</v>
      </c>
      <c r="E348" t="s">
        <v>19</v>
      </c>
      <c r="F348" t="s">
        <v>171</v>
      </c>
      <c r="G348" t="s">
        <v>168</v>
      </c>
      <c r="H348" t="s">
        <v>184</v>
      </c>
      <c r="I348" t="s">
        <v>184</v>
      </c>
      <c r="J348" t="s">
        <v>168</v>
      </c>
      <c r="K348" t="s">
        <v>168</v>
      </c>
      <c r="L348" t="s">
        <v>170</v>
      </c>
      <c r="M348" t="s">
        <v>168</v>
      </c>
      <c r="N348" t="s">
        <v>170</v>
      </c>
      <c r="O348" t="s">
        <v>168</v>
      </c>
      <c r="P348" t="s">
        <v>168</v>
      </c>
      <c r="Q348" t="s">
        <v>168</v>
      </c>
      <c r="R348" t="s">
        <v>168</v>
      </c>
      <c r="S348">
        <v>8.3333250000000003</v>
      </c>
      <c r="T348">
        <v>0</v>
      </c>
    </row>
    <row r="349" spans="1:20">
      <c r="A349" s="245">
        <v>42773.910534641203</v>
      </c>
      <c r="B349" t="s">
        <v>241</v>
      </c>
      <c r="C349">
        <v>1</v>
      </c>
      <c r="D349" t="s">
        <v>19</v>
      </c>
      <c r="E349" t="s">
        <v>19</v>
      </c>
      <c r="F349" t="s">
        <v>171</v>
      </c>
      <c r="G349" t="s">
        <v>168</v>
      </c>
      <c r="H349" t="s">
        <v>184</v>
      </c>
      <c r="I349" t="s">
        <v>184</v>
      </c>
      <c r="J349" t="s">
        <v>170</v>
      </c>
      <c r="K349" t="s">
        <v>168</v>
      </c>
      <c r="L349" t="s">
        <v>168</v>
      </c>
      <c r="M349" t="s">
        <v>168</v>
      </c>
      <c r="N349" t="s">
        <v>168</v>
      </c>
      <c r="O349" t="s">
        <v>168</v>
      </c>
      <c r="P349" t="s">
        <v>168</v>
      </c>
      <c r="Q349" t="s">
        <v>168</v>
      </c>
      <c r="R349" t="s">
        <v>168</v>
      </c>
      <c r="S349">
        <v>90.573196999999894</v>
      </c>
      <c r="T349">
        <v>0</v>
      </c>
    </row>
    <row r="350" spans="1:20">
      <c r="A350" s="245">
        <v>42773.910534641203</v>
      </c>
      <c r="B350" t="s">
        <v>241</v>
      </c>
      <c r="C350">
        <v>1</v>
      </c>
      <c r="D350" t="s">
        <v>19</v>
      </c>
      <c r="E350" t="s">
        <v>19</v>
      </c>
      <c r="F350" t="s">
        <v>171</v>
      </c>
      <c r="G350" t="s">
        <v>168</v>
      </c>
      <c r="H350" t="s">
        <v>184</v>
      </c>
      <c r="I350" t="s">
        <v>184</v>
      </c>
      <c r="J350" t="s">
        <v>170</v>
      </c>
      <c r="K350" t="s">
        <v>168</v>
      </c>
      <c r="L350" t="s">
        <v>168</v>
      </c>
      <c r="M350" t="s">
        <v>168</v>
      </c>
      <c r="N350" t="s">
        <v>168</v>
      </c>
      <c r="O350" t="s">
        <v>168</v>
      </c>
      <c r="P350" t="s">
        <v>168</v>
      </c>
      <c r="Q350" t="s">
        <v>168</v>
      </c>
      <c r="R350" t="s">
        <v>170</v>
      </c>
      <c r="S350">
        <v>2.0399970000000001</v>
      </c>
      <c r="T350">
        <v>0</v>
      </c>
    </row>
    <row r="351" spans="1:20">
      <c r="A351" s="245">
        <v>42773.910534641203</v>
      </c>
      <c r="B351" t="s">
        <v>241</v>
      </c>
      <c r="C351">
        <v>1</v>
      </c>
      <c r="D351" t="s">
        <v>19</v>
      </c>
      <c r="E351" t="s">
        <v>19</v>
      </c>
      <c r="F351" t="s">
        <v>171</v>
      </c>
      <c r="G351" t="s">
        <v>168</v>
      </c>
      <c r="H351" t="s">
        <v>184</v>
      </c>
      <c r="I351" t="s">
        <v>184</v>
      </c>
      <c r="J351" t="s">
        <v>170</v>
      </c>
      <c r="K351" t="s">
        <v>168</v>
      </c>
      <c r="L351" t="s">
        <v>168</v>
      </c>
      <c r="M351" t="s">
        <v>168</v>
      </c>
      <c r="N351" t="s">
        <v>168</v>
      </c>
      <c r="O351" t="s">
        <v>168</v>
      </c>
      <c r="P351" t="s">
        <v>168</v>
      </c>
      <c r="Q351" t="s">
        <v>170</v>
      </c>
      <c r="R351" t="s">
        <v>168</v>
      </c>
      <c r="S351">
        <v>7.7999850000000004</v>
      </c>
      <c r="T351">
        <v>0</v>
      </c>
    </row>
    <row r="352" spans="1:20">
      <c r="A352" s="245">
        <v>42773.910534641203</v>
      </c>
      <c r="B352" t="s">
        <v>241</v>
      </c>
      <c r="C352">
        <v>1</v>
      </c>
      <c r="D352" t="s">
        <v>19</v>
      </c>
      <c r="E352" t="s">
        <v>19</v>
      </c>
      <c r="F352" t="s">
        <v>171</v>
      </c>
      <c r="G352" t="s">
        <v>170</v>
      </c>
      <c r="H352" t="s">
        <v>184</v>
      </c>
      <c r="I352" t="s">
        <v>184</v>
      </c>
      <c r="J352" t="s">
        <v>168</v>
      </c>
      <c r="K352" t="s">
        <v>168</v>
      </c>
      <c r="L352" t="s">
        <v>168</v>
      </c>
      <c r="M352" t="s">
        <v>168</v>
      </c>
      <c r="N352" t="s">
        <v>168</v>
      </c>
      <c r="O352" t="s">
        <v>168</v>
      </c>
      <c r="P352" t="s">
        <v>168</v>
      </c>
      <c r="Q352" t="s">
        <v>168</v>
      </c>
      <c r="R352" t="s">
        <v>168</v>
      </c>
      <c r="S352">
        <v>458.99932199998398</v>
      </c>
      <c r="T352">
        <v>0</v>
      </c>
    </row>
    <row r="353" spans="1:20">
      <c r="A353" s="245">
        <v>42773.910534641203</v>
      </c>
      <c r="B353" t="s">
        <v>241</v>
      </c>
      <c r="C353">
        <v>1</v>
      </c>
      <c r="D353" t="s">
        <v>19</v>
      </c>
      <c r="E353" t="s">
        <v>19</v>
      </c>
      <c r="F353" t="s">
        <v>171</v>
      </c>
      <c r="G353" t="s">
        <v>170</v>
      </c>
      <c r="H353" t="s">
        <v>184</v>
      </c>
      <c r="I353" t="s">
        <v>184</v>
      </c>
      <c r="J353" t="s">
        <v>168</v>
      </c>
      <c r="K353" t="s">
        <v>168</v>
      </c>
      <c r="L353" t="s">
        <v>168</v>
      </c>
      <c r="M353" t="s">
        <v>168</v>
      </c>
      <c r="N353" t="s">
        <v>168</v>
      </c>
      <c r="O353" t="s">
        <v>168</v>
      </c>
      <c r="P353" t="s">
        <v>168</v>
      </c>
      <c r="Q353" t="s">
        <v>168</v>
      </c>
      <c r="R353" t="s">
        <v>170</v>
      </c>
      <c r="S353">
        <v>3.6666599999999998</v>
      </c>
      <c r="T353">
        <v>0</v>
      </c>
    </row>
    <row r="354" spans="1:20">
      <c r="A354" s="245">
        <v>42773.910534641203</v>
      </c>
      <c r="B354" t="s">
        <v>241</v>
      </c>
      <c r="C354">
        <v>1</v>
      </c>
      <c r="D354" t="s">
        <v>19</v>
      </c>
      <c r="E354" t="s">
        <v>19</v>
      </c>
      <c r="F354" t="s">
        <v>169</v>
      </c>
      <c r="G354" t="s">
        <v>168</v>
      </c>
      <c r="H354" t="s">
        <v>184</v>
      </c>
      <c r="I354" t="s">
        <v>184</v>
      </c>
      <c r="J354" t="s">
        <v>168</v>
      </c>
      <c r="K354" t="s">
        <v>168</v>
      </c>
      <c r="L354" t="s">
        <v>168</v>
      </c>
      <c r="M354" t="s">
        <v>168</v>
      </c>
      <c r="N354" t="s">
        <v>168</v>
      </c>
      <c r="O354" t="s">
        <v>168</v>
      </c>
      <c r="P354" t="s">
        <v>168</v>
      </c>
      <c r="Q354" t="s">
        <v>168</v>
      </c>
      <c r="R354" t="s">
        <v>168</v>
      </c>
      <c r="S354">
        <v>0.93998599999999999</v>
      </c>
      <c r="T354">
        <v>0</v>
      </c>
    </row>
    <row r="355" spans="1:20">
      <c r="A355" s="245">
        <v>42773.910534641203</v>
      </c>
      <c r="B355" t="s">
        <v>241</v>
      </c>
      <c r="C355">
        <v>1</v>
      </c>
      <c r="D355" t="s">
        <v>19</v>
      </c>
      <c r="E355" t="s">
        <v>19</v>
      </c>
      <c r="F355" t="s">
        <v>169</v>
      </c>
      <c r="G355" t="s">
        <v>168</v>
      </c>
      <c r="H355" t="s">
        <v>184</v>
      </c>
      <c r="I355" t="s">
        <v>184</v>
      </c>
      <c r="J355" t="s">
        <v>168</v>
      </c>
      <c r="K355" t="s">
        <v>168</v>
      </c>
      <c r="L355" t="s">
        <v>168</v>
      </c>
      <c r="M355" t="s">
        <v>168</v>
      </c>
      <c r="N355" t="s">
        <v>168</v>
      </c>
      <c r="O355" t="s">
        <v>168</v>
      </c>
      <c r="P355" t="s">
        <v>168</v>
      </c>
      <c r="Q355" t="s">
        <v>170</v>
      </c>
      <c r="R355" t="s">
        <v>168</v>
      </c>
      <c r="S355">
        <v>4.6665999999999999E-2</v>
      </c>
      <c r="T355">
        <v>0</v>
      </c>
    </row>
    <row r="356" spans="1:20">
      <c r="A356" s="245">
        <v>42773.910534641203</v>
      </c>
      <c r="B356" t="s">
        <v>241</v>
      </c>
      <c r="C356">
        <v>1</v>
      </c>
      <c r="D356" t="s">
        <v>19</v>
      </c>
      <c r="E356" t="s">
        <v>19</v>
      </c>
      <c r="F356" t="s">
        <v>169</v>
      </c>
      <c r="G356" t="s">
        <v>168</v>
      </c>
      <c r="H356" t="s">
        <v>184</v>
      </c>
      <c r="I356" t="s">
        <v>184</v>
      </c>
      <c r="J356" t="s">
        <v>168</v>
      </c>
      <c r="K356" t="s">
        <v>168</v>
      </c>
      <c r="L356" t="s">
        <v>170</v>
      </c>
      <c r="M356" t="s">
        <v>168</v>
      </c>
      <c r="N356" t="s">
        <v>168</v>
      </c>
      <c r="O356" t="s">
        <v>168</v>
      </c>
      <c r="P356" t="s">
        <v>168</v>
      </c>
      <c r="Q356" t="s">
        <v>168</v>
      </c>
      <c r="R356" t="s">
        <v>168</v>
      </c>
      <c r="S356">
        <v>0</v>
      </c>
      <c r="T356">
        <v>0</v>
      </c>
    </row>
    <row r="357" spans="1:20">
      <c r="A357" s="245">
        <v>42773.910534641203</v>
      </c>
      <c r="B357" t="s">
        <v>241</v>
      </c>
      <c r="C357">
        <v>1</v>
      </c>
      <c r="D357" t="s">
        <v>18</v>
      </c>
      <c r="E357" t="s">
        <v>18</v>
      </c>
      <c r="F357" t="s">
        <v>167</v>
      </c>
      <c r="G357" t="s">
        <v>168</v>
      </c>
      <c r="H357" t="s">
        <v>184</v>
      </c>
      <c r="I357" t="s">
        <v>184</v>
      </c>
      <c r="J357" t="s">
        <v>168</v>
      </c>
      <c r="K357" t="s">
        <v>168</v>
      </c>
      <c r="L357" t="s">
        <v>168</v>
      </c>
      <c r="M357" t="s">
        <v>168</v>
      </c>
      <c r="N357" t="s">
        <v>168</v>
      </c>
      <c r="O357" t="s">
        <v>168</v>
      </c>
      <c r="P357" t="s">
        <v>168</v>
      </c>
      <c r="Q357" t="s">
        <v>168</v>
      </c>
      <c r="R357" t="s">
        <v>168</v>
      </c>
      <c r="S357">
        <v>0.106666</v>
      </c>
      <c r="T357">
        <v>0</v>
      </c>
    </row>
    <row r="358" spans="1:20">
      <c r="A358" s="245">
        <v>42773.910534641203</v>
      </c>
      <c r="B358" t="s">
        <v>241</v>
      </c>
      <c r="C358">
        <v>1</v>
      </c>
      <c r="D358" t="s">
        <v>18</v>
      </c>
      <c r="E358" t="s">
        <v>18</v>
      </c>
      <c r="F358" t="s">
        <v>167</v>
      </c>
      <c r="G358" t="s">
        <v>168</v>
      </c>
      <c r="H358" t="s">
        <v>184</v>
      </c>
      <c r="I358" t="s">
        <v>184</v>
      </c>
      <c r="J358" t="s">
        <v>168</v>
      </c>
      <c r="K358" t="s">
        <v>168</v>
      </c>
      <c r="L358" t="s">
        <v>168</v>
      </c>
      <c r="M358" t="s">
        <v>168</v>
      </c>
      <c r="N358" t="s">
        <v>168</v>
      </c>
      <c r="O358" t="s">
        <v>168</v>
      </c>
      <c r="P358" t="s">
        <v>168</v>
      </c>
      <c r="Q358" t="s">
        <v>170</v>
      </c>
      <c r="R358" t="s">
        <v>168</v>
      </c>
      <c r="S358">
        <v>0.53332999999999997</v>
      </c>
      <c r="T358">
        <v>0</v>
      </c>
    </row>
    <row r="359" spans="1:20">
      <c r="A359" s="245">
        <v>42773.910534641203</v>
      </c>
      <c r="B359" t="s">
        <v>241</v>
      </c>
      <c r="C359">
        <v>1</v>
      </c>
      <c r="D359" t="s">
        <v>18</v>
      </c>
      <c r="E359" t="s">
        <v>18</v>
      </c>
      <c r="F359" t="s">
        <v>167</v>
      </c>
      <c r="G359" t="s">
        <v>168</v>
      </c>
      <c r="H359" t="s">
        <v>184</v>
      </c>
      <c r="I359" t="s">
        <v>184</v>
      </c>
      <c r="J359" t="s">
        <v>168</v>
      </c>
      <c r="K359" t="s">
        <v>168</v>
      </c>
      <c r="L359" t="s">
        <v>170</v>
      </c>
      <c r="M359" t="s">
        <v>168</v>
      </c>
      <c r="N359" t="s">
        <v>170</v>
      </c>
      <c r="O359" t="s">
        <v>170</v>
      </c>
      <c r="P359" t="s">
        <v>168</v>
      </c>
      <c r="Q359" t="s">
        <v>168</v>
      </c>
      <c r="R359" t="s">
        <v>168</v>
      </c>
      <c r="S359">
        <v>0.33333299999999999</v>
      </c>
      <c r="T359">
        <v>0</v>
      </c>
    </row>
    <row r="360" spans="1:20">
      <c r="A360" s="245">
        <v>42773.910534641203</v>
      </c>
      <c r="B360" t="s">
        <v>241</v>
      </c>
      <c r="C360">
        <v>1</v>
      </c>
      <c r="D360" t="s">
        <v>18</v>
      </c>
      <c r="E360" t="s">
        <v>18</v>
      </c>
      <c r="F360" t="s">
        <v>167</v>
      </c>
      <c r="G360" t="s">
        <v>168</v>
      </c>
      <c r="H360" t="s">
        <v>184</v>
      </c>
      <c r="I360" t="s">
        <v>184</v>
      </c>
      <c r="J360" t="s">
        <v>168</v>
      </c>
      <c r="K360" t="s">
        <v>170</v>
      </c>
      <c r="L360" t="s">
        <v>168</v>
      </c>
      <c r="M360" t="s">
        <v>168</v>
      </c>
      <c r="N360" t="s">
        <v>168</v>
      </c>
      <c r="O360" t="s">
        <v>168</v>
      </c>
      <c r="P360" t="s">
        <v>168</v>
      </c>
      <c r="Q360" t="s">
        <v>168</v>
      </c>
      <c r="R360" t="s">
        <v>168</v>
      </c>
      <c r="S360">
        <v>189.86647500000001</v>
      </c>
      <c r="T360">
        <v>0</v>
      </c>
    </row>
    <row r="361" spans="1:20">
      <c r="A361" s="245">
        <v>42773.910534641203</v>
      </c>
      <c r="B361" t="s">
        <v>241</v>
      </c>
      <c r="C361">
        <v>1</v>
      </c>
      <c r="D361" t="s">
        <v>18</v>
      </c>
      <c r="E361" t="s">
        <v>18</v>
      </c>
      <c r="F361" t="s">
        <v>171</v>
      </c>
      <c r="G361" t="s">
        <v>168</v>
      </c>
      <c r="H361" t="s">
        <v>184</v>
      </c>
      <c r="I361" t="s">
        <v>184</v>
      </c>
      <c r="J361" t="s">
        <v>168</v>
      </c>
      <c r="K361" t="s">
        <v>168</v>
      </c>
      <c r="L361" t="s">
        <v>168</v>
      </c>
      <c r="M361" t="s">
        <v>168</v>
      </c>
      <c r="N361" t="s">
        <v>168</v>
      </c>
      <c r="O361" t="s">
        <v>168</v>
      </c>
      <c r="P361" t="s">
        <v>168</v>
      </c>
      <c r="Q361" t="s">
        <v>168</v>
      </c>
      <c r="R361" t="s">
        <v>168</v>
      </c>
      <c r="S361">
        <v>31.533252999999998</v>
      </c>
      <c r="T361">
        <v>0</v>
      </c>
    </row>
    <row r="362" spans="1:20">
      <c r="A362" s="245">
        <v>42773.910534641203</v>
      </c>
      <c r="B362" t="s">
        <v>241</v>
      </c>
      <c r="C362">
        <v>1</v>
      </c>
      <c r="D362" t="s">
        <v>18</v>
      </c>
      <c r="E362" t="s">
        <v>18</v>
      </c>
      <c r="F362" t="s">
        <v>171</v>
      </c>
      <c r="G362" t="s">
        <v>168</v>
      </c>
      <c r="H362" t="s">
        <v>184</v>
      </c>
      <c r="I362" t="s">
        <v>184</v>
      </c>
      <c r="J362" t="s">
        <v>168</v>
      </c>
      <c r="K362" t="s">
        <v>168</v>
      </c>
      <c r="L362" t="s">
        <v>168</v>
      </c>
      <c r="M362" t="s">
        <v>168</v>
      </c>
      <c r="N362" t="s">
        <v>168</v>
      </c>
      <c r="O362" t="s">
        <v>168</v>
      </c>
      <c r="P362" t="s">
        <v>168</v>
      </c>
      <c r="Q362" t="s">
        <v>168</v>
      </c>
      <c r="R362" t="s">
        <v>170</v>
      </c>
      <c r="S362">
        <v>7.7999819999999902</v>
      </c>
      <c r="T362">
        <v>0</v>
      </c>
    </row>
    <row r="363" spans="1:20">
      <c r="A363" s="245">
        <v>42773.910534641203</v>
      </c>
      <c r="B363" t="s">
        <v>241</v>
      </c>
      <c r="C363">
        <v>1</v>
      </c>
      <c r="D363" t="s">
        <v>18</v>
      </c>
      <c r="E363" t="s">
        <v>18</v>
      </c>
      <c r="F363" t="s">
        <v>171</v>
      </c>
      <c r="G363" t="s">
        <v>168</v>
      </c>
      <c r="H363" t="s">
        <v>184</v>
      </c>
      <c r="I363" t="s">
        <v>184</v>
      </c>
      <c r="J363" t="s">
        <v>168</v>
      </c>
      <c r="K363" t="s">
        <v>168</v>
      </c>
      <c r="L363" t="s">
        <v>168</v>
      </c>
      <c r="M363" t="s">
        <v>168</v>
      </c>
      <c r="N363" t="s">
        <v>168</v>
      </c>
      <c r="O363" t="s">
        <v>168</v>
      </c>
      <c r="P363" t="s">
        <v>168</v>
      </c>
      <c r="Q363" t="s">
        <v>170</v>
      </c>
      <c r="R363" t="s">
        <v>168</v>
      </c>
      <c r="S363">
        <v>2.3999950000000001</v>
      </c>
      <c r="T363">
        <v>0</v>
      </c>
    </row>
    <row r="364" spans="1:20">
      <c r="A364" s="245">
        <v>42773.910534641203</v>
      </c>
      <c r="B364" t="s">
        <v>241</v>
      </c>
      <c r="C364">
        <v>1</v>
      </c>
      <c r="D364" t="s">
        <v>18</v>
      </c>
      <c r="E364" t="s">
        <v>18</v>
      </c>
      <c r="F364" t="s">
        <v>171</v>
      </c>
      <c r="G364" t="s">
        <v>168</v>
      </c>
      <c r="H364" t="s">
        <v>184</v>
      </c>
      <c r="I364" t="s">
        <v>184</v>
      </c>
      <c r="J364" t="s">
        <v>168</v>
      </c>
      <c r="K364" t="s">
        <v>168</v>
      </c>
      <c r="L364" t="s">
        <v>168</v>
      </c>
      <c r="M364" t="s">
        <v>168</v>
      </c>
      <c r="N364" t="s">
        <v>170</v>
      </c>
      <c r="O364" t="s">
        <v>168</v>
      </c>
      <c r="P364" t="s">
        <v>168</v>
      </c>
      <c r="Q364" t="s">
        <v>168</v>
      </c>
      <c r="R364" t="s">
        <v>168</v>
      </c>
      <c r="S364">
        <v>8.9333209999999994</v>
      </c>
      <c r="T364">
        <v>0</v>
      </c>
    </row>
    <row r="365" spans="1:20">
      <c r="A365" s="245">
        <v>42773.910534641203</v>
      </c>
      <c r="B365" t="s">
        <v>241</v>
      </c>
      <c r="C365">
        <v>1</v>
      </c>
      <c r="D365" t="s">
        <v>18</v>
      </c>
      <c r="E365" t="s">
        <v>18</v>
      </c>
      <c r="F365" t="s">
        <v>171</v>
      </c>
      <c r="G365" t="s">
        <v>168</v>
      </c>
      <c r="H365" t="s">
        <v>184</v>
      </c>
      <c r="I365" t="s">
        <v>184</v>
      </c>
      <c r="J365" t="s">
        <v>168</v>
      </c>
      <c r="K365" t="s">
        <v>168</v>
      </c>
      <c r="L365" t="s">
        <v>170</v>
      </c>
      <c r="M365" t="s">
        <v>168</v>
      </c>
      <c r="N365" t="s">
        <v>168</v>
      </c>
      <c r="O365" t="s">
        <v>168</v>
      </c>
      <c r="P365" t="s">
        <v>168</v>
      </c>
      <c r="Q365" t="s">
        <v>168</v>
      </c>
      <c r="R365" t="s">
        <v>168</v>
      </c>
      <c r="S365">
        <v>143.14650700000001</v>
      </c>
      <c r="T365">
        <v>0</v>
      </c>
    </row>
    <row r="366" spans="1:20">
      <c r="A366" s="245">
        <v>42773.910534641203</v>
      </c>
      <c r="B366" t="s">
        <v>241</v>
      </c>
      <c r="C366">
        <v>1</v>
      </c>
      <c r="D366" t="s">
        <v>18</v>
      </c>
      <c r="E366" t="s">
        <v>18</v>
      </c>
      <c r="F366" t="s">
        <v>171</v>
      </c>
      <c r="G366" t="s">
        <v>168</v>
      </c>
      <c r="H366" t="s">
        <v>184</v>
      </c>
      <c r="I366" t="s">
        <v>184</v>
      </c>
      <c r="J366" t="s">
        <v>168</v>
      </c>
      <c r="K366" t="s">
        <v>168</v>
      </c>
      <c r="L366" t="s">
        <v>170</v>
      </c>
      <c r="M366" t="s">
        <v>168</v>
      </c>
      <c r="N366" t="s">
        <v>168</v>
      </c>
      <c r="O366" t="s">
        <v>168</v>
      </c>
      <c r="P366" t="s">
        <v>168</v>
      </c>
      <c r="Q366" t="s">
        <v>168</v>
      </c>
      <c r="R366" t="s">
        <v>170</v>
      </c>
      <c r="S366">
        <v>31.326629000000001</v>
      </c>
      <c r="T366">
        <v>0</v>
      </c>
    </row>
    <row r="367" spans="1:20">
      <c r="A367" s="245">
        <v>42773.910534641203</v>
      </c>
      <c r="B367" t="s">
        <v>241</v>
      </c>
      <c r="C367">
        <v>1</v>
      </c>
      <c r="D367" t="s">
        <v>18</v>
      </c>
      <c r="E367" t="s">
        <v>18</v>
      </c>
      <c r="F367" t="s">
        <v>171</v>
      </c>
      <c r="G367" t="s">
        <v>168</v>
      </c>
      <c r="H367" t="s">
        <v>184</v>
      </c>
      <c r="I367" t="s">
        <v>184</v>
      </c>
      <c r="J367" t="s">
        <v>168</v>
      </c>
      <c r="K367" t="s">
        <v>168</v>
      </c>
      <c r="L367" t="s">
        <v>170</v>
      </c>
      <c r="M367" t="s">
        <v>168</v>
      </c>
      <c r="N367" t="s">
        <v>168</v>
      </c>
      <c r="O367" t="s">
        <v>168</v>
      </c>
      <c r="P367" t="s">
        <v>168</v>
      </c>
      <c r="Q367" t="s">
        <v>170</v>
      </c>
      <c r="R367" t="s">
        <v>168</v>
      </c>
      <c r="S367">
        <v>2.6666639999999999</v>
      </c>
      <c r="T367">
        <v>0</v>
      </c>
    </row>
    <row r="368" spans="1:20">
      <c r="A368" s="245">
        <v>42773.910534641203</v>
      </c>
      <c r="B368" t="s">
        <v>241</v>
      </c>
      <c r="C368">
        <v>1</v>
      </c>
      <c r="D368" t="s">
        <v>18</v>
      </c>
      <c r="E368" t="s">
        <v>18</v>
      </c>
      <c r="F368" t="s">
        <v>171</v>
      </c>
      <c r="G368" t="s">
        <v>168</v>
      </c>
      <c r="H368" t="s">
        <v>184</v>
      </c>
      <c r="I368" t="s">
        <v>184</v>
      </c>
      <c r="J368" t="s">
        <v>168</v>
      </c>
      <c r="K368" t="s">
        <v>168</v>
      </c>
      <c r="L368" t="s">
        <v>170</v>
      </c>
      <c r="M368" t="s">
        <v>168</v>
      </c>
      <c r="N368" t="s">
        <v>170</v>
      </c>
      <c r="O368" t="s">
        <v>168</v>
      </c>
      <c r="P368" t="s">
        <v>168</v>
      </c>
      <c r="Q368" t="s">
        <v>168</v>
      </c>
      <c r="R368" t="s">
        <v>168</v>
      </c>
      <c r="S368">
        <v>41.4666250000001</v>
      </c>
      <c r="T368">
        <v>0</v>
      </c>
    </row>
    <row r="369" spans="1:20">
      <c r="A369" s="245">
        <v>42773.910534641203</v>
      </c>
      <c r="B369" t="s">
        <v>241</v>
      </c>
      <c r="C369">
        <v>1</v>
      </c>
      <c r="D369" t="s">
        <v>18</v>
      </c>
      <c r="E369" t="s">
        <v>18</v>
      </c>
      <c r="F369" t="s">
        <v>171</v>
      </c>
      <c r="G369" t="s">
        <v>168</v>
      </c>
      <c r="H369" t="s">
        <v>184</v>
      </c>
      <c r="I369" t="s">
        <v>184</v>
      </c>
      <c r="J369" t="s">
        <v>170</v>
      </c>
      <c r="K369" t="s">
        <v>168</v>
      </c>
      <c r="L369" t="s">
        <v>168</v>
      </c>
      <c r="M369" t="s">
        <v>168</v>
      </c>
      <c r="N369" t="s">
        <v>168</v>
      </c>
      <c r="O369" t="s">
        <v>168</v>
      </c>
      <c r="P369" t="s">
        <v>168</v>
      </c>
      <c r="Q369" t="s">
        <v>168</v>
      </c>
      <c r="R369" t="s">
        <v>168</v>
      </c>
      <c r="S369">
        <v>57.306566999999802</v>
      </c>
      <c r="T369">
        <v>0</v>
      </c>
    </row>
    <row r="370" spans="1:20">
      <c r="A370" s="245">
        <v>42773.910534641203</v>
      </c>
      <c r="B370" t="s">
        <v>241</v>
      </c>
      <c r="C370">
        <v>1</v>
      </c>
      <c r="D370" t="s">
        <v>18</v>
      </c>
      <c r="E370" t="s">
        <v>18</v>
      </c>
      <c r="F370" t="s">
        <v>171</v>
      </c>
      <c r="G370" t="s">
        <v>168</v>
      </c>
      <c r="H370" t="s">
        <v>184</v>
      </c>
      <c r="I370" t="s">
        <v>184</v>
      </c>
      <c r="J370" t="s">
        <v>170</v>
      </c>
      <c r="K370" t="s">
        <v>168</v>
      </c>
      <c r="L370" t="s">
        <v>168</v>
      </c>
      <c r="M370" t="s">
        <v>168</v>
      </c>
      <c r="N370" t="s">
        <v>168</v>
      </c>
      <c r="O370" t="s">
        <v>168</v>
      </c>
      <c r="P370" t="s">
        <v>168</v>
      </c>
      <c r="Q370" t="s">
        <v>170</v>
      </c>
      <c r="R370" t="s">
        <v>168</v>
      </c>
      <c r="S370">
        <v>2.7733300000000001</v>
      </c>
      <c r="T370">
        <v>0</v>
      </c>
    </row>
    <row r="371" spans="1:20">
      <c r="A371" s="245">
        <v>42773.910534641203</v>
      </c>
      <c r="B371" t="s">
        <v>241</v>
      </c>
      <c r="C371">
        <v>1</v>
      </c>
      <c r="D371" t="s">
        <v>18</v>
      </c>
      <c r="E371" t="s">
        <v>18</v>
      </c>
      <c r="F371" t="s">
        <v>169</v>
      </c>
      <c r="G371" t="s">
        <v>168</v>
      </c>
      <c r="H371" t="s">
        <v>184</v>
      </c>
      <c r="I371" t="s">
        <v>184</v>
      </c>
      <c r="J371" t="s">
        <v>168</v>
      </c>
      <c r="K371" t="s">
        <v>168</v>
      </c>
      <c r="L371" t="s">
        <v>168</v>
      </c>
      <c r="M371" t="s">
        <v>168</v>
      </c>
      <c r="N371" t="s">
        <v>168</v>
      </c>
      <c r="O371" t="s">
        <v>168</v>
      </c>
      <c r="P371" t="s">
        <v>168</v>
      </c>
      <c r="Q371" t="s">
        <v>168</v>
      </c>
      <c r="R371" t="s">
        <v>168</v>
      </c>
      <c r="S371">
        <v>5.37331</v>
      </c>
      <c r="T371">
        <v>0</v>
      </c>
    </row>
    <row r="372" spans="1:20">
      <c r="A372" s="245">
        <v>42773.910534641203</v>
      </c>
      <c r="B372" t="s">
        <v>241</v>
      </c>
      <c r="C372">
        <v>1</v>
      </c>
      <c r="D372" t="s">
        <v>18</v>
      </c>
      <c r="E372" t="s">
        <v>18</v>
      </c>
      <c r="F372" t="s">
        <v>169</v>
      </c>
      <c r="G372" t="s">
        <v>168</v>
      </c>
      <c r="H372" t="s">
        <v>184</v>
      </c>
      <c r="I372" t="s">
        <v>184</v>
      </c>
      <c r="J372" t="s">
        <v>168</v>
      </c>
      <c r="K372" t="s">
        <v>168</v>
      </c>
      <c r="L372" t="s">
        <v>170</v>
      </c>
      <c r="M372" t="s">
        <v>168</v>
      </c>
      <c r="N372" t="s">
        <v>168</v>
      </c>
      <c r="O372" t="s">
        <v>168</v>
      </c>
      <c r="P372" t="s">
        <v>168</v>
      </c>
      <c r="Q372" t="s">
        <v>168</v>
      </c>
      <c r="R372" t="s">
        <v>168</v>
      </c>
      <c r="S372">
        <v>0.12</v>
      </c>
      <c r="T372">
        <v>0</v>
      </c>
    </row>
    <row r="373" spans="1:20">
      <c r="A373" s="245">
        <v>42773.910534641203</v>
      </c>
      <c r="B373" t="s">
        <v>241</v>
      </c>
      <c r="C373">
        <v>1</v>
      </c>
      <c r="D373" t="s">
        <v>18</v>
      </c>
      <c r="E373" t="s">
        <v>18</v>
      </c>
      <c r="F373" t="s">
        <v>169</v>
      </c>
      <c r="G373" t="s">
        <v>168</v>
      </c>
      <c r="H373" t="s">
        <v>184</v>
      </c>
      <c r="I373" t="s">
        <v>184</v>
      </c>
      <c r="J373" t="s">
        <v>168</v>
      </c>
      <c r="K373" t="s">
        <v>168</v>
      </c>
      <c r="L373" t="s">
        <v>170</v>
      </c>
      <c r="M373" t="s">
        <v>168</v>
      </c>
      <c r="N373" t="s">
        <v>168</v>
      </c>
      <c r="O373" t="s">
        <v>168</v>
      </c>
      <c r="P373" t="s">
        <v>168</v>
      </c>
      <c r="Q373" t="s">
        <v>170</v>
      </c>
      <c r="R373" t="s">
        <v>168</v>
      </c>
      <c r="S373">
        <v>0.04</v>
      </c>
      <c r="T373">
        <v>0</v>
      </c>
    </row>
    <row r="374" spans="1:20">
      <c r="A374" s="245">
        <v>42773.910534641203</v>
      </c>
      <c r="B374" t="s">
        <v>241</v>
      </c>
      <c r="C374">
        <v>1</v>
      </c>
      <c r="D374" t="s">
        <v>17</v>
      </c>
      <c r="E374" t="s">
        <v>144</v>
      </c>
      <c r="F374" t="s">
        <v>167</v>
      </c>
      <c r="G374" t="s">
        <v>168</v>
      </c>
      <c r="H374" t="s">
        <v>184</v>
      </c>
      <c r="I374" t="s">
        <v>184</v>
      </c>
      <c r="J374" t="s">
        <v>168</v>
      </c>
      <c r="K374" t="s">
        <v>168</v>
      </c>
      <c r="L374" t="s">
        <v>168</v>
      </c>
      <c r="M374" t="s">
        <v>168</v>
      </c>
      <c r="N374" t="s">
        <v>168</v>
      </c>
      <c r="O374" t="s">
        <v>168</v>
      </c>
      <c r="P374" t="s">
        <v>168</v>
      </c>
      <c r="Q374" t="s">
        <v>168</v>
      </c>
      <c r="R374" t="s">
        <v>168</v>
      </c>
      <c r="S374">
        <v>170.69319900000099</v>
      </c>
      <c r="T374">
        <v>0</v>
      </c>
    </row>
    <row r="375" spans="1:20">
      <c r="A375" s="245">
        <v>42773.910534641203</v>
      </c>
      <c r="B375" t="s">
        <v>241</v>
      </c>
      <c r="C375">
        <v>1</v>
      </c>
      <c r="D375" t="s">
        <v>17</v>
      </c>
      <c r="E375" t="s">
        <v>144</v>
      </c>
      <c r="F375" t="s">
        <v>167</v>
      </c>
      <c r="G375" t="s">
        <v>168</v>
      </c>
      <c r="H375" t="s">
        <v>184</v>
      </c>
      <c r="I375" t="s">
        <v>184</v>
      </c>
      <c r="J375" t="s">
        <v>168</v>
      </c>
      <c r="K375" t="s">
        <v>168</v>
      </c>
      <c r="L375" t="s">
        <v>168</v>
      </c>
      <c r="M375" t="s">
        <v>168</v>
      </c>
      <c r="N375" t="s">
        <v>170</v>
      </c>
      <c r="O375" t="s">
        <v>168</v>
      </c>
      <c r="P375" t="s">
        <v>168</v>
      </c>
      <c r="Q375" t="s">
        <v>168</v>
      </c>
      <c r="R375" t="s">
        <v>168</v>
      </c>
      <c r="S375">
        <v>115.199882</v>
      </c>
      <c r="T375">
        <v>0</v>
      </c>
    </row>
    <row r="376" spans="1:20">
      <c r="A376" s="245">
        <v>42773.910534641203</v>
      </c>
      <c r="B376" t="s">
        <v>241</v>
      </c>
      <c r="C376">
        <v>1</v>
      </c>
      <c r="D376" t="s">
        <v>17</v>
      </c>
      <c r="E376" t="s">
        <v>144</v>
      </c>
      <c r="F376" t="s">
        <v>167</v>
      </c>
      <c r="G376" t="s">
        <v>168</v>
      </c>
      <c r="H376" t="s">
        <v>184</v>
      </c>
      <c r="I376" t="s">
        <v>184</v>
      </c>
      <c r="J376" t="s">
        <v>168</v>
      </c>
      <c r="K376" t="s">
        <v>168</v>
      </c>
      <c r="L376" t="s">
        <v>168</v>
      </c>
      <c r="M376" t="s">
        <v>168</v>
      </c>
      <c r="N376" t="s">
        <v>170</v>
      </c>
      <c r="O376" t="s">
        <v>170</v>
      </c>
      <c r="P376" t="s">
        <v>168</v>
      </c>
      <c r="Q376" t="s">
        <v>168</v>
      </c>
      <c r="R376" t="s">
        <v>168</v>
      </c>
      <c r="S376">
        <v>74.7332600000002</v>
      </c>
      <c r="T376">
        <v>0</v>
      </c>
    </row>
    <row r="377" spans="1:20">
      <c r="A377" s="245">
        <v>42773.910534641203</v>
      </c>
      <c r="B377" t="s">
        <v>241</v>
      </c>
      <c r="C377">
        <v>1</v>
      </c>
      <c r="D377" t="s">
        <v>17</v>
      </c>
      <c r="E377" t="s">
        <v>144</v>
      </c>
      <c r="F377" t="s">
        <v>167</v>
      </c>
      <c r="G377" t="s">
        <v>168</v>
      </c>
      <c r="H377" t="s">
        <v>184</v>
      </c>
      <c r="I377" t="s">
        <v>184</v>
      </c>
      <c r="J377" t="s">
        <v>168</v>
      </c>
      <c r="K377" t="s">
        <v>168</v>
      </c>
      <c r="L377" t="s">
        <v>170</v>
      </c>
      <c r="M377" t="s">
        <v>168</v>
      </c>
      <c r="N377" t="s">
        <v>168</v>
      </c>
      <c r="O377" t="s">
        <v>168</v>
      </c>
      <c r="P377" t="s">
        <v>168</v>
      </c>
      <c r="Q377" t="s">
        <v>168</v>
      </c>
      <c r="R377" t="s">
        <v>168</v>
      </c>
      <c r="S377">
        <v>361.999643999998</v>
      </c>
      <c r="T377">
        <v>0</v>
      </c>
    </row>
    <row r="378" spans="1:20">
      <c r="A378" s="245">
        <v>42773.910534641203</v>
      </c>
      <c r="B378" t="s">
        <v>241</v>
      </c>
      <c r="C378">
        <v>1</v>
      </c>
      <c r="D378" t="s">
        <v>17</v>
      </c>
      <c r="E378" t="s">
        <v>144</v>
      </c>
      <c r="F378" t="s">
        <v>167</v>
      </c>
      <c r="G378" t="s">
        <v>168</v>
      </c>
      <c r="H378" t="s">
        <v>184</v>
      </c>
      <c r="I378" t="s">
        <v>184</v>
      </c>
      <c r="J378" t="s">
        <v>168</v>
      </c>
      <c r="K378" t="s">
        <v>168</v>
      </c>
      <c r="L378" t="s">
        <v>170</v>
      </c>
      <c r="M378" t="s">
        <v>168</v>
      </c>
      <c r="N378" t="s">
        <v>170</v>
      </c>
      <c r="O378" t="s">
        <v>168</v>
      </c>
      <c r="P378" t="s">
        <v>168</v>
      </c>
      <c r="Q378" t="s">
        <v>168</v>
      </c>
      <c r="R378" t="s">
        <v>168</v>
      </c>
      <c r="S378">
        <v>1.9999979999999999</v>
      </c>
      <c r="T378">
        <v>0</v>
      </c>
    </row>
    <row r="379" spans="1:20">
      <c r="A379" s="245">
        <v>42773.910534641203</v>
      </c>
      <c r="B379" t="s">
        <v>241</v>
      </c>
      <c r="C379">
        <v>1</v>
      </c>
      <c r="D379" t="s">
        <v>17</v>
      </c>
      <c r="E379" t="s">
        <v>144</v>
      </c>
      <c r="F379" t="s">
        <v>167</v>
      </c>
      <c r="G379" t="s">
        <v>168</v>
      </c>
      <c r="H379" t="s">
        <v>184</v>
      </c>
      <c r="I379" t="s">
        <v>184</v>
      </c>
      <c r="J379" t="s">
        <v>168</v>
      </c>
      <c r="K379" t="s">
        <v>168</v>
      </c>
      <c r="L379" t="s">
        <v>170</v>
      </c>
      <c r="M379" t="s">
        <v>168</v>
      </c>
      <c r="N379" t="s">
        <v>170</v>
      </c>
      <c r="O379" t="s">
        <v>170</v>
      </c>
      <c r="P379" t="s">
        <v>168</v>
      </c>
      <c r="Q379" t="s">
        <v>168</v>
      </c>
      <c r="R379" t="s">
        <v>168</v>
      </c>
      <c r="S379">
        <v>27.199971999999999</v>
      </c>
      <c r="T379">
        <v>0</v>
      </c>
    </row>
    <row r="380" spans="1:20">
      <c r="A380" s="245">
        <v>42773.910534641203</v>
      </c>
      <c r="B380" t="s">
        <v>241</v>
      </c>
      <c r="C380">
        <v>1</v>
      </c>
      <c r="D380" t="s">
        <v>17</v>
      </c>
      <c r="E380" t="s">
        <v>144</v>
      </c>
      <c r="F380" t="s">
        <v>171</v>
      </c>
      <c r="G380" t="s">
        <v>168</v>
      </c>
      <c r="H380" t="s">
        <v>184</v>
      </c>
      <c r="I380" t="s">
        <v>184</v>
      </c>
      <c r="J380" t="s">
        <v>168</v>
      </c>
      <c r="K380" t="s">
        <v>168</v>
      </c>
      <c r="L380" t="s">
        <v>168</v>
      </c>
      <c r="M380" t="s">
        <v>168</v>
      </c>
      <c r="N380" t="s">
        <v>168</v>
      </c>
      <c r="O380" t="s">
        <v>168</v>
      </c>
      <c r="P380" t="s">
        <v>168</v>
      </c>
      <c r="Q380" t="s">
        <v>168</v>
      </c>
      <c r="R380" t="s">
        <v>168</v>
      </c>
      <c r="S380">
        <v>482.99948099999</v>
      </c>
      <c r="T380">
        <v>0</v>
      </c>
    </row>
    <row r="381" spans="1:20">
      <c r="A381" s="245">
        <v>42773.910534641203</v>
      </c>
      <c r="B381" t="s">
        <v>241</v>
      </c>
      <c r="C381">
        <v>1</v>
      </c>
      <c r="D381" t="s">
        <v>17</v>
      </c>
      <c r="E381" t="s">
        <v>144</v>
      </c>
      <c r="F381" t="s">
        <v>171</v>
      </c>
      <c r="G381" t="s">
        <v>168</v>
      </c>
      <c r="H381" t="s">
        <v>184</v>
      </c>
      <c r="I381" t="s">
        <v>184</v>
      </c>
      <c r="J381" t="s">
        <v>168</v>
      </c>
      <c r="K381" t="s">
        <v>168</v>
      </c>
      <c r="L381" t="s">
        <v>168</v>
      </c>
      <c r="M381" t="s">
        <v>168</v>
      </c>
      <c r="N381" t="s">
        <v>168</v>
      </c>
      <c r="O381" t="s">
        <v>168</v>
      </c>
      <c r="P381" t="s">
        <v>168</v>
      </c>
      <c r="Q381" t="s">
        <v>168</v>
      </c>
      <c r="R381" t="s">
        <v>170</v>
      </c>
      <c r="S381">
        <v>35.399946</v>
      </c>
      <c r="T381">
        <v>0</v>
      </c>
    </row>
    <row r="382" spans="1:20">
      <c r="A382" s="245">
        <v>42773.910534641203</v>
      </c>
      <c r="B382" t="s">
        <v>241</v>
      </c>
      <c r="C382">
        <v>1</v>
      </c>
      <c r="D382" t="s">
        <v>17</v>
      </c>
      <c r="E382" t="s">
        <v>144</v>
      </c>
      <c r="F382" t="s">
        <v>171</v>
      </c>
      <c r="G382" t="s">
        <v>168</v>
      </c>
      <c r="H382" t="s">
        <v>184</v>
      </c>
      <c r="I382" t="s">
        <v>184</v>
      </c>
      <c r="J382" t="s">
        <v>168</v>
      </c>
      <c r="K382" t="s">
        <v>168</v>
      </c>
      <c r="L382" t="s">
        <v>168</v>
      </c>
      <c r="M382" t="s">
        <v>168</v>
      </c>
      <c r="N382" t="s">
        <v>168</v>
      </c>
      <c r="O382" t="s">
        <v>168</v>
      </c>
      <c r="P382" t="s">
        <v>168</v>
      </c>
      <c r="Q382" t="s">
        <v>170</v>
      </c>
      <c r="R382" t="s">
        <v>168</v>
      </c>
      <c r="S382">
        <v>7.0666599999999997</v>
      </c>
      <c r="T382">
        <v>0</v>
      </c>
    </row>
    <row r="383" spans="1:20">
      <c r="A383" s="245">
        <v>42773.910534641203</v>
      </c>
      <c r="B383" t="s">
        <v>241</v>
      </c>
      <c r="C383">
        <v>1</v>
      </c>
      <c r="D383" t="s">
        <v>17</v>
      </c>
      <c r="E383" t="s">
        <v>144</v>
      </c>
      <c r="F383" t="s">
        <v>171</v>
      </c>
      <c r="G383" t="s">
        <v>168</v>
      </c>
      <c r="H383" t="s">
        <v>184</v>
      </c>
      <c r="I383" t="s">
        <v>184</v>
      </c>
      <c r="J383" t="s">
        <v>168</v>
      </c>
      <c r="K383" t="s">
        <v>168</v>
      </c>
      <c r="L383" t="s">
        <v>168</v>
      </c>
      <c r="M383" t="s">
        <v>168</v>
      </c>
      <c r="N383" t="s">
        <v>170</v>
      </c>
      <c r="O383" t="s">
        <v>168</v>
      </c>
      <c r="P383" t="s">
        <v>168</v>
      </c>
      <c r="Q383" t="s">
        <v>168</v>
      </c>
      <c r="R383" t="s">
        <v>168</v>
      </c>
      <c r="S383">
        <v>1.199999</v>
      </c>
      <c r="T383">
        <v>0</v>
      </c>
    </row>
    <row r="384" spans="1:20">
      <c r="A384" s="245">
        <v>42773.910534641203</v>
      </c>
      <c r="B384" t="s">
        <v>241</v>
      </c>
      <c r="C384">
        <v>1</v>
      </c>
      <c r="D384" t="s">
        <v>17</v>
      </c>
      <c r="E384" t="s">
        <v>144</v>
      </c>
      <c r="F384" t="s">
        <v>171</v>
      </c>
      <c r="G384" t="s">
        <v>168</v>
      </c>
      <c r="H384" t="s">
        <v>184</v>
      </c>
      <c r="I384" t="s">
        <v>184</v>
      </c>
      <c r="J384" t="s">
        <v>168</v>
      </c>
      <c r="K384" t="s">
        <v>168</v>
      </c>
      <c r="L384" t="s">
        <v>168</v>
      </c>
      <c r="M384" t="s">
        <v>170</v>
      </c>
      <c r="N384" t="s">
        <v>168</v>
      </c>
      <c r="O384" t="s">
        <v>168</v>
      </c>
      <c r="P384" t="s">
        <v>168</v>
      </c>
      <c r="Q384" t="s">
        <v>168</v>
      </c>
      <c r="R384" t="s">
        <v>168</v>
      </c>
      <c r="S384">
        <v>4.279998</v>
      </c>
      <c r="T384">
        <v>0</v>
      </c>
    </row>
    <row r="385" spans="1:20">
      <c r="A385" s="245">
        <v>42773.910534641203</v>
      </c>
      <c r="B385" t="s">
        <v>241</v>
      </c>
      <c r="C385">
        <v>1</v>
      </c>
      <c r="D385" t="s">
        <v>17</v>
      </c>
      <c r="E385" t="s">
        <v>144</v>
      </c>
      <c r="F385" t="s">
        <v>171</v>
      </c>
      <c r="G385" t="s">
        <v>168</v>
      </c>
      <c r="H385" t="s">
        <v>184</v>
      </c>
      <c r="I385" t="s">
        <v>184</v>
      </c>
      <c r="J385" t="s">
        <v>168</v>
      </c>
      <c r="K385" t="s">
        <v>168</v>
      </c>
      <c r="L385" t="s">
        <v>168</v>
      </c>
      <c r="M385" t="s">
        <v>170</v>
      </c>
      <c r="N385" t="s">
        <v>168</v>
      </c>
      <c r="O385" t="s">
        <v>168</v>
      </c>
      <c r="P385" t="s">
        <v>168</v>
      </c>
      <c r="Q385" t="s">
        <v>168</v>
      </c>
      <c r="R385" t="s">
        <v>170</v>
      </c>
      <c r="S385">
        <v>0.71333299999999999</v>
      </c>
      <c r="T385">
        <v>0</v>
      </c>
    </row>
    <row r="386" spans="1:20">
      <c r="A386" s="245">
        <v>42773.910534641203</v>
      </c>
      <c r="B386" t="s">
        <v>241</v>
      </c>
      <c r="C386">
        <v>1</v>
      </c>
      <c r="D386" t="s">
        <v>17</v>
      </c>
      <c r="E386" t="s">
        <v>144</v>
      </c>
      <c r="F386" t="s">
        <v>171</v>
      </c>
      <c r="G386" t="s">
        <v>168</v>
      </c>
      <c r="H386" t="s">
        <v>184</v>
      </c>
      <c r="I386" t="s">
        <v>184</v>
      </c>
      <c r="J386" t="s">
        <v>168</v>
      </c>
      <c r="K386" t="s">
        <v>168</v>
      </c>
      <c r="L386" t="s">
        <v>170</v>
      </c>
      <c r="M386" t="s">
        <v>168</v>
      </c>
      <c r="N386" t="s">
        <v>168</v>
      </c>
      <c r="O386" t="s">
        <v>168</v>
      </c>
      <c r="P386" t="s">
        <v>168</v>
      </c>
      <c r="Q386" t="s">
        <v>168</v>
      </c>
      <c r="R386" t="s">
        <v>168</v>
      </c>
      <c r="S386">
        <v>723.59925300001396</v>
      </c>
      <c r="T386">
        <v>0</v>
      </c>
    </row>
    <row r="387" spans="1:20">
      <c r="A387" s="245">
        <v>42773.910534641203</v>
      </c>
      <c r="B387" t="s">
        <v>241</v>
      </c>
      <c r="C387">
        <v>1</v>
      </c>
      <c r="D387" t="s">
        <v>17</v>
      </c>
      <c r="E387" t="s">
        <v>144</v>
      </c>
      <c r="F387" t="s">
        <v>171</v>
      </c>
      <c r="G387" t="s">
        <v>168</v>
      </c>
      <c r="H387" t="s">
        <v>184</v>
      </c>
      <c r="I387" t="s">
        <v>184</v>
      </c>
      <c r="J387" t="s">
        <v>168</v>
      </c>
      <c r="K387" t="s">
        <v>168</v>
      </c>
      <c r="L387" t="s">
        <v>170</v>
      </c>
      <c r="M387" t="s">
        <v>168</v>
      </c>
      <c r="N387" t="s">
        <v>168</v>
      </c>
      <c r="O387" t="s">
        <v>168</v>
      </c>
      <c r="P387" t="s">
        <v>168</v>
      </c>
      <c r="Q387" t="s">
        <v>168</v>
      </c>
      <c r="R387" t="s">
        <v>170</v>
      </c>
      <c r="S387">
        <v>41.4666250000001</v>
      </c>
      <c r="T387">
        <v>0</v>
      </c>
    </row>
    <row r="388" spans="1:20">
      <c r="A388" s="245">
        <v>42773.910534641203</v>
      </c>
      <c r="B388" t="s">
        <v>241</v>
      </c>
      <c r="C388">
        <v>1</v>
      </c>
      <c r="D388" t="s">
        <v>17</v>
      </c>
      <c r="E388" t="s">
        <v>144</v>
      </c>
      <c r="F388" t="s">
        <v>171</v>
      </c>
      <c r="G388" t="s">
        <v>168</v>
      </c>
      <c r="H388" t="s">
        <v>184</v>
      </c>
      <c r="I388" t="s">
        <v>184</v>
      </c>
      <c r="J388" t="s">
        <v>168</v>
      </c>
      <c r="K388" t="s">
        <v>168</v>
      </c>
      <c r="L388" t="s">
        <v>170</v>
      </c>
      <c r="M388" t="s">
        <v>168</v>
      </c>
      <c r="N388" t="s">
        <v>168</v>
      </c>
      <c r="O388" t="s">
        <v>168</v>
      </c>
      <c r="P388" t="s">
        <v>168</v>
      </c>
      <c r="Q388" t="s">
        <v>170</v>
      </c>
      <c r="R388" t="s">
        <v>168</v>
      </c>
      <c r="S388">
        <v>6.8666590000000003</v>
      </c>
      <c r="T388">
        <v>0</v>
      </c>
    </row>
    <row r="389" spans="1:20">
      <c r="A389" s="245">
        <v>42773.910534641203</v>
      </c>
      <c r="B389" t="s">
        <v>241</v>
      </c>
      <c r="C389">
        <v>1</v>
      </c>
      <c r="D389" t="s">
        <v>17</v>
      </c>
      <c r="E389" t="s">
        <v>144</v>
      </c>
      <c r="F389" t="s">
        <v>171</v>
      </c>
      <c r="G389" t="s">
        <v>168</v>
      </c>
      <c r="H389" t="s">
        <v>184</v>
      </c>
      <c r="I389" t="s">
        <v>184</v>
      </c>
      <c r="J389" t="s">
        <v>168</v>
      </c>
      <c r="K389" t="s">
        <v>168</v>
      </c>
      <c r="L389" t="s">
        <v>170</v>
      </c>
      <c r="M389" t="s">
        <v>168</v>
      </c>
      <c r="N389" t="s">
        <v>170</v>
      </c>
      <c r="O389" t="s">
        <v>168</v>
      </c>
      <c r="P389" t="s">
        <v>168</v>
      </c>
      <c r="Q389" t="s">
        <v>168</v>
      </c>
      <c r="R389" t="s">
        <v>168</v>
      </c>
      <c r="S389">
        <v>0.33333299999999999</v>
      </c>
      <c r="T389">
        <v>0</v>
      </c>
    </row>
    <row r="390" spans="1:20">
      <c r="A390" s="245">
        <v>42773.910534641203</v>
      </c>
      <c r="B390" t="s">
        <v>241</v>
      </c>
      <c r="C390">
        <v>1</v>
      </c>
      <c r="D390" t="s">
        <v>17</v>
      </c>
      <c r="E390" t="s">
        <v>144</v>
      </c>
      <c r="F390" t="s">
        <v>171</v>
      </c>
      <c r="G390" t="s">
        <v>168</v>
      </c>
      <c r="H390" t="s">
        <v>184</v>
      </c>
      <c r="I390" t="s">
        <v>184</v>
      </c>
      <c r="J390" t="s">
        <v>168</v>
      </c>
      <c r="K390" t="s">
        <v>168</v>
      </c>
      <c r="L390" t="s">
        <v>170</v>
      </c>
      <c r="M390" t="s">
        <v>170</v>
      </c>
      <c r="N390" t="s">
        <v>168</v>
      </c>
      <c r="O390" t="s">
        <v>168</v>
      </c>
      <c r="P390" t="s">
        <v>168</v>
      </c>
      <c r="Q390" t="s">
        <v>168</v>
      </c>
      <c r="R390" t="s">
        <v>168</v>
      </c>
      <c r="S390">
        <v>2.1199979999999998</v>
      </c>
      <c r="T390">
        <v>0</v>
      </c>
    </row>
    <row r="391" spans="1:20">
      <c r="A391" s="245">
        <v>42773.910534641203</v>
      </c>
      <c r="B391" t="s">
        <v>241</v>
      </c>
      <c r="C391">
        <v>1</v>
      </c>
      <c r="D391" t="s">
        <v>17</v>
      </c>
      <c r="E391" t="s">
        <v>144</v>
      </c>
      <c r="F391" t="s">
        <v>171</v>
      </c>
      <c r="G391" t="s">
        <v>168</v>
      </c>
      <c r="H391" t="s">
        <v>184</v>
      </c>
      <c r="I391" t="s">
        <v>184</v>
      </c>
      <c r="J391" t="s">
        <v>168</v>
      </c>
      <c r="K391" t="s">
        <v>168</v>
      </c>
      <c r="L391" t="s">
        <v>170</v>
      </c>
      <c r="M391" t="s">
        <v>170</v>
      </c>
      <c r="N391" t="s">
        <v>168</v>
      </c>
      <c r="O391" t="s">
        <v>168</v>
      </c>
      <c r="P391" t="s">
        <v>168</v>
      </c>
      <c r="Q391" t="s">
        <v>168</v>
      </c>
      <c r="R391" t="s">
        <v>170</v>
      </c>
      <c r="S391">
        <v>0.35333300000000001</v>
      </c>
      <c r="T391">
        <v>0</v>
      </c>
    </row>
    <row r="392" spans="1:20">
      <c r="A392" s="245">
        <v>42773.910534641203</v>
      </c>
      <c r="B392" t="s">
        <v>241</v>
      </c>
      <c r="C392">
        <v>1</v>
      </c>
      <c r="D392" t="s">
        <v>17</v>
      </c>
      <c r="E392" t="s">
        <v>144</v>
      </c>
      <c r="F392" t="s">
        <v>171</v>
      </c>
      <c r="G392" t="s">
        <v>168</v>
      </c>
      <c r="H392" t="s">
        <v>184</v>
      </c>
      <c r="I392" t="s">
        <v>184</v>
      </c>
      <c r="J392" t="s">
        <v>170</v>
      </c>
      <c r="K392" t="s">
        <v>168</v>
      </c>
      <c r="L392" t="s">
        <v>168</v>
      </c>
      <c r="M392" t="s">
        <v>168</v>
      </c>
      <c r="N392" t="s">
        <v>168</v>
      </c>
      <c r="O392" t="s">
        <v>168</v>
      </c>
      <c r="P392" t="s">
        <v>168</v>
      </c>
      <c r="Q392" t="s">
        <v>168</v>
      </c>
      <c r="R392" t="s">
        <v>168</v>
      </c>
      <c r="S392">
        <v>75.1998329999997</v>
      </c>
      <c r="T392">
        <v>0</v>
      </c>
    </row>
    <row r="393" spans="1:20">
      <c r="A393" s="245">
        <v>42773.910534641203</v>
      </c>
      <c r="B393" t="s">
        <v>241</v>
      </c>
      <c r="C393">
        <v>1</v>
      </c>
      <c r="D393" t="s">
        <v>17</v>
      </c>
      <c r="E393" t="s">
        <v>144</v>
      </c>
      <c r="F393" t="s">
        <v>171</v>
      </c>
      <c r="G393" t="s">
        <v>168</v>
      </c>
      <c r="H393" t="s">
        <v>184</v>
      </c>
      <c r="I393" t="s">
        <v>184</v>
      </c>
      <c r="J393" t="s">
        <v>170</v>
      </c>
      <c r="K393" t="s">
        <v>168</v>
      </c>
      <c r="L393" t="s">
        <v>168</v>
      </c>
      <c r="M393" t="s">
        <v>168</v>
      </c>
      <c r="N393" t="s">
        <v>168</v>
      </c>
      <c r="O393" t="s">
        <v>168</v>
      </c>
      <c r="P393" t="s">
        <v>168</v>
      </c>
      <c r="Q393" t="s">
        <v>168</v>
      </c>
      <c r="R393" t="s">
        <v>170</v>
      </c>
      <c r="S393">
        <v>0.33333299999999999</v>
      </c>
      <c r="T393">
        <v>0</v>
      </c>
    </row>
    <row r="394" spans="1:20">
      <c r="A394" s="245">
        <v>42773.910534641203</v>
      </c>
      <c r="B394" t="s">
        <v>241</v>
      </c>
      <c r="C394">
        <v>1</v>
      </c>
      <c r="D394" t="s">
        <v>17</v>
      </c>
      <c r="E394" t="s">
        <v>144</v>
      </c>
      <c r="F394" t="s">
        <v>171</v>
      </c>
      <c r="G394" t="s">
        <v>168</v>
      </c>
      <c r="H394" t="s">
        <v>184</v>
      </c>
      <c r="I394" t="s">
        <v>184</v>
      </c>
      <c r="J394" t="s">
        <v>170</v>
      </c>
      <c r="K394" t="s">
        <v>168</v>
      </c>
      <c r="L394" t="s">
        <v>168</v>
      </c>
      <c r="M394" t="s">
        <v>168</v>
      </c>
      <c r="N394" t="s">
        <v>168</v>
      </c>
      <c r="O394" t="s">
        <v>168</v>
      </c>
      <c r="P394" t="s">
        <v>168</v>
      </c>
      <c r="Q394" t="s">
        <v>170</v>
      </c>
      <c r="R394" t="s">
        <v>168</v>
      </c>
      <c r="S394">
        <v>2.6666620000000001</v>
      </c>
      <c r="T394">
        <v>0</v>
      </c>
    </row>
    <row r="395" spans="1:20">
      <c r="A395" s="245">
        <v>42773.910534641203</v>
      </c>
      <c r="B395" t="s">
        <v>241</v>
      </c>
      <c r="C395">
        <v>1</v>
      </c>
      <c r="D395" t="s">
        <v>17</v>
      </c>
      <c r="E395" t="s">
        <v>144</v>
      </c>
      <c r="F395" t="s">
        <v>171</v>
      </c>
      <c r="G395" t="s">
        <v>168</v>
      </c>
      <c r="H395" t="s">
        <v>184</v>
      </c>
      <c r="I395" t="s">
        <v>184</v>
      </c>
      <c r="J395" t="s">
        <v>170</v>
      </c>
      <c r="K395" t="s">
        <v>168</v>
      </c>
      <c r="L395" t="s">
        <v>170</v>
      </c>
      <c r="M395" t="s">
        <v>168</v>
      </c>
      <c r="N395" t="s">
        <v>168</v>
      </c>
      <c r="O395" t="s">
        <v>168</v>
      </c>
      <c r="P395" t="s">
        <v>168</v>
      </c>
      <c r="Q395" t="s">
        <v>168</v>
      </c>
      <c r="R395" t="s">
        <v>168</v>
      </c>
      <c r="S395">
        <v>25.333307999999999</v>
      </c>
      <c r="T395">
        <v>0</v>
      </c>
    </row>
    <row r="396" spans="1:20">
      <c r="A396" s="245">
        <v>42773.910534641203</v>
      </c>
      <c r="B396" t="s">
        <v>241</v>
      </c>
      <c r="C396">
        <v>1</v>
      </c>
      <c r="D396" t="s">
        <v>17</v>
      </c>
      <c r="E396" t="s">
        <v>144</v>
      </c>
      <c r="F396" t="s">
        <v>171</v>
      </c>
      <c r="G396" t="s">
        <v>168</v>
      </c>
      <c r="H396" t="s">
        <v>184</v>
      </c>
      <c r="I396" t="s">
        <v>184</v>
      </c>
      <c r="J396" t="s">
        <v>170</v>
      </c>
      <c r="K396" t="s">
        <v>168</v>
      </c>
      <c r="L396" t="s">
        <v>170</v>
      </c>
      <c r="M396" t="s">
        <v>168</v>
      </c>
      <c r="N396" t="s">
        <v>168</v>
      </c>
      <c r="O396" t="s">
        <v>168</v>
      </c>
      <c r="P396" t="s">
        <v>168</v>
      </c>
      <c r="Q396" t="s">
        <v>170</v>
      </c>
      <c r="R396" t="s">
        <v>168</v>
      </c>
      <c r="S396">
        <v>0.33333299999999999</v>
      </c>
      <c r="T396">
        <v>0</v>
      </c>
    </row>
    <row r="397" spans="1:20">
      <c r="A397" s="245">
        <v>42773.910534641203</v>
      </c>
      <c r="B397" t="s">
        <v>241</v>
      </c>
      <c r="C397">
        <v>1</v>
      </c>
      <c r="D397" t="s">
        <v>17</v>
      </c>
      <c r="E397" t="s">
        <v>144</v>
      </c>
      <c r="F397" t="s">
        <v>169</v>
      </c>
      <c r="G397" t="s">
        <v>168</v>
      </c>
      <c r="H397" t="s">
        <v>184</v>
      </c>
      <c r="I397" t="s">
        <v>184</v>
      </c>
      <c r="J397" t="s">
        <v>168</v>
      </c>
      <c r="K397" t="s">
        <v>168</v>
      </c>
      <c r="L397" t="s">
        <v>168</v>
      </c>
      <c r="M397" t="s">
        <v>168</v>
      </c>
      <c r="N397" t="s">
        <v>168</v>
      </c>
      <c r="O397" t="s">
        <v>168</v>
      </c>
      <c r="P397" t="s">
        <v>168</v>
      </c>
      <c r="Q397" t="s">
        <v>168</v>
      </c>
      <c r="R397" t="s">
        <v>168</v>
      </c>
      <c r="S397">
        <v>21.346566999999901</v>
      </c>
      <c r="T397">
        <v>0</v>
      </c>
    </row>
    <row r="398" spans="1:20">
      <c r="A398" s="245">
        <v>42773.910534641203</v>
      </c>
      <c r="B398" t="s">
        <v>241</v>
      </c>
      <c r="C398">
        <v>1</v>
      </c>
      <c r="D398" t="s">
        <v>17</v>
      </c>
      <c r="E398" t="s">
        <v>144</v>
      </c>
      <c r="F398" t="s">
        <v>169</v>
      </c>
      <c r="G398" t="s">
        <v>168</v>
      </c>
      <c r="H398" t="s">
        <v>184</v>
      </c>
      <c r="I398" t="s">
        <v>184</v>
      </c>
      <c r="J398" t="s">
        <v>168</v>
      </c>
      <c r="K398" t="s">
        <v>168</v>
      </c>
      <c r="L398" t="s">
        <v>168</v>
      </c>
      <c r="M398" t="s">
        <v>168</v>
      </c>
      <c r="N398" t="s">
        <v>170</v>
      </c>
      <c r="O398" t="s">
        <v>168</v>
      </c>
      <c r="P398" t="s">
        <v>168</v>
      </c>
      <c r="Q398" t="s">
        <v>168</v>
      </c>
      <c r="R398" t="s">
        <v>168</v>
      </c>
      <c r="S398">
        <v>2.6665999999999999E-2</v>
      </c>
      <c r="T398">
        <v>0</v>
      </c>
    </row>
    <row r="399" spans="1:20">
      <c r="A399" s="245">
        <v>42773.910534641203</v>
      </c>
      <c r="B399" t="s">
        <v>241</v>
      </c>
      <c r="C399">
        <v>1</v>
      </c>
      <c r="D399" t="s">
        <v>17</v>
      </c>
      <c r="E399" t="s">
        <v>144</v>
      </c>
      <c r="F399" t="s">
        <v>169</v>
      </c>
      <c r="G399" t="s">
        <v>168</v>
      </c>
      <c r="H399" t="s">
        <v>184</v>
      </c>
      <c r="I399" t="s">
        <v>184</v>
      </c>
      <c r="J399" t="s">
        <v>168</v>
      </c>
      <c r="K399" t="s">
        <v>168</v>
      </c>
      <c r="L399" t="s">
        <v>170</v>
      </c>
      <c r="M399" t="s">
        <v>168</v>
      </c>
      <c r="N399" t="s">
        <v>168</v>
      </c>
      <c r="O399" t="s">
        <v>168</v>
      </c>
      <c r="P399" t="s">
        <v>168</v>
      </c>
      <c r="Q399" t="s">
        <v>168</v>
      </c>
      <c r="R399" t="s">
        <v>168</v>
      </c>
      <c r="S399">
        <v>17.306649</v>
      </c>
      <c r="T399">
        <v>0</v>
      </c>
    </row>
    <row r="400" spans="1:20">
      <c r="A400" s="245">
        <v>42773.910534641203</v>
      </c>
      <c r="B400" t="s">
        <v>241</v>
      </c>
      <c r="C400">
        <v>1</v>
      </c>
      <c r="D400" t="s">
        <v>17</v>
      </c>
      <c r="E400" t="s">
        <v>144</v>
      </c>
      <c r="F400" t="s">
        <v>169</v>
      </c>
      <c r="G400" t="s">
        <v>168</v>
      </c>
      <c r="H400" t="s">
        <v>184</v>
      </c>
      <c r="I400" t="s">
        <v>184</v>
      </c>
      <c r="J400" t="s">
        <v>168</v>
      </c>
      <c r="K400" t="s">
        <v>168</v>
      </c>
      <c r="L400" t="s">
        <v>170</v>
      </c>
      <c r="M400" t="s">
        <v>168</v>
      </c>
      <c r="N400" t="s">
        <v>168</v>
      </c>
      <c r="O400" t="s">
        <v>168</v>
      </c>
      <c r="P400" t="s">
        <v>168</v>
      </c>
      <c r="Q400" t="s">
        <v>170</v>
      </c>
      <c r="R400" t="s">
        <v>168</v>
      </c>
      <c r="S400">
        <v>0.4</v>
      </c>
      <c r="T400">
        <v>0</v>
      </c>
    </row>
    <row r="401" spans="1:20">
      <c r="A401" s="245">
        <v>42773.910534641203</v>
      </c>
      <c r="B401" t="s">
        <v>241</v>
      </c>
      <c r="C401">
        <v>1</v>
      </c>
      <c r="D401" t="s">
        <v>17</v>
      </c>
      <c r="E401" t="s">
        <v>172</v>
      </c>
      <c r="F401" t="s">
        <v>167</v>
      </c>
      <c r="G401" t="s">
        <v>168</v>
      </c>
      <c r="H401" t="s">
        <v>184</v>
      </c>
      <c r="I401" t="s">
        <v>184</v>
      </c>
      <c r="J401" t="s">
        <v>168</v>
      </c>
      <c r="K401" t="s">
        <v>168</v>
      </c>
      <c r="L401" t="s">
        <v>168</v>
      </c>
      <c r="M401" t="s">
        <v>168</v>
      </c>
      <c r="N401" t="s">
        <v>170</v>
      </c>
      <c r="O401" t="s">
        <v>170</v>
      </c>
      <c r="P401" t="s">
        <v>168</v>
      </c>
      <c r="Q401" t="s">
        <v>168</v>
      </c>
      <c r="R401" t="s">
        <v>168</v>
      </c>
      <c r="S401">
        <v>13.599987</v>
      </c>
      <c r="T401">
        <v>0</v>
      </c>
    </row>
    <row r="402" spans="1:20">
      <c r="A402" s="245">
        <v>42773.910534641203</v>
      </c>
      <c r="B402" t="s">
        <v>241</v>
      </c>
      <c r="C402">
        <v>1</v>
      </c>
      <c r="D402" t="s">
        <v>17</v>
      </c>
      <c r="E402" t="s">
        <v>172</v>
      </c>
      <c r="F402" t="s">
        <v>167</v>
      </c>
      <c r="G402" t="s">
        <v>168</v>
      </c>
      <c r="H402" t="s">
        <v>184</v>
      </c>
      <c r="I402" t="s">
        <v>184</v>
      </c>
      <c r="J402" t="s">
        <v>168</v>
      </c>
      <c r="K402" t="s">
        <v>168</v>
      </c>
      <c r="L402" t="s">
        <v>170</v>
      </c>
      <c r="M402" t="s">
        <v>168</v>
      </c>
      <c r="N402" t="s">
        <v>170</v>
      </c>
      <c r="O402" t="s">
        <v>170</v>
      </c>
      <c r="P402" t="s">
        <v>168</v>
      </c>
      <c r="Q402" t="s">
        <v>168</v>
      </c>
      <c r="R402" t="s">
        <v>168</v>
      </c>
      <c r="S402">
        <v>4.9999950000000002</v>
      </c>
      <c r="T402">
        <v>0</v>
      </c>
    </row>
    <row r="403" spans="1:20">
      <c r="A403" s="245">
        <v>42773.910534641203</v>
      </c>
      <c r="B403" t="s">
        <v>241</v>
      </c>
      <c r="C403">
        <v>1</v>
      </c>
      <c r="D403" t="s">
        <v>17</v>
      </c>
      <c r="E403" t="s">
        <v>172</v>
      </c>
      <c r="F403" t="s">
        <v>171</v>
      </c>
      <c r="G403" t="s">
        <v>168</v>
      </c>
      <c r="H403" t="s">
        <v>184</v>
      </c>
      <c r="I403" t="s">
        <v>184</v>
      </c>
      <c r="J403" t="s">
        <v>168</v>
      </c>
      <c r="K403" t="s">
        <v>168</v>
      </c>
      <c r="L403" t="s">
        <v>168</v>
      </c>
      <c r="M403" t="s">
        <v>168</v>
      </c>
      <c r="N403" t="s">
        <v>168</v>
      </c>
      <c r="O403" t="s">
        <v>168</v>
      </c>
      <c r="P403" t="s">
        <v>168</v>
      </c>
      <c r="Q403" t="s">
        <v>168</v>
      </c>
      <c r="R403" t="s">
        <v>168</v>
      </c>
      <c r="S403">
        <v>476.99937199999101</v>
      </c>
      <c r="T403">
        <v>0</v>
      </c>
    </row>
    <row r="404" spans="1:20">
      <c r="A404" s="245">
        <v>42773.910534641203</v>
      </c>
      <c r="B404" t="s">
        <v>241</v>
      </c>
      <c r="C404">
        <v>1</v>
      </c>
      <c r="D404" t="s">
        <v>17</v>
      </c>
      <c r="E404" t="s">
        <v>172</v>
      </c>
      <c r="F404" t="s">
        <v>171</v>
      </c>
      <c r="G404" t="s">
        <v>168</v>
      </c>
      <c r="H404" t="s">
        <v>184</v>
      </c>
      <c r="I404" t="s">
        <v>184</v>
      </c>
      <c r="J404" t="s">
        <v>168</v>
      </c>
      <c r="K404" t="s">
        <v>168</v>
      </c>
      <c r="L404" t="s">
        <v>168</v>
      </c>
      <c r="M404" t="s">
        <v>168</v>
      </c>
      <c r="N404" t="s">
        <v>168</v>
      </c>
      <c r="O404" t="s">
        <v>168</v>
      </c>
      <c r="P404" t="s">
        <v>168</v>
      </c>
      <c r="Q404" t="s">
        <v>168</v>
      </c>
      <c r="R404" t="s">
        <v>170</v>
      </c>
      <c r="S404">
        <v>39.333234000000097</v>
      </c>
      <c r="T404">
        <v>0</v>
      </c>
    </row>
    <row r="405" spans="1:20">
      <c r="A405" s="245">
        <v>42773.910534641203</v>
      </c>
      <c r="B405" t="s">
        <v>241</v>
      </c>
      <c r="C405">
        <v>1</v>
      </c>
      <c r="D405" t="s">
        <v>17</v>
      </c>
      <c r="E405" t="s">
        <v>172</v>
      </c>
      <c r="F405" t="s">
        <v>171</v>
      </c>
      <c r="G405" t="s">
        <v>168</v>
      </c>
      <c r="H405" t="s">
        <v>184</v>
      </c>
      <c r="I405" t="s">
        <v>184</v>
      </c>
      <c r="J405" t="s">
        <v>168</v>
      </c>
      <c r="K405" t="s">
        <v>168</v>
      </c>
      <c r="L405" t="s">
        <v>168</v>
      </c>
      <c r="M405" t="s">
        <v>168</v>
      </c>
      <c r="N405" t="s">
        <v>168</v>
      </c>
      <c r="O405" t="s">
        <v>168</v>
      </c>
      <c r="P405" t="s">
        <v>168</v>
      </c>
      <c r="Q405" t="s">
        <v>170</v>
      </c>
      <c r="R405" t="s">
        <v>168</v>
      </c>
      <c r="S405">
        <v>6.5333240000000004</v>
      </c>
      <c r="T405">
        <v>0</v>
      </c>
    </row>
    <row r="406" spans="1:20">
      <c r="A406" s="245">
        <v>42773.910534641203</v>
      </c>
      <c r="B406" t="s">
        <v>241</v>
      </c>
      <c r="C406">
        <v>1</v>
      </c>
      <c r="D406" t="s">
        <v>17</v>
      </c>
      <c r="E406" t="s">
        <v>172</v>
      </c>
      <c r="F406" t="s">
        <v>171</v>
      </c>
      <c r="G406" t="s">
        <v>168</v>
      </c>
      <c r="H406" t="s">
        <v>184</v>
      </c>
      <c r="I406" t="s">
        <v>184</v>
      </c>
      <c r="J406" t="s">
        <v>168</v>
      </c>
      <c r="K406" t="s">
        <v>168</v>
      </c>
      <c r="L406" t="s">
        <v>168</v>
      </c>
      <c r="M406" t="s">
        <v>168</v>
      </c>
      <c r="N406" t="s">
        <v>170</v>
      </c>
      <c r="O406" t="s">
        <v>168</v>
      </c>
      <c r="P406" t="s">
        <v>168</v>
      </c>
      <c r="Q406" t="s">
        <v>168</v>
      </c>
      <c r="R406" t="s">
        <v>168</v>
      </c>
      <c r="S406">
        <v>0.33333299999999999</v>
      </c>
      <c r="T406">
        <v>0</v>
      </c>
    </row>
    <row r="407" spans="1:20">
      <c r="A407" s="245">
        <v>42773.910534641203</v>
      </c>
      <c r="B407" t="s">
        <v>241</v>
      </c>
      <c r="C407">
        <v>1</v>
      </c>
      <c r="D407" t="s">
        <v>17</v>
      </c>
      <c r="E407" t="s">
        <v>172</v>
      </c>
      <c r="F407" t="s">
        <v>171</v>
      </c>
      <c r="G407" t="s">
        <v>168</v>
      </c>
      <c r="H407" t="s">
        <v>184</v>
      </c>
      <c r="I407" t="s">
        <v>184</v>
      </c>
      <c r="J407" t="s">
        <v>168</v>
      </c>
      <c r="K407" t="s">
        <v>168</v>
      </c>
      <c r="L407" t="s">
        <v>168</v>
      </c>
      <c r="M407" t="s">
        <v>170</v>
      </c>
      <c r="N407" t="s">
        <v>168</v>
      </c>
      <c r="O407" t="s">
        <v>168</v>
      </c>
      <c r="P407" t="s">
        <v>168</v>
      </c>
      <c r="Q407" t="s">
        <v>168</v>
      </c>
      <c r="R407" t="s">
        <v>168</v>
      </c>
      <c r="S407">
        <v>4.2866660000000003</v>
      </c>
      <c r="T407">
        <v>0</v>
      </c>
    </row>
    <row r="408" spans="1:20">
      <c r="A408" s="245">
        <v>42773.910534641203</v>
      </c>
      <c r="B408" t="s">
        <v>241</v>
      </c>
      <c r="C408">
        <v>1</v>
      </c>
      <c r="D408" t="s">
        <v>17</v>
      </c>
      <c r="E408" t="s">
        <v>172</v>
      </c>
      <c r="F408" t="s">
        <v>171</v>
      </c>
      <c r="G408" t="s">
        <v>168</v>
      </c>
      <c r="H408" t="s">
        <v>184</v>
      </c>
      <c r="I408" t="s">
        <v>184</v>
      </c>
      <c r="J408" t="s">
        <v>168</v>
      </c>
      <c r="K408" t="s">
        <v>168</v>
      </c>
      <c r="L408" t="s">
        <v>168</v>
      </c>
      <c r="M408" t="s">
        <v>170</v>
      </c>
      <c r="N408" t="s">
        <v>168</v>
      </c>
      <c r="O408" t="s">
        <v>168</v>
      </c>
      <c r="P408" t="s">
        <v>168</v>
      </c>
      <c r="Q408" t="s">
        <v>168</v>
      </c>
      <c r="R408" t="s">
        <v>170</v>
      </c>
      <c r="S408">
        <v>0.48</v>
      </c>
      <c r="T408">
        <v>0</v>
      </c>
    </row>
    <row r="409" spans="1:20">
      <c r="A409" s="245">
        <v>42773.910534641203</v>
      </c>
      <c r="B409" t="s">
        <v>241</v>
      </c>
      <c r="C409">
        <v>1</v>
      </c>
      <c r="D409" t="s">
        <v>17</v>
      </c>
      <c r="E409" t="s">
        <v>172</v>
      </c>
      <c r="F409" t="s">
        <v>171</v>
      </c>
      <c r="G409" t="s">
        <v>168</v>
      </c>
      <c r="H409" t="s">
        <v>184</v>
      </c>
      <c r="I409" t="s">
        <v>184</v>
      </c>
      <c r="J409" t="s">
        <v>168</v>
      </c>
      <c r="K409" t="s">
        <v>168</v>
      </c>
      <c r="L409" t="s">
        <v>170</v>
      </c>
      <c r="M409" t="s">
        <v>168</v>
      </c>
      <c r="N409" t="s">
        <v>168</v>
      </c>
      <c r="O409" t="s">
        <v>168</v>
      </c>
      <c r="P409" t="s">
        <v>168</v>
      </c>
      <c r="Q409" t="s">
        <v>168</v>
      </c>
      <c r="R409" t="s">
        <v>168</v>
      </c>
      <c r="S409">
        <v>113.533237</v>
      </c>
      <c r="T409">
        <v>0</v>
      </c>
    </row>
    <row r="410" spans="1:20">
      <c r="A410" s="245">
        <v>42773.910534641203</v>
      </c>
      <c r="B410" t="s">
        <v>241</v>
      </c>
      <c r="C410">
        <v>1</v>
      </c>
      <c r="D410" t="s">
        <v>17</v>
      </c>
      <c r="E410" t="s">
        <v>172</v>
      </c>
      <c r="F410" t="s">
        <v>171</v>
      </c>
      <c r="G410" t="s">
        <v>168</v>
      </c>
      <c r="H410" t="s">
        <v>184</v>
      </c>
      <c r="I410" t="s">
        <v>184</v>
      </c>
      <c r="J410" t="s">
        <v>168</v>
      </c>
      <c r="K410" t="s">
        <v>168</v>
      </c>
      <c r="L410" t="s">
        <v>170</v>
      </c>
      <c r="M410" t="s">
        <v>168</v>
      </c>
      <c r="N410" t="s">
        <v>168</v>
      </c>
      <c r="O410" t="s">
        <v>168</v>
      </c>
      <c r="P410" t="s">
        <v>168</v>
      </c>
      <c r="Q410" t="s">
        <v>168</v>
      </c>
      <c r="R410" t="s">
        <v>170</v>
      </c>
      <c r="S410">
        <v>11.599988</v>
      </c>
      <c r="T410">
        <v>0</v>
      </c>
    </row>
    <row r="411" spans="1:20">
      <c r="A411" s="245">
        <v>42773.910534641203</v>
      </c>
      <c r="B411" t="s">
        <v>241</v>
      </c>
      <c r="C411">
        <v>1</v>
      </c>
      <c r="D411" t="s">
        <v>17</v>
      </c>
      <c r="E411" t="s">
        <v>172</v>
      </c>
      <c r="F411" t="s">
        <v>171</v>
      </c>
      <c r="G411" t="s">
        <v>168</v>
      </c>
      <c r="H411" t="s">
        <v>184</v>
      </c>
      <c r="I411" t="s">
        <v>184</v>
      </c>
      <c r="J411" t="s">
        <v>168</v>
      </c>
      <c r="K411" t="s">
        <v>168</v>
      </c>
      <c r="L411" t="s">
        <v>170</v>
      </c>
      <c r="M411" t="s">
        <v>168</v>
      </c>
      <c r="N411" t="s">
        <v>168</v>
      </c>
      <c r="O411" t="s">
        <v>168</v>
      </c>
      <c r="P411" t="s">
        <v>168</v>
      </c>
      <c r="Q411" t="s">
        <v>170</v>
      </c>
      <c r="R411" t="s">
        <v>168</v>
      </c>
      <c r="S411">
        <v>1.333332</v>
      </c>
      <c r="T411">
        <v>0</v>
      </c>
    </row>
    <row r="412" spans="1:20">
      <c r="A412" s="245">
        <v>42773.910534641203</v>
      </c>
      <c r="B412" t="s">
        <v>241</v>
      </c>
      <c r="C412">
        <v>1</v>
      </c>
      <c r="D412" t="s">
        <v>17</v>
      </c>
      <c r="E412" t="s">
        <v>172</v>
      </c>
      <c r="F412" t="s">
        <v>171</v>
      </c>
      <c r="G412" t="s">
        <v>168</v>
      </c>
      <c r="H412" t="s">
        <v>184</v>
      </c>
      <c r="I412" t="s">
        <v>184</v>
      </c>
      <c r="J412" t="s">
        <v>168</v>
      </c>
      <c r="K412" t="s">
        <v>168</v>
      </c>
      <c r="L412" t="s">
        <v>170</v>
      </c>
      <c r="M412" t="s">
        <v>168</v>
      </c>
      <c r="N412" t="s">
        <v>170</v>
      </c>
      <c r="O412" t="s">
        <v>168</v>
      </c>
      <c r="P412" t="s">
        <v>168</v>
      </c>
      <c r="Q412" t="s">
        <v>168</v>
      </c>
      <c r="R412" t="s">
        <v>168</v>
      </c>
      <c r="S412">
        <v>0.33333299999999999</v>
      </c>
      <c r="T412">
        <v>0</v>
      </c>
    </row>
    <row r="413" spans="1:20">
      <c r="A413" s="245">
        <v>42773.910534641203</v>
      </c>
      <c r="B413" t="s">
        <v>241</v>
      </c>
      <c r="C413">
        <v>1</v>
      </c>
      <c r="D413" t="s">
        <v>17</v>
      </c>
      <c r="E413" t="s">
        <v>172</v>
      </c>
      <c r="F413" t="s">
        <v>171</v>
      </c>
      <c r="G413" t="s">
        <v>168</v>
      </c>
      <c r="H413" t="s">
        <v>184</v>
      </c>
      <c r="I413" t="s">
        <v>184</v>
      </c>
      <c r="J413" t="s">
        <v>168</v>
      </c>
      <c r="K413" t="s">
        <v>168</v>
      </c>
      <c r="L413" t="s">
        <v>170</v>
      </c>
      <c r="M413" t="s">
        <v>170</v>
      </c>
      <c r="N413" t="s">
        <v>168</v>
      </c>
      <c r="O413" t="s">
        <v>168</v>
      </c>
      <c r="P413" t="s">
        <v>168</v>
      </c>
      <c r="Q413" t="s">
        <v>168</v>
      </c>
      <c r="R413" t="s">
        <v>168</v>
      </c>
      <c r="S413">
        <v>3.5199959999999999</v>
      </c>
      <c r="T413">
        <v>0</v>
      </c>
    </row>
    <row r="414" spans="1:20">
      <c r="A414" s="245">
        <v>42773.910534641203</v>
      </c>
      <c r="B414" t="s">
        <v>241</v>
      </c>
      <c r="C414">
        <v>1</v>
      </c>
      <c r="D414" t="s">
        <v>17</v>
      </c>
      <c r="E414" t="s">
        <v>172</v>
      </c>
      <c r="F414" t="s">
        <v>171</v>
      </c>
      <c r="G414" t="s">
        <v>168</v>
      </c>
      <c r="H414" t="s">
        <v>184</v>
      </c>
      <c r="I414" t="s">
        <v>184</v>
      </c>
      <c r="J414" t="s">
        <v>168</v>
      </c>
      <c r="K414" t="s">
        <v>168</v>
      </c>
      <c r="L414" t="s">
        <v>170</v>
      </c>
      <c r="M414" t="s">
        <v>170</v>
      </c>
      <c r="N414" t="s">
        <v>168</v>
      </c>
      <c r="O414" t="s">
        <v>168</v>
      </c>
      <c r="P414" t="s">
        <v>168</v>
      </c>
      <c r="Q414" t="s">
        <v>168</v>
      </c>
      <c r="R414" t="s">
        <v>170</v>
      </c>
      <c r="S414">
        <v>0.58666600000000002</v>
      </c>
      <c r="T414">
        <v>0</v>
      </c>
    </row>
    <row r="415" spans="1:20">
      <c r="A415" s="245">
        <v>42773.910534641203</v>
      </c>
      <c r="B415" t="s">
        <v>241</v>
      </c>
      <c r="C415">
        <v>1</v>
      </c>
      <c r="D415" t="s">
        <v>17</v>
      </c>
      <c r="E415" t="s">
        <v>172</v>
      </c>
      <c r="F415" t="s">
        <v>171</v>
      </c>
      <c r="G415" t="s">
        <v>168</v>
      </c>
      <c r="H415" t="s">
        <v>184</v>
      </c>
      <c r="I415" t="s">
        <v>184</v>
      </c>
      <c r="J415" t="s">
        <v>170</v>
      </c>
      <c r="K415" t="s">
        <v>168</v>
      </c>
      <c r="L415" t="s">
        <v>168</v>
      </c>
      <c r="M415" t="s">
        <v>168</v>
      </c>
      <c r="N415" t="s">
        <v>168</v>
      </c>
      <c r="O415" t="s">
        <v>168</v>
      </c>
      <c r="P415" t="s">
        <v>168</v>
      </c>
      <c r="Q415" t="s">
        <v>168</v>
      </c>
      <c r="R415" t="s">
        <v>168</v>
      </c>
      <c r="S415">
        <v>71.999793999999795</v>
      </c>
      <c r="T415">
        <v>0</v>
      </c>
    </row>
    <row r="416" spans="1:20">
      <c r="A416" s="245">
        <v>42773.910534641203</v>
      </c>
      <c r="B416" t="s">
        <v>241</v>
      </c>
      <c r="C416">
        <v>1</v>
      </c>
      <c r="D416" t="s">
        <v>17</v>
      </c>
      <c r="E416" t="s">
        <v>172</v>
      </c>
      <c r="F416" t="s">
        <v>171</v>
      </c>
      <c r="G416" t="s">
        <v>168</v>
      </c>
      <c r="H416" t="s">
        <v>184</v>
      </c>
      <c r="I416" t="s">
        <v>184</v>
      </c>
      <c r="J416" t="s">
        <v>170</v>
      </c>
      <c r="K416" t="s">
        <v>168</v>
      </c>
      <c r="L416" t="s">
        <v>168</v>
      </c>
      <c r="M416" t="s">
        <v>168</v>
      </c>
      <c r="N416" t="s">
        <v>168</v>
      </c>
      <c r="O416" t="s">
        <v>168</v>
      </c>
      <c r="P416" t="s">
        <v>168</v>
      </c>
      <c r="Q416" t="s">
        <v>168</v>
      </c>
      <c r="R416" t="s">
        <v>170</v>
      </c>
      <c r="S416">
        <v>0.73333199999999998</v>
      </c>
      <c r="T416">
        <v>0</v>
      </c>
    </row>
    <row r="417" spans="1:20">
      <c r="A417" s="245">
        <v>42773.910534641203</v>
      </c>
      <c r="B417" t="s">
        <v>241</v>
      </c>
      <c r="C417">
        <v>1</v>
      </c>
      <c r="D417" t="s">
        <v>17</v>
      </c>
      <c r="E417" t="s">
        <v>172</v>
      </c>
      <c r="F417" t="s">
        <v>171</v>
      </c>
      <c r="G417" t="s">
        <v>168</v>
      </c>
      <c r="H417" t="s">
        <v>184</v>
      </c>
      <c r="I417" t="s">
        <v>184</v>
      </c>
      <c r="J417" t="s">
        <v>170</v>
      </c>
      <c r="K417" t="s">
        <v>168</v>
      </c>
      <c r="L417" t="s">
        <v>168</v>
      </c>
      <c r="M417" t="s">
        <v>168</v>
      </c>
      <c r="N417" t="s">
        <v>168</v>
      </c>
      <c r="O417" t="s">
        <v>168</v>
      </c>
      <c r="P417" t="s">
        <v>168</v>
      </c>
      <c r="Q417" t="s">
        <v>170</v>
      </c>
      <c r="R417" t="s">
        <v>168</v>
      </c>
      <c r="S417">
        <v>1.1999960000000001</v>
      </c>
      <c r="T417">
        <v>0</v>
      </c>
    </row>
    <row r="418" spans="1:20">
      <c r="A418" s="245">
        <v>42773.910534641203</v>
      </c>
      <c r="B418" t="s">
        <v>241</v>
      </c>
      <c r="C418">
        <v>1</v>
      </c>
      <c r="D418" t="s">
        <v>17</v>
      </c>
      <c r="E418" t="s">
        <v>172</v>
      </c>
      <c r="F418" t="s">
        <v>171</v>
      </c>
      <c r="G418" t="s">
        <v>168</v>
      </c>
      <c r="H418" t="s">
        <v>184</v>
      </c>
      <c r="I418" t="s">
        <v>184</v>
      </c>
      <c r="J418" t="s">
        <v>170</v>
      </c>
      <c r="K418" t="s">
        <v>168</v>
      </c>
      <c r="L418" t="s">
        <v>170</v>
      </c>
      <c r="M418" t="s">
        <v>168</v>
      </c>
      <c r="N418" t="s">
        <v>168</v>
      </c>
      <c r="O418" t="s">
        <v>168</v>
      </c>
      <c r="P418" t="s">
        <v>168</v>
      </c>
      <c r="Q418" t="s">
        <v>168</v>
      </c>
      <c r="R418" t="s">
        <v>168</v>
      </c>
      <c r="S418">
        <v>54.333279000000097</v>
      </c>
      <c r="T418">
        <v>0</v>
      </c>
    </row>
    <row r="419" spans="1:20">
      <c r="A419" s="245">
        <v>42773.910534641203</v>
      </c>
      <c r="B419" t="s">
        <v>241</v>
      </c>
      <c r="C419">
        <v>1</v>
      </c>
      <c r="D419" t="s">
        <v>17</v>
      </c>
      <c r="E419" t="s">
        <v>172</v>
      </c>
      <c r="F419" t="s">
        <v>171</v>
      </c>
      <c r="G419" t="s">
        <v>168</v>
      </c>
      <c r="H419" t="s">
        <v>184</v>
      </c>
      <c r="I419" t="s">
        <v>184</v>
      </c>
      <c r="J419" t="s">
        <v>170</v>
      </c>
      <c r="K419" t="s">
        <v>168</v>
      </c>
      <c r="L419" t="s">
        <v>170</v>
      </c>
      <c r="M419" t="s">
        <v>168</v>
      </c>
      <c r="N419" t="s">
        <v>168</v>
      </c>
      <c r="O419" t="s">
        <v>168</v>
      </c>
      <c r="P419" t="s">
        <v>168</v>
      </c>
      <c r="Q419" t="s">
        <v>170</v>
      </c>
      <c r="R419" t="s">
        <v>168</v>
      </c>
      <c r="S419">
        <v>0.33333299999999999</v>
      </c>
      <c r="T419">
        <v>0</v>
      </c>
    </row>
    <row r="420" spans="1:20">
      <c r="A420" s="245">
        <v>42773.910534641203</v>
      </c>
      <c r="B420" t="s">
        <v>241</v>
      </c>
      <c r="C420">
        <v>1</v>
      </c>
      <c r="D420" t="s">
        <v>17</v>
      </c>
      <c r="E420" t="s">
        <v>172</v>
      </c>
      <c r="F420" t="s">
        <v>169</v>
      </c>
      <c r="G420" t="s">
        <v>168</v>
      </c>
      <c r="H420" t="s">
        <v>184</v>
      </c>
      <c r="I420" t="s">
        <v>184</v>
      </c>
      <c r="J420" t="s">
        <v>168</v>
      </c>
      <c r="K420" t="s">
        <v>168</v>
      </c>
      <c r="L420" t="s">
        <v>168</v>
      </c>
      <c r="M420" t="s">
        <v>168</v>
      </c>
      <c r="N420" t="s">
        <v>168</v>
      </c>
      <c r="O420" t="s">
        <v>168</v>
      </c>
      <c r="P420" t="s">
        <v>168</v>
      </c>
      <c r="Q420" t="s">
        <v>168</v>
      </c>
      <c r="R420" t="s">
        <v>168</v>
      </c>
      <c r="S420">
        <v>0.13333200000000001</v>
      </c>
      <c r="T420">
        <v>0</v>
      </c>
    </row>
    <row r="421" spans="1:20">
      <c r="A421" s="245">
        <v>42773.910534641203</v>
      </c>
      <c r="B421" t="s">
        <v>241</v>
      </c>
      <c r="C421">
        <v>1</v>
      </c>
      <c r="D421" t="s">
        <v>16</v>
      </c>
      <c r="E421" t="s">
        <v>16</v>
      </c>
      <c r="F421" t="s">
        <v>167</v>
      </c>
      <c r="G421" t="s">
        <v>168</v>
      </c>
      <c r="H421" t="s">
        <v>184</v>
      </c>
      <c r="I421" t="s">
        <v>184</v>
      </c>
      <c r="J421" t="s">
        <v>168</v>
      </c>
      <c r="K421" t="s">
        <v>168</v>
      </c>
      <c r="L421" t="s">
        <v>168</v>
      </c>
      <c r="M421" t="s">
        <v>168</v>
      </c>
      <c r="N421" t="s">
        <v>168</v>
      </c>
      <c r="O421" t="s">
        <v>168</v>
      </c>
      <c r="P421" t="s">
        <v>168</v>
      </c>
      <c r="Q421" t="s">
        <v>168</v>
      </c>
      <c r="R421" t="s">
        <v>168</v>
      </c>
      <c r="S421">
        <v>27.213308000000001</v>
      </c>
      <c r="T421">
        <v>0</v>
      </c>
    </row>
    <row r="422" spans="1:20">
      <c r="A422" s="245">
        <v>42773.910534641203</v>
      </c>
      <c r="B422" t="s">
        <v>241</v>
      </c>
      <c r="C422">
        <v>1</v>
      </c>
      <c r="D422" t="s">
        <v>16</v>
      </c>
      <c r="E422" t="s">
        <v>16</v>
      </c>
      <c r="F422" t="s">
        <v>167</v>
      </c>
      <c r="G422" t="s">
        <v>168</v>
      </c>
      <c r="H422" t="s">
        <v>184</v>
      </c>
      <c r="I422" t="s">
        <v>184</v>
      </c>
      <c r="J422" t="s">
        <v>168</v>
      </c>
      <c r="K422" t="s">
        <v>168</v>
      </c>
      <c r="L422" t="s">
        <v>168</v>
      </c>
      <c r="M422" t="s">
        <v>168</v>
      </c>
      <c r="N422" t="s">
        <v>168</v>
      </c>
      <c r="O422" t="s">
        <v>168</v>
      </c>
      <c r="P422" t="s">
        <v>168</v>
      </c>
      <c r="Q422" t="s">
        <v>170</v>
      </c>
      <c r="R422" t="s">
        <v>168</v>
      </c>
      <c r="S422">
        <v>2.1066639999999999</v>
      </c>
      <c r="T422">
        <v>0</v>
      </c>
    </row>
    <row r="423" spans="1:20">
      <c r="A423" s="245">
        <v>42773.910534641203</v>
      </c>
      <c r="B423" t="s">
        <v>241</v>
      </c>
      <c r="C423">
        <v>1</v>
      </c>
      <c r="D423" t="s">
        <v>16</v>
      </c>
      <c r="E423" t="s">
        <v>16</v>
      </c>
      <c r="F423" t="s">
        <v>171</v>
      </c>
      <c r="G423" t="s">
        <v>168</v>
      </c>
      <c r="H423" t="s">
        <v>184</v>
      </c>
      <c r="I423" t="s">
        <v>184</v>
      </c>
      <c r="J423" t="s">
        <v>168</v>
      </c>
      <c r="K423" t="s">
        <v>168</v>
      </c>
      <c r="L423" t="s">
        <v>168</v>
      </c>
      <c r="M423" t="s">
        <v>168</v>
      </c>
      <c r="N423" t="s">
        <v>168</v>
      </c>
      <c r="O423" t="s">
        <v>168</v>
      </c>
      <c r="P423" t="s">
        <v>168</v>
      </c>
      <c r="Q423" t="s">
        <v>168</v>
      </c>
      <c r="R423" t="s">
        <v>168</v>
      </c>
      <c r="S423">
        <v>499.83917199998899</v>
      </c>
      <c r="T423">
        <v>0</v>
      </c>
    </row>
    <row r="424" spans="1:20">
      <c r="A424" s="245">
        <v>42773.910534641203</v>
      </c>
      <c r="B424" t="s">
        <v>241</v>
      </c>
      <c r="C424">
        <v>1</v>
      </c>
      <c r="D424" t="s">
        <v>16</v>
      </c>
      <c r="E424" t="s">
        <v>16</v>
      </c>
      <c r="F424" t="s">
        <v>171</v>
      </c>
      <c r="G424" t="s">
        <v>168</v>
      </c>
      <c r="H424" t="s">
        <v>184</v>
      </c>
      <c r="I424" t="s">
        <v>184</v>
      </c>
      <c r="J424" t="s">
        <v>168</v>
      </c>
      <c r="K424" t="s">
        <v>168</v>
      </c>
      <c r="L424" t="s">
        <v>168</v>
      </c>
      <c r="M424" t="s">
        <v>168</v>
      </c>
      <c r="N424" t="s">
        <v>168</v>
      </c>
      <c r="O424" t="s">
        <v>168</v>
      </c>
      <c r="P424" t="s">
        <v>168</v>
      </c>
      <c r="Q424" t="s">
        <v>168</v>
      </c>
      <c r="R424" t="s">
        <v>170</v>
      </c>
      <c r="S424">
        <v>64.153241000000094</v>
      </c>
      <c r="T424">
        <v>0</v>
      </c>
    </row>
    <row r="425" spans="1:20">
      <c r="A425" s="245">
        <v>42773.910534641203</v>
      </c>
      <c r="B425" t="s">
        <v>241</v>
      </c>
      <c r="C425">
        <v>1</v>
      </c>
      <c r="D425" t="s">
        <v>16</v>
      </c>
      <c r="E425" t="s">
        <v>16</v>
      </c>
      <c r="F425" t="s">
        <v>171</v>
      </c>
      <c r="G425" t="s">
        <v>168</v>
      </c>
      <c r="H425" t="s">
        <v>184</v>
      </c>
      <c r="I425" t="s">
        <v>184</v>
      </c>
      <c r="J425" t="s">
        <v>168</v>
      </c>
      <c r="K425" t="s">
        <v>168</v>
      </c>
      <c r="L425" t="s">
        <v>168</v>
      </c>
      <c r="M425" t="s">
        <v>168</v>
      </c>
      <c r="N425" t="s">
        <v>168</v>
      </c>
      <c r="O425" t="s">
        <v>168</v>
      </c>
      <c r="P425" t="s">
        <v>168</v>
      </c>
      <c r="Q425" t="s">
        <v>170</v>
      </c>
      <c r="R425" t="s">
        <v>168</v>
      </c>
      <c r="S425">
        <v>9.0999879999999997</v>
      </c>
      <c r="T425">
        <v>0</v>
      </c>
    </row>
    <row r="426" spans="1:20">
      <c r="A426" s="245">
        <v>42773.910534641203</v>
      </c>
      <c r="B426" t="s">
        <v>241</v>
      </c>
      <c r="C426">
        <v>1</v>
      </c>
      <c r="D426" t="s">
        <v>16</v>
      </c>
      <c r="E426" t="s">
        <v>16</v>
      </c>
      <c r="F426" t="s">
        <v>171</v>
      </c>
      <c r="G426" t="s">
        <v>168</v>
      </c>
      <c r="H426" t="s">
        <v>184</v>
      </c>
      <c r="I426" t="s">
        <v>184</v>
      </c>
      <c r="J426" t="s">
        <v>168</v>
      </c>
      <c r="K426" t="s">
        <v>168</v>
      </c>
      <c r="L426" t="s">
        <v>168</v>
      </c>
      <c r="M426" t="s">
        <v>168</v>
      </c>
      <c r="N426" t="s">
        <v>170</v>
      </c>
      <c r="O426" t="s">
        <v>168</v>
      </c>
      <c r="P426" t="s">
        <v>168</v>
      </c>
      <c r="Q426" t="s">
        <v>168</v>
      </c>
      <c r="R426" t="s">
        <v>168</v>
      </c>
      <c r="S426">
        <v>4.7999960000000002</v>
      </c>
      <c r="T426">
        <v>0</v>
      </c>
    </row>
    <row r="427" spans="1:20">
      <c r="A427" s="245">
        <v>42773.910534641203</v>
      </c>
      <c r="B427" t="s">
        <v>241</v>
      </c>
      <c r="C427">
        <v>1</v>
      </c>
      <c r="D427" t="s">
        <v>16</v>
      </c>
      <c r="E427" t="s">
        <v>16</v>
      </c>
      <c r="F427" t="s">
        <v>171</v>
      </c>
      <c r="G427" t="s">
        <v>168</v>
      </c>
      <c r="H427" t="s">
        <v>184</v>
      </c>
      <c r="I427" t="s">
        <v>184</v>
      </c>
      <c r="J427" t="s">
        <v>168</v>
      </c>
      <c r="K427" t="s">
        <v>168</v>
      </c>
      <c r="L427" t="s">
        <v>168</v>
      </c>
      <c r="M427" t="s">
        <v>170</v>
      </c>
      <c r="N427" t="s">
        <v>168</v>
      </c>
      <c r="O427" t="s">
        <v>168</v>
      </c>
      <c r="P427" t="s">
        <v>168</v>
      </c>
      <c r="Q427" t="s">
        <v>168</v>
      </c>
      <c r="R427" t="s">
        <v>168</v>
      </c>
      <c r="S427">
        <v>77.739936000000199</v>
      </c>
      <c r="T427">
        <v>0</v>
      </c>
    </row>
    <row r="428" spans="1:20">
      <c r="A428" s="245">
        <v>42773.910534641203</v>
      </c>
      <c r="B428" t="s">
        <v>241</v>
      </c>
      <c r="C428">
        <v>1</v>
      </c>
      <c r="D428" t="s">
        <v>16</v>
      </c>
      <c r="E428" t="s">
        <v>16</v>
      </c>
      <c r="F428" t="s">
        <v>171</v>
      </c>
      <c r="G428" t="s">
        <v>168</v>
      </c>
      <c r="H428" t="s">
        <v>184</v>
      </c>
      <c r="I428" t="s">
        <v>184</v>
      </c>
      <c r="J428" t="s">
        <v>168</v>
      </c>
      <c r="K428" t="s">
        <v>168</v>
      </c>
      <c r="L428" t="s">
        <v>168</v>
      </c>
      <c r="M428" t="s">
        <v>170</v>
      </c>
      <c r="N428" t="s">
        <v>168</v>
      </c>
      <c r="O428" t="s">
        <v>168</v>
      </c>
      <c r="P428" t="s">
        <v>168</v>
      </c>
      <c r="Q428" t="s">
        <v>168</v>
      </c>
      <c r="R428" t="s">
        <v>170</v>
      </c>
      <c r="S428">
        <v>9.8399920000000005</v>
      </c>
      <c r="T428">
        <v>0</v>
      </c>
    </row>
    <row r="429" spans="1:20">
      <c r="A429" s="245">
        <v>42773.910534641203</v>
      </c>
      <c r="B429" t="s">
        <v>241</v>
      </c>
      <c r="C429">
        <v>1</v>
      </c>
      <c r="D429" t="s">
        <v>16</v>
      </c>
      <c r="E429" t="s">
        <v>16</v>
      </c>
      <c r="F429" t="s">
        <v>171</v>
      </c>
      <c r="G429" t="s">
        <v>168</v>
      </c>
      <c r="H429" t="s">
        <v>184</v>
      </c>
      <c r="I429" t="s">
        <v>184</v>
      </c>
      <c r="J429" t="s">
        <v>168</v>
      </c>
      <c r="K429" t="s">
        <v>168</v>
      </c>
      <c r="L429" t="s">
        <v>168</v>
      </c>
      <c r="M429" t="s">
        <v>170</v>
      </c>
      <c r="N429" t="s">
        <v>168</v>
      </c>
      <c r="O429" t="s">
        <v>168</v>
      </c>
      <c r="P429" t="s">
        <v>168</v>
      </c>
      <c r="Q429" t="s">
        <v>170</v>
      </c>
      <c r="R429" t="s">
        <v>168</v>
      </c>
      <c r="S429">
        <v>1.8666640000000001</v>
      </c>
      <c r="T429">
        <v>0</v>
      </c>
    </row>
    <row r="430" spans="1:20">
      <c r="A430" s="245">
        <v>42773.910534641203</v>
      </c>
      <c r="B430" t="s">
        <v>241</v>
      </c>
      <c r="C430">
        <v>1</v>
      </c>
      <c r="D430" t="s">
        <v>16</v>
      </c>
      <c r="E430" t="s">
        <v>16</v>
      </c>
      <c r="F430" t="s">
        <v>171</v>
      </c>
      <c r="G430" t="s">
        <v>168</v>
      </c>
      <c r="H430" t="s">
        <v>184</v>
      </c>
      <c r="I430" t="s">
        <v>184</v>
      </c>
      <c r="J430" t="s">
        <v>168</v>
      </c>
      <c r="K430" t="s">
        <v>168</v>
      </c>
      <c r="L430" t="s">
        <v>170</v>
      </c>
      <c r="M430" t="s">
        <v>168</v>
      </c>
      <c r="N430" t="s">
        <v>168</v>
      </c>
      <c r="O430" t="s">
        <v>168</v>
      </c>
      <c r="P430" t="s">
        <v>168</v>
      </c>
      <c r="Q430" t="s">
        <v>168</v>
      </c>
      <c r="R430" t="s">
        <v>168</v>
      </c>
      <c r="S430">
        <v>166.86649200000099</v>
      </c>
      <c r="T430">
        <v>0</v>
      </c>
    </row>
    <row r="431" spans="1:20">
      <c r="A431" s="245">
        <v>42773.910534641203</v>
      </c>
      <c r="B431" t="s">
        <v>241</v>
      </c>
      <c r="C431">
        <v>1</v>
      </c>
      <c r="D431" t="s">
        <v>16</v>
      </c>
      <c r="E431" t="s">
        <v>16</v>
      </c>
      <c r="F431" t="s">
        <v>171</v>
      </c>
      <c r="G431" t="s">
        <v>168</v>
      </c>
      <c r="H431" t="s">
        <v>184</v>
      </c>
      <c r="I431" t="s">
        <v>184</v>
      </c>
      <c r="J431" t="s">
        <v>168</v>
      </c>
      <c r="K431" t="s">
        <v>168</v>
      </c>
      <c r="L431" t="s">
        <v>170</v>
      </c>
      <c r="M431" t="s">
        <v>168</v>
      </c>
      <c r="N431" t="s">
        <v>168</v>
      </c>
      <c r="O431" t="s">
        <v>168</v>
      </c>
      <c r="P431" t="s">
        <v>168</v>
      </c>
      <c r="Q431" t="s">
        <v>168</v>
      </c>
      <c r="R431" t="s">
        <v>170</v>
      </c>
      <c r="S431">
        <v>12.53332</v>
      </c>
      <c r="T431">
        <v>0</v>
      </c>
    </row>
    <row r="432" spans="1:20">
      <c r="A432" s="245">
        <v>42773.910534641203</v>
      </c>
      <c r="B432" t="s">
        <v>241</v>
      </c>
      <c r="C432">
        <v>1</v>
      </c>
      <c r="D432" t="s">
        <v>16</v>
      </c>
      <c r="E432" t="s">
        <v>16</v>
      </c>
      <c r="F432" t="s">
        <v>171</v>
      </c>
      <c r="G432" t="s">
        <v>168</v>
      </c>
      <c r="H432" t="s">
        <v>184</v>
      </c>
      <c r="I432" t="s">
        <v>184</v>
      </c>
      <c r="J432" t="s">
        <v>168</v>
      </c>
      <c r="K432" t="s">
        <v>168</v>
      </c>
      <c r="L432" t="s">
        <v>170</v>
      </c>
      <c r="M432" t="s">
        <v>168</v>
      </c>
      <c r="N432" t="s">
        <v>168</v>
      </c>
      <c r="O432" t="s">
        <v>168</v>
      </c>
      <c r="P432" t="s">
        <v>168</v>
      </c>
      <c r="Q432" t="s">
        <v>170</v>
      </c>
      <c r="R432" t="s">
        <v>168</v>
      </c>
      <c r="S432">
        <v>1.93333</v>
      </c>
      <c r="T432">
        <v>0</v>
      </c>
    </row>
    <row r="433" spans="1:20">
      <c r="A433" s="245">
        <v>42773.910534641203</v>
      </c>
      <c r="B433" t="s">
        <v>241</v>
      </c>
      <c r="C433">
        <v>1</v>
      </c>
      <c r="D433" t="s">
        <v>16</v>
      </c>
      <c r="E433" t="s">
        <v>16</v>
      </c>
      <c r="F433" t="s">
        <v>171</v>
      </c>
      <c r="G433" t="s">
        <v>168</v>
      </c>
      <c r="H433" t="s">
        <v>184</v>
      </c>
      <c r="I433" t="s">
        <v>184</v>
      </c>
      <c r="J433" t="s">
        <v>168</v>
      </c>
      <c r="K433" t="s">
        <v>168</v>
      </c>
      <c r="L433" t="s">
        <v>170</v>
      </c>
      <c r="M433" t="s">
        <v>168</v>
      </c>
      <c r="N433" t="s">
        <v>170</v>
      </c>
      <c r="O433" t="s">
        <v>168</v>
      </c>
      <c r="P433" t="s">
        <v>168</v>
      </c>
      <c r="Q433" t="s">
        <v>168</v>
      </c>
      <c r="R433" t="s">
        <v>168</v>
      </c>
      <c r="S433">
        <v>0.33333299999999999</v>
      </c>
      <c r="T433">
        <v>0</v>
      </c>
    </row>
    <row r="434" spans="1:20">
      <c r="A434" s="245">
        <v>42773.910534641203</v>
      </c>
      <c r="B434" t="s">
        <v>241</v>
      </c>
      <c r="C434">
        <v>1</v>
      </c>
      <c r="D434" t="s">
        <v>16</v>
      </c>
      <c r="E434" t="s">
        <v>16</v>
      </c>
      <c r="F434" t="s">
        <v>171</v>
      </c>
      <c r="G434" t="s">
        <v>168</v>
      </c>
      <c r="H434" t="s">
        <v>184</v>
      </c>
      <c r="I434" t="s">
        <v>184</v>
      </c>
      <c r="J434" t="s">
        <v>170</v>
      </c>
      <c r="K434" t="s">
        <v>168</v>
      </c>
      <c r="L434" t="s">
        <v>168</v>
      </c>
      <c r="M434" t="s">
        <v>168</v>
      </c>
      <c r="N434" t="s">
        <v>168</v>
      </c>
      <c r="O434" t="s">
        <v>168</v>
      </c>
      <c r="P434" t="s">
        <v>168</v>
      </c>
      <c r="Q434" t="s">
        <v>168</v>
      </c>
      <c r="R434" t="s">
        <v>168</v>
      </c>
      <c r="S434">
        <v>305.77957799999803</v>
      </c>
      <c r="T434">
        <v>0</v>
      </c>
    </row>
    <row r="435" spans="1:20">
      <c r="A435" s="245">
        <v>42773.910534641203</v>
      </c>
      <c r="B435" t="s">
        <v>241</v>
      </c>
      <c r="C435">
        <v>1</v>
      </c>
      <c r="D435" t="s">
        <v>16</v>
      </c>
      <c r="E435" t="s">
        <v>16</v>
      </c>
      <c r="F435" t="s">
        <v>171</v>
      </c>
      <c r="G435" t="s">
        <v>168</v>
      </c>
      <c r="H435" t="s">
        <v>184</v>
      </c>
      <c r="I435" t="s">
        <v>184</v>
      </c>
      <c r="J435" t="s">
        <v>170</v>
      </c>
      <c r="K435" t="s">
        <v>168</v>
      </c>
      <c r="L435" t="s">
        <v>168</v>
      </c>
      <c r="M435" t="s">
        <v>168</v>
      </c>
      <c r="N435" t="s">
        <v>168</v>
      </c>
      <c r="O435" t="s">
        <v>168</v>
      </c>
      <c r="P435" t="s">
        <v>168</v>
      </c>
      <c r="Q435" t="s">
        <v>168</v>
      </c>
      <c r="R435" t="s">
        <v>170</v>
      </c>
      <c r="S435">
        <v>2.253323</v>
      </c>
      <c r="T435">
        <v>0</v>
      </c>
    </row>
    <row r="436" spans="1:20">
      <c r="A436" s="245">
        <v>42773.910534641203</v>
      </c>
      <c r="B436" t="s">
        <v>241</v>
      </c>
      <c r="C436">
        <v>1</v>
      </c>
      <c r="D436" t="s">
        <v>16</v>
      </c>
      <c r="E436" t="s">
        <v>16</v>
      </c>
      <c r="F436" t="s">
        <v>171</v>
      </c>
      <c r="G436" t="s">
        <v>168</v>
      </c>
      <c r="H436" t="s">
        <v>184</v>
      </c>
      <c r="I436" t="s">
        <v>184</v>
      </c>
      <c r="J436" t="s">
        <v>170</v>
      </c>
      <c r="K436" t="s">
        <v>168</v>
      </c>
      <c r="L436" t="s">
        <v>168</v>
      </c>
      <c r="M436" t="s">
        <v>168</v>
      </c>
      <c r="N436" t="s">
        <v>168</v>
      </c>
      <c r="O436" t="s">
        <v>168</v>
      </c>
      <c r="P436" t="s">
        <v>168</v>
      </c>
      <c r="Q436" t="s">
        <v>170</v>
      </c>
      <c r="R436" t="s">
        <v>168</v>
      </c>
      <c r="S436">
        <v>3.9999920000000002</v>
      </c>
      <c r="T436">
        <v>0</v>
      </c>
    </row>
    <row r="437" spans="1:20">
      <c r="A437" s="245">
        <v>42773.910534641203</v>
      </c>
      <c r="B437" t="s">
        <v>241</v>
      </c>
      <c r="C437">
        <v>1</v>
      </c>
      <c r="D437" t="s">
        <v>16</v>
      </c>
      <c r="E437" t="s">
        <v>16</v>
      </c>
      <c r="F437" t="s">
        <v>171</v>
      </c>
      <c r="G437" t="s">
        <v>168</v>
      </c>
      <c r="H437" t="s">
        <v>184</v>
      </c>
      <c r="I437" t="s">
        <v>184</v>
      </c>
      <c r="J437" t="s">
        <v>170</v>
      </c>
      <c r="K437" t="s">
        <v>168</v>
      </c>
      <c r="L437" t="s">
        <v>168</v>
      </c>
      <c r="M437" t="s">
        <v>168</v>
      </c>
      <c r="N437" t="s">
        <v>170</v>
      </c>
      <c r="O437" t="s">
        <v>168</v>
      </c>
      <c r="P437" t="s">
        <v>168</v>
      </c>
      <c r="Q437" t="s">
        <v>168</v>
      </c>
      <c r="R437" t="s">
        <v>168</v>
      </c>
      <c r="S437">
        <v>0.79999900000000002</v>
      </c>
      <c r="T437">
        <v>0</v>
      </c>
    </row>
    <row r="438" spans="1:20">
      <c r="A438" s="245">
        <v>42773.910534641203</v>
      </c>
      <c r="B438" t="s">
        <v>241</v>
      </c>
      <c r="C438">
        <v>1</v>
      </c>
      <c r="D438" t="s">
        <v>16</v>
      </c>
      <c r="E438" t="s">
        <v>16</v>
      </c>
      <c r="F438" t="s">
        <v>171</v>
      </c>
      <c r="G438" t="s">
        <v>168</v>
      </c>
      <c r="H438" t="s">
        <v>184</v>
      </c>
      <c r="I438" t="s">
        <v>184</v>
      </c>
      <c r="J438" t="s">
        <v>170</v>
      </c>
      <c r="K438" t="s">
        <v>168</v>
      </c>
      <c r="L438" t="s">
        <v>170</v>
      </c>
      <c r="M438" t="s">
        <v>168</v>
      </c>
      <c r="N438" t="s">
        <v>168</v>
      </c>
      <c r="O438" t="s">
        <v>168</v>
      </c>
      <c r="P438" t="s">
        <v>168</v>
      </c>
      <c r="Q438" t="s">
        <v>168</v>
      </c>
      <c r="R438" t="s">
        <v>168</v>
      </c>
      <c r="S438">
        <v>88.086529999999996</v>
      </c>
      <c r="T438">
        <v>0</v>
      </c>
    </row>
    <row r="439" spans="1:20">
      <c r="A439" s="245">
        <v>42773.910534641203</v>
      </c>
      <c r="B439" t="s">
        <v>241</v>
      </c>
      <c r="C439">
        <v>1</v>
      </c>
      <c r="D439" t="s">
        <v>16</v>
      </c>
      <c r="E439" t="s">
        <v>16</v>
      </c>
      <c r="F439" t="s">
        <v>171</v>
      </c>
      <c r="G439" t="s">
        <v>168</v>
      </c>
      <c r="H439" t="s">
        <v>184</v>
      </c>
      <c r="I439" t="s">
        <v>184</v>
      </c>
      <c r="J439" t="s">
        <v>170</v>
      </c>
      <c r="K439" t="s">
        <v>168</v>
      </c>
      <c r="L439" t="s">
        <v>170</v>
      </c>
      <c r="M439" t="s">
        <v>168</v>
      </c>
      <c r="N439" t="s">
        <v>168</v>
      </c>
      <c r="O439" t="s">
        <v>168</v>
      </c>
      <c r="P439" t="s">
        <v>168</v>
      </c>
      <c r="Q439" t="s">
        <v>168</v>
      </c>
      <c r="R439" t="s">
        <v>170</v>
      </c>
      <c r="S439">
        <v>0.73333300000000001</v>
      </c>
      <c r="T439">
        <v>0</v>
      </c>
    </row>
    <row r="440" spans="1:20">
      <c r="A440" s="245">
        <v>42773.910534641203</v>
      </c>
      <c r="B440" t="s">
        <v>241</v>
      </c>
      <c r="C440">
        <v>1</v>
      </c>
      <c r="D440" t="s">
        <v>16</v>
      </c>
      <c r="E440" t="s">
        <v>16</v>
      </c>
      <c r="F440" t="s">
        <v>171</v>
      </c>
      <c r="G440" t="s">
        <v>168</v>
      </c>
      <c r="H440" t="s">
        <v>184</v>
      </c>
      <c r="I440" t="s">
        <v>184</v>
      </c>
      <c r="J440" t="s">
        <v>170</v>
      </c>
      <c r="K440" t="s">
        <v>168</v>
      </c>
      <c r="L440" t="s">
        <v>170</v>
      </c>
      <c r="M440" t="s">
        <v>168</v>
      </c>
      <c r="N440" t="s">
        <v>168</v>
      </c>
      <c r="O440" t="s">
        <v>168</v>
      </c>
      <c r="P440" t="s">
        <v>168</v>
      </c>
      <c r="Q440" t="s">
        <v>170</v>
      </c>
      <c r="R440" t="s">
        <v>168</v>
      </c>
      <c r="S440">
        <v>0.72</v>
      </c>
      <c r="T440">
        <v>0</v>
      </c>
    </row>
    <row r="441" spans="1:20">
      <c r="A441" s="245">
        <v>42773.910534641203</v>
      </c>
      <c r="B441" t="s">
        <v>241</v>
      </c>
      <c r="C441">
        <v>1</v>
      </c>
      <c r="D441" t="s">
        <v>16</v>
      </c>
      <c r="E441" t="s">
        <v>16</v>
      </c>
      <c r="F441" t="s">
        <v>171</v>
      </c>
      <c r="G441" t="s">
        <v>170</v>
      </c>
      <c r="H441" t="s">
        <v>184</v>
      </c>
      <c r="I441" t="s">
        <v>184</v>
      </c>
      <c r="J441" t="s">
        <v>168</v>
      </c>
      <c r="K441" t="s">
        <v>168</v>
      </c>
      <c r="L441" t="s">
        <v>168</v>
      </c>
      <c r="M441" t="s">
        <v>168</v>
      </c>
      <c r="N441" t="s">
        <v>168</v>
      </c>
      <c r="O441" t="s">
        <v>168</v>
      </c>
      <c r="P441" t="s">
        <v>168</v>
      </c>
      <c r="Q441" t="s">
        <v>168</v>
      </c>
      <c r="R441" t="s">
        <v>168</v>
      </c>
      <c r="S441">
        <v>146.29996299999999</v>
      </c>
      <c r="T441">
        <v>0</v>
      </c>
    </row>
    <row r="442" spans="1:20">
      <c r="A442" s="245">
        <v>42773.910534641203</v>
      </c>
      <c r="B442" t="s">
        <v>241</v>
      </c>
      <c r="C442">
        <v>1</v>
      </c>
      <c r="D442" t="s">
        <v>16</v>
      </c>
      <c r="E442" t="s">
        <v>16</v>
      </c>
      <c r="F442" t="s">
        <v>171</v>
      </c>
      <c r="G442" t="s">
        <v>170</v>
      </c>
      <c r="H442" t="s">
        <v>184</v>
      </c>
      <c r="I442" t="s">
        <v>184</v>
      </c>
      <c r="J442" t="s">
        <v>168</v>
      </c>
      <c r="K442" t="s">
        <v>168</v>
      </c>
      <c r="L442" t="s">
        <v>170</v>
      </c>
      <c r="M442" t="s">
        <v>168</v>
      </c>
      <c r="N442" t="s">
        <v>168</v>
      </c>
      <c r="O442" t="s">
        <v>168</v>
      </c>
      <c r="P442" t="s">
        <v>168</v>
      </c>
      <c r="Q442" t="s">
        <v>168</v>
      </c>
      <c r="R442" t="s">
        <v>168</v>
      </c>
      <c r="S442">
        <v>0.99999899999999997</v>
      </c>
      <c r="T442">
        <v>0</v>
      </c>
    </row>
    <row r="443" spans="1:20">
      <c r="A443" s="245">
        <v>42773.910534641203</v>
      </c>
      <c r="B443" t="s">
        <v>241</v>
      </c>
      <c r="C443">
        <v>1</v>
      </c>
      <c r="D443" t="s">
        <v>16</v>
      </c>
      <c r="E443" t="s">
        <v>16</v>
      </c>
      <c r="F443" t="s">
        <v>169</v>
      </c>
      <c r="G443" t="s">
        <v>168</v>
      </c>
      <c r="H443" t="s">
        <v>184</v>
      </c>
      <c r="I443" t="s">
        <v>184</v>
      </c>
      <c r="J443" t="s">
        <v>168</v>
      </c>
      <c r="K443" t="s">
        <v>168</v>
      </c>
      <c r="L443" t="s">
        <v>168</v>
      </c>
      <c r="M443" t="s">
        <v>168</v>
      </c>
      <c r="N443" t="s">
        <v>168</v>
      </c>
      <c r="O443" t="s">
        <v>168</v>
      </c>
      <c r="P443" t="s">
        <v>168</v>
      </c>
      <c r="Q443" t="s">
        <v>168</v>
      </c>
      <c r="R443" t="s">
        <v>168</v>
      </c>
      <c r="S443">
        <v>6.3666609999999997</v>
      </c>
      <c r="T443">
        <v>0</v>
      </c>
    </row>
    <row r="444" spans="1:20">
      <c r="A444" s="245">
        <v>42773.910534641203</v>
      </c>
      <c r="B444" t="s">
        <v>241</v>
      </c>
      <c r="C444">
        <v>1</v>
      </c>
      <c r="D444" t="s">
        <v>16</v>
      </c>
      <c r="E444" t="s">
        <v>16</v>
      </c>
      <c r="F444" t="s">
        <v>169</v>
      </c>
      <c r="G444" t="s">
        <v>168</v>
      </c>
      <c r="H444" t="s">
        <v>184</v>
      </c>
      <c r="I444" t="s">
        <v>184</v>
      </c>
      <c r="J444" t="s">
        <v>168</v>
      </c>
      <c r="K444" t="s">
        <v>168</v>
      </c>
      <c r="L444" t="s">
        <v>170</v>
      </c>
      <c r="M444" t="s">
        <v>168</v>
      </c>
      <c r="N444" t="s">
        <v>168</v>
      </c>
      <c r="O444" t="s">
        <v>168</v>
      </c>
      <c r="P444" t="s">
        <v>168</v>
      </c>
      <c r="Q444" t="s">
        <v>168</v>
      </c>
      <c r="R444" t="s">
        <v>168</v>
      </c>
      <c r="S444">
        <v>6.2733280000000002</v>
      </c>
      <c r="T444">
        <v>0</v>
      </c>
    </row>
    <row r="445" spans="1:20">
      <c r="A445" s="245">
        <v>42773.910534641203</v>
      </c>
      <c r="B445" t="s">
        <v>241</v>
      </c>
      <c r="C445">
        <v>1</v>
      </c>
      <c r="D445" t="s">
        <v>15</v>
      </c>
      <c r="E445" t="s">
        <v>62</v>
      </c>
      <c r="F445" t="s">
        <v>167</v>
      </c>
      <c r="G445" t="s">
        <v>168</v>
      </c>
      <c r="H445" t="s">
        <v>184</v>
      </c>
      <c r="I445" t="s">
        <v>184</v>
      </c>
      <c r="J445" t="s">
        <v>168</v>
      </c>
      <c r="K445" t="s">
        <v>168</v>
      </c>
      <c r="L445" t="s">
        <v>168</v>
      </c>
      <c r="M445" t="s">
        <v>168</v>
      </c>
      <c r="N445" t="s">
        <v>168</v>
      </c>
      <c r="O445" t="s">
        <v>168</v>
      </c>
      <c r="P445" t="s">
        <v>168</v>
      </c>
      <c r="Q445" t="s">
        <v>168</v>
      </c>
      <c r="R445" t="s">
        <v>168</v>
      </c>
      <c r="S445">
        <v>212.31299700000301</v>
      </c>
      <c r="T445">
        <v>0</v>
      </c>
    </row>
    <row r="446" spans="1:20">
      <c r="A446" s="245">
        <v>42773.910534641203</v>
      </c>
      <c r="B446" t="s">
        <v>241</v>
      </c>
      <c r="C446">
        <v>1</v>
      </c>
      <c r="D446" t="s">
        <v>15</v>
      </c>
      <c r="E446" t="s">
        <v>62</v>
      </c>
      <c r="F446" t="s">
        <v>167</v>
      </c>
      <c r="G446" t="s">
        <v>168</v>
      </c>
      <c r="H446" t="s">
        <v>184</v>
      </c>
      <c r="I446" t="s">
        <v>184</v>
      </c>
      <c r="J446" t="s">
        <v>168</v>
      </c>
      <c r="K446" t="s">
        <v>168</v>
      </c>
      <c r="L446" t="s">
        <v>168</v>
      </c>
      <c r="M446" t="s">
        <v>168</v>
      </c>
      <c r="N446" t="s">
        <v>168</v>
      </c>
      <c r="O446" t="s">
        <v>170</v>
      </c>
      <c r="P446" t="s">
        <v>168</v>
      </c>
      <c r="Q446" t="s">
        <v>168</v>
      </c>
      <c r="R446" t="s">
        <v>168</v>
      </c>
      <c r="S446">
        <v>0.66666599999999998</v>
      </c>
      <c r="T446">
        <v>0</v>
      </c>
    </row>
    <row r="447" spans="1:20">
      <c r="A447" s="245">
        <v>42773.910534641203</v>
      </c>
      <c r="B447" t="s">
        <v>241</v>
      </c>
      <c r="C447">
        <v>1</v>
      </c>
      <c r="D447" t="s">
        <v>15</v>
      </c>
      <c r="E447" t="s">
        <v>62</v>
      </c>
      <c r="F447" t="s">
        <v>167</v>
      </c>
      <c r="G447" t="s">
        <v>168</v>
      </c>
      <c r="H447" t="s">
        <v>184</v>
      </c>
      <c r="I447" t="s">
        <v>184</v>
      </c>
      <c r="J447" t="s">
        <v>168</v>
      </c>
      <c r="K447" t="s">
        <v>168</v>
      </c>
      <c r="L447" t="s">
        <v>168</v>
      </c>
      <c r="M447" t="s">
        <v>168</v>
      </c>
      <c r="N447" t="s">
        <v>170</v>
      </c>
      <c r="O447" t="s">
        <v>168</v>
      </c>
      <c r="P447" t="s">
        <v>168</v>
      </c>
      <c r="Q447" t="s">
        <v>168</v>
      </c>
      <c r="R447" t="s">
        <v>168</v>
      </c>
      <c r="S447">
        <v>22.533315999999999</v>
      </c>
      <c r="T447">
        <v>0</v>
      </c>
    </row>
    <row r="448" spans="1:20">
      <c r="A448" s="245">
        <v>42773.910534641203</v>
      </c>
      <c r="B448" t="s">
        <v>241</v>
      </c>
      <c r="C448">
        <v>1</v>
      </c>
      <c r="D448" t="s">
        <v>15</v>
      </c>
      <c r="E448" t="s">
        <v>62</v>
      </c>
      <c r="F448" t="s">
        <v>167</v>
      </c>
      <c r="G448" t="s">
        <v>168</v>
      </c>
      <c r="H448" t="s">
        <v>184</v>
      </c>
      <c r="I448" t="s">
        <v>184</v>
      </c>
      <c r="J448" t="s">
        <v>168</v>
      </c>
      <c r="K448" t="s">
        <v>168</v>
      </c>
      <c r="L448" t="s">
        <v>168</v>
      </c>
      <c r="M448" t="s">
        <v>168</v>
      </c>
      <c r="N448" t="s">
        <v>170</v>
      </c>
      <c r="O448" t="s">
        <v>170</v>
      </c>
      <c r="P448" t="s">
        <v>168</v>
      </c>
      <c r="Q448" t="s">
        <v>168</v>
      </c>
      <c r="R448" t="s">
        <v>168</v>
      </c>
      <c r="S448">
        <v>369.76624899999598</v>
      </c>
      <c r="T448">
        <v>0</v>
      </c>
    </row>
    <row r="449" spans="1:20">
      <c r="A449" s="245">
        <v>42773.910534641203</v>
      </c>
      <c r="B449" t="s">
        <v>241</v>
      </c>
      <c r="C449">
        <v>1</v>
      </c>
      <c r="D449" t="s">
        <v>15</v>
      </c>
      <c r="E449" t="s">
        <v>62</v>
      </c>
      <c r="F449" t="s">
        <v>167</v>
      </c>
      <c r="G449" t="s">
        <v>168</v>
      </c>
      <c r="H449" t="s">
        <v>184</v>
      </c>
      <c r="I449" t="s">
        <v>184</v>
      </c>
      <c r="J449" t="s">
        <v>168</v>
      </c>
      <c r="K449" t="s">
        <v>168</v>
      </c>
      <c r="L449" t="s">
        <v>170</v>
      </c>
      <c r="M449" t="s">
        <v>168</v>
      </c>
      <c r="N449" t="s">
        <v>168</v>
      </c>
      <c r="O449" t="s">
        <v>168</v>
      </c>
      <c r="P449" t="s">
        <v>168</v>
      </c>
      <c r="Q449" t="s">
        <v>168</v>
      </c>
      <c r="R449" t="s">
        <v>168</v>
      </c>
      <c r="S449">
        <v>42.466624000000103</v>
      </c>
      <c r="T449">
        <v>0</v>
      </c>
    </row>
    <row r="450" spans="1:20">
      <c r="A450" s="245">
        <v>42773.910534641203</v>
      </c>
      <c r="B450" t="s">
        <v>241</v>
      </c>
      <c r="C450">
        <v>1</v>
      </c>
      <c r="D450" t="s">
        <v>15</v>
      </c>
      <c r="E450" t="s">
        <v>62</v>
      </c>
      <c r="F450" t="s">
        <v>167</v>
      </c>
      <c r="G450" t="s">
        <v>168</v>
      </c>
      <c r="H450" t="s">
        <v>184</v>
      </c>
      <c r="I450" t="s">
        <v>184</v>
      </c>
      <c r="J450" t="s">
        <v>168</v>
      </c>
      <c r="K450" t="s">
        <v>168</v>
      </c>
      <c r="L450" t="s">
        <v>170</v>
      </c>
      <c r="M450" t="s">
        <v>168</v>
      </c>
      <c r="N450" t="s">
        <v>170</v>
      </c>
      <c r="O450" t="s">
        <v>168</v>
      </c>
      <c r="P450" t="s">
        <v>168</v>
      </c>
      <c r="Q450" t="s">
        <v>168</v>
      </c>
      <c r="R450" t="s">
        <v>168</v>
      </c>
      <c r="S450">
        <v>32.333300999999999</v>
      </c>
      <c r="T450">
        <v>0</v>
      </c>
    </row>
    <row r="451" spans="1:20">
      <c r="A451" s="245">
        <v>42773.910534641203</v>
      </c>
      <c r="B451" t="s">
        <v>241</v>
      </c>
      <c r="C451">
        <v>1</v>
      </c>
      <c r="D451" t="s">
        <v>15</v>
      </c>
      <c r="E451" t="s">
        <v>62</v>
      </c>
      <c r="F451" t="s">
        <v>167</v>
      </c>
      <c r="G451" t="s">
        <v>168</v>
      </c>
      <c r="H451" t="s">
        <v>184</v>
      </c>
      <c r="I451" t="s">
        <v>184</v>
      </c>
      <c r="J451" t="s">
        <v>168</v>
      </c>
      <c r="K451" t="s">
        <v>168</v>
      </c>
      <c r="L451" t="s">
        <v>170</v>
      </c>
      <c r="M451" t="s">
        <v>168</v>
      </c>
      <c r="N451" t="s">
        <v>170</v>
      </c>
      <c r="O451" t="s">
        <v>170</v>
      </c>
      <c r="P451" t="s">
        <v>168</v>
      </c>
      <c r="Q451" t="s">
        <v>168</v>
      </c>
      <c r="R451" t="s">
        <v>168</v>
      </c>
      <c r="S451">
        <v>130.79986199999999</v>
      </c>
      <c r="T451">
        <v>0</v>
      </c>
    </row>
    <row r="452" spans="1:20">
      <c r="A452" s="245">
        <v>42773.910534641203</v>
      </c>
      <c r="B452" t="s">
        <v>241</v>
      </c>
      <c r="C452">
        <v>1</v>
      </c>
      <c r="D452" t="s">
        <v>15</v>
      </c>
      <c r="E452" t="s">
        <v>62</v>
      </c>
      <c r="F452" t="s">
        <v>171</v>
      </c>
      <c r="G452" t="s">
        <v>168</v>
      </c>
      <c r="H452" t="s">
        <v>184</v>
      </c>
      <c r="I452" t="s">
        <v>184</v>
      </c>
      <c r="J452" t="s">
        <v>168</v>
      </c>
      <c r="K452" t="s">
        <v>168</v>
      </c>
      <c r="L452" t="s">
        <v>168</v>
      </c>
      <c r="M452" t="s">
        <v>168</v>
      </c>
      <c r="N452" t="s">
        <v>168</v>
      </c>
      <c r="O452" t="s">
        <v>168</v>
      </c>
      <c r="P452" t="s">
        <v>168</v>
      </c>
      <c r="Q452" t="s">
        <v>168</v>
      </c>
      <c r="R452" t="s">
        <v>168</v>
      </c>
      <c r="S452">
        <v>742.47917900000505</v>
      </c>
      <c r="T452">
        <v>0</v>
      </c>
    </row>
    <row r="453" spans="1:20">
      <c r="A453" s="245">
        <v>42773.910534641203</v>
      </c>
      <c r="B453" t="s">
        <v>241</v>
      </c>
      <c r="C453">
        <v>1</v>
      </c>
      <c r="D453" t="s">
        <v>15</v>
      </c>
      <c r="E453" t="s">
        <v>62</v>
      </c>
      <c r="F453" t="s">
        <v>171</v>
      </c>
      <c r="G453" t="s">
        <v>168</v>
      </c>
      <c r="H453" t="s">
        <v>184</v>
      </c>
      <c r="I453" t="s">
        <v>184</v>
      </c>
      <c r="J453" t="s">
        <v>168</v>
      </c>
      <c r="K453" t="s">
        <v>168</v>
      </c>
      <c r="L453" t="s">
        <v>168</v>
      </c>
      <c r="M453" t="s">
        <v>168</v>
      </c>
      <c r="N453" t="s">
        <v>168</v>
      </c>
      <c r="O453" t="s">
        <v>168</v>
      </c>
      <c r="P453" t="s">
        <v>168</v>
      </c>
      <c r="Q453" t="s">
        <v>168</v>
      </c>
      <c r="R453" t="s">
        <v>170</v>
      </c>
      <c r="S453">
        <v>53.333278000000099</v>
      </c>
      <c r="T453">
        <v>0</v>
      </c>
    </row>
    <row r="454" spans="1:20">
      <c r="A454" s="245">
        <v>42773.910534641203</v>
      </c>
      <c r="B454" t="s">
        <v>241</v>
      </c>
      <c r="C454">
        <v>1</v>
      </c>
      <c r="D454" t="s">
        <v>15</v>
      </c>
      <c r="E454" t="s">
        <v>62</v>
      </c>
      <c r="F454" t="s">
        <v>171</v>
      </c>
      <c r="G454" t="s">
        <v>168</v>
      </c>
      <c r="H454" t="s">
        <v>184</v>
      </c>
      <c r="I454" t="s">
        <v>184</v>
      </c>
      <c r="J454" t="s">
        <v>168</v>
      </c>
      <c r="K454" t="s">
        <v>168</v>
      </c>
      <c r="L454" t="s">
        <v>168</v>
      </c>
      <c r="M454" t="s">
        <v>168</v>
      </c>
      <c r="N454" t="s">
        <v>168</v>
      </c>
      <c r="O454" t="s">
        <v>168</v>
      </c>
      <c r="P454" t="s">
        <v>168</v>
      </c>
      <c r="Q454" t="s">
        <v>170</v>
      </c>
      <c r="R454" t="s">
        <v>168</v>
      </c>
      <c r="S454">
        <v>5.5333269999999999</v>
      </c>
      <c r="T454">
        <v>0</v>
      </c>
    </row>
    <row r="455" spans="1:20">
      <c r="A455" s="245">
        <v>42773.910534641203</v>
      </c>
      <c r="B455" t="s">
        <v>241</v>
      </c>
      <c r="C455">
        <v>1</v>
      </c>
      <c r="D455" t="s">
        <v>15</v>
      </c>
      <c r="E455" t="s">
        <v>62</v>
      </c>
      <c r="F455" t="s">
        <v>171</v>
      </c>
      <c r="G455" t="s">
        <v>168</v>
      </c>
      <c r="H455" t="s">
        <v>184</v>
      </c>
      <c r="I455" t="s">
        <v>184</v>
      </c>
      <c r="J455" t="s">
        <v>168</v>
      </c>
      <c r="K455" t="s">
        <v>168</v>
      </c>
      <c r="L455" t="s">
        <v>168</v>
      </c>
      <c r="M455" t="s">
        <v>168</v>
      </c>
      <c r="N455" t="s">
        <v>170</v>
      </c>
      <c r="O455" t="s">
        <v>168</v>
      </c>
      <c r="P455" t="s">
        <v>168</v>
      </c>
      <c r="Q455" t="s">
        <v>168</v>
      </c>
      <c r="R455" t="s">
        <v>168</v>
      </c>
      <c r="S455">
        <v>2.2666629999999999</v>
      </c>
      <c r="T455">
        <v>0</v>
      </c>
    </row>
    <row r="456" spans="1:20">
      <c r="A456" s="245">
        <v>42773.910534641203</v>
      </c>
      <c r="B456" t="s">
        <v>241</v>
      </c>
      <c r="C456">
        <v>1</v>
      </c>
      <c r="D456" t="s">
        <v>15</v>
      </c>
      <c r="E456" t="s">
        <v>62</v>
      </c>
      <c r="F456" t="s">
        <v>171</v>
      </c>
      <c r="G456" t="s">
        <v>168</v>
      </c>
      <c r="H456" t="s">
        <v>184</v>
      </c>
      <c r="I456" t="s">
        <v>184</v>
      </c>
      <c r="J456" t="s">
        <v>168</v>
      </c>
      <c r="K456" t="s">
        <v>168</v>
      </c>
      <c r="L456" t="s">
        <v>168</v>
      </c>
      <c r="M456" t="s">
        <v>170</v>
      </c>
      <c r="N456" t="s">
        <v>168</v>
      </c>
      <c r="O456" t="s">
        <v>168</v>
      </c>
      <c r="P456" t="s">
        <v>168</v>
      </c>
      <c r="Q456" t="s">
        <v>168</v>
      </c>
      <c r="R456" t="s">
        <v>168</v>
      </c>
      <c r="S456">
        <v>4.5933289999999998</v>
      </c>
      <c r="T456">
        <v>0</v>
      </c>
    </row>
    <row r="457" spans="1:20">
      <c r="A457" s="245">
        <v>42773.910534641203</v>
      </c>
      <c r="B457" t="s">
        <v>241</v>
      </c>
      <c r="C457">
        <v>1</v>
      </c>
      <c r="D457" t="s">
        <v>15</v>
      </c>
      <c r="E457" t="s">
        <v>62</v>
      </c>
      <c r="F457" t="s">
        <v>171</v>
      </c>
      <c r="G457" t="s">
        <v>168</v>
      </c>
      <c r="H457" t="s">
        <v>184</v>
      </c>
      <c r="I457" t="s">
        <v>184</v>
      </c>
      <c r="J457" t="s">
        <v>168</v>
      </c>
      <c r="K457" t="s">
        <v>168</v>
      </c>
      <c r="L457" t="s">
        <v>168</v>
      </c>
      <c r="M457" t="s">
        <v>170</v>
      </c>
      <c r="N457" t="s">
        <v>168</v>
      </c>
      <c r="O457" t="s">
        <v>168</v>
      </c>
      <c r="P457" t="s">
        <v>168</v>
      </c>
      <c r="Q457" t="s">
        <v>168</v>
      </c>
      <c r="R457" t="s">
        <v>170</v>
      </c>
      <c r="S457">
        <v>1.0599989999999999</v>
      </c>
      <c r="T457">
        <v>0</v>
      </c>
    </row>
    <row r="458" spans="1:20">
      <c r="A458" s="245">
        <v>42773.910534641203</v>
      </c>
      <c r="B458" t="s">
        <v>241</v>
      </c>
      <c r="C458">
        <v>1</v>
      </c>
      <c r="D458" t="s">
        <v>15</v>
      </c>
      <c r="E458" t="s">
        <v>62</v>
      </c>
      <c r="F458" t="s">
        <v>171</v>
      </c>
      <c r="G458" t="s">
        <v>168</v>
      </c>
      <c r="H458" t="s">
        <v>184</v>
      </c>
      <c r="I458" t="s">
        <v>184</v>
      </c>
      <c r="J458" t="s">
        <v>168</v>
      </c>
      <c r="K458" t="s">
        <v>168</v>
      </c>
      <c r="L458" t="s">
        <v>170</v>
      </c>
      <c r="M458" t="s">
        <v>168</v>
      </c>
      <c r="N458" t="s">
        <v>168</v>
      </c>
      <c r="O458" t="s">
        <v>168</v>
      </c>
      <c r="P458" t="s">
        <v>168</v>
      </c>
      <c r="Q458" t="s">
        <v>168</v>
      </c>
      <c r="R458" t="s">
        <v>168</v>
      </c>
      <c r="S458">
        <v>348.332970999998</v>
      </c>
      <c r="T458">
        <v>0</v>
      </c>
    </row>
    <row r="459" spans="1:20">
      <c r="A459" s="245">
        <v>42773.910534641203</v>
      </c>
      <c r="B459" t="s">
        <v>241</v>
      </c>
      <c r="C459">
        <v>1</v>
      </c>
      <c r="D459" t="s">
        <v>15</v>
      </c>
      <c r="E459" t="s">
        <v>62</v>
      </c>
      <c r="F459" t="s">
        <v>171</v>
      </c>
      <c r="G459" t="s">
        <v>168</v>
      </c>
      <c r="H459" t="s">
        <v>184</v>
      </c>
      <c r="I459" t="s">
        <v>184</v>
      </c>
      <c r="J459" t="s">
        <v>168</v>
      </c>
      <c r="K459" t="s">
        <v>168</v>
      </c>
      <c r="L459" t="s">
        <v>170</v>
      </c>
      <c r="M459" t="s">
        <v>168</v>
      </c>
      <c r="N459" t="s">
        <v>168</v>
      </c>
      <c r="O459" t="s">
        <v>168</v>
      </c>
      <c r="P459" t="s">
        <v>168</v>
      </c>
      <c r="Q459" t="s">
        <v>168</v>
      </c>
      <c r="R459" t="s">
        <v>170</v>
      </c>
      <c r="S459">
        <v>9.0666580000000003</v>
      </c>
      <c r="T459">
        <v>0</v>
      </c>
    </row>
    <row r="460" spans="1:20">
      <c r="A460" s="245">
        <v>42773.910534641203</v>
      </c>
      <c r="B460" t="s">
        <v>241</v>
      </c>
      <c r="C460">
        <v>1</v>
      </c>
      <c r="D460" t="s">
        <v>15</v>
      </c>
      <c r="E460" t="s">
        <v>62</v>
      </c>
      <c r="F460" t="s">
        <v>171</v>
      </c>
      <c r="G460" t="s">
        <v>168</v>
      </c>
      <c r="H460" t="s">
        <v>184</v>
      </c>
      <c r="I460" t="s">
        <v>184</v>
      </c>
      <c r="J460" t="s">
        <v>168</v>
      </c>
      <c r="K460" t="s">
        <v>168</v>
      </c>
      <c r="L460" t="s">
        <v>170</v>
      </c>
      <c r="M460" t="s">
        <v>168</v>
      </c>
      <c r="N460" t="s">
        <v>168</v>
      </c>
      <c r="O460" t="s">
        <v>168</v>
      </c>
      <c r="P460" t="s">
        <v>168</v>
      </c>
      <c r="Q460" t="s">
        <v>170</v>
      </c>
      <c r="R460" t="s">
        <v>168</v>
      </c>
      <c r="S460">
        <v>2.266664</v>
      </c>
      <c r="T460">
        <v>0</v>
      </c>
    </row>
    <row r="461" spans="1:20">
      <c r="A461" s="245">
        <v>42773.910534641203</v>
      </c>
      <c r="B461" t="s">
        <v>241</v>
      </c>
      <c r="C461">
        <v>1</v>
      </c>
      <c r="D461" t="s">
        <v>15</v>
      </c>
      <c r="E461" t="s">
        <v>62</v>
      </c>
      <c r="F461" t="s">
        <v>171</v>
      </c>
      <c r="G461" t="s">
        <v>168</v>
      </c>
      <c r="H461" t="s">
        <v>184</v>
      </c>
      <c r="I461" t="s">
        <v>184</v>
      </c>
      <c r="J461" t="s">
        <v>170</v>
      </c>
      <c r="K461" t="s">
        <v>168</v>
      </c>
      <c r="L461" t="s">
        <v>168</v>
      </c>
      <c r="M461" t="s">
        <v>168</v>
      </c>
      <c r="N461" t="s">
        <v>168</v>
      </c>
      <c r="O461" t="s">
        <v>168</v>
      </c>
      <c r="P461" t="s">
        <v>168</v>
      </c>
      <c r="Q461" t="s">
        <v>168</v>
      </c>
      <c r="R461" t="s">
        <v>168</v>
      </c>
      <c r="S461">
        <v>396.199477999995</v>
      </c>
      <c r="T461">
        <v>0</v>
      </c>
    </row>
    <row r="462" spans="1:20">
      <c r="A462" s="245">
        <v>42773.910534641203</v>
      </c>
      <c r="B462" t="s">
        <v>241</v>
      </c>
      <c r="C462">
        <v>1</v>
      </c>
      <c r="D462" t="s">
        <v>15</v>
      </c>
      <c r="E462" t="s">
        <v>62</v>
      </c>
      <c r="F462" t="s">
        <v>171</v>
      </c>
      <c r="G462" t="s">
        <v>168</v>
      </c>
      <c r="H462" t="s">
        <v>184</v>
      </c>
      <c r="I462" t="s">
        <v>184</v>
      </c>
      <c r="J462" t="s">
        <v>170</v>
      </c>
      <c r="K462" t="s">
        <v>168</v>
      </c>
      <c r="L462" t="s">
        <v>168</v>
      </c>
      <c r="M462" t="s">
        <v>168</v>
      </c>
      <c r="N462" t="s">
        <v>168</v>
      </c>
      <c r="O462" t="s">
        <v>168</v>
      </c>
      <c r="P462" t="s">
        <v>168</v>
      </c>
      <c r="Q462" t="s">
        <v>168</v>
      </c>
      <c r="R462" t="s">
        <v>170</v>
      </c>
      <c r="S462">
        <v>2.4666649999999999</v>
      </c>
      <c r="T462">
        <v>0</v>
      </c>
    </row>
    <row r="463" spans="1:20">
      <c r="A463" s="245">
        <v>42773.910534641203</v>
      </c>
      <c r="B463" t="s">
        <v>241</v>
      </c>
      <c r="C463">
        <v>1</v>
      </c>
      <c r="D463" t="s">
        <v>15</v>
      </c>
      <c r="E463" t="s">
        <v>62</v>
      </c>
      <c r="F463" t="s">
        <v>171</v>
      </c>
      <c r="G463" t="s">
        <v>168</v>
      </c>
      <c r="H463" t="s">
        <v>184</v>
      </c>
      <c r="I463" t="s">
        <v>184</v>
      </c>
      <c r="J463" t="s">
        <v>170</v>
      </c>
      <c r="K463" t="s">
        <v>168</v>
      </c>
      <c r="L463" t="s">
        <v>168</v>
      </c>
      <c r="M463" t="s">
        <v>168</v>
      </c>
      <c r="N463" t="s">
        <v>168</v>
      </c>
      <c r="O463" t="s">
        <v>168</v>
      </c>
      <c r="P463" t="s">
        <v>168</v>
      </c>
      <c r="Q463" t="s">
        <v>170</v>
      </c>
      <c r="R463" t="s">
        <v>168</v>
      </c>
      <c r="S463">
        <v>4.5333269999999999</v>
      </c>
      <c r="T463">
        <v>0</v>
      </c>
    </row>
    <row r="464" spans="1:20">
      <c r="A464" s="245">
        <v>42773.910534641203</v>
      </c>
      <c r="B464" t="s">
        <v>241</v>
      </c>
      <c r="C464">
        <v>1</v>
      </c>
      <c r="D464" t="s">
        <v>15</v>
      </c>
      <c r="E464" t="s">
        <v>62</v>
      </c>
      <c r="F464" t="s">
        <v>171</v>
      </c>
      <c r="G464" t="s">
        <v>168</v>
      </c>
      <c r="H464" t="s">
        <v>184</v>
      </c>
      <c r="I464" t="s">
        <v>184</v>
      </c>
      <c r="J464" t="s">
        <v>170</v>
      </c>
      <c r="K464" t="s">
        <v>168</v>
      </c>
      <c r="L464" t="s">
        <v>168</v>
      </c>
      <c r="M464" t="s">
        <v>168</v>
      </c>
      <c r="N464" t="s">
        <v>170</v>
      </c>
      <c r="O464" t="s">
        <v>168</v>
      </c>
      <c r="P464" t="s">
        <v>168</v>
      </c>
      <c r="Q464" t="s">
        <v>168</v>
      </c>
      <c r="R464" t="s">
        <v>168</v>
      </c>
      <c r="S464">
        <v>1.5333319999999999</v>
      </c>
      <c r="T464">
        <v>0</v>
      </c>
    </row>
    <row r="465" spans="1:20">
      <c r="A465" s="245">
        <v>42773.910534641203</v>
      </c>
      <c r="B465" t="s">
        <v>241</v>
      </c>
      <c r="C465">
        <v>1</v>
      </c>
      <c r="D465" t="s">
        <v>15</v>
      </c>
      <c r="E465" t="s">
        <v>62</v>
      </c>
      <c r="F465" t="s">
        <v>171</v>
      </c>
      <c r="G465" t="s">
        <v>168</v>
      </c>
      <c r="H465" t="s">
        <v>184</v>
      </c>
      <c r="I465" t="s">
        <v>184</v>
      </c>
      <c r="J465" t="s">
        <v>170</v>
      </c>
      <c r="K465" t="s">
        <v>168</v>
      </c>
      <c r="L465" t="s">
        <v>170</v>
      </c>
      <c r="M465" t="s">
        <v>168</v>
      </c>
      <c r="N465" t="s">
        <v>168</v>
      </c>
      <c r="O465" t="s">
        <v>168</v>
      </c>
      <c r="P465" t="s">
        <v>168</v>
      </c>
      <c r="Q465" t="s">
        <v>168</v>
      </c>
      <c r="R465" t="s">
        <v>168</v>
      </c>
      <c r="S465">
        <v>9.3333239999999993</v>
      </c>
      <c r="T465">
        <v>0</v>
      </c>
    </row>
    <row r="466" spans="1:20">
      <c r="A466" s="245">
        <v>42773.910534641203</v>
      </c>
      <c r="B466" t="s">
        <v>241</v>
      </c>
      <c r="C466">
        <v>1</v>
      </c>
      <c r="D466" t="s">
        <v>15</v>
      </c>
      <c r="E466" t="s">
        <v>62</v>
      </c>
      <c r="F466" t="s">
        <v>169</v>
      </c>
      <c r="G466" t="s">
        <v>168</v>
      </c>
      <c r="H466" t="s">
        <v>184</v>
      </c>
      <c r="I466" t="s">
        <v>184</v>
      </c>
      <c r="J466" t="s">
        <v>168</v>
      </c>
      <c r="K466" t="s">
        <v>168</v>
      </c>
      <c r="L466" t="s">
        <v>168</v>
      </c>
      <c r="M466" t="s">
        <v>168</v>
      </c>
      <c r="N466" t="s">
        <v>168</v>
      </c>
      <c r="O466" t="s">
        <v>168</v>
      </c>
      <c r="P466" t="s">
        <v>168</v>
      </c>
      <c r="Q466" t="s">
        <v>168</v>
      </c>
      <c r="R466" t="s">
        <v>168</v>
      </c>
      <c r="S466">
        <v>3.659907</v>
      </c>
      <c r="T466">
        <v>0</v>
      </c>
    </row>
    <row r="467" spans="1:20">
      <c r="A467" s="245">
        <v>42773.910534641203</v>
      </c>
      <c r="B467" t="s">
        <v>241</v>
      </c>
      <c r="C467">
        <v>1</v>
      </c>
      <c r="D467" t="s">
        <v>15</v>
      </c>
      <c r="E467" t="s">
        <v>62</v>
      </c>
      <c r="F467" t="s">
        <v>169</v>
      </c>
      <c r="G467" t="s">
        <v>168</v>
      </c>
      <c r="H467" t="s">
        <v>184</v>
      </c>
      <c r="I467" t="s">
        <v>184</v>
      </c>
      <c r="J467" t="s">
        <v>168</v>
      </c>
      <c r="K467" t="s">
        <v>168</v>
      </c>
      <c r="L467" t="s">
        <v>168</v>
      </c>
      <c r="M467" t="s">
        <v>168</v>
      </c>
      <c r="N467" t="s">
        <v>170</v>
      </c>
      <c r="O467" t="s">
        <v>168</v>
      </c>
      <c r="P467" t="s">
        <v>168</v>
      </c>
      <c r="Q467" t="s">
        <v>168</v>
      </c>
      <c r="R467" t="s">
        <v>168</v>
      </c>
      <c r="S467">
        <v>226.146259999997</v>
      </c>
      <c r="T467">
        <v>0</v>
      </c>
    </row>
    <row r="468" spans="1:20">
      <c r="A468" s="245">
        <v>42773.910534641203</v>
      </c>
      <c r="B468" t="s">
        <v>241</v>
      </c>
      <c r="C468">
        <v>1</v>
      </c>
      <c r="D468" t="s">
        <v>15</v>
      </c>
      <c r="E468" t="s">
        <v>147</v>
      </c>
      <c r="F468" t="s">
        <v>167</v>
      </c>
      <c r="G468" t="s">
        <v>168</v>
      </c>
      <c r="H468" t="s">
        <v>184</v>
      </c>
      <c r="I468" t="s">
        <v>184</v>
      </c>
      <c r="J468" t="s">
        <v>168</v>
      </c>
      <c r="K468" t="s">
        <v>168</v>
      </c>
      <c r="L468" t="s">
        <v>168</v>
      </c>
      <c r="M468" t="s">
        <v>168</v>
      </c>
      <c r="N468" t="s">
        <v>168</v>
      </c>
      <c r="O468" t="s">
        <v>170</v>
      </c>
      <c r="P468" t="s">
        <v>168</v>
      </c>
      <c r="Q468" t="s">
        <v>168</v>
      </c>
      <c r="R468" t="s">
        <v>168</v>
      </c>
      <c r="S468">
        <v>0.66666599999999998</v>
      </c>
      <c r="T468">
        <v>0</v>
      </c>
    </row>
    <row r="469" spans="1:20">
      <c r="A469" s="245">
        <v>42773.910534641203</v>
      </c>
      <c r="B469" t="s">
        <v>241</v>
      </c>
      <c r="C469">
        <v>1</v>
      </c>
      <c r="D469" t="s">
        <v>15</v>
      </c>
      <c r="E469" t="s">
        <v>147</v>
      </c>
      <c r="F469" t="s">
        <v>167</v>
      </c>
      <c r="G469" t="s">
        <v>168</v>
      </c>
      <c r="H469" t="s">
        <v>184</v>
      </c>
      <c r="I469" t="s">
        <v>184</v>
      </c>
      <c r="J469" t="s">
        <v>168</v>
      </c>
      <c r="K469" t="s">
        <v>168</v>
      </c>
      <c r="L469" t="s">
        <v>168</v>
      </c>
      <c r="M469" t="s">
        <v>168</v>
      </c>
      <c r="N469" t="s">
        <v>170</v>
      </c>
      <c r="O469" t="s">
        <v>170</v>
      </c>
      <c r="P469" t="s">
        <v>168</v>
      </c>
      <c r="Q469" t="s">
        <v>168</v>
      </c>
      <c r="R469" t="s">
        <v>168</v>
      </c>
      <c r="S469">
        <v>173.59980100000001</v>
      </c>
      <c r="T469">
        <v>0</v>
      </c>
    </row>
    <row r="470" spans="1:20">
      <c r="A470" s="245">
        <v>42773.910534641203</v>
      </c>
      <c r="B470" t="s">
        <v>241</v>
      </c>
      <c r="C470">
        <v>1</v>
      </c>
      <c r="D470" t="s">
        <v>15</v>
      </c>
      <c r="E470" t="s">
        <v>147</v>
      </c>
      <c r="F470" t="s">
        <v>167</v>
      </c>
      <c r="G470" t="s">
        <v>168</v>
      </c>
      <c r="H470" t="s">
        <v>184</v>
      </c>
      <c r="I470" t="s">
        <v>184</v>
      </c>
      <c r="J470" t="s">
        <v>168</v>
      </c>
      <c r="K470" t="s">
        <v>168</v>
      </c>
      <c r="L470" t="s">
        <v>170</v>
      </c>
      <c r="M470" t="s">
        <v>168</v>
      </c>
      <c r="N470" t="s">
        <v>170</v>
      </c>
      <c r="O470" t="s">
        <v>170</v>
      </c>
      <c r="P470" t="s">
        <v>168</v>
      </c>
      <c r="Q470" t="s">
        <v>168</v>
      </c>
      <c r="R470" t="s">
        <v>168</v>
      </c>
      <c r="S470">
        <v>101.933234</v>
      </c>
      <c r="T470">
        <v>0</v>
      </c>
    </row>
    <row r="471" spans="1:20">
      <c r="A471" s="245">
        <v>42773.910534641203</v>
      </c>
      <c r="B471" t="s">
        <v>241</v>
      </c>
      <c r="C471">
        <v>1</v>
      </c>
      <c r="D471" t="s">
        <v>15</v>
      </c>
      <c r="E471" t="s">
        <v>147</v>
      </c>
      <c r="F471" t="s">
        <v>171</v>
      </c>
      <c r="G471" t="s">
        <v>168</v>
      </c>
      <c r="H471" t="s">
        <v>184</v>
      </c>
      <c r="I471" t="s">
        <v>184</v>
      </c>
      <c r="J471" t="s">
        <v>168</v>
      </c>
      <c r="K471" t="s">
        <v>168</v>
      </c>
      <c r="L471" t="s">
        <v>168</v>
      </c>
      <c r="M471" t="s">
        <v>168</v>
      </c>
      <c r="N471" t="s">
        <v>168</v>
      </c>
      <c r="O471" t="s">
        <v>168</v>
      </c>
      <c r="P471" t="s">
        <v>168</v>
      </c>
      <c r="Q471" t="s">
        <v>168</v>
      </c>
      <c r="R471" t="s">
        <v>168</v>
      </c>
      <c r="S471">
        <v>557.29934299999297</v>
      </c>
      <c r="T471">
        <v>0</v>
      </c>
    </row>
    <row r="472" spans="1:20">
      <c r="A472" s="245">
        <v>42773.910534641203</v>
      </c>
      <c r="B472" t="s">
        <v>241</v>
      </c>
      <c r="C472">
        <v>1</v>
      </c>
      <c r="D472" t="s">
        <v>15</v>
      </c>
      <c r="E472" t="s">
        <v>147</v>
      </c>
      <c r="F472" t="s">
        <v>171</v>
      </c>
      <c r="G472" t="s">
        <v>168</v>
      </c>
      <c r="H472" t="s">
        <v>184</v>
      </c>
      <c r="I472" t="s">
        <v>184</v>
      </c>
      <c r="J472" t="s">
        <v>168</v>
      </c>
      <c r="K472" t="s">
        <v>168</v>
      </c>
      <c r="L472" t="s">
        <v>168</v>
      </c>
      <c r="M472" t="s">
        <v>168</v>
      </c>
      <c r="N472" t="s">
        <v>168</v>
      </c>
      <c r="O472" t="s">
        <v>168</v>
      </c>
      <c r="P472" t="s">
        <v>168</v>
      </c>
      <c r="Q472" t="s">
        <v>168</v>
      </c>
      <c r="R472" t="s">
        <v>170</v>
      </c>
      <c r="S472">
        <v>42.159949000000097</v>
      </c>
      <c r="T472">
        <v>0</v>
      </c>
    </row>
    <row r="473" spans="1:20">
      <c r="A473" s="245">
        <v>42773.910534641203</v>
      </c>
      <c r="B473" t="s">
        <v>241</v>
      </c>
      <c r="C473">
        <v>1</v>
      </c>
      <c r="D473" t="s">
        <v>15</v>
      </c>
      <c r="E473" t="s">
        <v>147</v>
      </c>
      <c r="F473" t="s">
        <v>171</v>
      </c>
      <c r="G473" t="s">
        <v>168</v>
      </c>
      <c r="H473" t="s">
        <v>184</v>
      </c>
      <c r="I473" t="s">
        <v>184</v>
      </c>
      <c r="J473" t="s">
        <v>168</v>
      </c>
      <c r="K473" t="s">
        <v>168</v>
      </c>
      <c r="L473" t="s">
        <v>168</v>
      </c>
      <c r="M473" t="s">
        <v>168</v>
      </c>
      <c r="N473" t="s">
        <v>168</v>
      </c>
      <c r="O473" t="s">
        <v>168</v>
      </c>
      <c r="P473" t="s">
        <v>168</v>
      </c>
      <c r="Q473" t="s">
        <v>170</v>
      </c>
      <c r="R473" t="s">
        <v>168</v>
      </c>
      <c r="S473">
        <v>5.2666599999999999</v>
      </c>
      <c r="T473">
        <v>0</v>
      </c>
    </row>
    <row r="474" spans="1:20">
      <c r="A474" s="245">
        <v>42773.910534641203</v>
      </c>
      <c r="B474" t="s">
        <v>241</v>
      </c>
      <c r="C474">
        <v>1</v>
      </c>
      <c r="D474" t="s">
        <v>15</v>
      </c>
      <c r="E474" t="s">
        <v>147</v>
      </c>
      <c r="F474" t="s">
        <v>171</v>
      </c>
      <c r="G474" t="s">
        <v>168</v>
      </c>
      <c r="H474" t="s">
        <v>184</v>
      </c>
      <c r="I474" t="s">
        <v>184</v>
      </c>
      <c r="J474" t="s">
        <v>168</v>
      </c>
      <c r="K474" t="s">
        <v>168</v>
      </c>
      <c r="L474" t="s">
        <v>168</v>
      </c>
      <c r="M474" t="s">
        <v>168</v>
      </c>
      <c r="N474" t="s">
        <v>170</v>
      </c>
      <c r="O474" t="s">
        <v>168</v>
      </c>
      <c r="P474" t="s">
        <v>168</v>
      </c>
      <c r="Q474" t="s">
        <v>168</v>
      </c>
      <c r="R474" t="s">
        <v>168</v>
      </c>
      <c r="S474">
        <v>6.0866579999999999</v>
      </c>
      <c r="T474">
        <v>0</v>
      </c>
    </row>
    <row r="475" spans="1:20">
      <c r="A475" s="245">
        <v>42773.910534641203</v>
      </c>
      <c r="B475" t="s">
        <v>241</v>
      </c>
      <c r="C475">
        <v>1</v>
      </c>
      <c r="D475" t="s">
        <v>15</v>
      </c>
      <c r="E475" t="s">
        <v>147</v>
      </c>
      <c r="F475" t="s">
        <v>171</v>
      </c>
      <c r="G475" t="s">
        <v>168</v>
      </c>
      <c r="H475" t="s">
        <v>184</v>
      </c>
      <c r="I475" t="s">
        <v>184</v>
      </c>
      <c r="J475" t="s">
        <v>168</v>
      </c>
      <c r="K475" t="s">
        <v>168</v>
      </c>
      <c r="L475" t="s">
        <v>170</v>
      </c>
      <c r="M475" t="s">
        <v>168</v>
      </c>
      <c r="N475" t="s">
        <v>168</v>
      </c>
      <c r="O475" t="s">
        <v>168</v>
      </c>
      <c r="P475" t="s">
        <v>168</v>
      </c>
      <c r="Q475" t="s">
        <v>168</v>
      </c>
      <c r="R475" t="s">
        <v>168</v>
      </c>
      <c r="S475">
        <v>615.65272100000095</v>
      </c>
      <c r="T475">
        <v>0</v>
      </c>
    </row>
    <row r="476" spans="1:20">
      <c r="A476" s="245">
        <v>42773.910534641203</v>
      </c>
      <c r="B476" t="s">
        <v>241</v>
      </c>
      <c r="C476">
        <v>1</v>
      </c>
      <c r="D476" t="s">
        <v>15</v>
      </c>
      <c r="E476" t="s">
        <v>147</v>
      </c>
      <c r="F476" t="s">
        <v>171</v>
      </c>
      <c r="G476" t="s">
        <v>168</v>
      </c>
      <c r="H476" t="s">
        <v>184</v>
      </c>
      <c r="I476" t="s">
        <v>184</v>
      </c>
      <c r="J476" t="s">
        <v>168</v>
      </c>
      <c r="K476" t="s">
        <v>168</v>
      </c>
      <c r="L476" t="s">
        <v>170</v>
      </c>
      <c r="M476" t="s">
        <v>168</v>
      </c>
      <c r="N476" t="s">
        <v>168</v>
      </c>
      <c r="O476" t="s">
        <v>168</v>
      </c>
      <c r="P476" t="s">
        <v>168</v>
      </c>
      <c r="Q476" t="s">
        <v>168</v>
      </c>
      <c r="R476" t="s">
        <v>170</v>
      </c>
      <c r="S476">
        <v>61.853272000000302</v>
      </c>
      <c r="T476">
        <v>0</v>
      </c>
    </row>
    <row r="477" spans="1:20">
      <c r="A477" s="245">
        <v>42773.910534641203</v>
      </c>
      <c r="B477" t="s">
        <v>241</v>
      </c>
      <c r="C477">
        <v>1</v>
      </c>
      <c r="D477" t="s">
        <v>15</v>
      </c>
      <c r="E477" t="s">
        <v>147</v>
      </c>
      <c r="F477" t="s">
        <v>171</v>
      </c>
      <c r="G477" t="s">
        <v>168</v>
      </c>
      <c r="H477" t="s">
        <v>184</v>
      </c>
      <c r="I477" t="s">
        <v>184</v>
      </c>
      <c r="J477" t="s">
        <v>168</v>
      </c>
      <c r="K477" t="s">
        <v>168</v>
      </c>
      <c r="L477" t="s">
        <v>170</v>
      </c>
      <c r="M477" t="s">
        <v>168</v>
      </c>
      <c r="N477" t="s">
        <v>168</v>
      </c>
      <c r="O477" t="s">
        <v>168</v>
      </c>
      <c r="P477" t="s">
        <v>168</v>
      </c>
      <c r="Q477" t="s">
        <v>170</v>
      </c>
      <c r="R477" t="s">
        <v>168</v>
      </c>
      <c r="S477">
        <v>4.8266619999999998</v>
      </c>
      <c r="T477">
        <v>0</v>
      </c>
    </row>
    <row r="478" spans="1:20">
      <c r="A478" s="245">
        <v>42773.910534641203</v>
      </c>
      <c r="B478" t="s">
        <v>241</v>
      </c>
      <c r="C478">
        <v>1</v>
      </c>
      <c r="D478" t="s">
        <v>15</v>
      </c>
      <c r="E478" t="s">
        <v>147</v>
      </c>
      <c r="F478" t="s">
        <v>171</v>
      </c>
      <c r="G478" t="s">
        <v>168</v>
      </c>
      <c r="H478" t="s">
        <v>184</v>
      </c>
      <c r="I478" t="s">
        <v>184</v>
      </c>
      <c r="J478" t="s">
        <v>168</v>
      </c>
      <c r="K478" t="s">
        <v>168</v>
      </c>
      <c r="L478" t="s">
        <v>170</v>
      </c>
      <c r="M478" t="s">
        <v>168</v>
      </c>
      <c r="N478" t="s">
        <v>170</v>
      </c>
      <c r="O478" t="s">
        <v>168</v>
      </c>
      <c r="P478" t="s">
        <v>168</v>
      </c>
      <c r="Q478" t="s">
        <v>168</v>
      </c>
      <c r="R478" t="s">
        <v>168</v>
      </c>
      <c r="S478">
        <v>3.866663</v>
      </c>
      <c r="T478">
        <v>0</v>
      </c>
    </row>
    <row r="479" spans="1:20">
      <c r="A479" s="245">
        <v>42773.910534641203</v>
      </c>
      <c r="B479" t="s">
        <v>241</v>
      </c>
      <c r="C479">
        <v>1</v>
      </c>
      <c r="D479" t="s">
        <v>15</v>
      </c>
      <c r="E479" t="s">
        <v>147</v>
      </c>
      <c r="F479" t="s">
        <v>171</v>
      </c>
      <c r="G479" t="s">
        <v>168</v>
      </c>
      <c r="H479" t="s">
        <v>184</v>
      </c>
      <c r="I479" t="s">
        <v>184</v>
      </c>
      <c r="J479" t="s">
        <v>170</v>
      </c>
      <c r="K479" t="s">
        <v>168</v>
      </c>
      <c r="L479" t="s">
        <v>168</v>
      </c>
      <c r="M479" t="s">
        <v>168</v>
      </c>
      <c r="N479" t="s">
        <v>168</v>
      </c>
      <c r="O479" t="s">
        <v>168</v>
      </c>
      <c r="P479" t="s">
        <v>168</v>
      </c>
      <c r="Q479" t="s">
        <v>168</v>
      </c>
      <c r="R479" t="s">
        <v>168</v>
      </c>
      <c r="S479">
        <v>165.52643800000001</v>
      </c>
      <c r="T479">
        <v>0</v>
      </c>
    </row>
    <row r="480" spans="1:20">
      <c r="A480" s="245">
        <v>42773.910534641203</v>
      </c>
      <c r="B480" t="s">
        <v>241</v>
      </c>
      <c r="C480">
        <v>1</v>
      </c>
      <c r="D480" t="s">
        <v>15</v>
      </c>
      <c r="E480" t="s">
        <v>147</v>
      </c>
      <c r="F480" t="s">
        <v>171</v>
      </c>
      <c r="G480" t="s">
        <v>168</v>
      </c>
      <c r="H480" t="s">
        <v>184</v>
      </c>
      <c r="I480" t="s">
        <v>184</v>
      </c>
      <c r="J480" t="s">
        <v>170</v>
      </c>
      <c r="K480" t="s">
        <v>168</v>
      </c>
      <c r="L480" t="s">
        <v>168</v>
      </c>
      <c r="M480" t="s">
        <v>168</v>
      </c>
      <c r="N480" t="s">
        <v>168</v>
      </c>
      <c r="O480" t="s">
        <v>168</v>
      </c>
      <c r="P480" t="s">
        <v>168</v>
      </c>
      <c r="Q480" t="s">
        <v>168</v>
      </c>
      <c r="R480" t="s">
        <v>170</v>
      </c>
      <c r="S480">
        <v>6.2599910000000003</v>
      </c>
      <c r="T480">
        <v>0</v>
      </c>
    </row>
    <row r="481" spans="1:20">
      <c r="A481" s="245">
        <v>42773.910534641203</v>
      </c>
      <c r="B481" t="s">
        <v>241</v>
      </c>
      <c r="C481">
        <v>1</v>
      </c>
      <c r="D481" t="s">
        <v>15</v>
      </c>
      <c r="E481" t="s">
        <v>147</v>
      </c>
      <c r="F481" t="s">
        <v>171</v>
      </c>
      <c r="G481" t="s">
        <v>168</v>
      </c>
      <c r="H481" t="s">
        <v>184</v>
      </c>
      <c r="I481" t="s">
        <v>184</v>
      </c>
      <c r="J481" t="s">
        <v>170</v>
      </c>
      <c r="K481" t="s">
        <v>168</v>
      </c>
      <c r="L481" t="s">
        <v>168</v>
      </c>
      <c r="M481" t="s">
        <v>168</v>
      </c>
      <c r="N481" t="s">
        <v>168</v>
      </c>
      <c r="O481" t="s">
        <v>168</v>
      </c>
      <c r="P481" t="s">
        <v>168</v>
      </c>
      <c r="Q481" t="s">
        <v>170</v>
      </c>
      <c r="R481" t="s">
        <v>168</v>
      </c>
      <c r="S481">
        <v>9.3066549999999992</v>
      </c>
      <c r="T481">
        <v>0</v>
      </c>
    </row>
    <row r="482" spans="1:20">
      <c r="A482" s="245">
        <v>42773.910534641203</v>
      </c>
      <c r="B482" t="s">
        <v>241</v>
      </c>
      <c r="C482">
        <v>1</v>
      </c>
      <c r="D482" t="s">
        <v>15</v>
      </c>
      <c r="E482" t="s">
        <v>147</v>
      </c>
      <c r="F482" t="s">
        <v>171</v>
      </c>
      <c r="G482" t="s">
        <v>168</v>
      </c>
      <c r="H482" t="s">
        <v>184</v>
      </c>
      <c r="I482" t="s">
        <v>184</v>
      </c>
      <c r="J482" t="s">
        <v>170</v>
      </c>
      <c r="K482" t="s">
        <v>168</v>
      </c>
      <c r="L482" t="s">
        <v>168</v>
      </c>
      <c r="M482" t="s">
        <v>168</v>
      </c>
      <c r="N482" t="s">
        <v>170</v>
      </c>
      <c r="O482" t="s">
        <v>168</v>
      </c>
      <c r="P482" t="s">
        <v>168</v>
      </c>
      <c r="Q482" t="s">
        <v>168</v>
      </c>
      <c r="R482" t="s">
        <v>168</v>
      </c>
      <c r="S482">
        <v>0.37333300000000003</v>
      </c>
      <c r="T482">
        <v>0</v>
      </c>
    </row>
    <row r="483" spans="1:20">
      <c r="A483" s="245">
        <v>42773.910534641203</v>
      </c>
      <c r="B483" t="s">
        <v>241</v>
      </c>
      <c r="C483">
        <v>1</v>
      </c>
      <c r="D483" t="s">
        <v>15</v>
      </c>
      <c r="E483" t="s">
        <v>147</v>
      </c>
      <c r="F483" t="s">
        <v>171</v>
      </c>
      <c r="G483" t="s">
        <v>168</v>
      </c>
      <c r="H483" t="s">
        <v>184</v>
      </c>
      <c r="I483" t="s">
        <v>184</v>
      </c>
      <c r="J483" t="s">
        <v>170</v>
      </c>
      <c r="K483" t="s">
        <v>168</v>
      </c>
      <c r="L483" t="s">
        <v>170</v>
      </c>
      <c r="M483" t="s">
        <v>168</v>
      </c>
      <c r="N483" t="s">
        <v>168</v>
      </c>
      <c r="O483" t="s">
        <v>168</v>
      </c>
      <c r="P483" t="s">
        <v>168</v>
      </c>
      <c r="Q483" t="s">
        <v>168</v>
      </c>
      <c r="R483" t="s">
        <v>168</v>
      </c>
      <c r="S483">
        <v>10.253333</v>
      </c>
      <c r="T483">
        <v>0</v>
      </c>
    </row>
    <row r="484" spans="1:20">
      <c r="A484" s="245">
        <v>42773.910534641203</v>
      </c>
      <c r="B484" t="s">
        <v>241</v>
      </c>
      <c r="C484">
        <v>1</v>
      </c>
      <c r="D484" t="s">
        <v>15</v>
      </c>
      <c r="E484" t="s">
        <v>147</v>
      </c>
      <c r="F484" t="s">
        <v>171</v>
      </c>
      <c r="G484" t="s">
        <v>168</v>
      </c>
      <c r="H484" t="s">
        <v>184</v>
      </c>
      <c r="I484" t="s">
        <v>184</v>
      </c>
      <c r="J484" t="s">
        <v>170</v>
      </c>
      <c r="K484" t="s">
        <v>168</v>
      </c>
      <c r="L484" t="s">
        <v>170</v>
      </c>
      <c r="M484" t="s">
        <v>168</v>
      </c>
      <c r="N484" t="s">
        <v>168</v>
      </c>
      <c r="O484" t="s">
        <v>168</v>
      </c>
      <c r="P484" t="s">
        <v>168</v>
      </c>
      <c r="Q484" t="s">
        <v>168</v>
      </c>
      <c r="R484" t="s">
        <v>170</v>
      </c>
      <c r="S484">
        <v>2.16</v>
      </c>
      <c r="T484">
        <v>0</v>
      </c>
    </row>
    <row r="485" spans="1:20">
      <c r="A485" s="245">
        <v>42773.910534641203</v>
      </c>
      <c r="B485" t="s">
        <v>241</v>
      </c>
      <c r="C485">
        <v>1</v>
      </c>
      <c r="D485" t="s">
        <v>15</v>
      </c>
      <c r="E485" t="s">
        <v>147</v>
      </c>
      <c r="F485" t="s">
        <v>171</v>
      </c>
      <c r="G485" t="s">
        <v>168</v>
      </c>
      <c r="H485" t="s">
        <v>184</v>
      </c>
      <c r="I485" t="s">
        <v>184</v>
      </c>
      <c r="J485" t="s">
        <v>170</v>
      </c>
      <c r="K485" t="s">
        <v>168</v>
      </c>
      <c r="L485" t="s">
        <v>170</v>
      </c>
      <c r="M485" t="s">
        <v>168</v>
      </c>
      <c r="N485" t="s">
        <v>170</v>
      </c>
      <c r="O485" t="s">
        <v>168</v>
      </c>
      <c r="P485" t="s">
        <v>168</v>
      </c>
      <c r="Q485" t="s">
        <v>168</v>
      </c>
      <c r="R485" t="s">
        <v>168</v>
      </c>
      <c r="S485">
        <v>0.54</v>
      </c>
      <c r="T485">
        <v>0</v>
      </c>
    </row>
    <row r="486" spans="1:20">
      <c r="A486" s="245">
        <v>42773.910534641203</v>
      </c>
      <c r="B486" t="s">
        <v>241</v>
      </c>
      <c r="C486">
        <v>1</v>
      </c>
      <c r="D486" t="s">
        <v>15</v>
      </c>
      <c r="E486" t="s">
        <v>147</v>
      </c>
      <c r="F486" t="s">
        <v>169</v>
      </c>
      <c r="G486" t="s">
        <v>168</v>
      </c>
      <c r="H486" t="s">
        <v>184</v>
      </c>
      <c r="I486" t="s">
        <v>184</v>
      </c>
      <c r="J486" t="s">
        <v>168</v>
      </c>
      <c r="K486" t="s">
        <v>168</v>
      </c>
      <c r="L486" t="s">
        <v>168</v>
      </c>
      <c r="M486" t="s">
        <v>168</v>
      </c>
      <c r="N486" t="s">
        <v>168</v>
      </c>
      <c r="O486" t="s">
        <v>168</v>
      </c>
      <c r="P486" t="s">
        <v>168</v>
      </c>
      <c r="Q486" t="s">
        <v>168</v>
      </c>
      <c r="R486" t="s">
        <v>168</v>
      </c>
      <c r="S486">
        <v>62.253079000000298</v>
      </c>
      <c r="T486">
        <v>0</v>
      </c>
    </row>
    <row r="487" spans="1:20">
      <c r="A487" s="245">
        <v>42773.910534641203</v>
      </c>
      <c r="B487" t="s">
        <v>241</v>
      </c>
      <c r="C487">
        <v>1</v>
      </c>
      <c r="D487" t="s">
        <v>15</v>
      </c>
      <c r="E487" t="s">
        <v>147</v>
      </c>
      <c r="F487" t="s">
        <v>169</v>
      </c>
      <c r="G487" t="s">
        <v>168</v>
      </c>
      <c r="H487" t="s">
        <v>184</v>
      </c>
      <c r="I487" t="s">
        <v>184</v>
      </c>
      <c r="J487" t="s">
        <v>168</v>
      </c>
      <c r="K487" t="s">
        <v>168</v>
      </c>
      <c r="L487" t="s">
        <v>168</v>
      </c>
      <c r="M487" t="s">
        <v>168</v>
      </c>
      <c r="N487" t="s">
        <v>170</v>
      </c>
      <c r="O487" t="s">
        <v>168</v>
      </c>
      <c r="P487" t="s">
        <v>168</v>
      </c>
      <c r="Q487" t="s">
        <v>168</v>
      </c>
      <c r="R487" t="s">
        <v>168</v>
      </c>
      <c r="S487">
        <v>168.33982900000001</v>
      </c>
      <c r="T487">
        <v>0</v>
      </c>
    </row>
    <row r="488" spans="1:20">
      <c r="A488" s="245">
        <v>42773.910534641203</v>
      </c>
      <c r="B488" t="s">
        <v>241</v>
      </c>
      <c r="C488">
        <v>1</v>
      </c>
      <c r="D488" t="s">
        <v>15</v>
      </c>
      <c r="E488" t="s">
        <v>148</v>
      </c>
      <c r="F488" t="s">
        <v>167</v>
      </c>
      <c r="G488" t="s">
        <v>168</v>
      </c>
      <c r="H488" t="s">
        <v>184</v>
      </c>
      <c r="I488" t="s">
        <v>184</v>
      </c>
      <c r="J488" t="s">
        <v>168</v>
      </c>
      <c r="K488" t="s">
        <v>168</v>
      </c>
      <c r="L488" t="s">
        <v>168</v>
      </c>
      <c r="M488" t="s">
        <v>168</v>
      </c>
      <c r="N488" t="s">
        <v>168</v>
      </c>
      <c r="O488" t="s">
        <v>168</v>
      </c>
      <c r="P488" t="s">
        <v>168</v>
      </c>
      <c r="Q488" t="s">
        <v>168</v>
      </c>
      <c r="R488" t="s">
        <v>168</v>
      </c>
      <c r="S488">
        <v>75.866606000000104</v>
      </c>
      <c r="T488">
        <v>0</v>
      </c>
    </row>
    <row r="489" spans="1:20">
      <c r="A489" s="245">
        <v>42773.910534641203</v>
      </c>
      <c r="B489" t="s">
        <v>241</v>
      </c>
      <c r="C489">
        <v>1</v>
      </c>
      <c r="D489" t="s">
        <v>15</v>
      </c>
      <c r="E489" t="s">
        <v>148</v>
      </c>
      <c r="F489" t="s">
        <v>167</v>
      </c>
      <c r="G489" t="s">
        <v>168</v>
      </c>
      <c r="H489" t="s">
        <v>184</v>
      </c>
      <c r="I489" t="s">
        <v>184</v>
      </c>
      <c r="J489" t="s">
        <v>168</v>
      </c>
      <c r="K489" t="s">
        <v>168</v>
      </c>
      <c r="L489" t="s">
        <v>168</v>
      </c>
      <c r="M489" t="s">
        <v>168</v>
      </c>
      <c r="N489" t="s">
        <v>168</v>
      </c>
      <c r="O489" t="s">
        <v>168</v>
      </c>
      <c r="P489" t="s">
        <v>168</v>
      </c>
      <c r="Q489" t="s">
        <v>170</v>
      </c>
      <c r="R489" t="s">
        <v>168</v>
      </c>
      <c r="S489">
        <v>1.1333329999999999</v>
      </c>
      <c r="T489">
        <v>0</v>
      </c>
    </row>
    <row r="490" spans="1:20">
      <c r="A490" s="245">
        <v>42773.910534641203</v>
      </c>
      <c r="B490" t="s">
        <v>241</v>
      </c>
      <c r="C490">
        <v>1</v>
      </c>
      <c r="D490" t="s">
        <v>15</v>
      </c>
      <c r="E490" t="s">
        <v>148</v>
      </c>
      <c r="F490" t="s">
        <v>167</v>
      </c>
      <c r="G490" t="s">
        <v>168</v>
      </c>
      <c r="H490" t="s">
        <v>184</v>
      </c>
      <c r="I490" t="s">
        <v>184</v>
      </c>
      <c r="J490" t="s">
        <v>168</v>
      </c>
      <c r="K490" t="s">
        <v>168</v>
      </c>
      <c r="L490" t="s">
        <v>168</v>
      </c>
      <c r="M490" t="s">
        <v>168</v>
      </c>
      <c r="N490" t="s">
        <v>168</v>
      </c>
      <c r="O490" t="s">
        <v>168</v>
      </c>
      <c r="P490" t="s">
        <v>170</v>
      </c>
      <c r="Q490" t="s">
        <v>168</v>
      </c>
      <c r="R490" t="s">
        <v>168</v>
      </c>
      <c r="S490">
        <v>0.13333300000000001</v>
      </c>
      <c r="T490">
        <v>0</v>
      </c>
    </row>
    <row r="491" spans="1:20">
      <c r="A491" s="245">
        <v>42773.910534641203</v>
      </c>
      <c r="B491" t="s">
        <v>241</v>
      </c>
      <c r="C491">
        <v>1</v>
      </c>
      <c r="D491" t="s">
        <v>15</v>
      </c>
      <c r="E491" t="s">
        <v>148</v>
      </c>
      <c r="F491" t="s">
        <v>167</v>
      </c>
      <c r="G491" t="s">
        <v>168</v>
      </c>
      <c r="H491" t="s">
        <v>184</v>
      </c>
      <c r="I491" t="s">
        <v>184</v>
      </c>
      <c r="J491" t="s">
        <v>168</v>
      </c>
      <c r="K491" t="s">
        <v>168</v>
      </c>
      <c r="L491" t="s">
        <v>168</v>
      </c>
      <c r="M491" t="s">
        <v>168</v>
      </c>
      <c r="N491" t="s">
        <v>168</v>
      </c>
      <c r="O491" t="s">
        <v>170</v>
      </c>
      <c r="P491" t="s">
        <v>168</v>
      </c>
      <c r="Q491" t="s">
        <v>168</v>
      </c>
      <c r="R491" t="s">
        <v>168</v>
      </c>
      <c r="S491">
        <v>0.33333299999999999</v>
      </c>
      <c r="T491">
        <v>0</v>
      </c>
    </row>
    <row r="492" spans="1:20">
      <c r="A492" s="245">
        <v>42773.910534641203</v>
      </c>
      <c r="B492" t="s">
        <v>241</v>
      </c>
      <c r="C492">
        <v>1</v>
      </c>
      <c r="D492" t="s">
        <v>15</v>
      </c>
      <c r="E492" t="s">
        <v>148</v>
      </c>
      <c r="F492" t="s">
        <v>167</v>
      </c>
      <c r="G492" t="s">
        <v>168</v>
      </c>
      <c r="H492" t="s">
        <v>184</v>
      </c>
      <c r="I492" t="s">
        <v>184</v>
      </c>
      <c r="J492" t="s">
        <v>168</v>
      </c>
      <c r="K492" t="s">
        <v>168</v>
      </c>
      <c r="L492" t="s">
        <v>168</v>
      </c>
      <c r="M492" t="s">
        <v>168</v>
      </c>
      <c r="N492" t="s">
        <v>170</v>
      </c>
      <c r="O492" t="s">
        <v>168</v>
      </c>
      <c r="P492" t="s">
        <v>168</v>
      </c>
      <c r="Q492" t="s">
        <v>168</v>
      </c>
      <c r="R492" t="s">
        <v>168</v>
      </c>
      <c r="S492">
        <v>169.46649500000001</v>
      </c>
      <c r="T492">
        <v>0</v>
      </c>
    </row>
    <row r="493" spans="1:20">
      <c r="A493" s="245">
        <v>42773.910534641203</v>
      </c>
      <c r="B493" t="s">
        <v>241</v>
      </c>
      <c r="C493">
        <v>1</v>
      </c>
      <c r="D493" t="s">
        <v>15</v>
      </c>
      <c r="E493" t="s">
        <v>148</v>
      </c>
      <c r="F493" t="s">
        <v>167</v>
      </c>
      <c r="G493" t="s">
        <v>168</v>
      </c>
      <c r="H493" t="s">
        <v>184</v>
      </c>
      <c r="I493" t="s">
        <v>184</v>
      </c>
      <c r="J493" t="s">
        <v>168</v>
      </c>
      <c r="K493" t="s">
        <v>168</v>
      </c>
      <c r="L493" t="s">
        <v>168</v>
      </c>
      <c r="M493" t="s">
        <v>168</v>
      </c>
      <c r="N493" t="s">
        <v>170</v>
      </c>
      <c r="O493" t="s">
        <v>170</v>
      </c>
      <c r="P493" t="s">
        <v>168</v>
      </c>
      <c r="Q493" t="s">
        <v>168</v>
      </c>
      <c r="R493" t="s">
        <v>168</v>
      </c>
      <c r="S493">
        <v>74.733253000000204</v>
      </c>
      <c r="T493">
        <v>0</v>
      </c>
    </row>
    <row r="494" spans="1:20">
      <c r="A494" s="245">
        <v>42773.910534641203</v>
      </c>
      <c r="B494" t="s">
        <v>241</v>
      </c>
      <c r="C494">
        <v>1</v>
      </c>
      <c r="D494" t="s">
        <v>15</v>
      </c>
      <c r="E494" t="s">
        <v>148</v>
      </c>
      <c r="F494" t="s">
        <v>167</v>
      </c>
      <c r="G494" t="s">
        <v>168</v>
      </c>
      <c r="H494" t="s">
        <v>184</v>
      </c>
      <c r="I494" t="s">
        <v>184</v>
      </c>
      <c r="J494" t="s">
        <v>168</v>
      </c>
      <c r="K494" t="s">
        <v>168</v>
      </c>
      <c r="L494" t="s">
        <v>170</v>
      </c>
      <c r="M494" t="s">
        <v>168</v>
      </c>
      <c r="N494" t="s">
        <v>168</v>
      </c>
      <c r="O494" t="s">
        <v>168</v>
      </c>
      <c r="P494" t="s">
        <v>168</v>
      </c>
      <c r="Q494" t="s">
        <v>168</v>
      </c>
      <c r="R494" t="s">
        <v>168</v>
      </c>
      <c r="S494">
        <v>3.2666629999999999</v>
      </c>
      <c r="T494">
        <v>0</v>
      </c>
    </row>
    <row r="495" spans="1:20">
      <c r="A495" s="245">
        <v>42773.910534641203</v>
      </c>
      <c r="B495" t="s">
        <v>241</v>
      </c>
      <c r="C495">
        <v>1</v>
      </c>
      <c r="D495" t="s">
        <v>15</v>
      </c>
      <c r="E495" t="s">
        <v>148</v>
      </c>
      <c r="F495" t="s">
        <v>167</v>
      </c>
      <c r="G495" t="s">
        <v>168</v>
      </c>
      <c r="H495" t="s">
        <v>184</v>
      </c>
      <c r="I495" t="s">
        <v>184</v>
      </c>
      <c r="J495" t="s">
        <v>168</v>
      </c>
      <c r="K495" t="s">
        <v>168</v>
      </c>
      <c r="L495" t="s">
        <v>170</v>
      </c>
      <c r="M495" t="s">
        <v>168</v>
      </c>
      <c r="N495" t="s">
        <v>168</v>
      </c>
      <c r="O495" t="s">
        <v>168</v>
      </c>
      <c r="P495" t="s">
        <v>170</v>
      </c>
      <c r="Q495" t="s">
        <v>168</v>
      </c>
      <c r="R495" t="s">
        <v>168</v>
      </c>
      <c r="S495">
        <v>0.66666599999999998</v>
      </c>
      <c r="T495">
        <v>0</v>
      </c>
    </row>
    <row r="496" spans="1:20">
      <c r="A496" s="245">
        <v>42773.910534641203</v>
      </c>
      <c r="B496" t="s">
        <v>241</v>
      </c>
      <c r="C496">
        <v>1</v>
      </c>
      <c r="D496" t="s">
        <v>15</v>
      </c>
      <c r="E496" t="s">
        <v>148</v>
      </c>
      <c r="F496" t="s">
        <v>167</v>
      </c>
      <c r="G496" t="s">
        <v>168</v>
      </c>
      <c r="H496" t="s">
        <v>184</v>
      </c>
      <c r="I496" t="s">
        <v>184</v>
      </c>
      <c r="J496" t="s">
        <v>168</v>
      </c>
      <c r="K496" t="s">
        <v>168</v>
      </c>
      <c r="L496" t="s">
        <v>170</v>
      </c>
      <c r="M496" t="s">
        <v>168</v>
      </c>
      <c r="N496" t="s">
        <v>168</v>
      </c>
      <c r="O496" t="s">
        <v>170</v>
      </c>
      <c r="P496" t="s">
        <v>168</v>
      </c>
      <c r="Q496" t="s">
        <v>168</v>
      </c>
      <c r="R496" t="s">
        <v>168</v>
      </c>
      <c r="S496">
        <v>0.33333299999999999</v>
      </c>
      <c r="T496">
        <v>0</v>
      </c>
    </row>
    <row r="497" spans="1:20">
      <c r="A497" s="245">
        <v>42773.910534641203</v>
      </c>
      <c r="B497" t="s">
        <v>241</v>
      </c>
      <c r="C497">
        <v>1</v>
      </c>
      <c r="D497" t="s">
        <v>15</v>
      </c>
      <c r="E497" t="s">
        <v>148</v>
      </c>
      <c r="F497" t="s">
        <v>167</v>
      </c>
      <c r="G497" t="s">
        <v>168</v>
      </c>
      <c r="H497" t="s">
        <v>184</v>
      </c>
      <c r="I497" t="s">
        <v>184</v>
      </c>
      <c r="J497" t="s">
        <v>168</v>
      </c>
      <c r="K497" t="s">
        <v>168</v>
      </c>
      <c r="L497" t="s">
        <v>170</v>
      </c>
      <c r="M497" t="s">
        <v>168</v>
      </c>
      <c r="N497" t="s">
        <v>170</v>
      </c>
      <c r="O497" t="s">
        <v>170</v>
      </c>
      <c r="P497" t="s">
        <v>168</v>
      </c>
      <c r="Q497" t="s">
        <v>168</v>
      </c>
      <c r="R497" t="s">
        <v>168</v>
      </c>
      <c r="S497">
        <v>51.466616000000201</v>
      </c>
      <c r="T497">
        <v>0</v>
      </c>
    </row>
    <row r="498" spans="1:20">
      <c r="A498" s="245">
        <v>42773.910534641203</v>
      </c>
      <c r="B498" t="s">
        <v>241</v>
      </c>
      <c r="C498">
        <v>1</v>
      </c>
      <c r="D498" t="s">
        <v>15</v>
      </c>
      <c r="E498" t="s">
        <v>148</v>
      </c>
      <c r="F498" t="s">
        <v>171</v>
      </c>
      <c r="G498" t="s">
        <v>168</v>
      </c>
      <c r="H498" t="s">
        <v>184</v>
      </c>
      <c r="I498" t="s">
        <v>184</v>
      </c>
      <c r="J498" t="s">
        <v>168</v>
      </c>
      <c r="K498" t="s">
        <v>168</v>
      </c>
      <c r="L498" t="s">
        <v>168</v>
      </c>
      <c r="M498" t="s">
        <v>168</v>
      </c>
      <c r="N498" t="s">
        <v>168</v>
      </c>
      <c r="O498" t="s">
        <v>168</v>
      </c>
      <c r="P498" t="s">
        <v>168</v>
      </c>
      <c r="Q498" t="s">
        <v>168</v>
      </c>
      <c r="R498" t="s">
        <v>168</v>
      </c>
      <c r="S498">
        <v>583.38614599999505</v>
      </c>
      <c r="T498">
        <v>0</v>
      </c>
    </row>
    <row r="499" spans="1:20">
      <c r="A499" s="245">
        <v>42773.910534641203</v>
      </c>
      <c r="B499" t="s">
        <v>241</v>
      </c>
      <c r="C499">
        <v>1</v>
      </c>
      <c r="D499" t="s">
        <v>15</v>
      </c>
      <c r="E499" t="s">
        <v>148</v>
      </c>
      <c r="F499" t="s">
        <v>171</v>
      </c>
      <c r="G499" t="s">
        <v>168</v>
      </c>
      <c r="H499" t="s">
        <v>184</v>
      </c>
      <c r="I499" t="s">
        <v>184</v>
      </c>
      <c r="J499" t="s">
        <v>168</v>
      </c>
      <c r="K499" t="s">
        <v>168</v>
      </c>
      <c r="L499" t="s">
        <v>168</v>
      </c>
      <c r="M499" t="s">
        <v>168</v>
      </c>
      <c r="N499" t="s">
        <v>168</v>
      </c>
      <c r="O499" t="s">
        <v>168</v>
      </c>
      <c r="P499" t="s">
        <v>168</v>
      </c>
      <c r="Q499" t="s">
        <v>168</v>
      </c>
      <c r="R499" t="s">
        <v>170</v>
      </c>
      <c r="S499">
        <v>126.10656400000001</v>
      </c>
      <c r="T499">
        <v>0</v>
      </c>
    </row>
    <row r="500" spans="1:20">
      <c r="A500" s="245">
        <v>42773.910534641203</v>
      </c>
      <c r="B500" t="s">
        <v>241</v>
      </c>
      <c r="C500">
        <v>1</v>
      </c>
      <c r="D500" t="s">
        <v>15</v>
      </c>
      <c r="E500" t="s">
        <v>148</v>
      </c>
      <c r="F500" t="s">
        <v>171</v>
      </c>
      <c r="G500" t="s">
        <v>168</v>
      </c>
      <c r="H500" t="s">
        <v>184</v>
      </c>
      <c r="I500" t="s">
        <v>184</v>
      </c>
      <c r="J500" t="s">
        <v>168</v>
      </c>
      <c r="K500" t="s">
        <v>168</v>
      </c>
      <c r="L500" t="s">
        <v>168</v>
      </c>
      <c r="M500" t="s">
        <v>168</v>
      </c>
      <c r="N500" t="s">
        <v>168</v>
      </c>
      <c r="O500" t="s">
        <v>168</v>
      </c>
      <c r="P500" t="s">
        <v>168</v>
      </c>
      <c r="Q500" t="s">
        <v>170</v>
      </c>
      <c r="R500" t="s">
        <v>168</v>
      </c>
      <c r="S500">
        <v>17.066652999999999</v>
      </c>
      <c r="T500">
        <v>0</v>
      </c>
    </row>
    <row r="501" spans="1:20">
      <c r="A501" s="245">
        <v>42773.910534641203</v>
      </c>
      <c r="B501" t="s">
        <v>241</v>
      </c>
      <c r="C501">
        <v>1</v>
      </c>
      <c r="D501" t="s">
        <v>15</v>
      </c>
      <c r="E501" t="s">
        <v>148</v>
      </c>
      <c r="F501" t="s">
        <v>171</v>
      </c>
      <c r="G501" t="s">
        <v>168</v>
      </c>
      <c r="H501" t="s">
        <v>184</v>
      </c>
      <c r="I501" t="s">
        <v>184</v>
      </c>
      <c r="J501" t="s">
        <v>168</v>
      </c>
      <c r="K501" t="s">
        <v>168</v>
      </c>
      <c r="L501" t="s">
        <v>168</v>
      </c>
      <c r="M501" t="s">
        <v>168</v>
      </c>
      <c r="N501" t="s">
        <v>170</v>
      </c>
      <c r="O501" t="s">
        <v>168</v>
      </c>
      <c r="P501" t="s">
        <v>168</v>
      </c>
      <c r="Q501" t="s">
        <v>168</v>
      </c>
      <c r="R501" t="s">
        <v>168</v>
      </c>
      <c r="S501">
        <v>33.866655999999999</v>
      </c>
      <c r="T501">
        <v>0</v>
      </c>
    </row>
    <row r="502" spans="1:20">
      <c r="A502" s="245">
        <v>42773.910534641203</v>
      </c>
      <c r="B502" t="s">
        <v>241</v>
      </c>
      <c r="C502">
        <v>1</v>
      </c>
      <c r="D502" t="s">
        <v>15</v>
      </c>
      <c r="E502" t="s">
        <v>148</v>
      </c>
      <c r="F502" t="s">
        <v>171</v>
      </c>
      <c r="G502" t="s">
        <v>168</v>
      </c>
      <c r="H502" t="s">
        <v>184</v>
      </c>
      <c r="I502" t="s">
        <v>184</v>
      </c>
      <c r="J502" t="s">
        <v>168</v>
      </c>
      <c r="K502" t="s">
        <v>168</v>
      </c>
      <c r="L502" t="s">
        <v>168</v>
      </c>
      <c r="M502" t="s">
        <v>170</v>
      </c>
      <c r="N502" t="s">
        <v>168</v>
      </c>
      <c r="O502" t="s">
        <v>168</v>
      </c>
      <c r="P502" t="s">
        <v>168</v>
      </c>
      <c r="Q502" t="s">
        <v>168</v>
      </c>
      <c r="R502" t="s">
        <v>168</v>
      </c>
      <c r="S502">
        <v>5.2599989999999996</v>
      </c>
      <c r="T502">
        <v>0</v>
      </c>
    </row>
    <row r="503" spans="1:20">
      <c r="A503" s="245">
        <v>42773.910534641203</v>
      </c>
      <c r="B503" t="s">
        <v>241</v>
      </c>
      <c r="C503">
        <v>1</v>
      </c>
      <c r="D503" t="s">
        <v>15</v>
      </c>
      <c r="E503" t="s">
        <v>148</v>
      </c>
      <c r="F503" t="s">
        <v>171</v>
      </c>
      <c r="G503" t="s">
        <v>168</v>
      </c>
      <c r="H503" t="s">
        <v>184</v>
      </c>
      <c r="I503" t="s">
        <v>184</v>
      </c>
      <c r="J503" t="s">
        <v>168</v>
      </c>
      <c r="K503" t="s">
        <v>168</v>
      </c>
      <c r="L503" t="s">
        <v>168</v>
      </c>
      <c r="M503" t="s">
        <v>170</v>
      </c>
      <c r="N503" t="s">
        <v>168</v>
      </c>
      <c r="O503" t="s">
        <v>168</v>
      </c>
      <c r="P503" t="s">
        <v>168</v>
      </c>
      <c r="Q503" t="s">
        <v>170</v>
      </c>
      <c r="R503" t="s">
        <v>168</v>
      </c>
      <c r="S503">
        <v>3.5066660000000001</v>
      </c>
      <c r="T503">
        <v>0</v>
      </c>
    </row>
    <row r="504" spans="1:20">
      <c r="A504" s="245">
        <v>42773.910534641203</v>
      </c>
      <c r="B504" t="s">
        <v>241</v>
      </c>
      <c r="C504">
        <v>1</v>
      </c>
      <c r="D504" t="s">
        <v>15</v>
      </c>
      <c r="E504" t="s">
        <v>148</v>
      </c>
      <c r="F504" t="s">
        <v>171</v>
      </c>
      <c r="G504" t="s">
        <v>168</v>
      </c>
      <c r="H504" t="s">
        <v>184</v>
      </c>
      <c r="I504" t="s">
        <v>184</v>
      </c>
      <c r="J504" t="s">
        <v>168</v>
      </c>
      <c r="K504" t="s">
        <v>168</v>
      </c>
      <c r="L504" t="s">
        <v>170</v>
      </c>
      <c r="M504" t="s">
        <v>168</v>
      </c>
      <c r="N504" t="s">
        <v>168</v>
      </c>
      <c r="O504" t="s">
        <v>168</v>
      </c>
      <c r="P504" t="s">
        <v>168</v>
      </c>
      <c r="Q504" t="s">
        <v>168</v>
      </c>
      <c r="R504" t="s">
        <v>168</v>
      </c>
      <c r="S504">
        <v>354.39966099999702</v>
      </c>
      <c r="T504">
        <v>0</v>
      </c>
    </row>
    <row r="505" spans="1:20">
      <c r="A505" s="245">
        <v>42773.910534641203</v>
      </c>
      <c r="B505" t="s">
        <v>241</v>
      </c>
      <c r="C505">
        <v>1</v>
      </c>
      <c r="D505" t="s">
        <v>15</v>
      </c>
      <c r="E505" t="s">
        <v>148</v>
      </c>
      <c r="F505" t="s">
        <v>171</v>
      </c>
      <c r="G505" t="s">
        <v>168</v>
      </c>
      <c r="H505" t="s">
        <v>184</v>
      </c>
      <c r="I505" t="s">
        <v>184</v>
      </c>
      <c r="J505" t="s">
        <v>168</v>
      </c>
      <c r="K505" t="s">
        <v>168</v>
      </c>
      <c r="L505" t="s">
        <v>170</v>
      </c>
      <c r="M505" t="s">
        <v>168</v>
      </c>
      <c r="N505" t="s">
        <v>168</v>
      </c>
      <c r="O505" t="s">
        <v>168</v>
      </c>
      <c r="P505" t="s">
        <v>168</v>
      </c>
      <c r="Q505" t="s">
        <v>168</v>
      </c>
      <c r="R505" t="s">
        <v>170</v>
      </c>
      <c r="S505">
        <v>33.866627999999999</v>
      </c>
      <c r="T505">
        <v>0</v>
      </c>
    </row>
    <row r="506" spans="1:20">
      <c r="A506" s="245">
        <v>42773.910534641203</v>
      </c>
      <c r="B506" t="s">
        <v>241</v>
      </c>
      <c r="C506">
        <v>1</v>
      </c>
      <c r="D506" t="s">
        <v>15</v>
      </c>
      <c r="E506" t="s">
        <v>148</v>
      </c>
      <c r="F506" t="s">
        <v>171</v>
      </c>
      <c r="G506" t="s">
        <v>168</v>
      </c>
      <c r="H506" t="s">
        <v>184</v>
      </c>
      <c r="I506" t="s">
        <v>184</v>
      </c>
      <c r="J506" t="s">
        <v>168</v>
      </c>
      <c r="K506" t="s">
        <v>168</v>
      </c>
      <c r="L506" t="s">
        <v>170</v>
      </c>
      <c r="M506" t="s">
        <v>168</v>
      </c>
      <c r="N506" t="s">
        <v>168</v>
      </c>
      <c r="O506" t="s">
        <v>168</v>
      </c>
      <c r="P506" t="s">
        <v>168</v>
      </c>
      <c r="Q506" t="s">
        <v>170</v>
      </c>
      <c r="R506" t="s">
        <v>168</v>
      </c>
      <c r="S506">
        <v>10.666653</v>
      </c>
      <c r="T506">
        <v>0</v>
      </c>
    </row>
    <row r="507" spans="1:20">
      <c r="A507" s="245">
        <v>42773.910534641203</v>
      </c>
      <c r="B507" t="s">
        <v>241</v>
      </c>
      <c r="C507">
        <v>1</v>
      </c>
      <c r="D507" t="s">
        <v>15</v>
      </c>
      <c r="E507" t="s">
        <v>148</v>
      </c>
      <c r="F507" t="s">
        <v>171</v>
      </c>
      <c r="G507" t="s">
        <v>168</v>
      </c>
      <c r="H507" t="s">
        <v>184</v>
      </c>
      <c r="I507" t="s">
        <v>184</v>
      </c>
      <c r="J507" t="s">
        <v>168</v>
      </c>
      <c r="K507" t="s">
        <v>168</v>
      </c>
      <c r="L507" t="s">
        <v>170</v>
      </c>
      <c r="M507" t="s">
        <v>168</v>
      </c>
      <c r="N507" t="s">
        <v>170</v>
      </c>
      <c r="O507" t="s">
        <v>168</v>
      </c>
      <c r="P507" t="s">
        <v>168</v>
      </c>
      <c r="Q507" t="s">
        <v>168</v>
      </c>
      <c r="R507" t="s">
        <v>168</v>
      </c>
      <c r="S507">
        <v>1.333332</v>
      </c>
      <c r="T507">
        <v>0</v>
      </c>
    </row>
    <row r="508" spans="1:20">
      <c r="A508" s="245">
        <v>42773.910534641203</v>
      </c>
      <c r="B508" t="s">
        <v>241</v>
      </c>
      <c r="C508">
        <v>1</v>
      </c>
      <c r="D508" t="s">
        <v>15</v>
      </c>
      <c r="E508" t="s">
        <v>148</v>
      </c>
      <c r="F508" t="s">
        <v>171</v>
      </c>
      <c r="G508" t="s">
        <v>168</v>
      </c>
      <c r="H508" t="s">
        <v>184</v>
      </c>
      <c r="I508" t="s">
        <v>184</v>
      </c>
      <c r="J508" t="s">
        <v>168</v>
      </c>
      <c r="K508" t="s">
        <v>168</v>
      </c>
      <c r="L508" t="s">
        <v>170</v>
      </c>
      <c r="M508" t="s">
        <v>170</v>
      </c>
      <c r="N508" t="s">
        <v>168</v>
      </c>
      <c r="O508" t="s">
        <v>168</v>
      </c>
      <c r="P508" t="s">
        <v>168</v>
      </c>
      <c r="Q508" t="s">
        <v>168</v>
      </c>
      <c r="R508" t="s">
        <v>168</v>
      </c>
      <c r="S508">
        <v>16.333331000000001</v>
      </c>
      <c r="T508">
        <v>0</v>
      </c>
    </row>
    <row r="509" spans="1:20">
      <c r="A509" s="245">
        <v>42773.910534641203</v>
      </c>
      <c r="B509" t="s">
        <v>241</v>
      </c>
      <c r="C509">
        <v>1</v>
      </c>
      <c r="D509" t="s">
        <v>15</v>
      </c>
      <c r="E509" t="s">
        <v>148</v>
      </c>
      <c r="F509" t="s">
        <v>171</v>
      </c>
      <c r="G509" t="s">
        <v>168</v>
      </c>
      <c r="H509" t="s">
        <v>184</v>
      </c>
      <c r="I509" t="s">
        <v>184</v>
      </c>
      <c r="J509" t="s">
        <v>168</v>
      </c>
      <c r="K509" t="s">
        <v>168</v>
      </c>
      <c r="L509" t="s">
        <v>170</v>
      </c>
      <c r="M509" t="s">
        <v>170</v>
      </c>
      <c r="N509" t="s">
        <v>168</v>
      </c>
      <c r="O509" t="s">
        <v>168</v>
      </c>
      <c r="P509" t="s">
        <v>168</v>
      </c>
      <c r="Q509" t="s">
        <v>168</v>
      </c>
      <c r="R509" t="s">
        <v>170</v>
      </c>
      <c r="S509">
        <v>23.33333</v>
      </c>
      <c r="T509">
        <v>0</v>
      </c>
    </row>
    <row r="510" spans="1:20">
      <c r="A510" s="245">
        <v>42773.910534641203</v>
      </c>
      <c r="B510" t="s">
        <v>241</v>
      </c>
      <c r="C510">
        <v>1</v>
      </c>
      <c r="D510" t="s">
        <v>15</v>
      </c>
      <c r="E510" t="s">
        <v>148</v>
      </c>
      <c r="F510" t="s">
        <v>171</v>
      </c>
      <c r="G510" t="s">
        <v>168</v>
      </c>
      <c r="H510" t="s">
        <v>184</v>
      </c>
      <c r="I510" t="s">
        <v>184</v>
      </c>
      <c r="J510" t="s">
        <v>170</v>
      </c>
      <c r="K510" t="s">
        <v>168</v>
      </c>
      <c r="L510" t="s">
        <v>168</v>
      </c>
      <c r="M510" t="s">
        <v>168</v>
      </c>
      <c r="N510" t="s">
        <v>168</v>
      </c>
      <c r="O510" t="s">
        <v>168</v>
      </c>
      <c r="P510" t="s">
        <v>168</v>
      </c>
      <c r="Q510" t="s">
        <v>168</v>
      </c>
      <c r="R510" t="s">
        <v>168</v>
      </c>
      <c r="S510">
        <v>261.19307900000098</v>
      </c>
      <c r="T510">
        <v>0</v>
      </c>
    </row>
    <row r="511" spans="1:20">
      <c r="A511" s="245">
        <v>42773.910534641203</v>
      </c>
      <c r="B511" t="s">
        <v>241</v>
      </c>
      <c r="C511">
        <v>1</v>
      </c>
      <c r="D511" t="s">
        <v>15</v>
      </c>
      <c r="E511" t="s">
        <v>148</v>
      </c>
      <c r="F511" t="s">
        <v>171</v>
      </c>
      <c r="G511" t="s">
        <v>168</v>
      </c>
      <c r="H511" t="s">
        <v>184</v>
      </c>
      <c r="I511" t="s">
        <v>184</v>
      </c>
      <c r="J511" t="s">
        <v>170</v>
      </c>
      <c r="K511" t="s">
        <v>168</v>
      </c>
      <c r="L511" t="s">
        <v>168</v>
      </c>
      <c r="M511" t="s">
        <v>168</v>
      </c>
      <c r="N511" t="s">
        <v>168</v>
      </c>
      <c r="O511" t="s">
        <v>168</v>
      </c>
      <c r="P511" t="s">
        <v>168</v>
      </c>
      <c r="Q511" t="s">
        <v>168</v>
      </c>
      <c r="R511" t="s">
        <v>170</v>
      </c>
      <c r="S511">
        <v>6.6533280000000001</v>
      </c>
      <c r="T511">
        <v>0</v>
      </c>
    </row>
    <row r="512" spans="1:20">
      <c r="A512" s="245">
        <v>42773.910534641203</v>
      </c>
      <c r="B512" t="s">
        <v>241</v>
      </c>
      <c r="C512">
        <v>1</v>
      </c>
      <c r="D512" t="s">
        <v>15</v>
      </c>
      <c r="E512" t="s">
        <v>148</v>
      </c>
      <c r="F512" t="s">
        <v>171</v>
      </c>
      <c r="G512" t="s">
        <v>168</v>
      </c>
      <c r="H512" t="s">
        <v>184</v>
      </c>
      <c r="I512" t="s">
        <v>184</v>
      </c>
      <c r="J512" t="s">
        <v>170</v>
      </c>
      <c r="K512" t="s">
        <v>168</v>
      </c>
      <c r="L512" t="s">
        <v>168</v>
      </c>
      <c r="M512" t="s">
        <v>168</v>
      </c>
      <c r="N512" t="s">
        <v>168</v>
      </c>
      <c r="O512" t="s">
        <v>168</v>
      </c>
      <c r="P512" t="s">
        <v>168</v>
      </c>
      <c r="Q512" t="s">
        <v>170</v>
      </c>
      <c r="R512" t="s">
        <v>168</v>
      </c>
      <c r="S512">
        <v>8.7333320000000008</v>
      </c>
      <c r="T512">
        <v>0</v>
      </c>
    </row>
    <row r="513" spans="1:20">
      <c r="A513" s="245">
        <v>42773.910534641203</v>
      </c>
      <c r="B513" t="s">
        <v>241</v>
      </c>
      <c r="C513">
        <v>1</v>
      </c>
      <c r="D513" t="s">
        <v>15</v>
      </c>
      <c r="E513" t="s">
        <v>148</v>
      </c>
      <c r="F513" t="s">
        <v>171</v>
      </c>
      <c r="G513" t="s">
        <v>170</v>
      </c>
      <c r="H513" t="s">
        <v>184</v>
      </c>
      <c r="I513" t="s">
        <v>184</v>
      </c>
      <c r="J513" t="s">
        <v>168</v>
      </c>
      <c r="K513" t="s">
        <v>168</v>
      </c>
      <c r="L513" t="s">
        <v>168</v>
      </c>
      <c r="M513" t="s">
        <v>168</v>
      </c>
      <c r="N513" t="s">
        <v>168</v>
      </c>
      <c r="O513" t="s">
        <v>168</v>
      </c>
      <c r="P513" t="s">
        <v>168</v>
      </c>
      <c r="Q513" t="s">
        <v>168</v>
      </c>
      <c r="R513" t="s">
        <v>168</v>
      </c>
      <c r="S513">
        <v>222.53309899999999</v>
      </c>
      <c r="T513">
        <v>0</v>
      </c>
    </row>
    <row r="514" spans="1:20">
      <c r="A514" s="245">
        <v>42773.910534641203</v>
      </c>
      <c r="B514" t="s">
        <v>241</v>
      </c>
      <c r="C514">
        <v>1</v>
      </c>
      <c r="D514" t="s">
        <v>15</v>
      </c>
      <c r="E514" t="s">
        <v>148</v>
      </c>
      <c r="F514" t="s">
        <v>171</v>
      </c>
      <c r="G514" t="s">
        <v>170</v>
      </c>
      <c r="H514" t="s">
        <v>184</v>
      </c>
      <c r="I514" t="s">
        <v>184</v>
      </c>
      <c r="J514" t="s">
        <v>168</v>
      </c>
      <c r="K514" t="s">
        <v>168</v>
      </c>
      <c r="L514" t="s">
        <v>168</v>
      </c>
      <c r="M514" t="s">
        <v>168</v>
      </c>
      <c r="N514" t="s">
        <v>168</v>
      </c>
      <c r="O514" t="s">
        <v>168</v>
      </c>
      <c r="P514" t="s">
        <v>168</v>
      </c>
      <c r="Q514" t="s">
        <v>168</v>
      </c>
      <c r="R514" t="s">
        <v>170</v>
      </c>
      <c r="S514">
        <v>1.333332</v>
      </c>
      <c r="T514">
        <v>0</v>
      </c>
    </row>
    <row r="515" spans="1:20">
      <c r="A515" s="245">
        <v>42773.910534641203</v>
      </c>
      <c r="B515" t="s">
        <v>241</v>
      </c>
      <c r="C515">
        <v>1</v>
      </c>
      <c r="D515" t="s">
        <v>15</v>
      </c>
      <c r="E515" t="s">
        <v>148</v>
      </c>
      <c r="F515" t="s">
        <v>171</v>
      </c>
      <c r="G515" t="s">
        <v>170</v>
      </c>
      <c r="H515" t="s">
        <v>184</v>
      </c>
      <c r="I515" t="s">
        <v>184</v>
      </c>
      <c r="J515" t="s">
        <v>168</v>
      </c>
      <c r="K515" t="s">
        <v>168</v>
      </c>
      <c r="L515" t="s">
        <v>168</v>
      </c>
      <c r="M515" t="s">
        <v>168</v>
      </c>
      <c r="N515" t="s">
        <v>168</v>
      </c>
      <c r="O515" t="s">
        <v>168</v>
      </c>
      <c r="P515" t="s">
        <v>168</v>
      </c>
      <c r="Q515" t="s">
        <v>170</v>
      </c>
      <c r="R515" t="s">
        <v>168</v>
      </c>
      <c r="S515">
        <v>0.46666600000000003</v>
      </c>
      <c r="T515">
        <v>0</v>
      </c>
    </row>
    <row r="516" spans="1:20">
      <c r="A516" s="245">
        <v>42773.910534641203</v>
      </c>
      <c r="B516" t="s">
        <v>241</v>
      </c>
      <c r="C516">
        <v>1</v>
      </c>
      <c r="D516" t="s">
        <v>15</v>
      </c>
      <c r="E516" t="s">
        <v>148</v>
      </c>
      <c r="F516" t="s">
        <v>169</v>
      </c>
      <c r="G516" t="s">
        <v>168</v>
      </c>
      <c r="H516" t="s">
        <v>184</v>
      </c>
      <c r="I516" t="s">
        <v>184</v>
      </c>
      <c r="J516" t="s">
        <v>168</v>
      </c>
      <c r="K516" t="s">
        <v>168</v>
      </c>
      <c r="L516" t="s">
        <v>168</v>
      </c>
      <c r="M516" t="s">
        <v>168</v>
      </c>
      <c r="N516" t="s">
        <v>168</v>
      </c>
      <c r="O516" t="s">
        <v>168</v>
      </c>
      <c r="P516" t="s">
        <v>168</v>
      </c>
      <c r="Q516" t="s">
        <v>168</v>
      </c>
      <c r="R516" t="s">
        <v>168</v>
      </c>
      <c r="S516">
        <v>46.399844000000002</v>
      </c>
      <c r="T516">
        <v>0</v>
      </c>
    </row>
    <row r="517" spans="1:20">
      <c r="A517" s="245">
        <v>42773.910534641203</v>
      </c>
      <c r="B517" t="s">
        <v>241</v>
      </c>
      <c r="C517">
        <v>1</v>
      </c>
      <c r="D517" t="s">
        <v>15</v>
      </c>
      <c r="E517" t="s">
        <v>148</v>
      </c>
      <c r="F517" t="s">
        <v>169</v>
      </c>
      <c r="G517" t="s">
        <v>168</v>
      </c>
      <c r="H517" t="s">
        <v>184</v>
      </c>
      <c r="I517" t="s">
        <v>184</v>
      </c>
      <c r="J517" t="s">
        <v>168</v>
      </c>
      <c r="K517" t="s">
        <v>168</v>
      </c>
      <c r="L517" t="s">
        <v>168</v>
      </c>
      <c r="M517" t="s">
        <v>168</v>
      </c>
      <c r="N517" t="s">
        <v>170</v>
      </c>
      <c r="O517" t="s">
        <v>168</v>
      </c>
      <c r="P517" t="s">
        <v>168</v>
      </c>
      <c r="Q517" t="s">
        <v>168</v>
      </c>
      <c r="R517" t="s">
        <v>168</v>
      </c>
      <c r="S517">
        <v>0.14666599999999999</v>
      </c>
      <c r="T517">
        <v>0</v>
      </c>
    </row>
    <row r="518" spans="1:20">
      <c r="A518" s="245">
        <v>42773.910534641203</v>
      </c>
      <c r="B518" t="s">
        <v>241</v>
      </c>
      <c r="C518">
        <v>1</v>
      </c>
      <c r="D518" t="s">
        <v>15</v>
      </c>
      <c r="E518" t="s">
        <v>148</v>
      </c>
      <c r="F518" t="s">
        <v>169</v>
      </c>
      <c r="G518" t="s">
        <v>168</v>
      </c>
      <c r="H518" t="s">
        <v>184</v>
      </c>
      <c r="I518" t="s">
        <v>184</v>
      </c>
      <c r="J518" t="s">
        <v>168</v>
      </c>
      <c r="K518" t="s">
        <v>168</v>
      </c>
      <c r="L518" t="s">
        <v>170</v>
      </c>
      <c r="M518" t="s">
        <v>168</v>
      </c>
      <c r="N518" t="s">
        <v>168</v>
      </c>
      <c r="O518" t="s">
        <v>168</v>
      </c>
      <c r="P518" t="s">
        <v>168</v>
      </c>
      <c r="Q518" t="s">
        <v>168</v>
      </c>
      <c r="R518" t="s">
        <v>168</v>
      </c>
      <c r="S518">
        <v>16.053332999999999</v>
      </c>
      <c r="T518">
        <v>0</v>
      </c>
    </row>
    <row r="519" spans="1:20">
      <c r="A519" s="245">
        <v>42773.910534641203</v>
      </c>
      <c r="B519" t="s">
        <v>241</v>
      </c>
      <c r="C519">
        <v>1</v>
      </c>
      <c r="D519" t="s">
        <v>15</v>
      </c>
      <c r="E519" t="s">
        <v>173</v>
      </c>
      <c r="F519" t="s">
        <v>167</v>
      </c>
      <c r="G519" t="s">
        <v>168</v>
      </c>
      <c r="H519" t="s">
        <v>184</v>
      </c>
      <c r="I519" t="s">
        <v>184</v>
      </c>
      <c r="J519" t="s">
        <v>168</v>
      </c>
      <c r="K519" t="s">
        <v>168</v>
      </c>
      <c r="L519" t="s">
        <v>168</v>
      </c>
      <c r="M519" t="s">
        <v>168</v>
      </c>
      <c r="N519" t="s">
        <v>168</v>
      </c>
      <c r="O519" t="s">
        <v>168</v>
      </c>
      <c r="P519" t="s">
        <v>168</v>
      </c>
      <c r="Q519" t="s">
        <v>168</v>
      </c>
      <c r="R519" t="s">
        <v>168</v>
      </c>
      <c r="S519">
        <v>1.3933329999999999</v>
      </c>
      <c r="T519">
        <v>0</v>
      </c>
    </row>
    <row r="520" spans="1:20">
      <c r="A520" s="245">
        <v>42773.910534641203</v>
      </c>
      <c r="B520" t="s">
        <v>241</v>
      </c>
      <c r="C520">
        <v>1</v>
      </c>
      <c r="D520" t="s">
        <v>15</v>
      </c>
      <c r="E520" t="s">
        <v>173</v>
      </c>
      <c r="F520" t="s">
        <v>171</v>
      </c>
      <c r="G520" t="s">
        <v>168</v>
      </c>
      <c r="H520" t="s">
        <v>184</v>
      </c>
      <c r="I520" t="s">
        <v>184</v>
      </c>
      <c r="J520" t="s">
        <v>168</v>
      </c>
      <c r="K520" t="s">
        <v>168</v>
      </c>
      <c r="L520" t="s">
        <v>168</v>
      </c>
      <c r="M520" t="s">
        <v>168</v>
      </c>
      <c r="N520" t="s">
        <v>168</v>
      </c>
      <c r="O520" t="s">
        <v>168</v>
      </c>
      <c r="P520" t="s">
        <v>168</v>
      </c>
      <c r="Q520" t="s">
        <v>168</v>
      </c>
      <c r="R520" t="s">
        <v>168</v>
      </c>
      <c r="S520">
        <v>117.86649199999999</v>
      </c>
      <c r="T520">
        <v>0</v>
      </c>
    </row>
    <row r="521" spans="1:20">
      <c r="A521" s="245">
        <v>42773.910534641203</v>
      </c>
      <c r="B521" t="s">
        <v>241</v>
      </c>
      <c r="C521">
        <v>1</v>
      </c>
      <c r="D521" t="s">
        <v>15</v>
      </c>
      <c r="E521" t="s">
        <v>173</v>
      </c>
      <c r="F521" t="s">
        <v>171</v>
      </c>
      <c r="G521" t="s">
        <v>168</v>
      </c>
      <c r="H521" t="s">
        <v>184</v>
      </c>
      <c r="I521" t="s">
        <v>184</v>
      </c>
      <c r="J521" t="s">
        <v>168</v>
      </c>
      <c r="K521" t="s">
        <v>168</v>
      </c>
      <c r="L521" t="s">
        <v>168</v>
      </c>
      <c r="M521" t="s">
        <v>168</v>
      </c>
      <c r="N521" t="s">
        <v>168</v>
      </c>
      <c r="O521" t="s">
        <v>168</v>
      </c>
      <c r="P521" t="s">
        <v>168</v>
      </c>
      <c r="Q521" t="s">
        <v>168</v>
      </c>
      <c r="R521" t="s">
        <v>170</v>
      </c>
      <c r="S521">
        <v>38.699939000000001</v>
      </c>
      <c r="T521">
        <v>0</v>
      </c>
    </row>
    <row r="522" spans="1:20">
      <c r="A522" s="245">
        <v>42773.910534641203</v>
      </c>
      <c r="B522" t="s">
        <v>241</v>
      </c>
      <c r="C522">
        <v>1</v>
      </c>
      <c r="D522" t="s">
        <v>15</v>
      </c>
      <c r="E522" t="s">
        <v>173</v>
      </c>
      <c r="F522" t="s">
        <v>171</v>
      </c>
      <c r="G522" t="s">
        <v>168</v>
      </c>
      <c r="H522" t="s">
        <v>184</v>
      </c>
      <c r="I522" t="s">
        <v>184</v>
      </c>
      <c r="J522" t="s">
        <v>168</v>
      </c>
      <c r="K522" t="s">
        <v>168</v>
      </c>
      <c r="L522" t="s">
        <v>168</v>
      </c>
      <c r="M522" t="s">
        <v>168</v>
      </c>
      <c r="N522" t="s">
        <v>168</v>
      </c>
      <c r="O522" t="s">
        <v>168</v>
      </c>
      <c r="P522" t="s">
        <v>168</v>
      </c>
      <c r="Q522" t="s">
        <v>170</v>
      </c>
      <c r="R522" t="s">
        <v>168</v>
      </c>
      <c r="S522">
        <v>20.633313000000001</v>
      </c>
      <c r="T522">
        <v>0</v>
      </c>
    </row>
    <row r="523" spans="1:20">
      <c r="A523" s="245">
        <v>42773.910534641203</v>
      </c>
      <c r="B523" t="s">
        <v>241</v>
      </c>
      <c r="C523">
        <v>1</v>
      </c>
      <c r="D523" t="s">
        <v>15</v>
      </c>
      <c r="E523" t="s">
        <v>173</v>
      </c>
      <c r="F523" t="s">
        <v>171</v>
      </c>
      <c r="G523" t="s">
        <v>168</v>
      </c>
      <c r="H523" t="s">
        <v>184</v>
      </c>
      <c r="I523" t="s">
        <v>184</v>
      </c>
      <c r="J523" t="s">
        <v>170</v>
      </c>
      <c r="K523" t="s">
        <v>168</v>
      </c>
      <c r="L523" t="s">
        <v>168</v>
      </c>
      <c r="M523" t="s">
        <v>168</v>
      </c>
      <c r="N523" t="s">
        <v>168</v>
      </c>
      <c r="O523" t="s">
        <v>168</v>
      </c>
      <c r="P523" t="s">
        <v>168</v>
      </c>
      <c r="Q523" t="s">
        <v>168</v>
      </c>
      <c r="R523" t="s">
        <v>168</v>
      </c>
      <c r="S523">
        <v>40.146630000000002</v>
      </c>
      <c r="T523">
        <v>0</v>
      </c>
    </row>
    <row r="524" spans="1:20">
      <c r="A524" s="245">
        <v>42773.910534641203</v>
      </c>
      <c r="B524" t="s">
        <v>241</v>
      </c>
      <c r="C524">
        <v>1</v>
      </c>
      <c r="D524" t="s">
        <v>15</v>
      </c>
      <c r="E524" t="s">
        <v>173</v>
      </c>
      <c r="F524" t="s">
        <v>171</v>
      </c>
      <c r="G524" t="s">
        <v>168</v>
      </c>
      <c r="H524" t="s">
        <v>184</v>
      </c>
      <c r="I524" t="s">
        <v>184</v>
      </c>
      <c r="J524" t="s">
        <v>170</v>
      </c>
      <c r="K524" t="s">
        <v>168</v>
      </c>
      <c r="L524" t="s">
        <v>168</v>
      </c>
      <c r="M524" t="s">
        <v>168</v>
      </c>
      <c r="N524" t="s">
        <v>168</v>
      </c>
      <c r="O524" t="s">
        <v>168</v>
      </c>
      <c r="P524" t="s">
        <v>168</v>
      </c>
      <c r="Q524" t="s">
        <v>168</v>
      </c>
      <c r="R524" t="s">
        <v>170</v>
      </c>
      <c r="S524">
        <v>4.6333289999999998</v>
      </c>
      <c r="T524">
        <v>0</v>
      </c>
    </row>
    <row r="525" spans="1:20">
      <c r="A525" s="245">
        <v>42773.910534641203</v>
      </c>
      <c r="B525" t="s">
        <v>241</v>
      </c>
      <c r="C525">
        <v>1</v>
      </c>
      <c r="D525" t="s">
        <v>15</v>
      </c>
      <c r="E525" t="s">
        <v>173</v>
      </c>
      <c r="F525" t="s">
        <v>171</v>
      </c>
      <c r="G525" t="s">
        <v>168</v>
      </c>
      <c r="H525" t="s">
        <v>184</v>
      </c>
      <c r="I525" t="s">
        <v>184</v>
      </c>
      <c r="J525" t="s">
        <v>170</v>
      </c>
      <c r="K525" t="s">
        <v>168</v>
      </c>
      <c r="L525" t="s">
        <v>168</v>
      </c>
      <c r="M525" t="s">
        <v>168</v>
      </c>
      <c r="N525" t="s">
        <v>168</v>
      </c>
      <c r="O525" t="s">
        <v>168</v>
      </c>
      <c r="P525" t="s">
        <v>168</v>
      </c>
      <c r="Q525" t="s">
        <v>170</v>
      </c>
      <c r="R525" t="s">
        <v>168</v>
      </c>
      <c r="S525">
        <v>6.6466589999999997</v>
      </c>
      <c r="T525">
        <v>0</v>
      </c>
    </row>
    <row r="526" spans="1:20">
      <c r="A526" s="245">
        <v>42773.910534641203</v>
      </c>
      <c r="B526" t="s">
        <v>241</v>
      </c>
      <c r="C526">
        <v>1</v>
      </c>
      <c r="D526" t="s">
        <v>14</v>
      </c>
      <c r="E526" t="s">
        <v>14</v>
      </c>
      <c r="F526" t="s">
        <v>167</v>
      </c>
      <c r="G526" t="s">
        <v>168</v>
      </c>
      <c r="H526" t="s">
        <v>184</v>
      </c>
      <c r="I526" t="s">
        <v>184</v>
      </c>
      <c r="J526" t="s">
        <v>168</v>
      </c>
      <c r="K526" t="s">
        <v>168</v>
      </c>
      <c r="L526" t="s">
        <v>168</v>
      </c>
      <c r="M526" t="s">
        <v>168</v>
      </c>
      <c r="N526" t="s">
        <v>168</v>
      </c>
      <c r="O526" t="s">
        <v>168</v>
      </c>
      <c r="P526" t="s">
        <v>168</v>
      </c>
      <c r="Q526" t="s">
        <v>168</v>
      </c>
      <c r="R526" t="s">
        <v>168</v>
      </c>
      <c r="S526">
        <v>81.833258000000001</v>
      </c>
      <c r="T526">
        <v>0</v>
      </c>
    </row>
    <row r="527" spans="1:20">
      <c r="A527" s="245">
        <v>42773.910534641203</v>
      </c>
      <c r="B527" t="s">
        <v>241</v>
      </c>
      <c r="C527">
        <v>1</v>
      </c>
      <c r="D527" t="s">
        <v>14</v>
      </c>
      <c r="E527" t="s">
        <v>14</v>
      </c>
      <c r="F527" t="s">
        <v>167</v>
      </c>
      <c r="G527" t="s">
        <v>168</v>
      </c>
      <c r="H527" t="s">
        <v>184</v>
      </c>
      <c r="I527" t="s">
        <v>184</v>
      </c>
      <c r="J527" t="s">
        <v>168</v>
      </c>
      <c r="K527" t="s">
        <v>168</v>
      </c>
      <c r="L527" t="s">
        <v>168</v>
      </c>
      <c r="M527" t="s">
        <v>168</v>
      </c>
      <c r="N527" t="s">
        <v>168</v>
      </c>
      <c r="O527" t="s">
        <v>168</v>
      </c>
      <c r="P527" t="s">
        <v>168</v>
      </c>
      <c r="Q527" t="s">
        <v>170</v>
      </c>
      <c r="R527" t="s">
        <v>168</v>
      </c>
      <c r="S527">
        <v>0.99999899999999997</v>
      </c>
      <c r="T527">
        <v>0</v>
      </c>
    </row>
    <row r="528" spans="1:20">
      <c r="A528" s="245">
        <v>42773.910534641203</v>
      </c>
      <c r="B528" t="s">
        <v>241</v>
      </c>
      <c r="C528">
        <v>1</v>
      </c>
      <c r="D528" t="s">
        <v>14</v>
      </c>
      <c r="E528" t="s">
        <v>14</v>
      </c>
      <c r="F528" t="s">
        <v>167</v>
      </c>
      <c r="G528" t="s">
        <v>168</v>
      </c>
      <c r="H528" t="s">
        <v>184</v>
      </c>
      <c r="I528" t="s">
        <v>184</v>
      </c>
      <c r="J528" t="s">
        <v>168</v>
      </c>
      <c r="K528" t="s">
        <v>168</v>
      </c>
      <c r="L528" t="s">
        <v>168</v>
      </c>
      <c r="M528" t="s">
        <v>168</v>
      </c>
      <c r="N528" t="s">
        <v>170</v>
      </c>
      <c r="O528" t="s">
        <v>168</v>
      </c>
      <c r="P528" t="s">
        <v>168</v>
      </c>
      <c r="Q528" t="s">
        <v>168</v>
      </c>
      <c r="R528" t="s">
        <v>168</v>
      </c>
      <c r="S528">
        <v>98.133104000000003</v>
      </c>
      <c r="T528">
        <v>0</v>
      </c>
    </row>
    <row r="529" spans="1:20">
      <c r="A529" s="245">
        <v>42773.910534641203</v>
      </c>
      <c r="B529" t="s">
        <v>241</v>
      </c>
      <c r="C529">
        <v>1</v>
      </c>
      <c r="D529" t="s">
        <v>14</v>
      </c>
      <c r="E529" t="s">
        <v>14</v>
      </c>
      <c r="F529" t="s">
        <v>167</v>
      </c>
      <c r="G529" t="s">
        <v>168</v>
      </c>
      <c r="H529" t="s">
        <v>184</v>
      </c>
      <c r="I529" t="s">
        <v>184</v>
      </c>
      <c r="J529" t="s">
        <v>168</v>
      </c>
      <c r="K529" t="s">
        <v>168</v>
      </c>
      <c r="L529" t="s">
        <v>168</v>
      </c>
      <c r="M529" t="s">
        <v>168</v>
      </c>
      <c r="N529" t="s">
        <v>170</v>
      </c>
      <c r="O529" t="s">
        <v>170</v>
      </c>
      <c r="P529" t="s">
        <v>168</v>
      </c>
      <c r="Q529" t="s">
        <v>168</v>
      </c>
      <c r="R529" t="s">
        <v>168</v>
      </c>
      <c r="S529">
        <v>150.35315600000001</v>
      </c>
      <c r="T529">
        <v>0</v>
      </c>
    </row>
    <row r="530" spans="1:20">
      <c r="A530" s="245">
        <v>42773.910534641203</v>
      </c>
      <c r="B530" t="s">
        <v>241</v>
      </c>
      <c r="C530">
        <v>1</v>
      </c>
      <c r="D530" t="s">
        <v>14</v>
      </c>
      <c r="E530" t="s">
        <v>14</v>
      </c>
      <c r="F530" t="s">
        <v>167</v>
      </c>
      <c r="G530" t="s">
        <v>168</v>
      </c>
      <c r="H530" t="s">
        <v>184</v>
      </c>
      <c r="I530" t="s">
        <v>184</v>
      </c>
      <c r="J530" t="s">
        <v>168</v>
      </c>
      <c r="K530" t="s">
        <v>168</v>
      </c>
      <c r="L530" t="s">
        <v>170</v>
      </c>
      <c r="M530" t="s">
        <v>168</v>
      </c>
      <c r="N530" t="s">
        <v>168</v>
      </c>
      <c r="O530" t="s">
        <v>168</v>
      </c>
      <c r="P530" t="s">
        <v>168</v>
      </c>
      <c r="Q530" t="s">
        <v>168</v>
      </c>
      <c r="R530" t="s">
        <v>168</v>
      </c>
      <c r="S530">
        <v>20.266646999999999</v>
      </c>
      <c r="T530">
        <v>0</v>
      </c>
    </row>
    <row r="531" spans="1:20">
      <c r="A531" s="245">
        <v>42773.910534641203</v>
      </c>
      <c r="B531" t="s">
        <v>241</v>
      </c>
      <c r="C531">
        <v>1</v>
      </c>
      <c r="D531" t="s">
        <v>14</v>
      </c>
      <c r="E531" t="s">
        <v>14</v>
      </c>
      <c r="F531" t="s">
        <v>167</v>
      </c>
      <c r="G531" t="s">
        <v>168</v>
      </c>
      <c r="H531" t="s">
        <v>184</v>
      </c>
      <c r="I531" t="s">
        <v>184</v>
      </c>
      <c r="J531" t="s">
        <v>168</v>
      </c>
      <c r="K531" t="s">
        <v>168</v>
      </c>
      <c r="L531" t="s">
        <v>170</v>
      </c>
      <c r="M531" t="s">
        <v>168</v>
      </c>
      <c r="N531" t="s">
        <v>170</v>
      </c>
      <c r="O531" t="s">
        <v>170</v>
      </c>
      <c r="P531" t="s">
        <v>168</v>
      </c>
      <c r="Q531" t="s">
        <v>168</v>
      </c>
      <c r="R531" t="s">
        <v>168</v>
      </c>
      <c r="S531">
        <v>237.733095000003</v>
      </c>
      <c r="T531">
        <v>0</v>
      </c>
    </row>
    <row r="532" spans="1:20">
      <c r="A532" s="245">
        <v>42773.910534641203</v>
      </c>
      <c r="B532" t="s">
        <v>241</v>
      </c>
      <c r="C532">
        <v>1</v>
      </c>
      <c r="D532" t="s">
        <v>14</v>
      </c>
      <c r="E532" t="s">
        <v>14</v>
      </c>
      <c r="F532" t="s">
        <v>171</v>
      </c>
      <c r="G532" t="s">
        <v>168</v>
      </c>
      <c r="H532" t="s">
        <v>184</v>
      </c>
      <c r="I532" t="s">
        <v>184</v>
      </c>
      <c r="J532" t="s">
        <v>168</v>
      </c>
      <c r="K532" t="s">
        <v>168</v>
      </c>
      <c r="L532" t="s">
        <v>168</v>
      </c>
      <c r="M532" t="s">
        <v>168</v>
      </c>
      <c r="N532" t="s">
        <v>168</v>
      </c>
      <c r="O532" t="s">
        <v>168</v>
      </c>
      <c r="P532" t="s">
        <v>168</v>
      </c>
      <c r="Q532" t="s">
        <v>168</v>
      </c>
      <c r="R532" t="s">
        <v>168</v>
      </c>
      <c r="S532">
        <v>473.65955599999302</v>
      </c>
      <c r="T532">
        <v>0</v>
      </c>
    </row>
    <row r="533" spans="1:20">
      <c r="A533" s="245">
        <v>42773.910534641203</v>
      </c>
      <c r="B533" t="s">
        <v>241</v>
      </c>
      <c r="C533">
        <v>1</v>
      </c>
      <c r="D533" t="s">
        <v>14</v>
      </c>
      <c r="E533" t="s">
        <v>14</v>
      </c>
      <c r="F533" t="s">
        <v>171</v>
      </c>
      <c r="G533" t="s">
        <v>168</v>
      </c>
      <c r="H533" t="s">
        <v>184</v>
      </c>
      <c r="I533" t="s">
        <v>184</v>
      </c>
      <c r="J533" t="s">
        <v>168</v>
      </c>
      <c r="K533" t="s">
        <v>168</v>
      </c>
      <c r="L533" t="s">
        <v>168</v>
      </c>
      <c r="M533" t="s">
        <v>168</v>
      </c>
      <c r="N533" t="s">
        <v>168</v>
      </c>
      <c r="O533" t="s">
        <v>168</v>
      </c>
      <c r="P533" t="s">
        <v>168</v>
      </c>
      <c r="Q533" t="s">
        <v>168</v>
      </c>
      <c r="R533" t="s">
        <v>170</v>
      </c>
      <c r="S533">
        <v>23.093315</v>
      </c>
      <c r="T533">
        <v>0</v>
      </c>
    </row>
    <row r="534" spans="1:20">
      <c r="A534" s="245">
        <v>42773.910534641203</v>
      </c>
      <c r="B534" t="s">
        <v>241</v>
      </c>
      <c r="C534">
        <v>1</v>
      </c>
      <c r="D534" t="s">
        <v>14</v>
      </c>
      <c r="E534" t="s">
        <v>14</v>
      </c>
      <c r="F534" t="s">
        <v>171</v>
      </c>
      <c r="G534" t="s">
        <v>168</v>
      </c>
      <c r="H534" t="s">
        <v>184</v>
      </c>
      <c r="I534" t="s">
        <v>184</v>
      </c>
      <c r="J534" t="s">
        <v>168</v>
      </c>
      <c r="K534" t="s">
        <v>168</v>
      </c>
      <c r="L534" t="s">
        <v>168</v>
      </c>
      <c r="M534" t="s">
        <v>168</v>
      </c>
      <c r="N534" t="s">
        <v>168</v>
      </c>
      <c r="O534" t="s">
        <v>168</v>
      </c>
      <c r="P534" t="s">
        <v>168</v>
      </c>
      <c r="Q534" t="s">
        <v>170</v>
      </c>
      <c r="R534" t="s">
        <v>168</v>
      </c>
      <c r="S534">
        <v>2.066665</v>
      </c>
      <c r="T534">
        <v>0</v>
      </c>
    </row>
    <row r="535" spans="1:20">
      <c r="A535" s="245">
        <v>42773.910534641203</v>
      </c>
      <c r="B535" t="s">
        <v>241</v>
      </c>
      <c r="C535">
        <v>1</v>
      </c>
      <c r="D535" t="s">
        <v>14</v>
      </c>
      <c r="E535" t="s">
        <v>14</v>
      </c>
      <c r="F535" t="s">
        <v>171</v>
      </c>
      <c r="G535" t="s">
        <v>168</v>
      </c>
      <c r="H535" t="s">
        <v>184</v>
      </c>
      <c r="I535" t="s">
        <v>184</v>
      </c>
      <c r="J535" t="s">
        <v>168</v>
      </c>
      <c r="K535" t="s">
        <v>168</v>
      </c>
      <c r="L535" t="s">
        <v>168</v>
      </c>
      <c r="M535" t="s">
        <v>168</v>
      </c>
      <c r="N535" t="s">
        <v>170</v>
      </c>
      <c r="O535" t="s">
        <v>168</v>
      </c>
      <c r="P535" t="s">
        <v>168</v>
      </c>
      <c r="Q535" t="s">
        <v>168</v>
      </c>
      <c r="R535" t="s">
        <v>168</v>
      </c>
      <c r="S535">
        <v>1.6399980000000001</v>
      </c>
      <c r="T535">
        <v>0</v>
      </c>
    </row>
    <row r="536" spans="1:20">
      <c r="A536" s="245">
        <v>42773.910534641203</v>
      </c>
      <c r="B536" t="s">
        <v>241</v>
      </c>
      <c r="C536">
        <v>1</v>
      </c>
      <c r="D536" t="s">
        <v>14</v>
      </c>
      <c r="E536" t="s">
        <v>14</v>
      </c>
      <c r="F536" t="s">
        <v>171</v>
      </c>
      <c r="G536" t="s">
        <v>168</v>
      </c>
      <c r="H536" t="s">
        <v>184</v>
      </c>
      <c r="I536" t="s">
        <v>184</v>
      </c>
      <c r="J536" t="s">
        <v>168</v>
      </c>
      <c r="K536" t="s">
        <v>168</v>
      </c>
      <c r="L536" t="s">
        <v>168</v>
      </c>
      <c r="M536" t="s">
        <v>170</v>
      </c>
      <c r="N536" t="s">
        <v>168</v>
      </c>
      <c r="O536" t="s">
        <v>168</v>
      </c>
      <c r="P536" t="s">
        <v>168</v>
      </c>
      <c r="Q536" t="s">
        <v>168</v>
      </c>
      <c r="R536" t="s">
        <v>168</v>
      </c>
      <c r="S536">
        <v>83.999990999999994</v>
      </c>
      <c r="T536">
        <v>0</v>
      </c>
    </row>
    <row r="537" spans="1:20">
      <c r="A537" s="245">
        <v>42773.910534641203</v>
      </c>
      <c r="B537" t="s">
        <v>241</v>
      </c>
      <c r="C537">
        <v>1</v>
      </c>
      <c r="D537" t="s">
        <v>14</v>
      </c>
      <c r="E537" t="s">
        <v>14</v>
      </c>
      <c r="F537" t="s">
        <v>171</v>
      </c>
      <c r="G537" t="s">
        <v>168</v>
      </c>
      <c r="H537" t="s">
        <v>184</v>
      </c>
      <c r="I537" t="s">
        <v>184</v>
      </c>
      <c r="J537" t="s">
        <v>168</v>
      </c>
      <c r="K537" t="s">
        <v>168</v>
      </c>
      <c r="L537" t="s">
        <v>168</v>
      </c>
      <c r="M537" t="s">
        <v>170</v>
      </c>
      <c r="N537" t="s">
        <v>168</v>
      </c>
      <c r="O537" t="s">
        <v>168</v>
      </c>
      <c r="P537" t="s">
        <v>168</v>
      </c>
      <c r="Q537" t="s">
        <v>168</v>
      </c>
      <c r="R537" t="s">
        <v>170</v>
      </c>
      <c r="S537">
        <v>16.333331000000001</v>
      </c>
      <c r="T537">
        <v>0</v>
      </c>
    </row>
    <row r="538" spans="1:20">
      <c r="A538" s="245">
        <v>42773.910534641203</v>
      </c>
      <c r="B538" t="s">
        <v>241</v>
      </c>
      <c r="C538">
        <v>1</v>
      </c>
      <c r="D538" t="s">
        <v>14</v>
      </c>
      <c r="E538" t="s">
        <v>14</v>
      </c>
      <c r="F538" t="s">
        <v>171</v>
      </c>
      <c r="G538" t="s">
        <v>168</v>
      </c>
      <c r="H538" t="s">
        <v>184</v>
      </c>
      <c r="I538" t="s">
        <v>184</v>
      </c>
      <c r="J538" t="s">
        <v>168</v>
      </c>
      <c r="K538" t="s">
        <v>168</v>
      </c>
      <c r="L538" t="s">
        <v>168</v>
      </c>
      <c r="M538" t="s">
        <v>170</v>
      </c>
      <c r="N538" t="s">
        <v>168</v>
      </c>
      <c r="O538" t="s">
        <v>168</v>
      </c>
      <c r="P538" t="s">
        <v>168</v>
      </c>
      <c r="Q538" t="s">
        <v>170</v>
      </c>
      <c r="R538" t="s">
        <v>168</v>
      </c>
      <c r="S538">
        <v>4.6666660000000002</v>
      </c>
      <c r="T538">
        <v>0</v>
      </c>
    </row>
    <row r="539" spans="1:20">
      <c r="A539" s="245">
        <v>42773.910534641203</v>
      </c>
      <c r="B539" t="s">
        <v>241</v>
      </c>
      <c r="C539">
        <v>1</v>
      </c>
      <c r="D539" t="s">
        <v>14</v>
      </c>
      <c r="E539" t="s">
        <v>14</v>
      </c>
      <c r="F539" t="s">
        <v>171</v>
      </c>
      <c r="G539" t="s">
        <v>168</v>
      </c>
      <c r="H539" t="s">
        <v>184</v>
      </c>
      <c r="I539" t="s">
        <v>184</v>
      </c>
      <c r="J539" t="s">
        <v>168</v>
      </c>
      <c r="K539" t="s">
        <v>168</v>
      </c>
      <c r="L539" t="s">
        <v>168</v>
      </c>
      <c r="M539" t="s">
        <v>170</v>
      </c>
      <c r="N539" t="s">
        <v>170</v>
      </c>
      <c r="O539" t="s">
        <v>168</v>
      </c>
      <c r="P539" t="s">
        <v>168</v>
      </c>
      <c r="Q539" t="s">
        <v>168</v>
      </c>
      <c r="R539" t="s">
        <v>168</v>
      </c>
      <c r="S539">
        <v>2.3333330000000001</v>
      </c>
      <c r="T539">
        <v>0</v>
      </c>
    </row>
    <row r="540" spans="1:20">
      <c r="A540" s="245">
        <v>42773.910534641203</v>
      </c>
      <c r="B540" t="s">
        <v>241</v>
      </c>
      <c r="C540">
        <v>1</v>
      </c>
      <c r="D540" t="s">
        <v>14</v>
      </c>
      <c r="E540" t="s">
        <v>14</v>
      </c>
      <c r="F540" t="s">
        <v>171</v>
      </c>
      <c r="G540" t="s">
        <v>168</v>
      </c>
      <c r="H540" t="s">
        <v>184</v>
      </c>
      <c r="I540" t="s">
        <v>184</v>
      </c>
      <c r="J540" t="s">
        <v>168</v>
      </c>
      <c r="K540" t="s">
        <v>168</v>
      </c>
      <c r="L540" t="s">
        <v>170</v>
      </c>
      <c r="M540" t="s">
        <v>168</v>
      </c>
      <c r="N540" t="s">
        <v>168</v>
      </c>
      <c r="O540" t="s">
        <v>168</v>
      </c>
      <c r="P540" t="s">
        <v>168</v>
      </c>
      <c r="Q540" t="s">
        <v>168</v>
      </c>
      <c r="R540" t="s">
        <v>168</v>
      </c>
      <c r="S540">
        <v>605.066057</v>
      </c>
      <c r="T540">
        <v>0</v>
      </c>
    </row>
    <row r="541" spans="1:20">
      <c r="A541" s="245">
        <v>42773.910534641203</v>
      </c>
      <c r="B541" t="s">
        <v>241</v>
      </c>
      <c r="C541">
        <v>1</v>
      </c>
      <c r="D541" t="s">
        <v>14</v>
      </c>
      <c r="E541" t="s">
        <v>14</v>
      </c>
      <c r="F541" t="s">
        <v>171</v>
      </c>
      <c r="G541" t="s">
        <v>168</v>
      </c>
      <c r="H541" t="s">
        <v>184</v>
      </c>
      <c r="I541" t="s">
        <v>184</v>
      </c>
      <c r="J541" t="s">
        <v>168</v>
      </c>
      <c r="K541" t="s">
        <v>168</v>
      </c>
      <c r="L541" t="s">
        <v>170</v>
      </c>
      <c r="M541" t="s">
        <v>168</v>
      </c>
      <c r="N541" t="s">
        <v>168</v>
      </c>
      <c r="O541" t="s">
        <v>168</v>
      </c>
      <c r="P541" t="s">
        <v>168</v>
      </c>
      <c r="Q541" t="s">
        <v>168</v>
      </c>
      <c r="R541" t="s">
        <v>170</v>
      </c>
      <c r="S541">
        <v>37.999957999999999</v>
      </c>
      <c r="T541">
        <v>0</v>
      </c>
    </row>
    <row r="542" spans="1:20">
      <c r="A542" s="245">
        <v>42773.910534641203</v>
      </c>
      <c r="B542" t="s">
        <v>241</v>
      </c>
      <c r="C542">
        <v>1</v>
      </c>
      <c r="D542" t="s">
        <v>14</v>
      </c>
      <c r="E542" t="s">
        <v>14</v>
      </c>
      <c r="F542" t="s">
        <v>171</v>
      </c>
      <c r="G542" t="s">
        <v>168</v>
      </c>
      <c r="H542" t="s">
        <v>184</v>
      </c>
      <c r="I542" t="s">
        <v>184</v>
      </c>
      <c r="J542" t="s">
        <v>168</v>
      </c>
      <c r="K542" t="s">
        <v>168</v>
      </c>
      <c r="L542" t="s">
        <v>170</v>
      </c>
      <c r="M542" t="s">
        <v>168</v>
      </c>
      <c r="N542" t="s">
        <v>168</v>
      </c>
      <c r="O542" t="s">
        <v>168</v>
      </c>
      <c r="P542" t="s">
        <v>168</v>
      </c>
      <c r="Q542" t="s">
        <v>170</v>
      </c>
      <c r="R542" t="s">
        <v>168</v>
      </c>
      <c r="S542">
        <v>4.1333289999999998</v>
      </c>
      <c r="T542">
        <v>0</v>
      </c>
    </row>
    <row r="543" spans="1:20">
      <c r="A543" s="245">
        <v>42773.910534641203</v>
      </c>
      <c r="B543" t="s">
        <v>241</v>
      </c>
      <c r="C543">
        <v>1</v>
      </c>
      <c r="D543" t="s">
        <v>14</v>
      </c>
      <c r="E543" t="s">
        <v>14</v>
      </c>
      <c r="F543" t="s">
        <v>171</v>
      </c>
      <c r="G543" t="s">
        <v>168</v>
      </c>
      <c r="H543" t="s">
        <v>184</v>
      </c>
      <c r="I543" t="s">
        <v>184</v>
      </c>
      <c r="J543" t="s">
        <v>168</v>
      </c>
      <c r="K543" t="s">
        <v>168</v>
      </c>
      <c r="L543" t="s">
        <v>170</v>
      </c>
      <c r="M543" t="s">
        <v>168</v>
      </c>
      <c r="N543" t="s">
        <v>170</v>
      </c>
      <c r="O543" t="s">
        <v>168</v>
      </c>
      <c r="P543" t="s">
        <v>168</v>
      </c>
      <c r="Q543" t="s">
        <v>168</v>
      </c>
      <c r="R543" t="s">
        <v>168</v>
      </c>
      <c r="S543">
        <v>2.8666640000000001</v>
      </c>
      <c r="T543">
        <v>0</v>
      </c>
    </row>
    <row r="544" spans="1:20">
      <c r="A544" s="245">
        <v>42773.910534641203</v>
      </c>
      <c r="B544" t="s">
        <v>241</v>
      </c>
      <c r="C544">
        <v>1</v>
      </c>
      <c r="D544" t="s">
        <v>14</v>
      </c>
      <c r="E544" t="s">
        <v>14</v>
      </c>
      <c r="F544" t="s">
        <v>171</v>
      </c>
      <c r="G544" t="s">
        <v>168</v>
      </c>
      <c r="H544" t="s">
        <v>184</v>
      </c>
      <c r="I544" t="s">
        <v>184</v>
      </c>
      <c r="J544" t="s">
        <v>170</v>
      </c>
      <c r="K544" t="s">
        <v>168</v>
      </c>
      <c r="L544" t="s">
        <v>168</v>
      </c>
      <c r="M544" t="s">
        <v>168</v>
      </c>
      <c r="N544" t="s">
        <v>168</v>
      </c>
      <c r="O544" t="s">
        <v>168</v>
      </c>
      <c r="P544" t="s">
        <v>168</v>
      </c>
      <c r="Q544" t="s">
        <v>168</v>
      </c>
      <c r="R544" t="s">
        <v>168</v>
      </c>
      <c r="S544">
        <v>168.733091000001</v>
      </c>
      <c r="T544">
        <v>0</v>
      </c>
    </row>
    <row r="545" spans="1:20">
      <c r="A545" s="245">
        <v>42773.910534641203</v>
      </c>
      <c r="B545" t="s">
        <v>241</v>
      </c>
      <c r="C545">
        <v>1</v>
      </c>
      <c r="D545" t="s">
        <v>14</v>
      </c>
      <c r="E545" t="s">
        <v>14</v>
      </c>
      <c r="F545" t="s">
        <v>171</v>
      </c>
      <c r="G545" t="s">
        <v>168</v>
      </c>
      <c r="H545" t="s">
        <v>184</v>
      </c>
      <c r="I545" t="s">
        <v>184</v>
      </c>
      <c r="J545" t="s">
        <v>170</v>
      </c>
      <c r="K545" t="s">
        <v>168</v>
      </c>
      <c r="L545" t="s">
        <v>168</v>
      </c>
      <c r="M545" t="s">
        <v>168</v>
      </c>
      <c r="N545" t="s">
        <v>168</v>
      </c>
      <c r="O545" t="s">
        <v>168</v>
      </c>
      <c r="P545" t="s">
        <v>168</v>
      </c>
      <c r="Q545" t="s">
        <v>168</v>
      </c>
      <c r="R545" t="s">
        <v>170</v>
      </c>
      <c r="S545">
        <v>0.99999899999999997</v>
      </c>
      <c r="T545">
        <v>0</v>
      </c>
    </row>
    <row r="546" spans="1:20">
      <c r="A546" s="245">
        <v>42773.910534641203</v>
      </c>
      <c r="B546" t="s">
        <v>241</v>
      </c>
      <c r="C546">
        <v>1</v>
      </c>
      <c r="D546" t="s">
        <v>14</v>
      </c>
      <c r="E546" t="s">
        <v>14</v>
      </c>
      <c r="F546" t="s">
        <v>171</v>
      </c>
      <c r="G546" t="s">
        <v>168</v>
      </c>
      <c r="H546" t="s">
        <v>184</v>
      </c>
      <c r="I546" t="s">
        <v>184</v>
      </c>
      <c r="J546" t="s">
        <v>170</v>
      </c>
      <c r="K546" t="s">
        <v>168</v>
      </c>
      <c r="L546" t="s">
        <v>168</v>
      </c>
      <c r="M546" t="s">
        <v>168</v>
      </c>
      <c r="N546" t="s">
        <v>168</v>
      </c>
      <c r="O546" t="s">
        <v>168</v>
      </c>
      <c r="P546" t="s">
        <v>168</v>
      </c>
      <c r="Q546" t="s">
        <v>170</v>
      </c>
      <c r="R546" t="s">
        <v>168</v>
      </c>
      <c r="S546">
        <v>7.5199920000000002</v>
      </c>
      <c r="T546">
        <v>0</v>
      </c>
    </row>
    <row r="547" spans="1:20">
      <c r="A547" s="245">
        <v>42773.910534641203</v>
      </c>
      <c r="B547" t="s">
        <v>241</v>
      </c>
      <c r="C547">
        <v>1</v>
      </c>
      <c r="D547" t="s">
        <v>14</v>
      </c>
      <c r="E547" t="s">
        <v>14</v>
      </c>
      <c r="F547" t="s">
        <v>171</v>
      </c>
      <c r="G547" t="s">
        <v>168</v>
      </c>
      <c r="H547" t="s">
        <v>184</v>
      </c>
      <c r="I547" t="s">
        <v>184</v>
      </c>
      <c r="J547" t="s">
        <v>170</v>
      </c>
      <c r="K547" t="s">
        <v>168</v>
      </c>
      <c r="L547" t="s">
        <v>168</v>
      </c>
      <c r="M547" t="s">
        <v>168</v>
      </c>
      <c r="N547" t="s">
        <v>170</v>
      </c>
      <c r="O547" t="s">
        <v>168</v>
      </c>
      <c r="P547" t="s">
        <v>168</v>
      </c>
      <c r="Q547" t="s">
        <v>168</v>
      </c>
      <c r="R547" t="s">
        <v>168</v>
      </c>
      <c r="S547">
        <v>5.3333269999999997</v>
      </c>
      <c r="T547">
        <v>0</v>
      </c>
    </row>
    <row r="548" spans="1:20">
      <c r="A548" s="245">
        <v>42773.910534641203</v>
      </c>
      <c r="B548" t="s">
        <v>241</v>
      </c>
      <c r="C548">
        <v>1</v>
      </c>
      <c r="D548" t="s">
        <v>14</v>
      </c>
      <c r="E548" t="s">
        <v>14</v>
      </c>
      <c r="F548" t="s">
        <v>169</v>
      </c>
      <c r="G548" t="s">
        <v>168</v>
      </c>
      <c r="H548" t="s">
        <v>184</v>
      </c>
      <c r="I548" t="s">
        <v>184</v>
      </c>
      <c r="J548" t="s">
        <v>168</v>
      </c>
      <c r="K548" t="s">
        <v>168</v>
      </c>
      <c r="L548" t="s">
        <v>168</v>
      </c>
      <c r="M548" t="s">
        <v>168</v>
      </c>
      <c r="N548" t="s">
        <v>168</v>
      </c>
      <c r="O548" t="s">
        <v>168</v>
      </c>
      <c r="P548" t="s">
        <v>168</v>
      </c>
      <c r="Q548" t="s">
        <v>168</v>
      </c>
      <c r="R548" t="s">
        <v>168</v>
      </c>
      <c r="S548">
        <v>6.5466409999999904</v>
      </c>
      <c r="T548">
        <v>0</v>
      </c>
    </row>
    <row r="549" spans="1:20">
      <c r="A549" s="245">
        <v>42773.910534641203</v>
      </c>
      <c r="B549" t="s">
        <v>241</v>
      </c>
      <c r="C549">
        <v>1</v>
      </c>
      <c r="D549" t="s">
        <v>13</v>
      </c>
      <c r="E549" t="s">
        <v>13</v>
      </c>
      <c r="F549" t="s">
        <v>167</v>
      </c>
      <c r="G549" t="s">
        <v>168</v>
      </c>
      <c r="H549" t="s">
        <v>184</v>
      </c>
      <c r="I549" t="s">
        <v>184</v>
      </c>
      <c r="J549" t="s">
        <v>168</v>
      </c>
      <c r="K549" t="s">
        <v>168</v>
      </c>
      <c r="L549" t="s">
        <v>168</v>
      </c>
      <c r="M549" t="s">
        <v>168</v>
      </c>
      <c r="N549" t="s">
        <v>168</v>
      </c>
      <c r="O549" t="s">
        <v>168</v>
      </c>
      <c r="P549" t="s">
        <v>168</v>
      </c>
      <c r="Q549" t="s">
        <v>168</v>
      </c>
      <c r="R549" t="s">
        <v>168</v>
      </c>
      <c r="S549">
        <v>0.86666399999999999</v>
      </c>
      <c r="T549">
        <v>0</v>
      </c>
    </row>
    <row r="550" spans="1:20">
      <c r="A550" s="245">
        <v>42773.910534641203</v>
      </c>
      <c r="B550" t="s">
        <v>241</v>
      </c>
      <c r="C550">
        <v>1</v>
      </c>
      <c r="D550" t="s">
        <v>13</v>
      </c>
      <c r="E550" t="s">
        <v>13</v>
      </c>
      <c r="F550" t="s">
        <v>167</v>
      </c>
      <c r="G550" t="s">
        <v>168</v>
      </c>
      <c r="H550" t="s">
        <v>184</v>
      </c>
      <c r="I550" t="s">
        <v>184</v>
      </c>
      <c r="J550" t="s">
        <v>168</v>
      </c>
      <c r="K550" t="s">
        <v>168</v>
      </c>
      <c r="L550" t="s">
        <v>168</v>
      </c>
      <c r="M550" t="s">
        <v>168</v>
      </c>
      <c r="N550" t="s">
        <v>168</v>
      </c>
      <c r="O550" t="s">
        <v>168</v>
      </c>
      <c r="P550" t="s">
        <v>168</v>
      </c>
      <c r="Q550" t="s">
        <v>170</v>
      </c>
      <c r="R550" t="s">
        <v>168</v>
      </c>
      <c r="S550">
        <v>2.666658</v>
      </c>
      <c r="T550">
        <v>0</v>
      </c>
    </row>
    <row r="551" spans="1:20">
      <c r="A551" s="245">
        <v>42773.910534641203</v>
      </c>
      <c r="B551" t="s">
        <v>241</v>
      </c>
      <c r="C551">
        <v>1</v>
      </c>
      <c r="D551" t="s">
        <v>13</v>
      </c>
      <c r="E551" t="s">
        <v>13</v>
      </c>
      <c r="F551" t="s">
        <v>167</v>
      </c>
      <c r="G551" t="s">
        <v>168</v>
      </c>
      <c r="H551" t="s">
        <v>184</v>
      </c>
      <c r="I551" t="s">
        <v>184</v>
      </c>
      <c r="J551" t="s">
        <v>168</v>
      </c>
      <c r="K551" t="s">
        <v>168</v>
      </c>
      <c r="L551" t="s">
        <v>170</v>
      </c>
      <c r="M551" t="s">
        <v>168</v>
      </c>
      <c r="N551" t="s">
        <v>168</v>
      </c>
      <c r="O551" t="s">
        <v>168</v>
      </c>
      <c r="P551" t="s">
        <v>168</v>
      </c>
      <c r="Q551" t="s">
        <v>168</v>
      </c>
      <c r="R551" t="s">
        <v>168</v>
      </c>
      <c r="S551">
        <v>2</v>
      </c>
      <c r="T551">
        <v>0</v>
      </c>
    </row>
    <row r="552" spans="1:20">
      <c r="A552" s="245">
        <v>42773.910534641203</v>
      </c>
      <c r="B552" t="s">
        <v>241</v>
      </c>
      <c r="C552">
        <v>1</v>
      </c>
      <c r="D552" t="s">
        <v>13</v>
      </c>
      <c r="E552" t="s">
        <v>13</v>
      </c>
      <c r="F552" t="s">
        <v>171</v>
      </c>
      <c r="G552" t="s">
        <v>168</v>
      </c>
      <c r="H552" t="s">
        <v>184</v>
      </c>
      <c r="I552" t="s">
        <v>184</v>
      </c>
      <c r="J552" t="s">
        <v>168</v>
      </c>
      <c r="K552" t="s">
        <v>168</v>
      </c>
      <c r="L552" t="s">
        <v>168</v>
      </c>
      <c r="M552" t="s">
        <v>168</v>
      </c>
      <c r="N552" t="s">
        <v>168</v>
      </c>
      <c r="O552" t="s">
        <v>168</v>
      </c>
      <c r="P552" t="s">
        <v>168</v>
      </c>
      <c r="Q552" t="s">
        <v>168</v>
      </c>
      <c r="R552" t="s">
        <v>168</v>
      </c>
      <c r="S552">
        <v>177.20640699999899</v>
      </c>
      <c r="T552">
        <v>0</v>
      </c>
    </row>
    <row r="553" spans="1:20">
      <c r="A553" s="245">
        <v>42773.910534641203</v>
      </c>
      <c r="B553" t="s">
        <v>241</v>
      </c>
      <c r="C553">
        <v>1</v>
      </c>
      <c r="D553" t="s">
        <v>13</v>
      </c>
      <c r="E553" t="s">
        <v>13</v>
      </c>
      <c r="F553" t="s">
        <v>171</v>
      </c>
      <c r="G553" t="s">
        <v>168</v>
      </c>
      <c r="H553" t="s">
        <v>184</v>
      </c>
      <c r="I553" t="s">
        <v>184</v>
      </c>
      <c r="J553" t="s">
        <v>168</v>
      </c>
      <c r="K553" t="s">
        <v>168</v>
      </c>
      <c r="L553" t="s">
        <v>168</v>
      </c>
      <c r="M553" t="s">
        <v>168</v>
      </c>
      <c r="N553" t="s">
        <v>168</v>
      </c>
      <c r="O553" t="s">
        <v>168</v>
      </c>
      <c r="P553" t="s">
        <v>168</v>
      </c>
      <c r="Q553" t="s">
        <v>168</v>
      </c>
      <c r="R553" t="s">
        <v>170</v>
      </c>
      <c r="S553">
        <v>11.153316</v>
      </c>
      <c r="T553">
        <v>0</v>
      </c>
    </row>
    <row r="554" spans="1:20">
      <c r="A554" s="245">
        <v>42773.910534641203</v>
      </c>
      <c r="B554" t="s">
        <v>241</v>
      </c>
      <c r="C554">
        <v>1</v>
      </c>
      <c r="D554" t="s">
        <v>13</v>
      </c>
      <c r="E554" t="s">
        <v>13</v>
      </c>
      <c r="F554" t="s">
        <v>171</v>
      </c>
      <c r="G554" t="s">
        <v>168</v>
      </c>
      <c r="H554" t="s">
        <v>184</v>
      </c>
      <c r="I554" t="s">
        <v>184</v>
      </c>
      <c r="J554" t="s">
        <v>168</v>
      </c>
      <c r="K554" t="s">
        <v>168</v>
      </c>
      <c r="L554" t="s">
        <v>168</v>
      </c>
      <c r="M554" t="s">
        <v>168</v>
      </c>
      <c r="N554" t="s">
        <v>168</v>
      </c>
      <c r="O554" t="s">
        <v>168</v>
      </c>
      <c r="P554" t="s">
        <v>168</v>
      </c>
      <c r="Q554" t="s">
        <v>170</v>
      </c>
      <c r="R554" t="s">
        <v>168</v>
      </c>
      <c r="S554">
        <v>3.1999960000000001</v>
      </c>
      <c r="T554">
        <v>0</v>
      </c>
    </row>
    <row r="555" spans="1:20">
      <c r="A555" s="245">
        <v>42773.910534641203</v>
      </c>
      <c r="B555" t="s">
        <v>241</v>
      </c>
      <c r="C555">
        <v>1</v>
      </c>
      <c r="D555" t="s">
        <v>13</v>
      </c>
      <c r="E555" t="s">
        <v>13</v>
      </c>
      <c r="F555" t="s">
        <v>171</v>
      </c>
      <c r="G555" t="s">
        <v>168</v>
      </c>
      <c r="H555" t="s">
        <v>184</v>
      </c>
      <c r="I555" t="s">
        <v>184</v>
      </c>
      <c r="J555" t="s">
        <v>168</v>
      </c>
      <c r="K555" t="s">
        <v>168</v>
      </c>
      <c r="L555" t="s">
        <v>168</v>
      </c>
      <c r="M555" t="s">
        <v>168</v>
      </c>
      <c r="N555" t="s">
        <v>170</v>
      </c>
      <c r="O555" t="s">
        <v>168</v>
      </c>
      <c r="P555" t="s">
        <v>168</v>
      </c>
      <c r="Q555" t="s">
        <v>168</v>
      </c>
      <c r="R555" t="s">
        <v>168</v>
      </c>
      <c r="S555">
        <v>28.199984000000001</v>
      </c>
      <c r="T555">
        <v>0</v>
      </c>
    </row>
    <row r="556" spans="1:20">
      <c r="A556" s="245">
        <v>42773.910534641203</v>
      </c>
      <c r="B556" t="s">
        <v>241</v>
      </c>
      <c r="C556">
        <v>1</v>
      </c>
      <c r="D556" t="s">
        <v>13</v>
      </c>
      <c r="E556" t="s">
        <v>13</v>
      </c>
      <c r="F556" t="s">
        <v>171</v>
      </c>
      <c r="G556" t="s">
        <v>168</v>
      </c>
      <c r="H556" t="s">
        <v>184</v>
      </c>
      <c r="I556" t="s">
        <v>184</v>
      </c>
      <c r="J556" t="s">
        <v>168</v>
      </c>
      <c r="K556" t="s">
        <v>168</v>
      </c>
      <c r="L556" t="s">
        <v>168</v>
      </c>
      <c r="M556" t="s">
        <v>170</v>
      </c>
      <c r="N556" t="s">
        <v>168</v>
      </c>
      <c r="O556" t="s">
        <v>168</v>
      </c>
      <c r="P556" t="s">
        <v>168</v>
      </c>
      <c r="Q556" t="s">
        <v>168</v>
      </c>
      <c r="R556" t="s">
        <v>168</v>
      </c>
      <c r="S556">
        <v>21.193322999999999</v>
      </c>
      <c r="T556">
        <v>0</v>
      </c>
    </row>
    <row r="557" spans="1:20">
      <c r="A557" s="245">
        <v>42773.910534641203</v>
      </c>
      <c r="B557" t="s">
        <v>241</v>
      </c>
      <c r="C557">
        <v>1</v>
      </c>
      <c r="D557" t="s">
        <v>13</v>
      </c>
      <c r="E557" t="s">
        <v>13</v>
      </c>
      <c r="F557" t="s">
        <v>171</v>
      </c>
      <c r="G557" t="s">
        <v>168</v>
      </c>
      <c r="H557" t="s">
        <v>184</v>
      </c>
      <c r="I557" t="s">
        <v>184</v>
      </c>
      <c r="J557" t="s">
        <v>168</v>
      </c>
      <c r="K557" t="s">
        <v>168</v>
      </c>
      <c r="L557" t="s">
        <v>168</v>
      </c>
      <c r="M557" t="s">
        <v>170</v>
      </c>
      <c r="N557" t="s">
        <v>168</v>
      </c>
      <c r="O557" t="s">
        <v>168</v>
      </c>
      <c r="P557" t="s">
        <v>168</v>
      </c>
      <c r="Q557" t="s">
        <v>168</v>
      </c>
      <c r="R557" t="s">
        <v>170</v>
      </c>
      <c r="S557">
        <v>1.9999979999999999</v>
      </c>
      <c r="T557">
        <v>0</v>
      </c>
    </row>
    <row r="558" spans="1:20">
      <c r="A558" s="245">
        <v>42773.910534641203</v>
      </c>
      <c r="B558" t="s">
        <v>241</v>
      </c>
      <c r="C558">
        <v>1</v>
      </c>
      <c r="D558" t="s">
        <v>13</v>
      </c>
      <c r="E558" t="s">
        <v>13</v>
      </c>
      <c r="F558" t="s">
        <v>171</v>
      </c>
      <c r="G558" t="s">
        <v>168</v>
      </c>
      <c r="H558" t="s">
        <v>184</v>
      </c>
      <c r="I558" t="s">
        <v>184</v>
      </c>
      <c r="J558" t="s">
        <v>168</v>
      </c>
      <c r="K558" t="s">
        <v>168</v>
      </c>
      <c r="L558" t="s">
        <v>168</v>
      </c>
      <c r="M558" t="s">
        <v>170</v>
      </c>
      <c r="N558" t="s">
        <v>168</v>
      </c>
      <c r="O558" t="s">
        <v>168</v>
      </c>
      <c r="P558" t="s">
        <v>168</v>
      </c>
      <c r="Q558" t="s">
        <v>170</v>
      </c>
      <c r="R558" t="s">
        <v>168</v>
      </c>
      <c r="S558">
        <v>0.70666600000000002</v>
      </c>
      <c r="T558">
        <v>0</v>
      </c>
    </row>
    <row r="559" spans="1:20">
      <c r="A559" s="245">
        <v>42773.910534641203</v>
      </c>
      <c r="B559" t="s">
        <v>241</v>
      </c>
      <c r="C559">
        <v>1</v>
      </c>
      <c r="D559" t="s">
        <v>13</v>
      </c>
      <c r="E559" t="s">
        <v>13</v>
      </c>
      <c r="F559" t="s">
        <v>171</v>
      </c>
      <c r="G559" t="s">
        <v>168</v>
      </c>
      <c r="H559" t="s">
        <v>184</v>
      </c>
      <c r="I559" t="s">
        <v>184</v>
      </c>
      <c r="J559" t="s">
        <v>168</v>
      </c>
      <c r="K559" t="s">
        <v>168</v>
      </c>
      <c r="L559" t="s">
        <v>170</v>
      </c>
      <c r="M559" t="s">
        <v>168</v>
      </c>
      <c r="N559" t="s">
        <v>168</v>
      </c>
      <c r="O559" t="s">
        <v>168</v>
      </c>
      <c r="P559" t="s">
        <v>168</v>
      </c>
      <c r="Q559" t="s">
        <v>168</v>
      </c>
      <c r="R559" t="s">
        <v>168</v>
      </c>
      <c r="S559">
        <v>519.59932999998898</v>
      </c>
      <c r="T559">
        <v>0</v>
      </c>
    </row>
    <row r="560" spans="1:20">
      <c r="A560" s="245">
        <v>42773.910534641203</v>
      </c>
      <c r="B560" t="s">
        <v>241</v>
      </c>
      <c r="C560">
        <v>1</v>
      </c>
      <c r="D560" t="s">
        <v>13</v>
      </c>
      <c r="E560" t="s">
        <v>13</v>
      </c>
      <c r="F560" t="s">
        <v>171</v>
      </c>
      <c r="G560" t="s">
        <v>168</v>
      </c>
      <c r="H560" t="s">
        <v>184</v>
      </c>
      <c r="I560" t="s">
        <v>184</v>
      </c>
      <c r="J560" t="s">
        <v>168</v>
      </c>
      <c r="K560" t="s">
        <v>168</v>
      </c>
      <c r="L560" t="s">
        <v>170</v>
      </c>
      <c r="M560" t="s">
        <v>168</v>
      </c>
      <c r="N560" t="s">
        <v>168</v>
      </c>
      <c r="O560" t="s">
        <v>168</v>
      </c>
      <c r="P560" t="s">
        <v>168</v>
      </c>
      <c r="Q560" t="s">
        <v>168</v>
      </c>
      <c r="R560" t="s">
        <v>170</v>
      </c>
      <c r="S560">
        <v>25.333300999999999</v>
      </c>
      <c r="T560">
        <v>0</v>
      </c>
    </row>
    <row r="561" spans="1:20">
      <c r="A561" s="245">
        <v>42773.910534641203</v>
      </c>
      <c r="B561" t="s">
        <v>241</v>
      </c>
      <c r="C561">
        <v>1</v>
      </c>
      <c r="D561" t="s">
        <v>13</v>
      </c>
      <c r="E561" t="s">
        <v>13</v>
      </c>
      <c r="F561" t="s">
        <v>171</v>
      </c>
      <c r="G561" t="s">
        <v>168</v>
      </c>
      <c r="H561" t="s">
        <v>184</v>
      </c>
      <c r="I561" t="s">
        <v>184</v>
      </c>
      <c r="J561" t="s">
        <v>168</v>
      </c>
      <c r="K561" t="s">
        <v>168</v>
      </c>
      <c r="L561" t="s">
        <v>170</v>
      </c>
      <c r="M561" t="s">
        <v>168</v>
      </c>
      <c r="N561" t="s">
        <v>168</v>
      </c>
      <c r="O561" t="s">
        <v>168</v>
      </c>
      <c r="P561" t="s">
        <v>168</v>
      </c>
      <c r="Q561" t="s">
        <v>170</v>
      </c>
      <c r="R561" t="s">
        <v>168</v>
      </c>
      <c r="S561">
        <v>9.1333249999999992</v>
      </c>
      <c r="T561">
        <v>0</v>
      </c>
    </row>
    <row r="562" spans="1:20">
      <c r="A562" s="245">
        <v>42773.910534641203</v>
      </c>
      <c r="B562" t="s">
        <v>241</v>
      </c>
      <c r="C562">
        <v>1</v>
      </c>
      <c r="D562" t="s">
        <v>13</v>
      </c>
      <c r="E562" t="s">
        <v>13</v>
      </c>
      <c r="F562" t="s">
        <v>171</v>
      </c>
      <c r="G562" t="s">
        <v>168</v>
      </c>
      <c r="H562" t="s">
        <v>184</v>
      </c>
      <c r="I562" t="s">
        <v>184</v>
      </c>
      <c r="J562" t="s">
        <v>168</v>
      </c>
      <c r="K562" t="s">
        <v>168</v>
      </c>
      <c r="L562" t="s">
        <v>170</v>
      </c>
      <c r="M562" t="s">
        <v>168</v>
      </c>
      <c r="N562" t="s">
        <v>170</v>
      </c>
      <c r="O562" t="s">
        <v>168</v>
      </c>
      <c r="P562" t="s">
        <v>168</v>
      </c>
      <c r="Q562" t="s">
        <v>168</v>
      </c>
      <c r="R562" t="s">
        <v>168</v>
      </c>
      <c r="S562">
        <v>58.7999140000002</v>
      </c>
      <c r="T562">
        <v>0</v>
      </c>
    </row>
    <row r="563" spans="1:20">
      <c r="A563" s="245">
        <v>42773.910534641203</v>
      </c>
      <c r="B563" t="s">
        <v>241</v>
      </c>
      <c r="C563">
        <v>1</v>
      </c>
      <c r="D563" t="s">
        <v>13</v>
      </c>
      <c r="E563" t="s">
        <v>13</v>
      </c>
      <c r="F563" t="s">
        <v>171</v>
      </c>
      <c r="G563" t="s">
        <v>168</v>
      </c>
      <c r="H563" t="s">
        <v>184</v>
      </c>
      <c r="I563" t="s">
        <v>184</v>
      </c>
      <c r="J563" t="s">
        <v>170</v>
      </c>
      <c r="K563" t="s">
        <v>168</v>
      </c>
      <c r="L563" t="s">
        <v>168</v>
      </c>
      <c r="M563" t="s">
        <v>168</v>
      </c>
      <c r="N563" t="s">
        <v>168</v>
      </c>
      <c r="O563" t="s">
        <v>168</v>
      </c>
      <c r="P563" t="s">
        <v>168</v>
      </c>
      <c r="Q563" t="s">
        <v>168</v>
      </c>
      <c r="R563" t="s">
        <v>168</v>
      </c>
      <c r="S563">
        <v>137.53320199999999</v>
      </c>
      <c r="T563">
        <v>0</v>
      </c>
    </row>
    <row r="564" spans="1:20">
      <c r="A564" s="245">
        <v>42773.910534641203</v>
      </c>
      <c r="B564" t="s">
        <v>241</v>
      </c>
      <c r="C564">
        <v>1</v>
      </c>
      <c r="D564" t="s">
        <v>13</v>
      </c>
      <c r="E564" t="s">
        <v>13</v>
      </c>
      <c r="F564" t="s">
        <v>171</v>
      </c>
      <c r="G564" t="s">
        <v>168</v>
      </c>
      <c r="H564" t="s">
        <v>184</v>
      </c>
      <c r="I564" t="s">
        <v>184</v>
      </c>
      <c r="J564" t="s">
        <v>170</v>
      </c>
      <c r="K564" t="s">
        <v>168</v>
      </c>
      <c r="L564" t="s">
        <v>168</v>
      </c>
      <c r="M564" t="s">
        <v>168</v>
      </c>
      <c r="N564" t="s">
        <v>168</v>
      </c>
      <c r="O564" t="s">
        <v>168</v>
      </c>
      <c r="P564" t="s">
        <v>168</v>
      </c>
      <c r="Q564" t="s">
        <v>168</v>
      </c>
      <c r="R564" t="s">
        <v>170</v>
      </c>
      <c r="S564">
        <v>7.5333240000000004</v>
      </c>
      <c r="T564">
        <v>0</v>
      </c>
    </row>
    <row r="565" spans="1:20">
      <c r="A565" s="245">
        <v>42773.910534641203</v>
      </c>
      <c r="B565" t="s">
        <v>241</v>
      </c>
      <c r="C565">
        <v>1</v>
      </c>
      <c r="D565" t="s">
        <v>13</v>
      </c>
      <c r="E565" t="s">
        <v>13</v>
      </c>
      <c r="F565" t="s">
        <v>171</v>
      </c>
      <c r="G565" t="s">
        <v>168</v>
      </c>
      <c r="H565" t="s">
        <v>184</v>
      </c>
      <c r="I565" t="s">
        <v>184</v>
      </c>
      <c r="J565" t="s">
        <v>170</v>
      </c>
      <c r="K565" t="s">
        <v>168</v>
      </c>
      <c r="L565" t="s">
        <v>168</v>
      </c>
      <c r="M565" t="s">
        <v>168</v>
      </c>
      <c r="N565" t="s">
        <v>168</v>
      </c>
      <c r="O565" t="s">
        <v>168</v>
      </c>
      <c r="P565" t="s">
        <v>168</v>
      </c>
      <c r="Q565" t="s">
        <v>170</v>
      </c>
      <c r="R565" t="s">
        <v>168</v>
      </c>
      <c r="S565">
        <v>13.066654</v>
      </c>
      <c r="T565">
        <v>0</v>
      </c>
    </row>
    <row r="566" spans="1:20">
      <c r="A566" s="245">
        <v>42773.910534641203</v>
      </c>
      <c r="B566" t="s">
        <v>241</v>
      </c>
      <c r="C566">
        <v>1</v>
      </c>
      <c r="D566" t="s">
        <v>13</v>
      </c>
      <c r="E566" t="s">
        <v>13</v>
      </c>
      <c r="F566" t="s">
        <v>171</v>
      </c>
      <c r="G566" t="s">
        <v>168</v>
      </c>
      <c r="H566" t="s">
        <v>184</v>
      </c>
      <c r="I566" t="s">
        <v>184</v>
      </c>
      <c r="J566" t="s">
        <v>170</v>
      </c>
      <c r="K566" t="s">
        <v>168</v>
      </c>
      <c r="L566" t="s">
        <v>170</v>
      </c>
      <c r="M566" t="s">
        <v>168</v>
      </c>
      <c r="N566" t="s">
        <v>168</v>
      </c>
      <c r="O566" t="s">
        <v>168</v>
      </c>
      <c r="P566" t="s">
        <v>168</v>
      </c>
      <c r="Q566" t="s">
        <v>168</v>
      </c>
      <c r="R566" t="s">
        <v>168</v>
      </c>
      <c r="S566">
        <v>0.33333299999999999</v>
      </c>
      <c r="T566">
        <v>0</v>
      </c>
    </row>
    <row r="567" spans="1:20">
      <c r="A567" s="245">
        <v>42773.910534641203</v>
      </c>
      <c r="B567" t="s">
        <v>241</v>
      </c>
      <c r="C567">
        <v>1</v>
      </c>
      <c r="D567" t="s">
        <v>13</v>
      </c>
      <c r="E567" t="s">
        <v>13</v>
      </c>
      <c r="F567" t="s">
        <v>171</v>
      </c>
      <c r="G567" t="s">
        <v>170</v>
      </c>
      <c r="H567" t="s">
        <v>184</v>
      </c>
      <c r="I567" t="s">
        <v>184</v>
      </c>
      <c r="J567" t="s">
        <v>168</v>
      </c>
      <c r="K567" t="s">
        <v>168</v>
      </c>
      <c r="L567" t="s">
        <v>168</v>
      </c>
      <c r="M567" t="s">
        <v>168</v>
      </c>
      <c r="N567" t="s">
        <v>168</v>
      </c>
      <c r="O567" t="s">
        <v>168</v>
      </c>
      <c r="P567" t="s">
        <v>168</v>
      </c>
      <c r="Q567" t="s">
        <v>168</v>
      </c>
      <c r="R567" t="s">
        <v>168</v>
      </c>
      <c r="S567">
        <v>65.066553000000198</v>
      </c>
      <c r="T567">
        <v>0</v>
      </c>
    </row>
    <row r="568" spans="1:20">
      <c r="A568" s="245">
        <v>42773.910534641203</v>
      </c>
      <c r="B568" t="s">
        <v>241</v>
      </c>
      <c r="C568">
        <v>1</v>
      </c>
      <c r="D568" t="s">
        <v>13</v>
      </c>
      <c r="E568" t="s">
        <v>13</v>
      </c>
      <c r="F568" t="s">
        <v>171</v>
      </c>
      <c r="G568" t="s">
        <v>170</v>
      </c>
      <c r="H568" t="s">
        <v>184</v>
      </c>
      <c r="I568" t="s">
        <v>184</v>
      </c>
      <c r="J568" t="s">
        <v>168</v>
      </c>
      <c r="K568" t="s">
        <v>168</v>
      </c>
      <c r="L568" t="s">
        <v>170</v>
      </c>
      <c r="M568" t="s">
        <v>168</v>
      </c>
      <c r="N568" t="s">
        <v>168</v>
      </c>
      <c r="O568" t="s">
        <v>168</v>
      </c>
      <c r="P568" t="s">
        <v>168</v>
      </c>
      <c r="Q568" t="s">
        <v>168</v>
      </c>
      <c r="R568" t="s">
        <v>168</v>
      </c>
      <c r="S568">
        <v>0.79999900000000002</v>
      </c>
      <c r="T568">
        <v>0</v>
      </c>
    </row>
    <row r="569" spans="1:20">
      <c r="A569" s="245">
        <v>42773.910534641203</v>
      </c>
      <c r="B569" t="s">
        <v>241</v>
      </c>
      <c r="C569">
        <v>1</v>
      </c>
      <c r="D569" t="s">
        <v>13</v>
      </c>
      <c r="E569" t="s">
        <v>13</v>
      </c>
      <c r="F569" t="s">
        <v>169</v>
      </c>
      <c r="G569" t="s">
        <v>168</v>
      </c>
      <c r="H569" t="s">
        <v>184</v>
      </c>
      <c r="I569" t="s">
        <v>184</v>
      </c>
      <c r="J569" t="s">
        <v>168</v>
      </c>
      <c r="K569" t="s">
        <v>168</v>
      </c>
      <c r="L569" t="s">
        <v>168</v>
      </c>
      <c r="M569" t="s">
        <v>168</v>
      </c>
      <c r="N569" t="s">
        <v>168</v>
      </c>
      <c r="O569" t="s">
        <v>168</v>
      </c>
      <c r="P569" t="s">
        <v>168</v>
      </c>
      <c r="Q569" t="s">
        <v>168</v>
      </c>
      <c r="R569" t="s">
        <v>168</v>
      </c>
      <c r="S569">
        <v>12.699951</v>
      </c>
      <c r="T569">
        <v>0</v>
      </c>
    </row>
    <row r="570" spans="1:20">
      <c r="A570" s="245">
        <v>42773.910534641203</v>
      </c>
      <c r="B570" t="s">
        <v>241</v>
      </c>
      <c r="C570">
        <v>1</v>
      </c>
      <c r="D570" t="s">
        <v>12</v>
      </c>
      <c r="E570" t="s">
        <v>12</v>
      </c>
      <c r="F570" t="s">
        <v>167</v>
      </c>
      <c r="G570" t="s">
        <v>168</v>
      </c>
      <c r="H570" t="s">
        <v>184</v>
      </c>
      <c r="I570" t="s">
        <v>184</v>
      </c>
      <c r="J570" t="s">
        <v>168</v>
      </c>
      <c r="K570" t="s">
        <v>168</v>
      </c>
      <c r="L570" t="s">
        <v>168</v>
      </c>
      <c r="M570" t="s">
        <v>168</v>
      </c>
      <c r="N570" t="s">
        <v>168</v>
      </c>
      <c r="O570" t="s">
        <v>168</v>
      </c>
      <c r="P570" t="s">
        <v>168</v>
      </c>
      <c r="Q570" t="s">
        <v>168</v>
      </c>
      <c r="R570" t="s">
        <v>168</v>
      </c>
      <c r="S570">
        <v>8.3333250000000003</v>
      </c>
      <c r="T570">
        <v>0</v>
      </c>
    </row>
    <row r="571" spans="1:20">
      <c r="A571" s="245">
        <v>42773.910534641203</v>
      </c>
      <c r="B571" t="s">
        <v>241</v>
      </c>
      <c r="C571">
        <v>1</v>
      </c>
      <c r="D571" t="s">
        <v>12</v>
      </c>
      <c r="E571" t="s">
        <v>12</v>
      </c>
      <c r="F571" t="s">
        <v>167</v>
      </c>
      <c r="G571" t="s">
        <v>168</v>
      </c>
      <c r="H571" t="s">
        <v>184</v>
      </c>
      <c r="I571" t="s">
        <v>184</v>
      </c>
      <c r="J571" t="s">
        <v>168</v>
      </c>
      <c r="K571" t="s">
        <v>168</v>
      </c>
      <c r="L571" t="s">
        <v>170</v>
      </c>
      <c r="M571" t="s">
        <v>168</v>
      </c>
      <c r="N571" t="s">
        <v>168</v>
      </c>
      <c r="O571" t="s">
        <v>168</v>
      </c>
      <c r="P571" t="s">
        <v>168</v>
      </c>
      <c r="Q571" t="s">
        <v>168</v>
      </c>
      <c r="R571" t="s">
        <v>168</v>
      </c>
      <c r="S571">
        <v>3.7999619999999998</v>
      </c>
      <c r="T571">
        <v>0</v>
      </c>
    </row>
    <row r="572" spans="1:20">
      <c r="A572" s="245">
        <v>42773.910534641203</v>
      </c>
      <c r="B572" t="s">
        <v>241</v>
      </c>
      <c r="C572">
        <v>1</v>
      </c>
      <c r="D572" t="s">
        <v>12</v>
      </c>
      <c r="E572" t="s">
        <v>12</v>
      </c>
      <c r="F572" t="s">
        <v>167</v>
      </c>
      <c r="G572" t="s">
        <v>168</v>
      </c>
      <c r="H572" t="s">
        <v>184</v>
      </c>
      <c r="I572" t="s">
        <v>184</v>
      </c>
      <c r="J572" t="s">
        <v>168</v>
      </c>
      <c r="K572" t="s">
        <v>168</v>
      </c>
      <c r="L572" t="s">
        <v>170</v>
      </c>
      <c r="M572" t="s">
        <v>168</v>
      </c>
      <c r="N572" t="s">
        <v>168</v>
      </c>
      <c r="O572" t="s">
        <v>168</v>
      </c>
      <c r="P572" t="s">
        <v>168</v>
      </c>
      <c r="Q572" t="s">
        <v>170</v>
      </c>
      <c r="R572" t="s">
        <v>168</v>
      </c>
      <c r="S572">
        <v>0.19999800000000001</v>
      </c>
      <c r="T572">
        <v>0</v>
      </c>
    </row>
    <row r="573" spans="1:20">
      <c r="A573" s="245">
        <v>42773.910534641203</v>
      </c>
      <c r="B573" t="s">
        <v>241</v>
      </c>
      <c r="C573">
        <v>1</v>
      </c>
      <c r="D573" t="s">
        <v>12</v>
      </c>
      <c r="E573" t="s">
        <v>12</v>
      </c>
      <c r="F573" t="s">
        <v>171</v>
      </c>
      <c r="G573" t="s">
        <v>168</v>
      </c>
      <c r="H573" t="s">
        <v>184</v>
      </c>
      <c r="I573" t="s">
        <v>184</v>
      </c>
      <c r="J573" t="s">
        <v>168</v>
      </c>
      <c r="K573" t="s">
        <v>168</v>
      </c>
      <c r="L573" t="s">
        <v>168</v>
      </c>
      <c r="M573" t="s">
        <v>168</v>
      </c>
      <c r="N573" t="s">
        <v>168</v>
      </c>
      <c r="O573" t="s">
        <v>168</v>
      </c>
      <c r="P573" t="s">
        <v>168</v>
      </c>
      <c r="Q573" t="s">
        <v>168</v>
      </c>
      <c r="R573" t="s">
        <v>168</v>
      </c>
      <c r="S573">
        <v>421.59953999999499</v>
      </c>
      <c r="T573">
        <v>0</v>
      </c>
    </row>
    <row r="574" spans="1:20">
      <c r="A574" s="245">
        <v>42773.910534641203</v>
      </c>
      <c r="B574" t="s">
        <v>241</v>
      </c>
      <c r="C574">
        <v>1</v>
      </c>
      <c r="D574" t="s">
        <v>12</v>
      </c>
      <c r="E574" t="s">
        <v>12</v>
      </c>
      <c r="F574" t="s">
        <v>171</v>
      </c>
      <c r="G574" t="s">
        <v>168</v>
      </c>
      <c r="H574" t="s">
        <v>184</v>
      </c>
      <c r="I574" t="s">
        <v>184</v>
      </c>
      <c r="J574" t="s">
        <v>168</v>
      </c>
      <c r="K574" t="s">
        <v>168</v>
      </c>
      <c r="L574" t="s">
        <v>168</v>
      </c>
      <c r="M574" t="s">
        <v>168</v>
      </c>
      <c r="N574" t="s">
        <v>168</v>
      </c>
      <c r="O574" t="s">
        <v>168</v>
      </c>
      <c r="P574" t="s">
        <v>168</v>
      </c>
      <c r="Q574" t="s">
        <v>168</v>
      </c>
      <c r="R574" t="s">
        <v>170</v>
      </c>
      <c r="S574">
        <v>33.933306000000002</v>
      </c>
      <c r="T574">
        <v>0</v>
      </c>
    </row>
    <row r="575" spans="1:20">
      <c r="A575" s="245">
        <v>42773.910534641203</v>
      </c>
      <c r="B575" t="s">
        <v>241</v>
      </c>
      <c r="C575">
        <v>1</v>
      </c>
      <c r="D575" t="s">
        <v>12</v>
      </c>
      <c r="E575" t="s">
        <v>12</v>
      </c>
      <c r="F575" t="s">
        <v>171</v>
      </c>
      <c r="G575" t="s">
        <v>168</v>
      </c>
      <c r="H575" t="s">
        <v>184</v>
      </c>
      <c r="I575" t="s">
        <v>184</v>
      </c>
      <c r="J575" t="s">
        <v>168</v>
      </c>
      <c r="K575" t="s">
        <v>168</v>
      </c>
      <c r="L575" t="s">
        <v>168</v>
      </c>
      <c r="M575" t="s">
        <v>168</v>
      </c>
      <c r="N575" t="s">
        <v>168</v>
      </c>
      <c r="O575" t="s">
        <v>168</v>
      </c>
      <c r="P575" t="s">
        <v>168</v>
      </c>
      <c r="Q575" t="s">
        <v>170</v>
      </c>
      <c r="R575" t="s">
        <v>168</v>
      </c>
      <c r="S575">
        <v>10.733318000000001</v>
      </c>
      <c r="T575">
        <v>0</v>
      </c>
    </row>
    <row r="576" spans="1:20">
      <c r="A576" s="245">
        <v>42773.910534641203</v>
      </c>
      <c r="B576" t="s">
        <v>241</v>
      </c>
      <c r="C576">
        <v>1</v>
      </c>
      <c r="D576" t="s">
        <v>12</v>
      </c>
      <c r="E576" t="s">
        <v>12</v>
      </c>
      <c r="F576" t="s">
        <v>171</v>
      </c>
      <c r="G576" t="s">
        <v>168</v>
      </c>
      <c r="H576" t="s">
        <v>184</v>
      </c>
      <c r="I576" t="s">
        <v>184</v>
      </c>
      <c r="J576" t="s">
        <v>168</v>
      </c>
      <c r="K576" t="s">
        <v>168</v>
      </c>
      <c r="L576" t="s">
        <v>168</v>
      </c>
      <c r="M576" t="s">
        <v>168</v>
      </c>
      <c r="N576" t="s">
        <v>170</v>
      </c>
      <c r="O576" t="s">
        <v>168</v>
      </c>
      <c r="P576" t="s">
        <v>168</v>
      </c>
      <c r="Q576" t="s">
        <v>168</v>
      </c>
      <c r="R576" t="s">
        <v>168</v>
      </c>
      <c r="S576">
        <v>41.799960000000098</v>
      </c>
      <c r="T576">
        <v>0</v>
      </c>
    </row>
    <row r="577" spans="1:20">
      <c r="A577" s="245">
        <v>42773.910534641203</v>
      </c>
      <c r="B577" t="s">
        <v>241</v>
      </c>
      <c r="C577">
        <v>1</v>
      </c>
      <c r="D577" t="s">
        <v>12</v>
      </c>
      <c r="E577" t="s">
        <v>12</v>
      </c>
      <c r="F577" t="s">
        <v>171</v>
      </c>
      <c r="G577" t="s">
        <v>168</v>
      </c>
      <c r="H577" t="s">
        <v>184</v>
      </c>
      <c r="I577" t="s">
        <v>184</v>
      </c>
      <c r="J577" t="s">
        <v>168</v>
      </c>
      <c r="K577" t="s">
        <v>168</v>
      </c>
      <c r="L577" t="s">
        <v>170</v>
      </c>
      <c r="M577" t="s">
        <v>168</v>
      </c>
      <c r="N577" t="s">
        <v>168</v>
      </c>
      <c r="O577" t="s">
        <v>168</v>
      </c>
      <c r="P577" t="s">
        <v>168</v>
      </c>
      <c r="Q577" t="s">
        <v>168</v>
      </c>
      <c r="R577" t="s">
        <v>168</v>
      </c>
      <c r="S577">
        <v>449.46622599999301</v>
      </c>
      <c r="T577">
        <v>0</v>
      </c>
    </row>
    <row r="578" spans="1:20">
      <c r="A578" s="245">
        <v>42773.910534641203</v>
      </c>
      <c r="B578" t="s">
        <v>241</v>
      </c>
      <c r="C578">
        <v>1</v>
      </c>
      <c r="D578" t="s">
        <v>12</v>
      </c>
      <c r="E578" t="s">
        <v>12</v>
      </c>
      <c r="F578" t="s">
        <v>171</v>
      </c>
      <c r="G578" t="s">
        <v>168</v>
      </c>
      <c r="H578" t="s">
        <v>184</v>
      </c>
      <c r="I578" t="s">
        <v>184</v>
      </c>
      <c r="J578" t="s">
        <v>168</v>
      </c>
      <c r="K578" t="s">
        <v>168</v>
      </c>
      <c r="L578" t="s">
        <v>170</v>
      </c>
      <c r="M578" t="s">
        <v>168</v>
      </c>
      <c r="N578" t="s">
        <v>168</v>
      </c>
      <c r="O578" t="s">
        <v>168</v>
      </c>
      <c r="P578" t="s">
        <v>168</v>
      </c>
      <c r="Q578" t="s">
        <v>168</v>
      </c>
      <c r="R578" t="s">
        <v>170</v>
      </c>
      <c r="S578">
        <v>13.999986</v>
      </c>
      <c r="T578">
        <v>0</v>
      </c>
    </row>
    <row r="579" spans="1:20">
      <c r="A579" s="245">
        <v>42773.910534641203</v>
      </c>
      <c r="B579" t="s">
        <v>241</v>
      </c>
      <c r="C579">
        <v>1</v>
      </c>
      <c r="D579" t="s">
        <v>12</v>
      </c>
      <c r="E579" t="s">
        <v>12</v>
      </c>
      <c r="F579" t="s">
        <v>171</v>
      </c>
      <c r="G579" t="s">
        <v>168</v>
      </c>
      <c r="H579" t="s">
        <v>184</v>
      </c>
      <c r="I579" t="s">
        <v>184</v>
      </c>
      <c r="J579" t="s">
        <v>168</v>
      </c>
      <c r="K579" t="s">
        <v>168</v>
      </c>
      <c r="L579" t="s">
        <v>170</v>
      </c>
      <c r="M579" t="s">
        <v>168</v>
      </c>
      <c r="N579" t="s">
        <v>168</v>
      </c>
      <c r="O579" t="s">
        <v>168</v>
      </c>
      <c r="P579" t="s">
        <v>168</v>
      </c>
      <c r="Q579" t="s">
        <v>170</v>
      </c>
      <c r="R579" t="s">
        <v>168</v>
      </c>
      <c r="S579">
        <v>9.5333229999999993</v>
      </c>
      <c r="T579">
        <v>0</v>
      </c>
    </row>
    <row r="580" spans="1:20">
      <c r="A580" s="245">
        <v>42773.910534641203</v>
      </c>
      <c r="B580" t="s">
        <v>241</v>
      </c>
      <c r="C580">
        <v>1</v>
      </c>
      <c r="D580" t="s">
        <v>12</v>
      </c>
      <c r="E580" t="s">
        <v>12</v>
      </c>
      <c r="F580" t="s">
        <v>171</v>
      </c>
      <c r="G580" t="s">
        <v>168</v>
      </c>
      <c r="H580" t="s">
        <v>184</v>
      </c>
      <c r="I580" t="s">
        <v>184</v>
      </c>
      <c r="J580" t="s">
        <v>168</v>
      </c>
      <c r="K580" t="s">
        <v>168</v>
      </c>
      <c r="L580" t="s">
        <v>170</v>
      </c>
      <c r="M580" t="s">
        <v>168</v>
      </c>
      <c r="N580" t="s">
        <v>170</v>
      </c>
      <c r="O580" t="s">
        <v>168</v>
      </c>
      <c r="P580" t="s">
        <v>168</v>
      </c>
      <c r="Q580" t="s">
        <v>168</v>
      </c>
      <c r="R580" t="s">
        <v>168</v>
      </c>
      <c r="S580">
        <v>9.3333239999999993</v>
      </c>
      <c r="T580">
        <v>0</v>
      </c>
    </row>
    <row r="581" spans="1:20">
      <c r="A581" s="245">
        <v>42773.910534641203</v>
      </c>
      <c r="B581" t="s">
        <v>241</v>
      </c>
      <c r="C581">
        <v>1</v>
      </c>
      <c r="D581" t="s">
        <v>12</v>
      </c>
      <c r="E581" t="s">
        <v>12</v>
      </c>
      <c r="F581" t="s">
        <v>171</v>
      </c>
      <c r="G581" t="s">
        <v>168</v>
      </c>
      <c r="H581" t="s">
        <v>184</v>
      </c>
      <c r="I581" t="s">
        <v>184</v>
      </c>
      <c r="J581" t="s">
        <v>170</v>
      </c>
      <c r="K581" t="s">
        <v>168</v>
      </c>
      <c r="L581" t="s">
        <v>168</v>
      </c>
      <c r="M581" t="s">
        <v>168</v>
      </c>
      <c r="N581" t="s">
        <v>168</v>
      </c>
      <c r="O581" t="s">
        <v>168</v>
      </c>
      <c r="P581" t="s">
        <v>168</v>
      </c>
      <c r="Q581" t="s">
        <v>168</v>
      </c>
      <c r="R581" t="s">
        <v>168</v>
      </c>
      <c r="S581">
        <v>64.839927000000301</v>
      </c>
      <c r="T581">
        <v>0</v>
      </c>
    </row>
    <row r="582" spans="1:20">
      <c r="A582" s="245">
        <v>42773.910534641203</v>
      </c>
      <c r="B582" t="s">
        <v>241</v>
      </c>
      <c r="C582">
        <v>1</v>
      </c>
      <c r="D582" t="s">
        <v>12</v>
      </c>
      <c r="E582" t="s">
        <v>12</v>
      </c>
      <c r="F582" t="s">
        <v>171</v>
      </c>
      <c r="G582" t="s">
        <v>168</v>
      </c>
      <c r="H582" t="s">
        <v>184</v>
      </c>
      <c r="I582" t="s">
        <v>184</v>
      </c>
      <c r="J582" t="s">
        <v>170</v>
      </c>
      <c r="K582" t="s">
        <v>168</v>
      </c>
      <c r="L582" t="s">
        <v>168</v>
      </c>
      <c r="M582" t="s">
        <v>168</v>
      </c>
      <c r="N582" t="s">
        <v>168</v>
      </c>
      <c r="O582" t="s">
        <v>168</v>
      </c>
      <c r="P582" t="s">
        <v>168</v>
      </c>
      <c r="Q582" t="s">
        <v>168</v>
      </c>
      <c r="R582" t="s">
        <v>170</v>
      </c>
      <c r="S582">
        <v>0.99999899999999997</v>
      </c>
      <c r="T582">
        <v>0</v>
      </c>
    </row>
    <row r="583" spans="1:20">
      <c r="A583" s="245">
        <v>42773.910534641203</v>
      </c>
      <c r="B583" t="s">
        <v>241</v>
      </c>
      <c r="C583">
        <v>1</v>
      </c>
      <c r="D583" t="s">
        <v>12</v>
      </c>
      <c r="E583" t="s">
        <v>12</v>
      </c>
      <c r="F583" t="s">
        <v>171</v>
      </c>
      <c r="G583" t="s">
        <v>168</v>
      </c>
      <c r="H583" t="s">
        <v>184</v>
      </c>
      <c r="I583" t="s">
        <v>184</v>
      </c>
      <c r="J583" t="s">
        <v>170</v>
      </c>
      <c r="K583" t="s">
        <v>168</v>
      </c>
      <c r="L583" t="s">
        <v>168</v>
      </c>
      <c r="M583" t="s">
        <v>168</v>
      </c>
      <c r="N583" t="s">
        <v>168</v>
      </c>
      <c r="O583" t="s">
        <v>168</v>
      </c>
      <c r="P583" t="s">
        <v>168</v>
      </c>
      <c r="Q583" t="s">
        <v>170</v>
      </c>
      <c r="R583" t="s">
        <v>168</v>
      </c>
      <c r="S583">
        <v>7.3133249999999999</v>
      </c>
      <c r="T583">
        <v>0</v>
      </c>
    </row>
    <row r="584" spans="1:20">
      <c r="A584" s="245">
        <v>42773.910534641203</v>
      </c>
      <c r="B584" t="s">
        <v>241</v>
      </c>
      <c r="C584">
        <v>1</v>
      </c>
      <c r="D584" t="s">
        <v>12</v>
      </c>
      <c r="E584" t="s">
        <v>12</v>
      </c>
      <c r="F584" t="s">
        <v>171</v>
      </c>
      <c r="G584" t="s">
        <v>168</v>
      </c>
      <c r="H584" t="s">
        <v>184</v>
      </c>
      <c r="I584" t="s">
        <v>184</v>
      </c>
      <c r="J584" t="s">
        <v>170</v>
      </c>
      <c r="K584" t="s">
        <v>168</v>
      </c>
      <c r="L584" t="s">
        <v>170</v>
      </c>
      <c r="M584" t="s">
        <v>168</v>
      </c>
      <c r="N584" t="s">
        <v>168</v>
      </c>
      <c r="O584" t="s">
        <v>168</v>
      </c>
      <c r="P584" t="s">
        <v>168</v>
      </c>
      <c r="Q584" t="s">
        <v>168</v>
      </c>
      <c r="R584" t="s">
        <v>168</v>
      </c>
      <c r="S584">
        <v>15.599981</v>
      </c>
      <c r="T584">
        <v>0</v>
      </c>
    </row>
    <row r="585" spans="1:20">
      <c r="A585" s="245">
        <v>42773.910534641203</v>
      </c>
      <c r="B585" t="s">
        <v>241</v>
      </c>
      <c r="C585">
        <v>1</v>
      </c>
      <c r="D585" t="s">
        <v>12</v>
      </c>
      <c r="E585" t="s">
        <v>12</v>
      </c>
      <c r="F585" t="s">
        <v>171</v>
      </c>
      <c r="G585" t="s">
        <v>168</v>
      </c>
      <c r="H585" t="s">
        <v>184</v>
      </c>
      <c r="I585" t="s">
        <v>184</v>
      </c>
      <c r="J585" t="s">
        <v>170</v>
      </c>
      <c r="K585" t="s">
        <v>168</v>
      </c>
      <c r="L585" t="s">
        <v>170</v>
      </c>
      <c r="M585" t="s">
        <v>168</v>
      </c>
      <c r="N585" t="s">
        <v>168</v>
      </c>
      <c r="O585" t="s">
        <v>168</v>
      </c>
      <c r="P585" t="s">
        <v>168</v>
      </c>
      <c r="Q585" t="s">
        <v>168</v>
      </c>
      <c r="R585" t="s">
        <v>170</v>
      </c>
      <c r="S585">
        <v>0.33333299999999999</v>
      </c>
      <c r="T585">
        <v>0</v>
      </c>
    </row>
    <row r="586" spans="1:20">
      <c r="A586" s="245">
        <v>42773.910534641203</v>
      </c>
      <c r="B586" t="s">
        <v>241</v>
      </c>
      <c r="C586">
        <v>1</v>
      </c>
      <c r="D586" t="s">
        <v>12</v>
      </c>
      <c r="E586" t="s">
        <v>12</v>
      </c>
      <c r="F586" t="s">
        <v>171</v>
      </c>
      <c r="G586" t="s">
        <v>168</v>
      </c>
      <c r="H586" t="s">
        <v>184</v>
      </c>
      <c r="I586" t="s">
        <v>184</v>
      </c>
      <c r="J586" t="s">
        <v>170</v>
      </c>
      <c r="K586" t="s">
        <v>168</v>
      </c>
      <c r="L586" t="s">
        <v>170</v>
      </c>
      <c r="M586" t="s">
        <v>168</v>
      </c>
      <c r="N586" t="s">
        <v>168</v>
      </c>
      <c r="O586" t="s">
        <v>168</v>
      </c>
      <c r="P586" t="s">
        <v>168</v>
      </c>
      <c r="Q586" t="s">
        <v>170</v>
      </c>
      <c r="R586" t="s">
        <v>168</v>
      </c>
      <c r="S586">
        <v>3.9799950000000002</v>
      </c>
      <c r="T586">
        <v>0</v>
      </c>
    </row>
    <row r="587" spans="1:20">
      <c r="A587" s="245">
        <v>42773.910534641203</v>
      </c>
      <c r="B587" t="s">
        <v>241</v>
      </c>
      <c r="C587">
        <v>1</v>
      </c>
      <c r="D587" t="s">
        <v>12</v>
      </c>
      <c r="E587" t="s">
        <v>12</v>
      </c>
      <c r="F587" t="s">
        <v>169</v>
      </c>
      <c r="G587" t="s">
        <v>168</v>
      </c>
      <c r="H587" t="s">
        <v>184</v>
      </c>
      <c r="I587" t="s">
        <v>184</v>
      </c>
      <c r="J587" t="s">
        <v>168</v>
      </c>
      <c r="K587" t="s">
        <v>168</v>
      </c>
      <c r="L587" t="s">
        <v>168</v>
      </c>
      <c r="M587" t="s">
        <v>168</v>
      </c>
      <c r="N587" t="s">
        <v>168</v>
      </c>
      <c r="O587" t="s">
        <v>168</v>
      </c>
      <c r="P587" t="s">
        <v>168</v>
      </c>
      <c r="Q587" t="s">
        <v>168</v>
      </c>
      <c r="R587" t="s">
        <v>168</v>
      </c>
      <c r="S587">
        <v>21.579895</v>
      </c>
      <c r="T587">
        <v>0</v>
      </c>
    </row>
    <row r="588" spans="1:20">
      <c r="A588" s="245">
        <v>42773.910534641203</v>
      </c>
      <c r="B588" t="s">
        <v>241</v>
      </c>
      <c r="C588">
        <v>1</v>
      </c>
      <c r="D588" t="s">
        <v>12</v>
      </c>
      <c r="E588" t="s">
        <v>12</v>
      </c>
      <c r="F588" t="s">
        <v>169</v>
      </c>
      <c r="G588" t="s">
        <v>168</v>
      </c>
      <c r="H588" t="s">
        <v>184</v>
      </c>
      <c r="I588" t="s">
        <v>184</v>
      </c>
      <c r="J588" t="s">
        <v>168</v>
      </c>
      <c r="K588" t="s">
        <v>168</v>
      </c>
      <c r="L588" t="s">
        <v>168</v>
      </c>
      <c r="M588" t="s">
        <v>168</v>
      </c>
      <c r="N588" t="s">
        <v>168</v>
      </c>
      <c r="O588" t="s">
        <v>168</v>
      </c>
      <c r="P588" t="s">
        <v>168</v>
      </c>
      <c r="Q588" t="s">
        <v>170</v>
      </c>
      <c r="R588" t="s">
        <v>168</v>
      </c>
      <c r="S588">
        <v>3.3333000000000002E-2</v>
      </c>
      <c r="T588">
        <v>0</v>
      </c>
    </row>
    <row r="589" spans="1:20">
      <c r="A589" s="245">
        <v>42773.910534641203</v>
      </c>
      <c r="B589" t="s">
        <v>241</v>
      </c>
      <c r="C589">
        <v>1</v>
      </c>
      <c r="D589" t="s">
        <v>11</v>
      </c>
      <c r="E589" t="s">
        <v>11</v>
      </c>
      <c r="F589" t="s">
        <v>167</v>
      </c>
      <c r="G589" t="s">
        <v>168</v>
      </c>
      <c r="H589" t="s">
        <v>184</v>
      </c>
      <c r="I589" t="s">
        <v>184</v>
      </c>
      <c r="J589" t="s">
        <v>168</v>
      </c>
      <c r="K589" t="s">
        <v>168</v>
      </c>
      <c r="L589" t="s">
        <v>168</v>
      </c>
      <c r="M589" t="s">
        <v>168</v>
      </c>
      <c r="N589" t="s">
        <v>168</v>
      </c>
      <c r="O589" t="s">
        <v>168</v>
      </c>
      <c r="P589" t="s">
        <v>168</v>
      </c>
      <c r="Q589" t="s">
        <v>168</v>
      </c>
      <c r="R589" t="s">
        <v>168</v>
      </c>
      <c r="S589">
        <v>139.88900000000001</v>
      </c>
      <c r="T589">
        <v>0</v>
      </c>
    </row>
    <row r="590" spans="1:20">
      <c r="A590" s="245">
        <v>42773.910534641203</v>
      </c>
      <c r="B590" t="s">
        <v>241</v>
      </c>
      <c r="C590">
        <v>1</v>
      </c>
      <c r="D590" t="s">
        <v>11</v>
      </c>
      <c r="E590" t="s">
        <v>11</v>
      </c>
      <c r="F590" t="s">
        <v>167</v>
      </c>
      <c r="G590" t="s">
        <v>168</v>
      </c>
      <c r="H590" t="s">
        <v>184</v>
      </c>
      <c r="I590" t="s">
        <v>184</v>
      </c>
      <c r="J590" t="s">
        <v>168</v>
      </c>
      <c r="K590" t="s">
        <v>168</v>
      </c>
      <c r="L590" t="s">
        <v>168</v>
      </c>
      <c r="M590" t="s">
        <v>168</v>
      </c>
      <c r="N590" t="s">
        <v>168</v>
      </c>
      <c r="O590" t="s">
        <v>168</v>
      </c>
      <c r="P590" t="s">
        <v>168</v>
      </c>
      <c r="Q590" t="s">
        <v>170</v>
      </c>
      <c r="R590" t="s">
        <v>168</v>
      </c>
      <c r="S590">
        <v>1.599</v>
      </c>
      <c r="T590">
        <v>0</v>
      </c>
    </row>
    <row r="591" spans="1:20">
      <c r="A591" s="245">
        <v>42773.910534641203</v>
      </c>
      <c r="B591" t="s">
        <v>241</v>
      </c>
      <c r="C591">
        <v>1</v>
      </c>
      <c r="D591" t="s">
        <v>11</v>
      </c>
      <c r="E591" t="s">
        <v>11</v>
      </c>
      <c r="F591" t="s">
        <v>167</v>
      </c>
      <c r="G591" t="s">
        <v>168</v>
      </c>
      <c r="H591" t="s">
        <v>184</v>
      </c>
      <c r="I591" t="s">
        <v>184</v>
      </c>
      <c r="J591" t="s">
        <v>168</v>
      </c>
      <c r="K591" t="s">
        <v>168</v>
      </c>
      <c r="L591" t="s">
        <v>170</v>
      </c>
      <c r="M591" t="s">
        <v>168</v>
      </c>
      <c r="N591" t="s">
        <v>168</v>
      </c>
      <c r="O591" t="s">
        <v>168</v>
      </c>
      <c r="P591" t="s">
        <v>168</v>
      </c>
      <c r="Q591" t="s">
        <v>168</v>
      </c>
      <c r="R591" t="s">
        <v>168</v>
      </c>
      <c r="S591" t="s">
        <v>174</v>
      </c>
      <c r="T591">
        <v>0</v>
      </c>
    </row>
    <row r="592" spans="1:20">
      <c r="A592" s="245">
        <v>42773.910534641203</v>
      </c>
      <c r="B592" t="s">
        <v>241</v>
      </c>
      <c r="C592">
        <v>1</v>
      </c>
      <c r="D592" t="s">
        <v>11</v>
      </c>
      <c r="E592" t="s">
        <v>11</v>
      </c>
      <c r="F592" t="s">
        <v>167</v>
      </c>
      <c r="G592" t="s">
        <v>168</v>
      </c>
      <c r="H592" t="s">
        <v>184</v>
      </c>
      <c r="I592" t="s">
        <v>184</v>
      </c>
      <c r="J592" t="s">
        <v>168</v>
      </c>
      <c r="K592" t="s">
        <v>170</v>
      </c>
      <c r="L592" t="s">
        <v>168</v>
      </c>
      <c r="M592" t="s">
        <v>168</v>
      </c>
      <c r="N592" t="s">
        <v>168</v>
      </c>
      <c r="O592" t="s">
        <v>168</v>
      </c>
      <c r="P592" t="s">
        <v>168</v>
      </c>
      <c r="Q592" t="s">
        <v>168</v>
      </c>
      <c r="R592" t="s">
        <v>168</v>
      </c>
      <c r="S592">
        <v>279.90666599999997</v>
      </c>
      <c r="T592">
        <v>0</v>
      </c>
    </row>
    <row r="593" spans="1:20">
      <c r="A593" s="245">
        <v>42773.910534641203</v>
      </c>
      <c r="B593" t="s">
        <v>241</v>
      </c>
      <c r="C593">
        <v>1</v>
      </c>
      <c r="D593" t="s">
        <v>11</v>
      </c>
      <c r="E593" t="s">
        <v>11</v>
      </c>
      <c r="F593" t="s">
        <v>167</v>
      </c>
      <c r="G593" t="s">
        <v>168</v>
      </c>
      <c r="H593" t="s">
        <v>184</v>
      </c>
      <c r="I593" t="s">
        <v>184</v>
      </c>
      <c r="J593" t="s">
        <v>168</v>
      </c>
      <c r="K593" t="s">
        <v>170</v>
      </c>
      <c r="L593" t="s">
        <v>168</v>
      </c>
      <c r="M593" t="s">
        <v>170</v>
      </c>
      <c r="N593" t="s">
        <v>168</v>
      </c>
      <c r="O593" t="s">
        <v>168</v>
      </c>
      <c r="P593" t="s">
        <v>168</v>
      </c>
      <c r="Q593" t="s">
        <v>168</v>
      </c>
      <c r="R593" t="s">
        <v>168</v>
      </c>
      <c r="S593">
        <v>20.382999999999999</v>
      </c>
      <c r="T593">
        <v>0</v>
      </c>
    </row>
    <row r="594" spans="1:20">
      <c r="A594" s="245">
        <v>42773.910534641203</v>
      </c>
      <c r="B594" t="s">
        <v>241</v>
      </c>
      <c r="C594">
        <v>1</v>
      </c>
      <c r="D594" t="s">
        <v>11</v>
      </c>
      <c r="E594" t="s">
        <v>11</v>
      </c>
      <c r="F594" t="s">
        <v>171</v>
      </c>
      <c r="G594" t="s">
        <v>168</v>
      </c>
      <c r="H594" t="s">
        <v>184</v>
      </c>
      <c r="I594" t="s">
        <v>184</v>
      </c>
      <c r="J594" t="s">
        <v>168</v>
      </c>
      <c r="K594" t="s">
        <v>168</v>
      </c>
      <c r="L594" t="s">
        <v>168</v>
      </c>
      <c r="M594" t="s">
        <v>168</v>
      </c>
      <c r="N594" t="s">
        <v>168</v>
      </c>
      <c r="O594" t="s">
        <v>168</v>
      </c>
      <c r="P594" t="s">
        <v>168</v>
      </c>
      <c r="Q594" t="s">
        <v>168</v>
      </c>
      <c r="R594" t="s">
        <v>168</v>
      </c>
      <c r="S594">
        <v>710.45400000000996</v>
      </c>
      <c r="T594">
        <v>0</v>
      </c>
    </row>
    <row r="595" spans="1:20">
      <c r="A595" s="245">
        <v>42773.910534641203</v>
      </c>
      <c r="B595" t="s">
        <v>241</v>
      </c>
      <c r="C595">
        <v>1</v>
      </c>
      <c r="D595" t="s">
        <v>11</v>
      </c>
      <c r="E595" t="s">
        <v>11</v>
      </c>
      <c r="F595" t="s">
        <v>171</v>
      </c>
      <c r="G595" t="s">
        <v>168</v>
      </c>
      <c r="H595" t="s">
        <v>184</v>
      </c>
      <c r="I595" t="s">
        <v>184</v>
      </c>
      <c r="J595" t="s">
        <v>168</v>
      </c>
      <c r="K595" t="s">
        <v>168</v>
      </c>
      <c r="L595" t="s">
        <v>168</v>
      </c>
      <c r="M595" t="s">
        <v>168</v>
      </c>
      <c r="N595" t="s">
        <v>168</v>
      </c>
      <c r="O595" t="s">
        <v>168</v>
      </c>
      <c r="P595" t="s">
        <v>168</v>
      </c>
      <c r="Q595" t="s">
        <v>168</v>
      </c>
      <c r="R595" t="s">
        <v>170</v>
      </c>
      <c r="S595">
        <v>48.066000000000003</v>
      </c>
      <c r="T595">
        <v>0</v>
      </c>
    </row>
    <row r="596" spans="1:20">
      <c r="A596" s="245">
        <v>42773.910534641203</v>
      </c>
      <c r="B596" t="s">
        <v>241</v>
      </c>
      <c r="C596">
        <v>1</v>
      </c>
      <c r="D596" t="s">
        <v>11</v>
      </c>
      <c r="E596" t="s">
        <v>11</v>
      </c>
      <c r="F596" t="s">
        <v>171</v>
      </c>
      <c r="G596" t="s">
        <v>168</v>
      </c>
      <c r="H596" t="s">
        <v>184</v>
      </c>
      <c r="I596" t="s">
        <v>184</v>
      </c>
      <c r="J596" t="s">
        <v>168</v>
      </c>
      <c r="K596" t="s">
        <v>168</v>
      </c>
      <c r="L596" t="s">
        <v>168</v>
      </c>
      <c r="M596" t="s">
        <v>168</v>
      </c>
      <c r="N596" t="s">
        <v>168</v>
      </c>
      <c r="O596" t="s">
        <v>168</v>
      </c>
      <c r="P596" t="s">
        <v>168</v>
      </c>
      <c r="Q596" t="s">
        <v>170</v>
      </c>
      <c r="R596" t="s">
        <v>168</v>
      </c>
      <c r="S596">
        <v>10.329000000000001</v>
      </c>
      <c r="T596">
        <v>0</v>
      </c>
    </row>
    <row r="597" spans="1:20">
      <c r="A597" s="245">
        <v>42773.910534641203</v>
      </c>
      <c r="B597" t="s">
        <v>241</v>
      </c>
      <c r="C597">
        <v>1</v>
      </c>
      <c r="D597" t="s">
        <v>11</v>
      </c>
      <c r="E597" t="s">
        <v>11</v>
      </c>
      <c r="F597" t="s">
        <v>171</v>
      </c>
      <c r="G597" t="s">
        <v>168</v>
      </c>
      <c r="H597" t="s">
        <v>184</v>
      </c>
      <c r="I597" t="s">
        <v>184</v>
      </c>
      <c r="J597" t="s">
        <v>168</v>
      </c>
      <c r="K597" t="s">
        <v>168</v>
      </c>
      <c r="L597" t="s">
        <v>168</v>
      </c>
      <c r="M597" t="s">
        <v>168</v>
      </c>
      <c r="N597" t="s">
        <v>168</v>
      </c>
      <c r="O597" t="s">
        <v>168</v>
      </c>
      <c r="P597" t="s">
        <v>168</v>
      </c>
      <c r="Q597" t="s">
        <v>170</v>
      </c>
      <c r="R597" t="s">
        <v>170</v>
      </c>
      <c r="S597" t="s">
        <v>174</v>
      </c>
      <c r="T597">
        <v>0</v>
      </c>
    </row>
    <row r="598" spans="1:20">
      <c r="A598" s="245">
        <v>42773.910534641203</v>
      </c>
      <c r="B598" t="s">
        <v>241</v>
      </c>
      <c r="C598">
        <v>1</v>
      </c>
      <c r="D598" t="s">
        <v>11</v>
      </c>
      <c r="E598" t="s">
        <v>11</v>
      </c>
      <c r="F598" t="s">
        <v>171</v>
      </c>
      <c r="G598" t="s">
        <v>168</v>
      </c>
      <c r="H598" t="s">
        <v>184</v>
      </c>
      <c r="I598" t="s">
        <v>184</v>
      </c>
      <c r="J598" t="s">
        <v>168</v>
      </c>
      <c r="K598" t="s">
        <v>168</v>
      </c>
      <c r="L598" t="s">
        <v>168</v>
      </c>
      <c r="M598" t="s">
        <v>168</v>
      </c>
      <c r="N598" t="s">
        <v>170</v>
      </c>
      <c r="O598" t="s">
        <v>168</v>
      </c>
      <c r="P598" t="s">
        <v>168</v>
      </c>
      <c r="Q598" t="s">
        <v>168</v>
      </c>
      <c r="R598" t="s">
        <v>168</v>
      </c>
      <c r="S598">
        <v>8.7579999999999991</v>
      </c>
      <c r="T598">
        <v>0</v>
      </c>
    </row>
    <row r="599" spans="1:20">
      <c r="A599" s="245">
        <v>42773.910534641203</v>
      </c>
      <c r="B599" t="s">
        <v>241</v>
      </c>
      <c r="C599">
        <v>1</v>
      </c>
      <c r="D599" t="s">
        <v>11</v>
      </c>
      <c r="E599" t="s">
        <v>11</v>
      </c>
      <c r="F599" t="s">
        <v>171</v>
      </c>
      <c r="G599" t="s">
        <v>168</v>
      </c>
      <c r="H599" t="s">
        <v>184</v>
      </c>
      <c r="I599" t="s">
        <v>184</v>
      </c>
      <c r="J599" t="s">
        <v>168</v>
      </c>
      <c r="K599" t="s">
        <v>168</v>
      </c>
      <c r="L599" t="s">
        <v>168</v>
      </c>
      <c r="M599" t="s">
        <v>170</v>
      </c>
      <c r="N599" t="s">
        <v>168</v>
      </c>
      <c r="O599" t="s">
        <v>168</v>
      </c>
      <c r="P599" t="s">
        <v>168</v>
      </c>
      <c r="Q599" t="s">
        <v>168</v>
      </c>
      <c r="R599" t="s">
        <v>168</v>
      </c>
      <c r="S599">
        <v>11.192</v>
      </c>
      <c r="T599">
        <v>0</v>
      </c>
    </row>
    <row r="600" spans="1:20">
      <c r="A600" s="245">
        <v>42773.910534641203</v>
      </c>
      <c r="B600" t="s">
        <v>241</v>
      </c>
      <c r="C600">
        <v>1</v>
      </c>
      <c r="D600" t="s">
        <v>11</v>
      </c>
      <c r="E600" t="s">
        <v>11</v>
      </c>
      <c r="F600" t="s">
        <v>171</v>
      </c>
      <c r="G600" t="s">
        <v>168</v>
      </c>
      <c r="H600" t="s">
        <v>184</v>
      </c>
      <c r="I600" t="s">
        <v>184</v>
      </c>
      <c r="J600" t="s">
        <v>168</v>
      </c>
      <c r="K600" t="s">
        <v>168</v>
      </c>
      <c r="L600" t="s">
        <v>168</v>
      </c>
      <c r="M600" t="s">
        <v>170</v>
      </c>
      <c r="N600" t="s">
        <v>168</v>
      </c>
      <c r="O600" t="s">
        <v>168</v>
      </c>
      <c r="P600" t="s">
        <v>168</v>
      </c>
      <c r="Q600" t="s">
        <v>168</v>
      </c>
      <c r="R600" t="s">
        <v>170</v>
      </c>
      <c r="S600">
        <v>4.1970000000000001</v>
      </c>
      <c r="T600">
        <v>0</v>
      </c>
    </row>
    <row r="601" spans="1:20">
      <c r="A601" s="245">
        <v>42773.910534641203</v>
      </c>
      <c r="B601" t="s">
        <v>241</v>
      </c>
      <c r="C601">
        <v>1</v>
      </c>
      <c r="D601" t="s">
        <v>11</v>
      </c>
      <c r="E601" t="s">
        <v>11</v>
      </c>
      <c r="F601" t="s">
        <v>171</v>
      </c>
      <c r="G601" t="s">
        <v>168</v>
      </c>
      <c r="H601" t="s">
        <v>184</v>
      </c>
      <c r="I601" t="s">
        <v>184</v>
      </c>
      <c r="J601" t="s">
        <v>168</v>
      </c>
      <c r="K601" t="s">
        <v>168</v>
      </c>
      <c r="L601" t="s">
        <v>170</v>
      </c>
      <c r="M601" t="s">
        <v>168</v>
      </c>
      <c r="N601" t="s">
        <v>168</v>
      </c>
      <c r="O601" t="s">
        <v>168</v>
      </c>
      <c r="P601" t="s">
        <v>168</v>
      </c>
      <c r="Q601" t="s">
        <v>168</v>
      </c>
      <c r="R601" t="s">
        <v>168</v>
      </c>
      <c r="S601">
        <v>610.57200000001001</v>
      </c>
      <c r="T601">
        <v>0</v>
      </c>
    </row>
    <row r="602" spans="1:20">
      <c r="A602" s="245">
        <v>42773.910534641203</v>
      </c>
      <c r="B602" t="s">
        <v>241</v>
      </c>
      <c r="C602">
        <v>1</v>
      </c>
      <c r="D602" t="s">
        <v>11</v>
      </c>
      <c r="E602" t="s">
        <v>11</v>
      </c>
      <c r="F602" t="s">
        <v>171</v>
      </c>
      <c r="G602" t="s">
        <v>168</v>
      </c>
      <c r="H602" t="s">
        <v>184</v>
      </c>
      <c r="I602" t="s">
        <v>184</v>
      </c>
      <c r="J602" t="s">
        <v>168</v>
      </c>
      <c r="K602" t="s">
        <v>168</v>
      </c>
      <c r="L602" t="s">
        <v>170</v>
      </c>
      <c r="M602" t="s">
        <v>168</v>
      </c>
      <c r="N602" t="s">
        <v>168</v>
      </c>
      <c r="O602" t="s">
        <v>168</v>
      </c>
      <c r="P602" t="s">
        <v>168</v>
      </c>
      <c r="Q602" t="s">
        <v>168</v>
      </c>
      <c r="R602" t="s">
        <v>170</v>
      </c>
      <c r="S602">
        <v>24.683</v>
      </c>
      <c r="T602">
        <v>0</v>
      </c>
    </row>
    <row r="603" spans="1:20">
      <c r="A603" s="245">
        <v>42773.910534641203</v>
      </c>
      <c r="B603" t="s">
        <v>241</v>
      </c>
      <c r="C603">
        <v>1</v>
      </c>
      <c r="D603" t="s">
        <v>11</v>
      </c>
      <c r="E603" t="s">
        <v>11</v>
      </c>
      <c r="F603" t="s">
        <v>171</v>
      </c>
      <c r="G603" t="s">
        <v>168</v>
      </c>
      <c r="H603" t="s">
        <v>184</v>
      </c>
      <c r="I603" t="s">
        <v>184</v>
      </c>
      <c r="J603" t="s">
        <v>168</v>
      </c>
      <c r="K603" t="s">
        <v>168</v>
      </c>
      <c r="L603" t="s">
        <v>170</v>
      </c>
      <c r="M603" t="s">
        <v>168</v>
      </c>
      <c r="N603" t="s">
        <v>168</v>
      </c>
      <c r="O603" t="s">
        <v>168</v>
      </c>
      <c r="P603" t="s">
        <v>168</v>
      </c>
      <c r="Q603" t="s">
        <v>170</v>
      </c>
      <c r="R603" t="s">
        <v>168</v>
      </c>
      <c r="S603">
        <v>13.125999999999999</v>
      </c>
      <c r="T603">
        <v>0</v>
      </c>
    </row>
    <row r="604" spans="1:20">
      <c r="A604" s="245">
        <v>42773.910534641203</v>
      </c>
      <c r="B604" t="s">
        <v>241</v>
      </c>
      <c r="C604">
        <v>1</v>
      </c>
      <c r="D604" t="s">
        <v>11</v>
      </c>
      <c r="E604" t="s">
        <v>11</v>
      </c>
      <c r="F604" t="s">
        <v>171</v>
      </c>
      <c r="G604" t="s">
        <v>168</v>
      </c>
      <c r="H604" t="s">
        <v>184</v>
      </c>
      <c r="I604" t="s">
        <v>184</v>
      </c>
      <c r="J604" t="s">
        <v>168</v>
      </c>
      <c r="K604" t="s">
        <v>168</v>
      </c>
      <c r="L604" t="s">
        <v>170</v>
      </c>
      <c r="M604" t="s">
        <v>168</v>
      </c>
      <c r="N604" t="s">
        <v>168</v>
      </c>
      <c r="O604" t="s">
        <v>168</v>
      </c>
      <c r="P604" t="s">
        <v>168</v>
      </c>
      <c r="Q604" t="s">
        <v>170</v>
      </c>
      <c r="R604" t="s">
        <v>170</v>
      </c>
      <c r="S604">
        <v>0.999</v>
      </c>
      <c r="T604">
        <v>0</v>
      </c>
    </row>
    <row r="605" spans="1:20">
      <c r="A605" s="245">
        <v>42773.910534641203</v>
      </c>
      <c r="B605" t="s">
        <v>241</v>
      </c>
      <c r="C605">
        <v>1</v>
      </c>
      <c r="D605" t="s">
        <v>11</v>
      </c>
      <c r="E605" t="s">
        <v>11</v>
      </c>
      <c r="F605" t="s">
        <v>171</v>
      </c>
      <c r="G605" t="s">
        <v>168</v>
      </c>
      <c r="H605" t="s">
        <v>184</v>
      </c>
      <c r="I605" t="s">
        <v>184</v>
      </c>
      <c r="J605" t="s">
        <v>168</v>
      </c>
      <c r="K605" t="s">
        <v>168</v>
      </c>
      <c r="L605" t="s">
        <v>170</v>
      </c>
      <c r="M605" t="s">
        <v>168</v>
      </c>
      <c r="N605" t="s">
        <v>170</v>
      </c>
      <c r="O605" t="s">
        <v>168</v>
      </c>
      <c r="P605" t="s">
        <v>168</v>
      </c>
      <c r="Q605" t="s">
        <v>168</v>
      </c>
      <c r="R605" t="s">
        <v>168</v>
      </c>
      <c r="S605">
        <v>7.7610000000000001</v>
      </c>
      <c r="T605">
        <v>0</v>
      </c>
    </row>
    <row r="606" spans="1:20">
      <c r="A606" s="245">
        <v>42773.910534641203</v>
      </c>
      <c r="B606" t="s">
        <v>241</v>
      </c>
      <c r="C606">
        <v>1</v>
      </c>
      <c r="D606" t="s">
        <v>11</v>
      </c>
      <c r="E606" t="s">
        <v>11</v>
      </c>
      <c r="F606" t="s">
        <v>171</v>
      </c>
      <c r="G606" t="s">
        <v>168</v>
      </c>
      <c r="H606" t="s">
        <v>184</v>
      </c>
      <c r="I606" t="s">
        <v>184</v>
      </c>
      <c r="J606" t="s">
        <v>168</v>
      </c>
      <c r="K606" t="s">
        <v>168</v>
      </c>
      <c r="L606" t="s">
        <v>170</v>
      </c>
      <c r="M606" t="s">
        <v>170</v>
      </c>
      <c r="N606" t="s">
        <v>168</v>
      </c>
      <c r="O606" t="s">
        <v>168</v>
      </c>
      <c r="P606" t="s">
        <v>168</v>
      </c>
      <c r="Q606" t="s">
        <v>168</v>
      </c>
      <c r="R606" t="s">
        <v>168</v>
      </c>
      <c r="S606">
        <v>9.3279999999999994</v>
      </c>
      <c r="T606">
        <v>0</v>
      </c>
    </row>
    <row r="607" spans="1:20">
      <c r="A607" s="245">
        <v>42773.910534641203</v>
      </c>
      <c r="B607" t="s">
        <v>241</v>
      </c>
      <c r="C607">
        <v>1</v>
      </c>
      <c r="D607" t="s">
        <v>11</v>
      </c>
      <c r="E607" t="s">
        <v>11</v>
      </c>
      <c r="F607" t="s">
        <v>171</v>
      </c>
      <c r="G607" t="s">
        <v>168</v>
      </c>
      <c r="H607" t="s">
        <v>184</v>
      </c>
      <c r="I607" t="s">
        <v>184</v>
      </c>
      <c r="J607" t="s">
        <v>168</v>
      </c>
      <c r="K607" t="s">
        <v>168</v>
      </c>
      <c r="L607" t="s">
        <v>170</v>
      </c>
      <c r="M607" t="s">
        <v>170</v>
      </c>
      <c r="N607" t="s">
        <v>168</v>
      </c>
      <c r="O607" t="s">
        <v>168</v>
      </c>
      <c r="P607" t="s">
        <v>168</v>
      </c>
      <c r="Q607" t="s">
        <v>168</v>
      </c>
      <c r="R607" t="s">
        <v>170</v>
      </c>
      <c r="S607">
        <v>0.58299999999999996</v>
      </c>
      <c r="T607">
        <v>0</v>
      </c>
    </row>
    <row r="608" spans="1:20">
      <c r="A608" s="245">
        <v>42773.910534641203</v>
      </c>
      <c r="B608" t="s">
        <v>241</v>
      </c>
      <c r="C608">
        <v>1</v>
      </c>
      <c r="D608" t="s">
        <v>11</v>
      </c>
      <c r="E608" t="s">
        <v>11</v>
      </c>
      <c r="F608" t="s">
        <v>171</v>
      </c>
      <c r="G608" t="s">
        <v>168</v>
      </c>
      <c r="H608" t="s">
        <v>184</v>
      </c>
      <c r="I608" t="s">
        <v>184</v>
      </c>
      <c r="J608" t="s">
        <v>170</v>
      </c>
      <c r="K608" t="s">
        <v>168</v>
      </c>
      <c r="L608" t="s">
        <v>168</v>
      </c>
      <c r="M608" t="s">
        <v>168</v>
      </c>
      <c r="N608" t="s">
        <v>168</v>
      </c>
      <c r="O608" t="s">
        <v>168</v>
      </c>
      <c r="P608" t="s">
        <v>168</v>
      </c>
      <c r="Q608" t="s">
        <v>168</v>
      </c>
      <c r="R608" t="s">
        <v>168</v>
      </c>
      <c r="S608">
        <v>852.00700000000495</v>
      </c>
      <c r="T608">
        <v>0</v>
      </c>
    </row>
    <row r="609" spans="1:20">
      <c r="A609" s="245">
        <v>42773.910534641203</v>
      </c>
      <c r="B609" t="s">
        <v>241</v>
      </c>
      <c r="C609">
        <v>1</v>
      </c>
      <c r="D609" t="s">
        <v>11</v>
      </c>
      <c r="E609" t="s">
        <v>11</v>
      </c>
      <c r="F609" t="s">
        <v>171</v>
      </c>
      <c r="G609" t="s">
        <v>168</v>
      </c>
      <c r="H609" t="s">
        <v>184</v>
      </c>
      <c r="I609" t="s">
        <v>184</v>
      </c>
      <c r="J609" t="s">
        <v>170</v>
      </c>
      <c r="K609" t="s">
        <v>168</v>
      </c>
      <c r="L609" t="s">
        <v>168</v>
      </c>
      <c r="M609" t="s">
        <v>168</v>
      </c>
      <c r="N609" t="s">
        <v>168</v>
      </c>
      <c r="O609" t="s">
        <v>168</v>
      </c>
      <c r="P609" t="s">
        <v>168</v>
      </c>
      <c r="Q609" t="s">
        <v>168</v>
      </c>
      <c r="R609" t="s">
        <v>170</v>
      </c>
      <c r="S609">
        <v>4.9859999999999998</v>
      </c>
      <c r="T609">
        <v>0</v>
      </c>
    </row>
    <row r="610" spans="1:20">
      <c r="A610" s="245">
        <v>42773.910534641203</v>
      </c>
      <c r="B610" t="s">
        <v>241</v>
      </c>
      <c r="C610">
        <v>1</v>
      </c>
      <c r="D610" t="s">
        <v>11</v>
      </c>
      <c r="E610" t="s">
        <v>11</v>
      </c>
      <c r="F610" t="s">
        <v>171</v>
      </c>
      <c r="G610" t="s">
        <v>168</v>
      </c>
      <c r="H610" t="s">
        <v>184</v>
      </c>
      <c r="I610" t="s">
        <v>184</v>
      </c>
      <c r="J610" t="s">
        <v>170</v>
      </c>
      <c r="K610" t="s">
        <v>168</v>
      </c>
      <c r="L610" t="s">
        <v>168</v>
      </c>
      <c r="M610" t="s">
        <v>168</v>
      </c>
      <c r="N610" t="s">
        <v>168</v>
      </c>
      <c r="O610" t="s">
        <v>168</v>
      </c>
      <c r="P610" t="s">
        <v>168</v>
      </c>
      <c r="Q610" t="s">
        <v>170</v>
      </c>
      <c r="R610" t="s">
        <v>168</v>
      </c>
      <c r="S610">
        <v>42.613</v>
      </c>
      <c r="T610">
        <v>0</v>
      </c>
    </row>
    <row r="611" spans="1:20">
      <c r="A611" s="245">
        <v>42773.910534641203</v>
      </c>
      <c r="B611" t="s">
        <v>241</v>
      </c>
      <c r="C611">
        <v>1</v>
      </c>
      <c r="D611" t="s">
        <v>11</v>
      </c>
      <c r="E611" t="s">
        <v>11</v>
      </c>
      <c r="F611" t="s">
        <v>171</v>
      </c>
      <c r="G611" t="s">
        <v>170</v>
      </c>
      <c r="H611" t="s">
        <v>184</v>
      </c>
      <c r="I611" t="s">
        <v>184</v>
      </c>
      <c r="J611" t="s">
        <v>168</v>
      </c>
      <c r="K611" t="s">
        <v>168</v>
      </c>
      <c r="L611" t="s">
        <v>168</v>
      </c>
      <c r="M611" t="s">
        <v>168</v>
      </c>
      <c r="N611" t="s">
        <v>168</v>
      </c>
      <c r="O611" t="s">
        <v>168</v>
      </c>
      <c r="P611" t="s">
        <v>168</v>
      </c>
      <c r="Q611" t="s">
        <v>168</v>
      </c>
      <c r="R611" t="s">
        <v>168</v>
      </c>
      <c r="S611">
        <v>106.34899999999899</v>
      </c>
      <c r="T611">
        <v>0</v>
      </c>
    </row>
    <row r="612" spans="1:20">
      <c r="A612" s="245">
        <v>42773.910534641203</v>
      </c>
      <c r="B612" t="s">
        <v>241</v>
      </c>
      <c r="C612">
        <v>1</v>
      </c>
      <c r="D612" t="s">
        <v>11</v>
      </c>
      <c r="E612" t="s">
        <v>11</v>
      </c>
      <c r="F612" t="s">
        <v>171</v>
      </c>
      <c r="G612" t="s">
        <v>170</v>
      </c>
      <c r="H612" t="s">
        <v>184</v>
      </c>
      <c r="I612" t="s">
        <v>184</v>
      </c>
      <c r="J612" t="s">
        <v>168</v>
      </c>
      <c r="K612" t="s">
        <v>168</v>
      </c>
      <c r="L612" t="s">
        <v>168</v>
      </c>
      <c r="M612" t="s">
        <v>168</v>
      </c>
      <c r="N612" t="s">
        <v>168</v>
      </c>
      <c r="O612" t="s">
        <v>168</v>
      </c>
      <c r="P612" t="s">
        <v>168</v>
      </c>
      <c r="Q612" t="s">
        <v>170</v>
      </c>
      <c r="R612" t="s">
        <v>168</v>
      </c>
      <c r="S612">
        <v>0.97399999999999998</v>
      </c>
      <c r="T612">
        <v>0</v>
      </c>
    </row>
    <row r="613" spans="1:20">
      <c r="A613" s="245">
        <v>42773.910534641203</v>
      </c>
      <c r="B613" t="s">
        <v>241</v>
      </c>
      <c r="C613">
        <v>1</v>
      </c>
      <c r="D613" t="s">
        <v>11</v>
      </c>
      <c r="E613" t="s">
        <v>11</v>
      </c>
      <c r="F613" t="s">
        <v>171</v>
      </c>
      <c r="G613" t="s">
        <v>170</v>
      </c>
      <c r="H613" t="s">
        <v>184</v>
      </c>
      <c r="I613" t="s">
        <v>184</v>
      </c>
      <c r="J613" t="s">
        <v>170</v>
      </c>
      <c r="K613" t="s">
        <v>168</v>
      </c>
      <c r="L613" t="s">
        <v>168</v>
      </c>
      <c r="M613" t="s">
        <v>168</v>
      </c>
      <c r="N613" t="s">
        <v>168</v>
      </c>
      <c r="O613" t="s">
        <v>168</v>
      </c>
      <c r="P613" t="s">
        <v>168</v>
      </c>
      <c r="Q613" t="s">
        <v>170</v>
      </c>
      <c r="R613" t="s">
        <v>168</v>
      </c>
      <c r="S613">
        <v>0.96699999999999997</v>
      </c>
      <c r="T613">
        <v>0</v>
      </c>
    </row>
    <row r="614" spans="1:20">
      <c r="A614" s="245">
        <v>42773.910534641203</v>
      </c>
      <c r="B614" t="s">
        <v>241</v>
      </c>
      <c r="C614">
        <v>1</v>
      </c>
      <c r="D614" t="s">
        <v>11</v>
      </c>
      <c r="E614" t="s">
        <v>11</v>
      </c>
      <c r="F614" t="s">
        <v>169</v>
      </c>
      <c r="G614" t="s">
        <v>168</v>
      </c>
      <c r="H614" t="s">
        <v>184</v>
      </c>
      <c r="I614" t="s">
        <v>184</v>
      </c>
      <c r="J614" t="s">
        <v>168</v>
      </c>
      <c r="K614" t="s">
        <v>168</v>
      </c>
      <c r="L614" t="s">
        <v>168</v>
      </c>
      <c r="M614" t="s">
        <v>168</v>
      </c>
      <c r="N614" t="s">
        <v>168</v>
      </c>
      <c r="O614" t="s">
        <v>168</v>
      </c>
      <c r="P614" t="s">
        <v>168</v>
      </c>
      <c r="Q614" t="s">
        <v>168</v>
      </c>
      <c r="R614" t="s">
        <v>168</v>
      </c>
      <c r="S614">
        <v>141.29599999999999</v>
      </c>
      <c r="T614">
        <v>0</v>
      </c>
    </row>
    <row r="615" spans="1:20">
      <c r="A615" s="245">
        <v>42773.910534641203</v>
      </c>
      <c r="B615" t="s">
        <v>241</v>
      </c>
      <c r="C615">
        <v>1</v>
      </c>
      <c r="D615" t="s">
        <v>11</v>
      </c>
      <c r="E615" t="s">
        <v>142</v>
      </c>
      <c r="F615" t="s">
        <v>171</v>
      </c>
      <c r="G615" t="s">
        <v>168</v>
      </c>
      <c r="H615" t="s">
        <v>184</v>
      </c>
      <c r="I615" t="s">
        <v>184</v>
      </c>
      <c r="J615" t="s">
        <v>168</v>
      </c>
      <c r="K615" t="s">
        <v>168</v>
      </c>
      <c r="L615" t="s">
        <v>168</v>
      </c>
      <c r="M615" t="s">
        <v>168</v>
      </c>
      <c r="N615" t="s">
        <v>168</v>
      </c>
      <c r="O615" t="s">
        <v>168</v>
      </c>
      <c r="P615" t="s">
        <v>168</v>
      </c>
      <c r="Q615" t="s">
        <v>168</v>
      </c>
      <c r="R615" t="s">
        <v>168</v>
      </c>
      <c r="S615">
        <v>187.30599999999899</v>
      </c>
      <c r="T615">
        <v>0</v>
      </c>
    </row>
    <row r="616" spans="1:20">
      <c r="A616" s="245">
        <v>42773.910534641203</v>
      </c>
      <c r="B616" t="s">
        <v>241</v>
      </c>
      <c r="C616">
        <v>1</v>
      </c>
      <c r="D616" t="s">
        <v>11</v>
      </c>
      <c r="E616" t="s">
        <v>142</v>
      </c>
      <c r="F616" t="s">
        <v>171</v>
      </c>
      <c r="G616" t="s">
        <v>168</v>
      </c>
      <c r="H616" t="s">
        <v>184</v>
      </c>
      <c r="I616" t="s">
        <v>184</v>
      </c>
      <c r="J616" t="s">
        <v>168</v>
      </c>
      <c r="K616" t="s">
        <v>168</v>
      </c>
      <c r="L616" t="s">
        <v>168</v>
      </c>
      <c r="M616" t="s">
        <v>168</v>
      </c>
      <c r="N616" t="s">
        <v>168</v>
      </c>
      <c r="O616" t="s">
        <v>168</v>
      </c>
      <c r="P616" t="s">
        <v>168</v>
      </c>
      <c r="Q616" t="s">
        <v>168</v>
      </c>
      <c r="R616" t="s">
        <v>170</v>
      </c>
      <c r="S616">
        <v>1.931</v>
      </c>
      <c r="T616">
        <v>0</v>
      </c>
    </row>
    <row r="617" spans="1:20">
      <c r="A617" s="245">
        <v>42773.910534641203</v>
      </c>
      <c r="B617" t="s">
        <v>241</v>
      </c>
      <c r="C617">
        <v>1</v>
      </c>
      <c r="D617" t="s">
        <v>11</v>
      </c>
      <c r="E617" t="s">
        <v>142</v>
      </c>
      <c r="F617" t="s">
        <v>171</v>
      </c>
      <c r="G617" t="s">
        <v>168</v>
      </c>
      <c r="H617" t="s">
        <v>184</v>
      </c>
      <c r="I617" t="s">
        <v>184</v>
      </c>
      <c r="J617" t="s">
        <v>168</v>
      </c>
      <c r="K617" t="s">
        <v>168</v>
      </c>
      <c r="L617" t="s">
        <v>168</v>
      </c>
      <c r="M617" t="s">
        <v>168</v>
      </c>
      <c r="N617" t="s">
        <v>168</v>
      </c>
      <c r="O617" t="s">
        <v>168</v>
      </c>
      <c r="P617" t="s">
        <v>168</v>
      </c>
      <c r="Q617" t="s">
        <v>170</v>
      </c>
      <c r="R617" t="s">
        <v>168</v>
      </c>
      <c r="S617">
        <v>3.931</v>
      </c>
      <c r="T617">
        <v>0</v>
      </c>
    </row>
    <row r="618" spans="1:20">
      <c r="A618" s="245">
        <v>42773.910534641203</v>
      </c>
      <c r="B618" t="s">
        <v>241</v>
      </c>
      <c r="C618">
        <v>1</v>
      </c>
      <c r="D618" t="s">
        <v>11</v>
      </c>
      <c r="E618" t="s">
        <v>142</v>
      </c>
      <c r="F618" t="s">
        <v>171</v>
      </c>
      <c r="G618" t="s">
        <v>168</v>
      </c>
      <c r="H618" t="s">
        <v>184</v>
      </c>
      <c r="I618" t="s">
        <v>184</v>
      </c>
      <c r="J618" t="s">
        <v>168</v>
      </c>
      <c r="K618" t="s">
        <v>168</v>
      </c>
      <c r="L618" t="s">
        <v>168</v>
      </c>
      <c r="M618" t="s">
        <v>168</v>
      </c>
      <c r="N618" t="s">
        <v>170</v>
      </c>
      <c r="O618" t="s">
        <v>168</v>
      </c>
      <c r="P618" t="s">
        <v>168</v>
      </c>
      <c r="Q618" t="s">
        <v>168</v>
      </c>
      <c r="R618" t="s">
        <v>168</v>
      </c>
      <c r="S618">
        <v>6.9939999999999998</v>
      </c>
      <c r="T618">
        <v>0</v>
      </c>
    </row>
    <row r="619" spans="1:20">
      <c r="A619" s="245">
        <v>42773.910534641203</v>
      </c>
      <c r="B619" t="s">
        <v>241</v>
      </c>
      <c r="C619">
        <v>1</v>
      </c>
      <c r="D619" t="s">
        <v>11</v>
      </c>
      <c r="E619" t="s">
        <v>142</v>
      </c>
      <c r="F619" t="s">
        <v>171</v>
      </c>
      <c r="G619" t="s">
        <v>168</v>
      </c>
      <c r="H619" t="s">
        <v>184</v>
      </c>
      <c r="I619" t="s">
        <v>184</v>
      </c>
      <c r="J619" t="s">
        <v>168</v>
      </c>
      <c r="K619" t="s">
        <v>168</v>
      </c>
      <c r="L619" t="s">
        <v>170</v>
      </c>
      <c r="M619" t="s">
        <v>168</v>
      </c>
      <c r="N619" t="s">
        <v>168</v>
      </c>
      <c r="O619" t="s">
        <v>168</v>
      </c>
      <c r="P619" t="s">
        <v>168</v>
      </c>
      <c r="Q619" t="s">
        <v>168</v>
      </c>
      <c r="R619" t="s">
        <v>168</v>
      </c>
      <c r="S619">
        <v>465.91000000001202</v>
      </c>
      <c r="T619">
        <v>0</v>
      </c>
    </row>
    <row r="620" spans="1:20">
      <c r="A620" s="245">
        <v>42773.910534641203</v>
      </c>
      <c r="B620" t="s">
        <v>241</v>
      </c>
      <c r="C620">
        <v>1</v>
      </c>
      <c r="D620" t="s">
        <v>11</v>
      </c>
      <c r="E620" t="s">
        <v>142</v>
      </c>
      <c r="F620" t="s">
        <v>171</v>
      </c>
      <c r="G620" t="s">
        <v>168</v>
      </c>
      <c r="H620" t="s">
        <v>184</v>
      </c>
      <c r="I620" t="s">
        <v>184</v>
      </c>
      <c r="J620" t="s">
        <v>168</v>
      </c>
      <c r="K620" t="s">
        <v>168</v>
      </c>
      <c r="L620" t="s">
        <v>170</v>
      </c>
      <c r="M620" t="s">
        <v>168</v>
      </c>
      <c r="N620" t="s">
        <v>168</v>
      </c>
      <c r="O620" t="s">
        <v>168</v>
      </c>
      <c r="P620" t="s">
        <v>168</v>
      </c>
      <c r="Q620" t="s">
        <v>168</v>
      </c>
      <c r="R620" t="s">
        <v>170</v>
      </c>
      <c r="S620">
        <v>7.327</v>
      </c>
      <c r="T620">
        <v>0</v>
      </c>
    </row>
    <row r="621" spans="1:20">
      <c r="A621" s="245">
        <v>42773.910534641203</v>
      </c>
      <c r="B621" t="s">
        <v>241</v>
      </c>
      <c r="C621">
        <v>1</v>
      </c>
      <c r="D621" t="s">
        <v>11</v>
      </c>
      <c r="E621" t="s">
        <v>142</v>
      </c>
      <c r="F621" t="s">
        <v>171</v>
      </c>
      <c r="G621" t="s">
        <v>168</v>
      </c>
      <c r="H621" t="s">
        <v>184</v>
      </c>
      <c r="I621" t="s">
        <v>184</v>
      </c>
      <c r="J621" t="s">
        <v>168</v>
      </c>
      <c r="K621" t="s">
        <v>168</v>
      </c>
      <c r="L621" t="s">
        <v>170</v>
      </c>
      <c r="M621" t="s">
        <v>168</v>
      </c>
      <c r="N621" t="s">
        <v>168</v>
      </c>
      <c r="O621" t="s">
        <v>168</v>
      </c>
      <c r="P621" t="s">
        <v>168</v>
      </c>
      <c r="Q621" t="s">
        <v>170</v>
      </c>
      <c r="R621" t="s">
        <v>168</v>
      </c>
      <c r="S621">
        <v>12.587999999999999</v>
      </c>
      <c r="T621">
        <v>0</v>
      </c>
    </row>
    <row r="622" spans="1:20">
      <c r="A622" s="245">
        <v>42773.910534641203</v>
      </c>
      <c r="B622" t="s">
        <v>241</v>
      </c>
      <c r="C622">
        <v>1</v>
      </c>
      <c r="D622" t="s">
        <v>11</v>
      </c>
      <c r="E622" t="s">
        <v>142</v>
      </c>
      <c r="F622" t="s">
        <v>171</v>
      </c>
      <c r="G622" t="s">
        <v>168</v>
      </c>
      <c r="H622" t="s">
        <v>184</v>
      </c>
      <c r="I622" t="s">
        <v>184</v>
      </c>
      <c r="J622" t="s">
        <v>168</v>
      </c>
      <c r="K622" t="s">
        <v>168</v>
      </c>
      <c r="L622" t="s">
        <v>170</v>
      </c>
      <c r="M622" t="s">
        <v>168</v>
      </c>
      <c r="N622" t="s">
        <v>170</v>
      </c>
      <c r="O622" t="s">
        <v>168</v>
      </c>
      <c r="P622" t="s">
        <v>168</v>
      </c>
      <c r="Q622" t="s">
        <v>168</v>
      </c>
      <c r="R622" t="s">
        <v>168</v>
      </c>
      <c r="S622">
        <v>8.1259999999999994</v>
      </c>
      <c r="T622">
        <v>0</v>
      </c>
    </row>
    <row r="623" spans="1:20">
      <c r="A623" s="245">
        <v>42773.910534641203</v>
      </c>
      <c r="B623" t="s">
        <v>241</v>
      </c>
      <c r="C623">
        <v>1</v>
      </c>
      <c r="D623" t="s">
        <v>11</v>
      </c>
      <c r="E623" t="s">
        <v>142</v>
      </c>
      <c r="F623" t="s">
        <v>169</v>
      </c>
      <c r="G623" t="s">
        <v>168</v>
      </c>
      <c r="H623" t="s">
        <v>184</v>
      </c>
      <c r="I623" t="s">
        <v>184</v>
      </c>
      <c r="J623" t="s">
        <v>168</v>
      </c>
      <c r="K623" t="s">
        <v>168</v>
      </c>
      <c r="L623" t="s">
        <v>168</v>
      </c>
      <c r="M623" t="s">
        <v>168</v>
      </c>
      <c r="N623" t="s">
        <v>168</v>
      </c>
      <c r="O623" t="s">
        <v>168</v>
      </c>
      <c r="P623" t="s">
        <v>168</v>
      </c>
      <c r="Q623" t="s">
        <v>168</v>
      </c>
      <c r="R623" t="s">
        <v>168</v>
      </c>
      <c r="S623">
        <v>1.784</v>
      </c>
      <c r="T623">
        <v>0</v>
      </c>
    </row>
    <row r="624" spans="1:20">
      <c r="A624" s="245">
        <v>42773.910534641203</v>
      </c>
      <c r="B624" t="s">
        <v>241</v>
      </c>
      <c r="C624">
        <v>1</v>
      </c>
      <c r="D624" t="s">
        <v>11</v>
      </c>
      <c r="E624" t="s">
        <v>142</v>
      </c>
      <c r="F624" t="s">
        <v>169</v>
      </c>
      <c r="G624" t="s">
        <v>168</v>
      </c>
      <c r="H624" t="s">
        <v>184</v>
      </c>
      <c r="I624" t="s">
        <v>184</v>
      </c>
      <c r="J624" t="s">
        <v>168</v>
      </c>
      <c r="K624" t="s">
        <v>168</v>
      </c>
      <c r="L624" t="s">
        <v>168</v>
      </c>
      <c r="M624" t="s">
        <v>168</v>
      </c>
      <c r="N624" t="s">
        <v>170</v>
      </c>
      <c r="O624" t="s">
        <v>168</v>
      </c>
      <c r="P624" t="s">
        <v>168</v>
      </c>
      <c r="Q624" t="s">
        <v>168</v>
      </c>
      <c r="R624" t="s">
        <v>168</v>
      </c>
      <c r="S624">
        <v>17.332999999999998</v>
      </c>
      <c r="T624">
        <v>0</v>
      </c>
    </row>
    <row r="625" spans="1:20">
      <c r="A625" s="245">
        <v>42773.910534641203</v>
      </c>
      <c r="B625" t="s">
        <v>241</v>
      </c>
      <c r="C625">
        <v>1</v>
      </c>
      <c r="D625" t="s">
        <v>11</v>
      </c>
      <c r="E625" t="s">
        <v>142</v>
      </c>
      <c r="F625" t="s">
        <v>169</v>
      </c>
      <c r="G625" t="s">
        <v>168</v>
      </c>
      <c r="H625" t="s">
        <v>184</v>
      </c>
      <c r="I625" t="s">
        <v>184</v>
      </c>
      <c r="J625" t="s">
        <v>168</v>
      </c>
      <c r="K625" t="s">
        <v>168</v>
      </c>
      <c r="L625" t="s">
        <v>170</v>
      </c>
      <c r="M625" t="s">
        <v>168</v>
      </c>
      <c r="N625" t="s">
        <v>168</v>
      </c>
      <c r="O625" t="s">
        <v>168</v>
      </c>
      <c r="P625" t="s">
        <v>168</v>
      </c>
      <c r="Q625" t="s">
        <v>168</v>
      </c>
      <c r="R625" t="s">
        <v>168</v>
      </c>
      <c r="S625">
        <v>17.382000000000001</v>
      </c>
      <c r="T625">
        <v>0</v>
      </c>
    </row>
    <row r="626" spans="1:20">
      <c r="A626" s="245">
        <v>42773.910534641203</v>
      </c>
      <c r="B626" t="s">
        <v>241</v>
      </c>
      <c r="C626">
        <v>1</v>
      </c>
      <c r="D626" t="s">
        <v>10</v>
      </c>
      <c r="E626" t="s">
        <v>10</v>
      </c>
      <c r="F626" t="s">
        <v>167</v>
      </c>
      <c r="G626" t="s">
        <v>168</v>
      </c>
      <c r="H626" t="s">
        <v>184</v>
      </c>
      <c r="I626" t="s">
        <v>184</v>
      </c>
      <c r="J626" t="s">
        <v>168</v>
      </c>
      <c r="K626" t="s">
        <v>168</v>
      </c>
      <c r="L626" t="s">
        <v>168</v>
      </c>
      <c r="M626" t="s">
        <v>168</v>
      </c>
      <c r="N626" t="s">
        <v>168</v>
      </c>
      <c r="O626" t="s">
        <v>168</v>
      </c>
      <c r="P626" t="s">
        <v>168</v>
      </c>
      <c r="Q626" t="s">
        <v>168</v>
      </c>
      <c r="R626" t="s">
        <v>168</v>
      </c>
      <c r="S626" t="s">
        <v>174</v>
      </c>
      <c r="T626">
        <v>0</v>
      </c>
    </row>
    <row r="627" spans="1:20">
      <c r="A627" s="245">
        <v>42773.910534641203</v>
      </c>
      <c r="B627" t="s">
        <v>241</v>
      </c>
      <c r="C627">
        <v>1</v>
      </c>
      <c r="D627" t="s">
        <v>10</v>
      </c>
      <c r="E627" t="s">
        <v>10</v>
      </c>
      <c r="F627" t="s">
        <v>167</v>
      </c>
      <c r="G627" t="s">
        <v>168</v>
      </c>
      <c r="H627" t="s">
        <v>184</v>
      </c>
      <c r="I627" t="s">
        <v>184</v>
      </c>
      <c r="J627" t="s">
        <v>168</v>
      </c>
      <c r="K627" t="s">
        <v>170</v>
      </c>
      <c r="L627" t="s">
        <v>168</v>
      </c>
      <c r="M627" t="s">
        <v>168</v>
      </c>
      <c r="N627" t="s">
        <v>168</v>
      </c>
      <c r="O627" t="s">
        <v>168</v>
      </c>
      <c r="P627" t="s">
        <v>168</v>
      </c>
      <c r="Q627" t="s">
        <v>168</v>
      </c>
      <c r="R627" t="s">
        <v>168</v>
      </c>
      <c r="S627">
        <v>200.45399999999901</v>
      </c>
      <c r="T627">
        <v>0</v>
      </c>
    </row>
    <row r="628" spans="1:20">
      <c r="A628" s="245">
        <v>42773.910534641203</v>
      </c>
      <c r="B628" t="s">
        <v>241</v>
      </c>
      <c r="C628">
        <v>1</v>
      </c>
      <c r="D628" t="s">
        <v>10</v>
      </c>
      <c r="E628" t="s">
        <v>10</v>
      </c>
      <c r="F628" t="s">
        <v>171</v>
      </c>
      <c r="G628" t="s">
        <v>168</v>
      </c>
      <c r="H628" t="s">
        <v>184</v>
      </c>
      <c r="I628" t="s">
        <v>184</v>
      </c>
      <c r="J628" t="s">
        <v>168</v>
      </c>
      <c r="K628" t="s">
        <v>168</v>
      </c>
      <c r="L628" t="s">
        <v>168</v>
      </c>
      <c r="M628" t="s">
        <v>168</v>
      </c>
      <c r="N628" t="s">
        <v>168</v>
      </c>
      <c r="O628" t="s">
        <v>168</v>
      </c>
      <c r="P628" t="s">
        <v>168</v>
      </c>
      <c r="Q628" t="s">
        <v>168</v>
      </c>
      <c r="R628" t="s">
        <v>168</v>
      </c>
      <c r="S628">
        <v>828.98700000000599</v>
      </c>
      <c r="T628">
        <v>0</v>
      </c>
    </row>
    <row r="629" spans="1:20">
      <c r="A629" s="245">
        <v>42773.910534641203</v>
      </c>
      <c r="B629" t="s">
        <v>241</v>
      </c>
      <c r="C629">
        <v>1</v>
      </c>
      <c r="D629" t="s">
        <v>10</v>
      </c>
      <c r="E629" t="s">
        <v>10</v>
      </c>
      <c r="F629" t="s">
        <v>171</v>
      </c>
      <c r="G629" t="s">
        <v>168</v>
      </c>
      <c r="H629" t="s">
        <v>184</v>
      </c>
      <c r="I629" t="s">
        <v>184</v>
      </c>
      <c r="J629" t="s">
        <v>168</v>
      </c>
      <c r="K629" t="s">
        <v>168</v>
      </c>
      <c r="L629" t="s">
        <v>168</v>
      </c>
      <c r="M629" t="s">
        <v>168</v>
      </c>
      <c r="N629" t="s">
        <v>168</v>
      </c>
      <c r="O629" t="s">
        <v>168</v>
      </c>
      <c r="P629" t="s">
        <v>168</v>
      </c>
      <c r="Q629" t="s">
        <v>168</v>
      </c>
      <c r="R629" t="s">
        <v>170</v>
      </c>
      <c r="S629">
        <v>40.9729999999999</v>
      </c>
      <c r="T629">
        <v>0</v>
      </c>
    </row>
    <row r="630" spans="1:20">
      <c r="A630" s="245">
        <v>42773.910534641203</v>
      </c>
      <c r="B630" t="s">
        <v>241</v>
      </c>
      <c r="C630">
        <v>1</v>
      </c>
      <c r="D630" t="s">
        <v>10</v>
      </c>
      <c r="E630" t="s">
        <v>10</v>
      </c>
      <c r="F630" t="s">
        <v>171</v>
      </c>
      <c r="G630" t="s">
        <v>168</v>
      </c>
      <c r="H630" t="s">
        <v>184</v>
      </c>
      <c r="I630" t="s">
        <v>184</v>
      </c>
      <c r="J630" t="s">
        <v>168</v>
      </c>
      <c r="K630" t="s">
        <v>168</v>
      </c>
      <c r="L630" t="s">
        <v>168</v>
      </c>
      <c r="M630" t="s">
        <v>168</v>
      </c>
      <c r="N630" t="s">
        <v>168</v>
      </c>
      <c r="O630" t="s">
        <v>168</v>
      </c>
      <c r="P630" t="s">
        <v>168</v>
      </c>
      <c r="Q630" t="s">
        <v>170</v>
      </c>
      <c r="R630" t="s">
        <v>168</v>
      </c>
      <c r="S630">
        <v>11.125</v>
      </c>
      <c r="T630">
        <v>0</v>
      </c>
    </row>
    <row r="631" spans="1:20">
      <c r="A631" s="245">
        <v>42773.910534641203</v>
      </c>
      <c r="B631" t="s">
        <v>241</v>
      </c>
      <c r="C631">
        <v>1</v>
      </c>
      <c r="D631" t="s">
        <v>10</v>
      </c>
      <c r="E631" t="s">
        <v>10</v>
      </c>
      <c r="F631" t="s">
        <v>171</v>
      </c>
      <c r="G631" t="s">
        <v>168</v>
      </c>
      <c r="H631" t="s">
        <v>184</v>
      </c>
      <c r="I631" t="s">
        <v>184</v>
      </c>
      <c r="J631" t="s">
        <v>168</v>
      </c>
      <c r="K631" t="s">
        <v>168</v>
      </c>
      <c r="L631" t="s">
        <v>168</v>
      </c>
      <c r="M631" t="s">
        <v>168</v>
      </c>
      <c r="N631" t="s">
        <v>168</v>
      </c>
      <c r="O631" t="s">
        <v>168</v>
      </c>
      <c r="P631" t="s">
        <v>168</v>
      </c>
      <c r="Q631" t="s">
        <v>170</v>
      </c>
      <c r="R631" t="s">
        <v>170</v>
      </c>
      <c r="S631">
        <v>2.198</v>
      </c>
      <c r="T631">
        <v>0</v>
      </c>
    </row>
    <row r="632" spans="1:20">
      <c r="A632" s="245">
        <v>42773.910534641203</v>
      </c>
      <c r="B632" t="s">
        <v>241</v>
      </c>
      <c r="C632">
        <v>1</v>
      </c>
      <c r="D632" t="s">
        <v>10</v>
      </c>
      <c r="E632" t="s">
        <v>10</v>
      </c>
      <c r="F632" t="s">
        <v>171</v>
      </c>
      <c r="G632" t="s">
        <v>168</v>
      </c>
      <c r="H632" t="s">
        <v>184</v>
      </c>
      <c r="I632" t="s">
        <v>184</v>
      </c>
      <c r="J632" t="s">
        <v>168</v>
      </c>
      <c r="K632" t="s">
        <v>168</v>
      </c>
      <c r="L632" t="s">
        <v>168</v>
      </c>
      <c r="M632" t="s">
        <v>168</v>
      </c>
      <c r="N632" t="s">
        <v>170</v>
      </c>
      <c r="O632" t="s">
        <v>168</v>
      </c>
      <c r="P632" t="s">
        <v>168</v>
      </c>
      <c r="Q632" t="s">
        <v>168</v>
      </c>
      <c r="R632" t="s">
        <v>168</v>
      </c>
      <c r="S632">
        <v>79.134999999999806</v>
      </c>
      <c r="T632">
        <v>0</v>
      </c>
    </row>
    <row r="633" spans="1:20">
      <c r="A633" s="245">
        <v>42773.910534641203</v>
      </c>
      <c r="B633" t="s">
        <v>241</v>
      </c>
      <c r="C633">
        <v>1</v>
      </c>
      <c r="D633" t="s">
        <v>10</v>
      </c>
      <c r="E633" t="s">
        <v>10</v>
      </c>
      <c r="F633" t="s">
        <v>171</v>
      </c>
      <c r="G633" t="s">
        <v>168</v>
      </c>
      <c r="H633" t="s">
        <v>184</v>
      </c>
      <c r="I633" t="s">
        <v>184</v>
      </c>
      <c r="J633" t="s">
        <v>168</v>
      </c>
      <c r="K633" t="s">
        <v>168</v>
      </c>
      <c r="L633" t="s">
        <v>168</v>
      </c>
      <c r="M633" t="s">
        <v>170</v>
      </c>
      <c r="N633" t="s">
        <v>168</v>
      </c>
      <c r="O633" t="s">
        <v>168</v>
      </c>
      <c r="P633" t="s">
        <v>168</v>
      </c>
      <c r="Q633" t="s">
        <v>168</v>
      </c>
      <c r="R633" t="s">
        <v>168</v>
      </c>
      <c r="S633">
        <v>10.85</v>
      </c>
      <c r="T633">
        <v>0</v>
      </c>
    </row>
    <row r="634" spans="1:20">
      <c r="A634" s="245">
        <v>42773.910534641203</v>
      </c>
      <c r="B634" t="s">
        <v>241</v>
      </c>
      <c r="C634">
        <v>1</v>
      </c>
      <c r="D634" t="s">
        <v>10</v>
      </c>
      <c r="E634" t="s">
        <v>10</v>
      </c>
      <c r="F634" t="s">
        <v>171</v>
      </c>
      <c r="G634" t="s">
        <v>168</v>
      </c>
      <c r="H634" t="s">
        <v>184</v>
      </c>
      <c r="I634" t="s">
        <v>184</v>
      </c>
      <c r="J634" t="s">
        <v>168</v>
      </c>
      <c r="K634" t="s">
        <v>168</v>
      </c>
      <c r="L634" t="s">
        <v>170</v>
      </c>
      <c r="M634" t="s">
        <v>168</v>
      </c>
      <c r="N634" t="s">
        <v>168</v>
      </c>
      <c r="O634" t="s">
        <v>168</v>
      </c>
      <c r="P634" t="s">
        <v>168</v>
      </c>
      <c r="Q634" t="s">
        <v>168</v>
      </c>
      <c r="R634" t="s">
        <v>168</v>
      </c>
      <c r="S634">
        <v>570.30600000001198</v>
      </c>
      <c r="T634">
        <v>0</v>
      </c>
    </row>
    <row r="635" spans="1:20">
      <c r="A635" s="245">
        <v>42773.910534641203</v>
      </c>
      <c r="B635" t="s">
        <v>241</v>
      </c>
      <c r="C635">
        <v>1</v>
      </c>
      <c r="D635" t="s">
        <v>10</v>
      </c>
      <c r="E635" t="s">
        <v>10</v>
      </c>
      <c r="F635" t="s">
        <v>171</v>
      </c>
      <c r="G635" t="s">
        <v>168</v>
      </c>
      <c r="H635" t="s">
        <v>184</v>
      </c>
      <c r="I635" t="s">
        <v>184</v>
      </c>
      <c r="J635" t="s">
        <v>168</v>
      </c>
      <c r="K635" t="s">
        <v>168</v>
      </c>
      <c r="L635" t="s">
        <v>170</v>
      </c>
      <c r="M635" t="s">
        <v>168</v>
      </c>
      <c r="N635" t="s">
        <v>168</v>
      </c>
      <c r="O635" t="s">
        <v>168</v>
      </c>
      <c r="P635" t="s">
        <v>168</v>
      </c>
      <c r="Q635" t="s">
        <v>168</v>
      </c>
      <c r="R635" t="s">
        <v>170</v>
      </c>
      <c r="S635">
        <v>50.685000000000002</v>
      </c>
      <c r="T635">
        <v>0</v>
      </c>
    </row>
    <row r="636" spans="1:20">
      <c r="A636" s="245">
        <v>42773.910534641203</v>
      </c>
      <c r="B636" t="s">
        <v>241</v>
      </c>
      <c r="C636">
        <v>1</v>
      </c>
      <c r="D636" t="s">
        <v>10</v>
      </c>
      <c r="E636" t="s">
        <v>10</v>
      </c>
      <c r="F636" t="s">
        <v>171</v>
      </c>
      <c r="G636" t="s">
        <v>168</v>
      </c>
      <c r="H636" t="s">
        <v>184</v>
      </c>
      <c r="I636" t="s">
        <v>184</v>
      </c>
      <c r="J636" t="s">
        <v>168</v>
      </c>
      <c r="K636" t="s">
        <v>168</v>
      </c>
      <c r="L636" t="s">
        <v>170</v>
      </c>
      <c r="M636" t="s">
        <v>168</v>
      </c>
      <c r="N636" t="s">
        <v>168</v>
      </c>
      <c r="O636" t="s">
        <v>168</v>
      </c>
      <c r="P636" t="s">
        <v>168</v>
      </c>
      <c r="Q636" t="s">
        <v>170</v>
      </c>
      <c r="R636" t="s">
        <v>168</v>
      </c>
      <c r="S636">
        <v>7.593</v>
      </c>
      <c r="T636">
        <v>0</v>
      </c>
    </row>
    <row r="637" spans="1:20">
      <c r="A637" s="245">
        <v>42773.910534641203</v>
      </c>
      <c r="B637" t="s">
        <v>241</v>
      </c>
      <c r="C637">
        <v>1</v>
      </c>
      <c r="D637" t="s">
        <v>10</v>
      </c>
      <c r="E637" t="s">
        <v>10</v>
      </c>
      <c r="F637" t="s">
        <v>171</v>
      </c>
      <c r="G637" t="s">
        <v>168</v>
      </c>
      <c r="H637" t="s">
        <v>184</v>
      </c>
      <c r="I637" t="s">
        <v>184</v>
      </c>
      <c r="J637" t="s">
        <v>168</v>
      </c>
      <c r="K637" t="s">
        <v>168</v>
      </c>
      <c r="L637" t="s">
        <v>170</v>
      </c>
      <c r="M637" t="s">
        <v>168</v>
      </c>
      <c r="N637" t="s">
        <v>168</v>
      </c>
      <c r="O637" t="s">
        <v>168</v>
      </c>
      <c r="P637" t="s">
        <v>168</v>
      </c>
      <c r="Q637" t="s">
        <v>170</v>
      </c>
      <c r="R637" t="s">
        <v>170</v>
      </c>
      <c r="S637">
        <v>2.93</v>
      </c>
      <c r="T637">
        <v>0</v>
      </c>
    </row>
    <row r="638" spans="1:20">
      <c r="A638" s="245">
        <v>42773.910534641203</v>
      </c>
      <c r="B638" t="s">
        <v>241</v>
      </c>
      <c r="C638">
        <v>1</v>
      </c>
      <c r="D638" t="s">
        <v>10</v>
      </c>
      <c r="E638" t="s">
        <v>10</v>
      </c>
      <c r="F638" t="s">
        <v>171</v>
      </c>
      <c r="G638" t="s">
        <v>168</v>
      </c>
      <c r="H638" t="s">
        <v>184</v>
      </c>
      <c r="I638" t="s">
        <v>184</v>
      </c>
      <c r="J638" t="s">
        <v>168</v>
      </c>
      <c r="K638" t="s">
        <v>168</v>
      </c>
      <c r="L638" t="s">
        <v>170</v>
      </c>
      <c r="M638" t="s">
        <v>168</v>
      </c>
      <c r="N638" t="s">
        <v>170</v>
      </c>
      <c r="O638" t="s">
        <v>168</v>
      </c>
      <c r="P638" t="s">
        <v>168</v>
      </c>
      <c r="Q638" t="s">
        <v>168</v>
      </c>
      <c r="R638" t="s">
        <v>168</v>
      </c>
      <c r="S638">
        <v>27.372</v>
      </c>
      <c r="T638">
        <v>0</v>
      </c>
    </row>
    <row r="639" spans="1:20">
      <c r="A639" s="245">
        <v>42773.910534641203</v>
      </c>
      <c r="B639" t="s">
        <v>241</v>
      </c>
      <c r="C639">
        <v>1</v>
      </c>
      <c r="D639" t="s">
        <v>10</v>
      </c>
      <c r="E639" t="s">
        <v>10</v>
      </c>
      <c r="F639" t="s">
        <v>171</v>
      </c>
      <c r="G639" t="s">
        <v>168</v>
      </c>
      <c r="H639" t="s">
        <v>184</v>
      </c>
      <c r="I639" t="s">
        <v>184</v>
      </c>
      <c r="J639" t="s">
        <v>170</v>
      </c>
      <c r="K639" t="s">
        <v>168</v>
      </c>
      <c r="L639" t="s">
        <v>168</v>
      </c>
      <c r="M639" t="s">
        <v>168</v>
      </c>
      <c r="N639" t="s">
        <v>168</v>
      </c>
      <c r="O639" t="s">
        <v>168</v>
      </c>
      <c r="P639" t="s">
        <v>168</v>
      </c>
      <c r="Q639" t="s">
        <v>168</v>
      </c>
      <c r="R639" t="s">
        <v>168</v>
      </c>
      <c r="S639">
        <v>86.725999999999402</v>
      </c>
      <c r="T639">
        <v>0</v>
      </c>
    </row>
    <row r="640" spans="1:20">
      <c r="A640" s="245">
        <v>42773.910534641203</v>
      </c>
      <c r="B640" t="s">
        <v>241</v>
      </c>
      <c r="C640">
        <v>1</v>
      </c>
      <c r="D640" t="s">
        <v>10</v>
      </c>
      <c r="E640" t="s">
        <v>10</v>
      </c>
      <c r="F640" t="s">
        <v>171</v>
      </c>
      <c r="G640" t="s">
        <v>168</v>
      </c>
      <c r="H640" t="s">
        <v>184</v>
      </c>
      <c r="I640" t="s">
        <v>184</v>
      </c>
      <c r="J640" t="s">
        <v>170</v>
      </c>
      <c r="K640" t="s">
        <v>168</v>
      </c>
      <c r="L640" t="s">
        <v>168</v>
      </c>
      <c r="M640" t="s">
        <v>168</v>
      </c>
      <c r="N640" t="s">
        <v>168</v>
      </c>
      <c r="O640" t="s">
        <v>168</v>
      </c>
      <c r="P640" t="s">
        <v>168</v>
      </c>
      <c r="Q640" t="s">
        <v>168</v>
      </c>
      <c r="R640" t="s">
        <v>170</v>
      </c>
      <c r="S640">
        <v>2.0649999999999999</v>
      </c>
      <c r="T640">
        <v>0</v>
      </c>
    </row>
    <row r="641" spans="1:20">
      <c r="A641" s="245">
        <v>42773.910534641203</v>
      </c>
      <c r="B641" t="s">
        <v>241</v>
      </c>
      <c r="C641">
        <v>1</v>
      </c>
      <c r="D641" t="s">
        <v>10</v>
      </c>
      <c r="E641" t="s">
        <v>10</v>
      </c>
      <c r="F641" t="s">
        <v>171</v>
      </c>
      <c r="G641" t="s">
        <v>168</v>
      </c>
      <c r="H641" t="s">
        <v>184</v>
      </c>
      <c r="I641" t="s">
        <v>184</v>
      </c>
      <c r="J641" t="s">
        <v>170</v>
      </c>
      <c r="K641" t="s">
        <v>168</v>
      </c>
      <c r="L641" t="s">
        <v>168</v>
      </c>
      <c r="M641" t="s">
        <v>168</v>
      </c>
      <c r="N641" t="s">
        <v>168</v>
      </c>
      <c r="O641" t="s">
        <v>168</v>
      </c>
      <c r="P641" t="s">
        <v>168</v>
      </c>
      <c r="Q641" t="s">
        <v>170</v>
      </c>
      <c r="R641" t="s">
        <v>168</v>
      </c>
      <c r="S641">
        <v>3.4660000000000002</v>
      </c>
      <c r="T641">
        <v>0</v>
      </c>
    </row>
    <row r="642" spans="1:20">
      <c r="A642" s="245">
        <v>42773.910534641203</v>
      </c>
      <c r="B642" t="s">
        <v>241</v>
      </c>
      <c r="C642">
        <v>1</v>
      </c>
      <c r="D642" t="s">
        <v>10</v>
      </c>
      <c r="E642" t="s">
        <v>10</v>
      </c>
      <c r="F642" t="s">
        <v>171</v>
      </c>
      <c r="G642" t="s">
        <v>168</v>
      </c>
      <c r="H642" t="s">
        <v>184</v>
      </c>
      <c r="I642" t="s">
        <v>184</v>
      </c>
      <c r="J642" t="s">
        <v>170</v>
      </c>
      <c r="K642" t="s">
        <v>168</v>
      </c>
      <c r="L642" t="s">
        <v>168</v>
      </c>
      <c r="M642" t="s">
        <v>168</v>
      </c>
      <c r="N642" t="s">
        <v>168</v>
      </c>
      <c r="O642" t="s">
        <v>168</v>
      </c>
      <c r="P642" t="s">
        <v>168</v>
      </c>
      <c r="Q642" t="s">
        <v>170</v>
      </c>
      <c r="R642" t="s">
        <v>170</v>
      </c>
      <c r="S642">
        <v>0.33300000000000002</v>
      </c>
      <c r="T642">
        <v>0</v>
      </c>
    </row>
    <row r="643" spans="1:20">
      <c r="A643" s="245">
        <v>42773.910534641203</v>
      </c>
      <c r="B643" t="s">
        <v>241</v>
      </c>
      <c r="C643">
        <v>1</v>
      </c>
      <c r="D643" t="s">
        <v>10</v>
      </c>
      <c r="E643" t="s">
        <v>10</v>
      </c>
      <c r="F643" t="s">
        <v>171</v>
      </c>
      <c r="G643" t="s">
        <v>168</v>
      </c>
      <c r="H643" t="s">
        <v>184</v>
      </c>
      <c r="I643" t="s">
        <v>184</v>
      </c>
      <c r="J643" t="s">
        <v>170</v>
      </c>
      <c r="K643" t="s">
        <v>168</v>
      </c>
      <c r="L643" t="s">
        <v>170</v>
      </c>
      <c r="M643" t="s">
        <v>168</v>
      </c>
      <c r="N643" t="s">
        <v>168</v>
      </c>
      <c r="O643" t="s">
        <v>168</v>
      </c>
      <c r="P643" t="s">
        <v>168</v>
      </c>
      <c r="Q643" t="s">
        <v>168</v>
      </c>
      <c r="R643" t="s">
        <v>168</v>
      </c>
      <c r="S643">
        <v>22.116</v>
      </c>
      <c r="T643">
        <v>0</v>
      </c>
    </row>
    <row r="644" spans="1:20">
      <c r="A644" s="245">
        <v>42773.910534641203</v>
      </c>
      <c r="B644" t="s">
        <v>241</v>
      </c>
      <c r="C644">
        <v>1</v>
      </c>
      <c r="D644" t="s">
        <v>10</v>
      </c>
      <c r="E644" t="s">
        <v>10</v>
      </c>
      <c r="F644" t="s">
        <v>171</v>
      </c>
      <c r="G644" t="s">
        <v>168</v>
      </c>
      <c r="H644" t="s">
        <v>184</v>
      </c>
      <c r="I644" t="s">
        <v>184</v>
      </c>
      <c r="J644" t="s">
        <v>170</v>
      </c>
      <c r="K644" t="s">
        <v>168</v>
      </c>
      <c r="L644" t="s">
        <v>170</v>
      </c>
      <c r="M644" t="s">
        <v>168</v>
      </c>
      <c r="N644" t="s">
        <v>168</v>
      </c>
      <c r="O644" t="s">
        <v>168</v>
      </c>
      <c r="P644" t="s">
        <v>168</v>
      </c>
      <c r="Q644" t="s">
        <v>168</v>
      </c>
      <c r="R644" t="s">
        <v>170</v>
      </c>
      <c r="S644">
        <v>0.999</v>
      </c>
      <c r="T644">
        <v>0</v>
      </c>
    </row>
    <row r="645" spans="1:20">
      <c r="A645" s="245">
        <v>42773.910534641203</v>
      </c>
      <c r="B645" t="s">
        <v>241</v>
      </c>
      <c r="C645">
        <v>1</v>
      </c>
      <c r="D645" t="s">
        <v>10</v>
      </c>
      <c r="E645" t="s">
        <v>10</v>
      </c>
      <c r="F645" t="s">
        <v>171</v>
      </c>
      <c r="G645" t="s">
        <v>168</v>
      </c>
      <c r="H645" t="s">
        <v>184</v>
      </c>
      <c r="I645" t="s">
        <v>184</v>
      </c>
      <c r="J645" t="s">
        <v>170</v>
      </c>
      <c r="K645" t="s">
        <v>168</v>
      </c>
      <c r="L645" t="s">
        <v>170</v>
      </c>
      <c r="M645" t="s">
        <v>168</v>
      </c>
      <c r="N645" t="s">
        <v>168</v>
      </c>
      <c r="O645" t="s">
        <v>168</v>
      </c>
      <c r="P645" t="s">
        <v>168</v>
      </c>
      <c r="Q645" t="s">
        <v>170</v>
      </c>
      <c r="R645" t="s">
        <v>168</v>
      </c>
      <c r="S645">
        <v>2.266</v>
      </c>
      <c r="T645">
        <v>0</v>
      </c>
    </row>
    <row r="646" spans="1:20">
      <c r="A646" s="245">
        <v>42773.910534641203</v>
      </c>
      <c r="B646" t="s">
        <v>241</v>
      </c>
      <c r="C646">
        <v>1</v>
      </c>
      <c r="D646" t="s">
        <v>10</v>
      </c>
      <c r="E646" t="s">
        <v>10</v>
      </c>
      <c r="F646" t="s">
        <v>171</v>
      </c>
      <c r="G646" t="s">
        <v>168</v>
      </c>
      <c r="H646" t="s">
        <v>184</v>
      </c>
      <c r="I646" t="s">
        <v>184</v>
      </c>
      <c r="J646" t="s">
        <v>170</v>
      </c>
      <c r="K646" t="s">
        <v>168</v>
      </c>
      <c r="L646" t="s">
        <v>170</v>
      </c>
      <c r="M646" t="s">
        <v>168</v>
      </c>
      <c r="N646" t="s">
        <v>168</v>
      </c>
      <c r="O646" t="s">
        <v>168</v>
      </c>
      <c r="P646" t="s">
        <v>168</v>
      </c>
      <c r="Q646" t="s">
        <v>170</v>
      </c>
      <c r="R646" t="s">
        <v>170</v>
      </c>
      <c r="S646">
        <v>0.33300000000000002</v>
      </c>
      <c r="T646">
        <v>0</v>
      </c>
    </row>
    <row r="647" spans="1:20">
      <c r="A647" s="245">
        <v>42773.910534641203</v>
      </c>
      <c r="B647" t="s">
        <v>241</v>
      </c>
      <c r="C647">
        <v>1</v>
      </c>
      <c r="D647" t="s">
        <v>10</v>
      </c>
      <c r="E647" t="s">
        <v>10</v>
      </c>
      <c r="F647" t="s">
        <v>169</v>
      </c>
      <c r="G647" t="s">
        <v>168</v>
      </c>
      <c r="H647" t="s">
        <v>184</v>
      </c>
      <c r="I647" t="s">
        <v>184</v>
      </c>
      <c r="J647" t="s">
        <v>168</v>
      </c>
      <c r="K647" t="s">
        <v>168</v>
      </c>
      <c r="L647" t="s">
        <v>168</v>
      </c>
      <c r="M647" t="s">
        <v>168</v>
      </c>
      <c r="N647" t="s">
        <v>168</v>
      </c>
      <c r="O647" t="s">
        <v>168</v>
      </c>
      <c r="P647" t="s">
        <v>168</v>
      </c>
      <c r="Q647" t="s">
        <v>168</v>
      </c>
      <c r="R647" t="s">
        <v>168</v>
      </c>
      <c r="S647">
        <v>14.194000000000001</v>
      </c>
      <c r="T647">
        <v>0</v>
      </c>
    </row>
    <row r="648" spans="1:20">
      <c r="A648" s="245">
        <v>42773.910534641203</v>
      </c>
      <c r="B648" t="s">
        <v>241</v>
      </c>
      <c r="C648">
        <v>1</v>
      </c>
      <c r="D648" t="s">
        <v>9</v>
      </c>
      <c r="E648" t="s">
        <v>9</v>
      </c>
      <c r="F648" t="s">
        <v>167</v>
      </c>
      <c r="G648" t="s">
        <v>168</v>
      </c>
      <c r="H648" t="s">
        <v>184</v>
      </c>
      <c r="I648" t="s">
        <v>184</v>
      </c>
      <c r="J648" t="s">
        <v>168</v>
      </c>
      <c r="K648" t="s">
        <v>168</v>
      </c>
      <c r="L648" t="s">
        <v>170</v>
      </c>
      <c r="M648" t="s">
        <v>168</v>
      </c>
      <c r="N648" t="s">
        <v>168</v>
      </c>
      <c r="O648" t="s">
        <v>168</v>
      </c>
      <c r="P648" t="s">
        <v>168</v>
      </c>
      <c r="Q648" t="s">
        <v>168</v>
      </c>
      <c r="R648" t="s">
        <v>168</v>
      </c>
      <c r="S648">
        <v>0.39999600000000002</v>
      </c>
      <c r="T648">
        <v>0</v>
      </c>
    </row>
    <row r="649" spans="1:20">
      <c r="A649" s="245">
        <v>42773.910534641203</v>
      </c>
      <c r="B649" t="s">
        <v>241</v>
      </c>
      <c r="C649">
        <v>1</v>
      </c>
      <c r="D649" t="s">
        <v>9</v>
      </c>
      <c r="E649" t="s">
        <v>9</v>
      </c>
      <c r="F649" t="s">
        <v>167</v>
      </c>
      <c r="G649" t="s">
        <v>168</v>
      </c>
      <c r="H649" t="s">
        <v>184</v>
      </c>
      <c r="I649" t="s">
        <v>184</v>
      </c>
      <c r="J649" t="s">
        <v>168</v>
      </c>
      <c r="K649" t="s">
        <v>170</v>
      </c>
      <c r="L649" t="s">
        <v>168</v>
      </c>
      <c r="M649" t="s">
        <v>168</v>
      </c>
      <c r="N649" t="s">
        <v>168</v>
      </c>
      <c r="O649" t="s">
        <v>168</v>
      </c>
      <c r="P649" t="s">
        <v>168</v>
      </c>
      <c r="Q649" t="s">
        <v>168</v>
      </c>
      <c r="R649" t="s">
        <v>168</v>
      </c>
      <c r="S649">
        <v>1028.71885400001</v>
      </c>
      <c r="T649">
        <v>0</v>
      </c>
    </row>
    <row r="650" spans="1:20">
      <c r="A650" s="245">
        <v>42773.910534641203</v>
      </c>
      <c r="B650" t="s">
        <v>241</v>
      </c>
      <c r="C650">
        <v>1</v>
      </c>
      <c r="D650" t="s">
        <v>9</v>
      </c>
      <c r="E650" t="s">
        <v>9</v>
      </c>
      <c r="F650" t="s">
        <v>167</v>
      </c>
      <c r="G650" t="s">
        <v>168</v>
      </c>
      <c r="H650" t="s">
        <v>184</v>
      </c>
      <c r="I650" t="s">
        <v>184</v>
      </c>
      <c r="J650" t="s">
        <v>168</v>
      </c>
      <c r="K650" t="s">
        <v>170</v>
      </c>
      <c r="L650" t="s">
        <v>168</v>
      </c>
      <c r="M650" t="s">
        <v>170</v>
      </c>
      <c r="N650" t="s">
        <v>168</v>
      </c>
      <c r="O650" t="s">
        <v>168</v>
      </c>
      <c r="P650" t="s">
        <v>168</v>
      </c>
      <c r="Q650" t="s">
        <v>168</v>
      </c>
      <c r="R650" t="s">
        <v>168</v>
      </c>
      <c r="S650">
        <v>21.733322000000001</v>
      </c>
      <c r="T650">
        <v>0</v>
      </c>
    </row>
    <row r="651" spans="1:20">
      <c r="A651" s="245">
        <v>42773.910534641203</v>
      </c>
      <c r="B651" t="s">
        <v>241</v>
      </c>
      <c r="C651">
        <v>1</v>
      </c>
      <c r="D651" t="s">
        <v>9</v>
      </c>
      <c r="E651" t="s">
        <v>9</v>
      </c>
      <c r="F651" t="s">
        <v>171</v>
      </c>
      <c r="G651" t="s">
        <v>168</v>
      </c>
      <c r="H651" t="s">
        <v>184</v>
      </c>
      <c r="I651" t="s">
        <v>184</v>
      </c>
      <c r="J651" t="s">
        <v>168</v>
      </c>
      <c r="K651" t="s">
        <v>168</v>
      </c>
      <c r="L651" t="s">
        <v>168</v>
      </c>
      <c r="M651" t="s">
        <v>168</v>
      </c>
      <c r="N651" t="s">
        <v>168</v>
      </c>
      <c r="O651" t="s">
        <v>168</v>
      </c>
      <c r="P651" t="s">
        <v>168</v>
      </c>
      <c r="Q651" t="s">
        <v>168</v>
      </c>
      <c r="R651" t="s">
        <v>168</v>
      </c>
      <c r="S651">
        <v>234.113034</v>
      </c>
      <c r="T651">
        <v>0</v>
      </c>
    </row>
    <row r="652" spans="1:20">
      <c r="A652" s="245">
        <v>42773.910534641203</v>
      </c>
      <c r="B652" t="s">
        <v>241</v>
      </c>
      <c r="C652">
        <v>1</v>
      </c>
      <c r="D652" t="s">
        <v>9</v>
      </c>
      <c r="E652" t="s">
        <v>9</v>
      </c>
      <c r="F652" t="s">
        <v>171</v>
      </c>
      <c r="G652" t="s">
        <v>168</v>
      </c>
      <c r="H652" t="s">
        <v>184</v>
      </c>
      <c r="I652" t="s">
        <v>184</v>
      </c>
      <c r="J652" t="s">
        <v>168</v>
      </c>
      <c r="K652" t="s">
        <v>168</v>
      </c>
      <c r="L652" t="s">
        <v>168</v>
      </c>
      <c r="M652" t="s">
        <v>168</v>
      </c>
      <c r="N652" t="s">
        <v>168</v>
      </c>
      <c r="O652" t="s">
        <v>168</v>
      </c>
      <c r="P652" t="s">
        <v>168</v>
      </c>
      <c r="Q652" t="s">
        <v>168</v>
      </c>
      <c r="R652" t="s">
        <v>170</v>
      </c>
      <c r="S652">
        <v>81.8265940000001</v>
      </c>
      <c r="T652">
        <v>0</v>
      </c>
    </row>
    <row r="653" spans="1:20">
      <c r="A653" s="245">
        <v>42773.910534641203</v>
      </c>
      <c r="B653" t="s">
        <v>241</v>
      </c>
      <c r="C653">
        <v>1</v>
      </c>
      <c r="D653" t="s">
        <v>9</v>
      </c>
      <c r="E653" t="s">
        <v>9</v>
      </c>
      <c r="F653" t="s">
        <v>171</v>
      </c>
      <c r="G653" t="s">
        <v>168</v>
      </c>
      <c r="H653" t="s">
        <v>184</v>
      </c>
      <c r="I653" t="s">
        <v>184</v>
      </c>
      <c r="J653" t="s">
        <v>168</v>
      </c>
      <c r="K653" t="s">
        <v>168</v>
      </c>
      <c r="L653" t="s">
        <v>168</v>
      </c>
      <c r="M653" t="s">
        <v>168</v>
      </c>
      <c r="N653" t="s">
        <v>168</v>
      </c>
      <c r="O653" t="s">
        <v>168</v>
      </c>
      <c r="P653" t="s">
        <v>168</v>
      </c>
      <c r="Q653" t="s">
        <v>170</v>
      </c>
      <c r="R653" t="s">
        <v>168</v>
      </c>
      <c r="S653">
        <v>9.2133249999999993</v>
      </c>
      <c r="T653">
        <v>0</v>
      </c>
    </row>
    <row r="654" spans="1:20">
      <c r="A654" s="245">
        <v>42773.910534641203</v>
      </c>
      <c r="B654" t="s">
        <v>241</v>
      </c>
      <c r="C654">
        <v>1</v>
      </c>
      <c r="D654" t="s">
        <v>9</v>
      </c>
      <c r="E654" t="s">
        <v>9</v>
      </c>
      <c r="F654" t="s">
        <v>171</v>
      </c>
      <c r="G654" t="s">
        <v>168</v>
      </c>
      <c r="H654" t="s">
        <v>184</v>
      </c>
      <c r="I654" t="s">
        <v>184</v>
      </c>
      <c r="J654" t="s">
        <v>168</v>
      </c>
      <c r="K654" t="s">
        <v>168</v>
      </c>
      <c r="L654" t="s">
        <v>168</v>
      </c>
      <c r="M654" t="s">
        <v>168</v>
      </c>
      <c r="N654" t="s">
        <v>170</v>
      </c>
      <c r="O654" t="s">
        <v>168</v>
      </c>
      <c r="P654" t="s">
        <v>168</v>
      </c>
      <c r="Q654" t="s">
        <v>168</v>
      </c>
      <c r="R654" t="s">
        <v>168</v>
      </c>
      <c r="S654">
        <v>1.333332</v>
      </c>
      <c r="T654">
        <v>0</v>
      </c>
    </row>
    <row r="655" spans="1:20">
      <c r="A655" s="245">
        <v>42773.910534641203</v>
      </c>
      <c r="B655" t="s">
        <v>241</v>
      </c>
      <c r="C655">
        <v>1</v>
      </c>
      <c r="D655" t="s">
        <v>9</v>
      </c>
      <c r="E655" t="s">
        <v>9</v>
      </c>
      <c r="F655" t="s">
        <v>171</v>
      </c>
      <c r="G655" t="s">
        <v>168</v>
      </c>
      <c r="H655" t="s">
        <v>184</v>
      </c>
      <c r="I655" t="s">
        <v>184</v>
      </c>
      <c r="J655" t="s">
        <v>168</v>
      </c>
      <c r="K655" t="s">
        <v>168</v>
      </c>
      <c r="L655" t="s">
        <v>170</v>
      </c>
      <c r="M655" t="s">
        <v>168</v>
      </c>
      <c r="N655" t="s">
        <v>168</v>
      </c>
      <c r="O655" t="s">
        <v>168</v>
      </c>
      <c r="P655" t="s">
        <v>168</v>
      </c>
      <c r="Q655" t="s">
        <v>168</v>
      </c>
      <c r="R655" t="s">
        <v>168</v>
      </c>
      <c r="S655">
        <v>259.81961600000102</v>
      </c>
      <c r="T655">
        <v>0</v>
      </c>
    </row>
    <row r="656" spans="1:20">
      <c r="A656" s="245">
        <v>42773.910534641203</v>
      </c>
      <c r="B656" t="s">
        <v>241</v>
      </c>
      <c r="C656">
        <v>1</v>
      </c>
      <c r="D656" t="s">
        <v>9</v>
      </c>
      <c r="E656" t="s">
        <v>9</v>
      </c>
      <c r="F656" t="s">
        <v>171</v>
      </c>
      <c r="G656" t="s">
        <v>168</v>
      </c>
      <c r="H656" t="s">
        <v>184</v>
      </c>
      <c r="I656" t="s">
        <v>184</v>
      </c>
      <c r="J656" t="s">
        <v>168</v>
      </c>
      <c r="K656" t="s">
        <v>168</v>
      </c>
      <c r="L656" t="s">
        <v>170</v>
      </c>
      <c r="M656" t="s">
        <v>168</v>
      </c>
      <c r="N656" t="s">
        <v>168</v>
      </c>
      <c r="O656" t="s">
        <v>168</v>
      </c>
      <c r="P656" t="s">
        <v>168</v>
      </c>
      <c r="Q656" t="s">
        <v>168</v>
      </c>
      <c r="R656" t="s">
        <v>170</v>
      </c>
      <c r="S656">
        <v>44.473258000000101</v>
      </c>
      <c r="T656">
        <v>0</v>
      </c>
    </row>
    <row r="657" spans="1:20">
      <c r="A657" s="245">
        <v>42773.910534641203</v>
      </c>
      <c r="B657" t="s">
        <v>241</v>
      </c>
      <c r="C657">
        <v>1</v>
      </c>
      <c r="D657" t="s">
        <v>9</v>
      </c>
      <c r="E657" t="s">
        <v>9</v>
      </c>
      <c r="F657" t="s">
        <v>171</v>
      </c>
      <c r="G657" t="s">
        <v>168</v>
      </c>
      <c r="H657" t="s">
        <v>184</v>
      </c>
      <c r="I657" t="s">
        <v>184</v>
      </c>
      <c r="J657" t="s">
        <v>168</v>
      </c>
      <c r="K657" t="s">
        <v>168</v>
      </c>
      <c r="L657" t="s">
        <v>170</v>
      </c>
      <c r="M657" t="s">
        <v>168</v>
      </c>
      <c r="N657" t="s">
        <v>168</v>
      </c>
      <c r="O657" t="s">
        <v>168</v>
      </c>
      <c r="P657" t="s">
        <v>168</v>
      </c>
      <c r="Q657" t="s">
        <v>170</v>
      </c>
      <c r="R657" t="s">
        <v>168</v>
      </c>
      <c r="S657">
        <v>7.2666599999999999</v>
      </c>
      <c r="T657">
        <v>0</v>
      </c>
    </row>
    <row r="658" spans="1:20">
      <c r="A658" s="245">
        <v>42773.910534641203</v>
      </c>
      <c r="B658" t="s">
        <v>241</v>
      </c>
      <c r="C658">
        <v>1</v>
      </c>
      <c r="D658" t="s">
        <v>9</v>
      </c>
      <c r="E658" t="s">
        <v>9</v>
      </c>
      <c r="F658" t="s">
        <v>171</v>
      </c>
      <c r="G658" t="s">
        <v>168</v>
      </c>
      <c r="H658" t="s">
        <v>184</v>
      </c>
      <c r="I658" t="s">
        <v>184</v>
      </c>
      <c r="J658" t="s">
        <v>168</v>
      </c>
      <c r="K658" t="s">
        <v>168</v>
      </c>
      <c r="L658" t="s">
        <v>170</v>
      </c>
      <c r="M658" t="s">
        <v>168</v>
      </c>
      <c r="N658" t="s">
        <v>170</v>
      </c>
      <c r="O658" t="s">
        <v>168</v>
      </c>
      <c r="P658" t="s">
        <v>168</v>
      </c>
      <c r="Q658" t="s">
        <v>168</v>
      </c>
      <c r="R658" t="s">
        <v>168</v>
      </c>
      <c r="S658">
        <v>1.179997</v>
      </c>
      <c r="T658">
        <v>0</v>
      </c>
    </row>
    <row r="659" spans="1:20">
      <c r="A659" s="245">
        <v>42773.910534641203</v>
      </c>
      <c r="B659" t="s">
        <v>241</v>
      </c>
      <c r="C659">
        <v>1</v>
      </c>
      <c r="D659" t="s">
        <v>9</v>
      </c>
      <c r="E659" t="s">
        <v>9</v>
      </c>
      <c r="F659" t="s">
        <v>171</v>
      </c>
      <c r="G659" t="s">
        <v>168</v>
      </c>
      <c r="H659" t="s">
        <v>184</v>
      </c>
      <c r="I659" t="s">
        <v>184</v>
      </c>
      <c r="J659" t="s">
        <v>170</v>
      </c>
      <c r="K659" t="s">
        <v>168</v>
      </c>
      <c r="L659" t="s">
        <v>168</v>
      </c>
      <c r="M659" t="s">
        <v>168</v>
      </c>
      <c r="N659" t="s">
        <v>168</v>
      </c>
      <c r="O659" t="s">
        <v>168</v>
      </c>
      <c r="P659" t="s">
        <v>168</v>
      </c>
      <c r="Q659" t="s">
        <v>168</v>
      </c>
      <c r="R659" t="s">
        <v>168</v>
      </c>
      <c r="S659">
        <v>45.373221999999998</v>
      </c>
      <c r="T659">
        <v>0</v>
      </c>
    </row>
    <row r="660" spans="1:20">
      <c r="A660" s="245">
        <v>42773.910534641203</v>
      </c>
      <c r="B660" t="s">
        <v>241</v>
      </c>
      <c r="C660">
        <v>1</v>
      </c>
      <c r="D660" t="s">
        <v>9</v>
      </c>
      <c r="E660" t="s">
        <v>9</v>
      </c>
      <c r="F660" t="s">
        <v>171</v>
      </c>
      <c r="G660" t="s">
        <v>168</v>
      </c>
      <c r="H660" t="s">
        <v>184</v>
      </c>
      <c r="I660" t="s">
        <v>184</v>
      </c>
      <c r="J660" t="s">
        <v>170</v>
      </c>
      <c r="K660" t="s">
        <v>168</v>
      </c>
      <c r="L660" t="s">
        <v>168</v>
      </c>
      <c r="M660" t="s">
        <v>168</v>
      </c>
      <c r="N660" t="s">
        <v>168</v>
      </c>
      <c r="O660" t="s">
        <v>168</v>
      </c>
      <c r="P660" t="s">
        <v>168</v>
      </c>
      <c r="Q660" t="s">
        <v>168</v>
      </c>
      <c r="R660" t="s">
        <v>170</v>
      </c>
      <c r="S660">
        <v>4.0066550000000003</v>
      </c>
      <c r="T660">
        <v>0</v>
      </c>
    </row>
    <row r="661" spans="1:20">
      <c r="A661" s="245">
        <v>42773.910534641203</v>
      </c>
      <c r="B661" t="s">
        <v>241</v>
      </c>
      <c r="C661">
        <v>1</v>
      </c>
      <c r="D661" t="s">
        <v>9</v>
      </c>
      <c r="E661" t="s">
        <v>9</v>
      </c>
      <c r="F661" t="s">
        <v>171</v>
      </c>
      <c r="G661" t="s">
        <v>168</v>
      </c>
      <c r="H661" t="s">
        <v>184</v>
      </c>
      <c r="I661" t="s">
        <v>184</v>
      </c>
      <c r="J661" t="s">
        <v>170</v>
      </c>
      <c r="K661" t="s">
        <v>168</v>
      </c>
      <c r="L661" t="s">
        <v>168</v>
      </c>
      <c r="M661" t="s">
        <v>168</v>
      </c>
      <c r="N661" t="s">
        <v>168</v>
      </c>
      <c r="O661" t="s">
        <v>168</v>
      </c>
      <c r="P661" t="s">
        <v>168</v>
      </c>
      <c r="Q661" t="s">
        <v>170</v>
      </c>
      <c r="R661" t="s">
        <v>168</v>
      </c>
      <c r="S661">
        <v>10.086639999999999</v>
      </c>
      <c r="T661">
        <v>0</v>
      </c>
    </row>
    <row r="662" spans="1:20">
      <c r="A662" s="245">
        <v>42773.910534641203</v>
      </c>
      <c r="B662" t="s">
        <v>241</v>
      </c>
      <c r="C662">
        <v>1</v>
      </c>
      <c r="D662" t="s">
        <v>9</v>
      </c>
      <c r="E662" t="s">
        <v>9</v>
      </c>
      <c r="F662" t="s">
        <v>171</v>
      </c>
      <c r="G662" t="s">
        <v>168</v>
      </c>
      <c r="H662" t="s">
        <v>184</v>
      </c>
      <c r="I662" t="s">
        <v>184</v>
      </c>
      <c r="J662" t="s">
        <v>170</v>
      </c>
      <c r="K662" t="s">
        <v>168</v>
      </c>
      <c r="L662" t="s">
        <v>168</v>
      </c>
      <c r="M662" t="s">
        <v>168</v>
      </c>
      <c r="N662" t="s">
        <v>170</v>
      </c>
      <c r="O662" t="s">
        <v>168</v>
      </c>
      <c r="P662" t="s">
        <v>168</v>
      </c>
      <c r="Q662" t="s">
        <v>170</v>
      </c>
      <c r="R662" t="s">
        <v>168</v>
      </c>
      <c r="S662">
        <v>0.466665</v>
      </c>
      <c r="T662">
        <v>0</v>
      </c>
    </row>
    <row r="663" spans="1:20">
      <c r="A663" s="245">
        <v>42773.910534641203</v>
      </c>
      <c r="B663" t="s">
        <v>241</v>
      </c>
      <c r="C663">
        <v>1</v>
      </c>
      <c r="D663" t="s">
        <v>9</v>
      </c>
      <c r="E663" t="s">
        <v>9</v>
      </c>
      <c r="F663" t="s">
        <v>169</v>
      </c>
      <c r="G663" t="s">
        <v>168</v>
      </c>
      <c r="H663" t="s">
        <v>184</v>
      </c>
      <c r="I663" t="s">
        <v>184</v>
      </c>
      <c r="J663" t="s">
        <v>168</v>
      </c>
      <c r="K663" t="s">
        <v>168</v>
      </c>
      <c r="L663" t="s">
        <v>168</v>
      </c>
      <c r="M663" t="s">
        <v>168</v>
      </c>
      <c r="N663" t="s">
        <v>168</v>
      </c>
      <c r="O663" t="s">
        <v>168</v>
      </c>
      <c r="P663" t="s">
        <v>168</v>
      </c>
      <c r="Q663" t="s">
        <v>168</v>
      </c>
      <c r="R663" t="s">
        <v>168</v>
      </c>
      <c r="S663">
        <v>42.873033000000397</v>
      </c>
      <c r="T663">
        <v>0</v>
      </c>
    </row>
    <row r="664" spans="1:20">
      <c r="A664" s="245">
        <v>42773.910534641203</v>
      </c>
      <c r="B664" t="s">
        <v>241</v>
      </c>
      <c r="C664">
        <v>1</v>
      </c>
      <c r="D664" t="s">
        <v>9</v>
      </c>
      <c r="E664" t="s">
        <v>9</v>
      </c>
      <c r="F664" t="s">
        <v>169</v>
      </c>
      <c r="G664" t="s">
        <v>168</v>
      </c>
      <c r="H664" t="s">
        <v>184</v>
      </c>
      <c r="I664" t="s">
        <v>184</v>
      </c>
      <c r="J664" t="s">
        <v>168</v>
      </c>
      <c r="K664" t="s">
        <v>168</v>
      </c>
      <c r="L664" t="s">
        <v>170</v>
      </c>
      <c r="M664" t="s">
        <v>168</v>
      </c>
      <c r="N664" t="s">
        <v>168</v>
      </c>
      <c r="O664" t="s">
        <v>168</v>
      </c>
      <c r="P664" t="s">
        <v>168</v>
      </c>
      <c r="Q664" t="s">
        <v>168</v>
      </c>
      <c r="R664" t="s">
        <v>168</v>
      </c>
      <c r="S664">
        <v>0.8</v>
      </c>
      <c r="T664">
        <v>0</v>
      </c>
    </row>
    <row r="665" spans="1:20">
      <c r="A665" s="245">
        <v>42773.910534641203</v>
      </c>
      <c r="B665" t="s">
        <v>241</v>
      </c>
      <c r="C665">
        <v>1</v>
      </c>
      <c r="D665" t="s">
        <v>9</v>
      </c>
      <c r="E665" t="s">
        <v>9</v>
      </c>
      <c r="F665" t="s">
        <v>169</v>
      </c>
      <c r="G665" t="s">
        <v>168</v>
      </c>
      <c r="H665" t="s">
        <v>184</v>
      </c>
      <c r="I665" t="s">
        <v>184</v>
      </c>
      <c r="J665" t="s">
        <v>168</v>
      </c>
      <c r="K665" t="s">
        <v>168</v>
      </c>
      <c r="L665" t="s">
        <v>170</v>
      </c>
      <c r="M665" t="s">
        <v>168</v>
      </c>
      <c r="N665" t="s">
        <v>168</v>
      </c>
      <c r="O665" t="s">
        <v>168</v>
      </c>
      <c r="P665" t="s">
        <v>168</v>
      </c>
      <c r="Q665" t="s">
        <v>170</v>
      </c>
      <c r="R665" t="s">
        <v>168</v>
      </c>
      <c r="S665">
        <v>0</v>
      </c>
      <c r="T665">
        <v>0</v>
      </c>
    </row>
    <row r="666" spans="1:20">
      <c r="A666" s="245">
        <v>42773.910534641203</v>
      </c>
      <c r="B666" t="s">
        <v>241</v>
      </c>
      <c r="C666">
        <v>1</v>
      </c>
      <c r="D666" t="s">
        <v>9</v>
      </c>
      <c r="E666" t="s">
        <v>9</v>
      </c>
      <c r="F666" t="s">
        <v>169</v>
      </c>
      <c r="G666" t="s">
        <v>168</v>
      </c>
      <c r="H666" t="s">
        <v>184</v>
      </c>
      <c r="I666" t="s">
        <v>184</v>
      </c>
      <c r="J666" t="s">
        <v>168</v>
      </c>
      <c r="K666" t="s">
        <v>168</v>
      </c>
      <c r="L666" t="s">
        <v>170</v>
      </c>
      <c r="M666" t="s">
        <v>168</v>
      </c>
      <c r="N666" t="s">
        <v>170</v>
      </c>
      <c r="O666" t="s">
        <v>168</v>
      </c>
      <c r="P666" t="s">
        <v>168</v>
      </c>
      <c r="Q666" t="s">
        <v>168</v>
      </c>
      <c r="R666" t="s">
        <v>168</v>
      </c>
      <c r="S666">
        <v>0</v>
      </c>
      <c r="T666">
        <v>0</v>
      </c>
    </row>
    <row r="667" spans="1:20">
      <c r="A667" s="245">
        <v>42773.910534641203</v>
      </c>
      <c r="B667" t="s">
        <v>241</v>
      </c>
      <c r="C667">
        <v>1</v>
      </c>
      <c r="D667" t="s">
        <v>37</v>
      </c>
      <c r="E667" t="s">
        <v>37</v>
      </c>
      <c r="F667" t="s">
        <v>167</v>
      </c>
      <c r="G667" t="s">
        <v>168</v>
      </c>
      <c r="H667" t="s">
        <v>184</v>
      </c>
      <c r="I667" t="s">
        <v>184</v>
      </c>
      <c r="J667" t="s">
        <v>168</v>
      </c>
      <c r="K667" t="s">
        <v>168</v>
      </c>
      <c r="L667" t="s">
        <v>168</v>
      </c>
      <c r="M667" t="s">
        <v>168</v>
      </c>
      <c r="N667" t="s">
        <v>168</v>
      </c>
      <c r="O667" t="s">
        <v>168</v>
      </c>
      <c r="P667" t="s">
        <v>168</v>
      </c>
      <c r="Q667" t="s">
        <v>168</v>
      </c>
      <c r="R667" t="s">
        <v>168</v>
      </c>
      <c r="S667">
        <v>1.513182</v>
      </c>
      <c r="T667">
        <v>0</v>
      </c>
    </row>
    <row r="668" spans="1:20">
      <c r="A668" s="245">
        <v>42773.910534641203</v>
      </c>
      <c r="B668" t="s">
        <v>241</v>
      </c>
      <c r="C668">
        <v>1</v>
      </c>
      <c r="D668" t="s">
        <v>37</v>
      </c>
      <c r="E668" t="s">
        <v>37</v>
      </c>
      <c r="F668" t="s">
        <v>171</v>
      </c>
      <c r="G668" t="s">
        <v>168</v>
      </c>
      <c r="H668" t="s">
        <v>184</v>
      </c>
      <c r="I668" t="s">
        <v>184</v>
      </c>
      <c r="J668" t="s">
        <v>168</v>
      </c>
      <c r="K668" t="s">
        <v>168</v>
      </c>
      <c r="L668" t="s">
        <v>168</v>
      </c>
      <c r="M668" t="s">
        <v>168</v>
      </c>
      <c r="N668" t="s">
        <v>168</v>
      </c>
      <c r="O668" t="s">
        <v>168</v>
      </c>
      <c r="P668" t="s">
        <v>168</v>
      </c>
      <c r="Q668" t="s">
        <v>168</v>
      </c>
      <c r="R668" t="s">
        <v>168</v>
      </c>
      <c r="S668">
        <v>273.23972400000002</v>
      </c>
      <c r="T668">
        <v>0</v>
      </c>
    </row>
    <row r="669" spans="1:20">
      <c r="A669" s="245">
        <v>42773.910534641203</v>
      </c>
      <c r="B669" t="s">
        <v>241</v>
      </c>
      <c r="C669">
        <v>1</v>
      </c>
      <c r="D669" t="s">
        <v>37</v>
      </c>
      <c r="E669" t="s">
        <v>37</v>
      </c>
      <c r="F669" t="s">
        <v>171</v>
      </c>
      <c r="G669" t="s">
        <v>168</v>
      </c>
      <c r="H669" t="s">
        <v>184</v>
      </c>
      <c r="I669" t="s">
        <v>184</v>
      </c>
      <c r="J669" t="s">
        <v>168</v>
      </c>
      <c r="K669" t="s">
        <v>168</v>
      </c>
      <c r="L669" t="s">
        <v>168</v>
      </c>
      <c r="M669" t="s">
        <v>168</v>
      </c>
      <c r="N669" t="s">
        <v>168</v>
      </c>
      <c r="O669" t="s">
        <v>168</v>
      </c>
      <c r="P669" t="s">
        <v>168</v>
      </c>
      <c r="Q669" t="s">
        <v>168</v>
      </c>
      <c r="R669" t="s">
        <v>170</v>
      </c>
      <c r="S669">
        <v>72.7732630000001</v>
      </c>
      <c r="T669">
        <v>0</v>
      </c>
    </row>
    <row r="670" spans="1:20">
      <c r="A670" s="245">
        <v>42773.910534641203</v>
      </c>
      <c r="B670" t="s">
        <v>241</v>
      </c>
      <c r="C670">
        <v>1</v>
      </c>
      <c r="D670" t="s">
        <v>37</v>
      </c>
      <c r="E670" t="s">
        <v>37</v>
      </c>
      <c r="F670" t="s">
        <v>171</v>
      </c>
      <c r="G670" t="s">
        <v>168</v>
      </c>
      <c r="H670" t="s">
        <v>184</v>
      </c>
      <c r="I670" t="s">
        <v>184</v>
      </c>
      <c r="J670" t="s">
        <v>168</v>
      </c>
      <c r="K670" t="s">
        <v>168</v>
      </c>
      <c r="L670" t="s">
        <v>168</v>
      </c>
      <c r="M670" t="s">
        <v>168</v>
      </c>
      <c r="N670" t="s">
        <v>168</v>
      </c>
      <c r="O670" t="s">
        <v>168</v>
      </c>
      <c r="P670" t="s">
        <v>168</v>
      </c>
      <c r="Q670" t="s">
        <v>170</v>
      </c>
      <c r="R670" t="s">
        <v>168</v>
      </c>
      <c r="S670">
        <v>6.4666600000000001</v>
      </c>
      <c r="T670">
        <v>0</v>
      </c>
    </row>
    <row r="671" spans="1:20">
      <c r="A671" s="245">
        <v>42773.910534641203</v>
      </c>
      <c r="B671" t="s">
        <v>241</v>
      </c>
      <c r="C671">
        <v>1</v>
      </c>
      <c r="D671" t="s">
        <v>37</v>
      </c>
      <c r="E671" t="s">
        <v>37</v>
      </c>
      <c r="F671" t="s">
        <v>171</v>
      </c>
      <c r="G671" t="s">
        <v>168</v>
      </c>
      <c r="H671" t="s">
        <v>184</v>
      </c>
      <c r="I671" t="s">
        <v>184</v>
      </c>
      <c r="J671" t="s">
        <v>168</v>
      </c>
      <c r="K671" t="s">
        <v>168</v>
      </c>
      <c r="L671" t="s">
        <v>168</v>
      </c>
      <c r="M671" t="s">
        <v>170</v>
      </c>
      <c r="N671" t="s">
        <v>168</v>
      </c>
      <c r="O671" t="s">
        <v>168</v>
      </c>
      <c r="P671" t="s">
        <v>168</v>
      </c>
      <c r="Q671" t="s">
        <v>168</v>
      </c>
      <c r="R671" t="s">
        <v>168</v>
      </c>
      <c r="S671">
        <v>11.246653</v>
      </c>
      <c r="T671">
        <v>0</v>
      </c>
    </row>
    <row r="672" spans="1:20">
      <c r="A672" s="245">
        <v>42773.910534641203</v>
      </c>
      <c r="B672" t="s">
        <v>241</v>
      </c>
      <c r="C672">
        <v>1</v>
      </c>
      <c r="D672" t="s">
        <v>37</v>
      </c>
      <c r="E672" t="s">
        <v>37</v>
      </c>
      <c r="F672" t="s">
        <v>171</v>
      </c>
      <c r="G672" t="s">
        <v>168</v>
      </c>
      <c r="H672" t="s">
        <v>184</v>
      </c>
      <c r="I672" t="s">
        <v>184</v>
      </c>
      <c r="J672" t="s">
        <v>168</v>
      </c>
      <c r="K672" t="s">
        <v>168</v>
      </c>
      <c r="L672" t="s">
        <v>170</v>
      </c>
      <c r="M672" t="s">
        <v>168</v>
      </c>
      <c r="N672" t="s">
        <v>168</v>
      </c>
      <c r="O672" t="s">
        <v>168</v>
      </c>
      <c r="P672" t="s">
        <v>168</v>
      </c>
      <c r="Q672" t="s">
        <v>168</v>
      </c>
      <c r="R672" t="s">
        <v>168</v>
      </c>
      <c r="S672">
        <v>190.99980900000099</v>
      </c>
      <c r="T672">
        <v>0</v>
      </c>
    </row>
    <row r="673" spans="1:20">
      <c r="A673" s="245">
        <v>42773.910534641203</v>
      </c>
      <c r="B673" t="s">
        <v>241</v>
      </c>
      <c r="C673">
        <v>1</v>
      </c>
      <c r="D673" t="s">
        <v>37</v>
      </c>
      <c r="E673" t="s">
        <v>37</v>
      </c>
      <c r="F673" t="s">
        <v>171</v>
      </c>
      <c r="G673" t="s">
        <v>168</v>
      </c>
      <c r="H673" t="s">
        <v>184</v>
      </c>
      <c r="I673" t="s">
        <v>184</v>
      </c>
      <c r="J673" t="s">
        <v>168</v>
      </c>
      <c r="K673" t="s">
        <v>168</v>
      </c>
      <c r="L673" t="s">
        <v>170</v>
      </c>
      <c r="M673" t="s">
        <v>168</v>
      </c>
      <c r="N673" t="s">
        <v>168</v>
      </c>
      <c r="O673" t="s">
        <v>168</v>
      </c>
      <c r="P673" t="s">
        <v>168</v>
      </c>
      <c r="Q673" t="s">
        <v>168</v>
      </c>
      <c r="R673" t="s">
        <v>170</v>
      </c>
      <c r="S673">
        <v>9.9333249999999893</v>
      </c>
      <c r="T673">
        <v>0</v>
      </c>
    </row>
    <row r="674" spans="1:20">
      <c r="A674" s="245">
        <v>42773.910534641203</v>
      </c>
      <c r="B674" t="s">
        <v>241</v>
      </c>
      <c r="C674">
        <v>1</v>
      </c>
      <c r="D674" t="s">
        <v>37</v>
      </c>
      <c r="E674" t="s">
        <v>37</v>
      </c>
      <c r="F674" t="s">
        <v>171</v>
      </c>
      <c r="G674" t="s">
        <v>168</v>
      </c>
      <c r="H674" t="s">
        <v>184</v>
      </c>
      <c r="I674" t="s">
        <v>184</v>
      </c>
      <c r="J674" t="s">
        <v>168</v>
      </c>
      <c r="K674" t="s">
        <v>168</v>
      </c>
      <c r="L674" t="s">
        <v>170</v>
      </c>
      <c r="M674" t="s">
        <v>168</v>
      </c>
      <c r="N674" t="s">
        <v>168</v>
      </c>
      <c r="O674" t="s">
        <v>168</v>
      </c>
      <c r="P674" t="s">
        <v>168</v>
      </c>
      <c r="Q674" t="s">
        <v>170</v>
      </c>
      <c r="R674" t="s">
        <v>168</v>
      </c>
      <c r="S674">
        <v>2.533331</v>
      </c>
      <c r="T674">
        <v>0</v>
      </c>
    </row>
    <row r="675" spans="1:20">
      <c r="A675" s="245">
        <v>42773.910534641203</v>
      </c>
      <c r="B675" t="s">
        <v>241</v>
      </c>
      <c r="C675">
        <v>1</v>
      </c>
      <c r="D675" t="s">
        <v>37</v>
      </c>
      <c r="E675" t="s">
        <v>37</v>
      </c>
      <c r="F675" t="s">
        <v>171</v>
      </c>
      <c r="G675" t="s">
        <v>168</v>
      </c>
      <c r="H675" t="s">
        <v>184</v>
      </c>
      <c r="I675" t="s">
        <v>184</v>
      </c>
      <c r="J675" t="s">
        <v>170</v>
      </c>
      <c r="K675" t="s">
        <v>168</v>
      </c>
      <c r="L675" t="s">
        <v>168</v>
      </c>
      <c r="M675" t="s">
        <v>168</v>
      </c>
      <c r="N675" t="s">
        <v>168</v>
      </c>
      <c r="O675" t="s">
        <v>168</v>
      </c>
      <c r="P675" t="s">
        <v>168</v>
      </c>
      <c r="Q675" t="s">
        <v>168</v>
      </c>
      <c r="R675" t="s">
        <v>168</v>
      </c>
      <c r="S675">
        <v>21.646637999999999</v>
      </c>
      <c r="T675">
        <v>0</v>
      </c>
    </row>
    <row r="676" spans="1:20">
      <c r="A676" s="245">
        <v>42773.910534641203</v>
      </c>
      <c r="B676" t="s">
        <v>241</v>
      </c>
      <c r="C676">
        <v>1</v>
      </c>
      <c r="D676" t="s">
        <v>37</v>
      </c>
      <c r="E676" t="s">
        <v>37</v>
      </c>
      <c r="F676" t="s">
        <v>171</v>
      </c>
      <c r="G676" t="s">
        <v>168</v>
      </c>
      <c r="H676" t="s">
        <v>184</v>
      </c>
      <c r="I676" t="s">
        <v>184</v>
      </c>
      <c r="J676" t="s">
        <v>170</v>
      </c>
      <c r="K676" t="s">
        <v>168</v>
      </c>
      <c r="L676" t="s">
        <v>168</v>
      </c>
      <c r="M676" t="s">
        <v>168</v>
      </c>
      <c r="N676" t="s">
        <v>168</v>
      </c>
      <c r="O676" t="s">
        <v>168</v>
      </c>
      <c r="P676" t="s">
        <v>168</v>
      </c>
      <c r="Q676" t="s">
        <v>168</v>
      </c>
      <c r="R676" t="s">
        <v>170</v>
      </c>
      <c r="S676">
        <v>0.37999899999999998</v>
      </c>
      <c r="T676">
        <v>0</v>
      </c>
    </row>
    <row r="677" spans="1:20">
      <c r="A677" s="245">
        <v>42773.910534641203</v>
      </c>
      <c r="B677" t="s">
        <v>241</v>
      </c>
      <c r="C677">
        <v>1</v>
      </c>
      <c r="D677" t="s">
        <v>37</v>
      </c>
      <c r="E677" t="s">
        <v>37</v>
      </c>
      <c r="F677" t="s">
        <v>171</v>
      </c>
      <c r="G677" t="s">
        <v>168</v>
      </c>
      <c r="H677" t="s">
        <v>184</v>
      </c>
      <c r="I677" t="s">
        <v>184</v>
      </c>
      <c r="J677" t="s">
        <v>170</v>
      </c>
      <c r="K677" t="s">
        <v>168</v>
      </c>
      <c r="L677" t="s">
        <v>168</v>
      </c>
      <c r="M677" t="s">
        <v>168</v>
      </c>
      <c r="N677" t="s">
        <v>168</v>
      </c>
      <c r="O677" t="s">
        <v>168</v>
      </c>
      <c r="P677" t="s">
        <v>168</v>
      </c>
      <c r="Q677" t="s">
        <v>170</v>
      </c>
      <c r="R677" t="s">
        <v>168</v>
      </c>
      <c r="S677">
        <v>1.1466639999999999</v>
      </c>
      <c r="T677">
        <v>0</v>
      </c>
    </row>
    <row r="678" spans="1:20">
      <c r="A678" s="245">
        <v>42773.910534641203</v>
      </c>
      <c r="B678" t="s">
        <v>241</v>
      </c>
      <c r="C678">
        <v>1</v>
      </c>
      <c r="D678" t="s">
        <v>37</v>
      </c>
      <c r="E678" t="s">
        <v>37</v>
      </c>
      <c r="F678" t="s">
        <v>171</v>
      </c>
      <c r="G678" t="s">
        <v>168</v>
      </c>
      <c r="H678" t="s">
        <v>184</v>
      </c>
      <c r="I678" t="s">
        <v>184</v>
      </c>
      <c r="J678" t="s">
        <v>170</v>
      </c>
      <c r="K678" t="s">
        <v>168</v>
      </c>
      <c r="L678" t="s">
        <v>170</v>
      </c>
      <c r="M678" t="s">
        <v>168</v>
      </c>
      <c r="N678" t="s">
        <v>168</v>
      </c>
      <c r="O678" t="s">
        <v>168</v>
      </c>
      <c r="P678" t="s">
        <v>168</v>
      </c>
      <c r="Q678" t="s">
        <v>168</v>
      </c>
      <c r="R678" t="s">
        <v>168</v>
      </c>
      <c r="S678">
        <v>10.766660999999999</v>
      </c>
      <c r="T678">
        <v>0</v>
      </c>
    </row>
    <row r="679" spans="1:20">
      <c r="A679" s="245">
        <v>42773.910534641203</v>
      </c>
      <c r="B679" t="s">
        <v>241</v>
      </c>
      <c r="C679">
        <v>1</v>
      </c>
      <c r="D679" t="s">
        <v>37</v>
      </c>
      <c r="E679" t="s">
        <v>37</v>
      </c>
      <c r="F679" t="s">
        <v>171</v>
      </c>
      <c r="G679" t="s">
        <v>168</v>
      </c>
      <c r="H679" t="s">
        <v>184</v>
      </c>
      <c r="I679" t="s">
        <v>184</v>
      </c>
      <c r="J679" t="s">
        <v>170</v>
      </c>
      <c r="K679" t="s">
        <v>168</v>
      </c>
      <c r="L679" t="s">
        <v>170</v>
      </c>
      <c r="M679" t="s">
        <v>168</v>
      </c>
      <c r="N679" t="s">
        <v>168</v>
      </c>
      <c r="O679" t="s">
        <v>168</v>
      </c>
      <c r="P679" t="s">
        <v>168</v>
      </c>
      <c r="Q679" t="s">
        <v>170</v>
      </c>
      <c r="R679" t="s">
        <v>168</v>
      </c>
      <c r="S679">
        <v>1.899999</v>
      </c>
      <c r="T679">
        <v>0</v>
      </c>
    </row>
    <row r="680" spans="1:20">
      <c r="A680" s="245">
        <v>42773.910534641203</v>
      </c>
      <c r="B680" t="s">
        <v>241</v>
      </c>
      <c r="C680">
        <v>1</v>
      </c>
      <c r="D680" t="s">
        <v>37</v>
      </c>
      <c r="E680" t="s">
        <v>37</v>
      </c>
      <c r="F680" t="s">
        <v>169</v>
      </c>
      <c r="G680" t="s">
        <v>168</v>
      </c>
      <c r="H680" t="s">
        <v>184</v>
      </c>
      <c r="I680" t="s">
        <v>184</v>
      </c>
      <c r="J680" t="s">
        <v>168</v>
      </c>
      <c r="K680" t="s">
        <v>168</v>
      </c>
      <c r="L680" t="s">
        <v>168</v>
      </c>
      <c r="M680" t="s">
        <v>168</v>
      </c>
      <c r="N680" t="s">
        <v>168</v>
      </c>
      <c r="O680" t="s">
        <v>168</v>
      </c>
      <c r="P680" t="s">
        <v>168</v>
      </c>
      <c r="Q680" t="s">
        <v>168</v>
      </c>
      <c r="R680" t="s">
        <v>168</v>
      </c>
      <c r="S680">
        <v>4.619974</v>
      </c>
      <c r="T680">
        <v>0</v>
      </c>
    </row>
    <row r="681" spans="1:20">
      <c r="A681" s="245">
        <v>42773.910534641203</v>
      </c>
      <c r="B681" t="s">
        <v>241</v>
      </c>
      <c r="C681">
        <v>1</v>
      </c>
      <c r="D681" t="s">
        <v>37</v>
      </c>
      <c r="E681" t="s">
        <v>37</v>
      </c>
      <c r="F681" t="s">
        <v>169</v>
      </c>
      <c r="G681" t="s">
        <v>168</v>
      </c>
      <c r="H681" t="s">
        <v>184</v>
      </c>
      <c r="I681" t="s">
        <v>184</v>
      </c>
      <c r="J681" t="s">
        <v>168</v>
      </c>
      <c r="K681" t="s">
        <v>168</v>
      </c>
      <c r="L681" t="s">
        <v>170</v>
      </c>
      <c r="M681" t="s">
        <v>168</v>
      </c>
      <c r="N681" t="s">
        <v>168</v>
      </c>
      <c r="O681" t="s">
        <v>168</v>
      </c>
      <c r="P681" t="s">
        <v>168</v>
      </c>
      <c r="Q681" t="s">
        <v>168</v>
      </c>
      <c r="R681" t="s">
        <v>168</v>
      </c>
      <c r="S681">
        <v>0.74664799999999998</v>
      </c>
      <c r="T681">
        <v>0</v>
      </c>
    </row>
    <row r="682" spans="1:20">
      <c r="A682" s="245">
        <v>42773.910534641203</v>
      </c>
      <c r="B682" t="s">
        <v>241</v>
      </c>
      <c r="C682">
        <v>1</v>
      </c>
      <c r="D682" t="s">
        <v>8</v>
      </c>
      <c r="E682" t="s">
        <v>8</v>
      </c>
      <c r="F682" t="s">
        <v>167</v>
      </c>
      <c r="G682" t="s">
        <v>168</v>
      </c>
      <c r="H682" t="s">
        <v>184</v>
      </c>
      <c r="I682" t="s">
        <v>184</v>
      </c>
      <c r="J682" t="s">
        <v>168</v>
      </c>
      <c r="K682" t="s">
        <v>168</v>
      </c>
      <c r="L682" t="s">
        <v>168</v>
      </c>
      <c r="M682" t="s">
        <v>168</v>
      </c>
      <c r="N682" t="s">
        <v>168</v>
      </c>
      <c r="O682" t="s">
        <v>168</v>
      </c>
      <c r="P682" t="s">
        <v>168</v>
      </c>
      <c r="Q682" t="s">
        <v>168</v>
      </c>
      <c r="R682" t="s">
        <v>168</v>
      </c>
      <c r="S682">
        <v>4.9333210000000003</v>
      </c>
      <c r="T682">
        <v>0</v>
      </c>
    </row>
    <row r="683" spans="1:20">
      <c r="A683" s="245">
        <v>42773.910534641203</v>
      </c>
      <c r="B683" t="s">
        <v>241</v>
      </c>
      <c r="C683">
        <v>1</v>
      </c>
      <c r="D683" t="s">
        <v>8</v>
      </c>
      <c r="E683" t="s">
        <v>8</v>
      </c>
      <c r="F683" t="s">
        <v>167</v>
      </c>
      <c r="G683" t="s">
        <v>168</v>
      </c>
      <c r="H683" t="s">
        <v>184</v>
      </c>
      <c r="I683" t="s">
        <v>184</v>
      </c>
      <c r="J683" t="s">
        <v>168</v>
      </c>
      <c r="K683" t="s">
        <v>168</v>
      </c>
      <c r="L683" t="s">
        <v>168</v>
      </c>
      <c r="M683" t="s">
        <v>168</v>
      </c>
      <c r="N683" t="s">
        <v>168</v>
      </c>
      <c r="O683" t="s">
        <v>168</v>
      </c>
      <c r="P683" t="s">
        <v>168</v>
      </c>
      <c r="Q683" t="s">
        <v>170</v>
      </c>
      <c r="R683" t="s">
        <v>168</v>
      </c>
      <c r="S683">
        <v>0.26666499999999999</v>
      </c>
      <c r="T683">
        <v>0</v>
      </c>
    </row>
    <row r="684" spans="1:20">
      <c r="A684" s="245">
        <v>42773.910534641203</v>
      </c>
      <c r="B684" t="s">
        <v>241</v>
      </c>
      <c r="C684">
        <v>1</v>
      </c>
      <c r="D684" t="s">
        <v>8</v>
      </c>
      <c r="E684" t="s">
        <v>8</v>
      </c>
      <c r="F684" t="s">
        <v>167</v>
      </c>
      <c r="G684" t="s">
        <v>168</v>
      </c>
      <c r="H684" t="s">
        <v>184</v>
      </c>
      <c r="I684" t="s">
        <v>184</v>
      </c>
      <c r="J684" t="s">
        <v>168</v>
      </c>
      <c r="K684" t="s">
        <v>168</v>
      </c>
      <c r="L684" t="s">
        <v>168</v>
      </c>
      <c r="M684" t="s">
        <v>168</v>
      </c>
      <c r="N684" t="s">
        <v>170</v>
      </c>
      <c r="O684" t="s">
        <v>168</v>
      </c>
      <c r="P684" t="s">
        <v>168</v>
      </c>
      <c r="Q684" t="s">
        <v>168</v>
      </c>
      <c r="R684" t="s">
        <v>168</v>
      </c>
      <c r="S684">
        <v>31.666565000000102</v>
      </c>
      <c r="T684">
        <v>0</v>
      </c>
    </row>
    <row r="685" spans="1:20">
      <c r="A685" s="245">
        <v>42773.910534641203</v>
      </c>
      <c r="B685" t="s">
        <v>241</v>
      </c>
      <c r="C685">
        <v>1</v>
      </c>
      <c r="D685" t="s">
        <v>8</v>
      </c>
      <c r="E685" t="s">
        <v>8</v>
      </c>
      <c r="F685" t="s">
        <v>167</v>
      </c>
      <c r="G685" t="s">
        <v>168</v>
      </c>
      <c r="H685" t="s">
        <v>184</v>
      </c>
      <c r="I685" t="s">
        <v>184</v>
      </c>
      <c r="J685" t="s">
        <v>168</v>
      </c>
      <c r="K685" t="s">
        <v>168</v>
      </c>
      <c r="L685" t="s">
        <v>168</v>
      </c>
      <c r="M685" t="s">
        <v>168</v>
      </c>
      <c r="N685" t="s">
        <v>170</v>
      </c>
      <c r="O685" t="s">
        <v>170</v>
      </c>
      <c r="P685" t="s">
        <v>168</v>
      </c>
      <c r="Q685" t="s">
        <v>168</v>
      </c>
      <c r="R685" t="s">
        <v>168</v>
      </c>
      <c r="S685">
        <v>94.066571000000096</v>
      </c>
      <c r="T685">
        <v>0</v>
      </c>
    </row>
    <row r="686" spans="1:20">
      <c r="A686" s="245">
        <v>42773.910534641203</v>
      </c>
      <c r="B686" t="s">
        <v>241</v>
      </c>
      <c r="C686">
        <v>1</v>
      </c>
      <c r="D686" t="s">
        <v>8</v>
      </c>
      <c r="E686" t="s">
        <v>8</v>
      </c>
      <c r="F686" t="s">
        <v>167</v>
      </c>
      <c r="G686" t="s">
        <v>168</v>
      </c>
      <c r="H686" t="s">
        <v>184</v>
      </c>
      <c r="I686" t="s">
        <v>184</v>
      </c>
      <c r="J686" t="s">
        <v>168</v>
      </c>
      <c r="K686" t="s">
        <v>168</v>
      </c>
      <c r="L686" t="s">
        <v>170</v>
      </c>
      <c r="M686" t="s">
        <v>168</v>
      </c>
      <c r="N686" t="s">
        <v>170</v>
      </c>
      <c r="O686" t="s">
        <v>170</v>
      </c>
      <c r="P686" t="s">
        <v>168</v>
      </c>
      <c r="Q686" t="s">
        <v>168</v>
      </c>
      <c r="R686" t="s">
        <v>168</v>
      </c>
      <c r="S686">
        <v>1.6666650000000001</v>
      </c>
      <c r="T686">
        <v>0</v>
      </c>
    </row>
    <row r="687" spans="1:20">
      <c r="A687" s="245">
        <v>42773.910534641203</v>
      </c>
      <c r="B687" t="s">
        <v>241</v>
      </c>
      <c r="C687">
        <v>1</v>
      </c>
      <c r="D687" t="s">
        <v>8</v>
      </c>
      <c r="E687" t="s">
        <v>8</v>
      </c>
      <c r="F687" t="s">
        <v>171</v>
      </c>
      <c r="G687" t="s">
        <v>168</v>
      </c>
      <c r="H687" t="s">
        <v>184</v>
      </c>
      <c r="I687" t="s">
        <v>184</v>
      </c>
      <c r="J687" t="s">
        <v>168</v>
      </c>
      <c r="K687" t="s">
        <v>168</v>
      </c>
      <c r="L687" t="s">
        <v>168</v>
      </c>
      <c r="M687" t="s">
        <v>168</v>
      </c>
      <c r="N687" t="s">
        <v>168</v>
      </c>
      <c r="O687" t="s">
        <v>168</v>
      </c>
      <c r="P687" t="s">
        <v>168</v>
      </c>
      <c r="Q687" t="s">
        <v>168</v>
      </c>
      <c r="R687" t="s">
        <v>168</v>
      </c>
      <c r="S687">
        <v>383.26626799999502</v>
      </c>
      <c r="T687">
        <v>0</v>
      </c>
    </row>
    <row r="688" spans="1:20">
      <c r="A688" s="245">
        <v>42773.910534641203</v>
      </c>
      <c r="B688" t="s">
        <v>241</v>
      </c>
      <c r="C688">
        <v>1</v>
      </c>
      <c r="D688" t="s">
        <v>8</v>
      </c>
      <c r="E688" t="s">
        <v>8</v>
      </c>
      <c r="F688" t="s">
        <v>171</v>
      </c>
      <c r="G688" t="s">
        <v>168</v>
      </c>
      <c r="H688" t="s">
        <v>184</v>
      </c>
      <c r="I688" t="s">
        <v>184</v>
      </c>
      <c r="J688" t="s">
        <v>168</v>
      </c>
      <c r="K688" t="s">
        <v>168</v>
      </c>
      <c r="L688" t="s">
        <v>168</v>
      </c>
      <c r="M688" t="s">
        <v>168</v>
      </c>
      <c r="N688" t="s">
        <v>168</v>
      </c>
      <c r="O688" t="s">
        <v>168</v>
      </c>
      <c r="P688" t="s">
        <v>168</v>
      </c>
      <c r="Q688" t="s">
        <v>168</v>
      </c>
      <c r="R688" t="s">
        <v>170</v>
      </c>
      <c r="S688">
        <v>12.466654</v>
      </c>
      <c r="T688">
        <v>0</v>
      </c>
    </row>
    <row r="689" spans="1:20">
      <c r="A689" s="245">
        <v>42773.910534641203</v>
      </c>
      <c r="B689" t="s">
        <v>241</v>
      </c>
      <c r="C689">
        <v>1</v>
      </c>
      <c r="D689" t="s">
        <v>8</v>
      </c>
      <c r="E689" t="s">
        <v>8</v>
      </c>
      <c r="F689" t="s">
        <v>171</v>
      </c>
      <c r="G689" t="s">
        <v>168</v>
      </c>
      <c r="H689" t="s">
        <v>184</v>
      </c>
      <c r="I689" t="s">
        <v>184</v>
      </c>
      <c r="J689" t="s">
        <v>168</v>
      </c>
      <c r="K689" t="s">
        <v>168</v>
      </c>
      <c r="L689" t="s">
        <v>168</v>
      </c>
      <c r="M689" t="s">
        <v>168</v>
      </c>
      <c r="N689" t="s">
        <v>168</v>
      </c>
      <c r="O689" t="s">
        <v>168</v>
      </c>
      <c r="P689" t="s">
        <v>168</v>
      </c>
      <c r="Q689" t="s">
        <v>170</v>
      </c>
      <c r="R689" t="s">
        <v>168</v>
      </c>
      <c r="S689">
        <v>4.1999969999999998</v>
      </c>
      <c r="T689">
        <v>0</v>
      </c>
    </row>
    <row r="690" spans="1:20">
      <c r="A690" s="245">
        <v>42773.910534641203</v>
      </c>
      <c r="B690" t="s">
        <v>241</v>
      </c>
      <c r="C690">
        <v>1</v>
      </c>
      <c r="D690" t="s">
        <v>8</v>
      </c>
      <c r="E690" t="s">
        <v>8</v>
      </c>
      <c r="F690" t="s">
        <v>171</v>
      </c>
      <c r="G690" t="s">
        <v>168</v>
      </c>
      <c r="H690" t="s">
        <v>184</v>
      </c>
      <c r="I690" t="s">
        <v>184</v>
      </c>
      <c r="J690" t="s">
        <v>168</v>
      </c>
      <c r="K690" t="s">
        <v>168</v>
      </c>
      <c r="L690" t="s">
        <v>168</v>
      </c>
      <c r="M690" t="s">
        <v>168</v>
      </c>
      <c r="N690" t="s">
        <v>170</v>
      </c>
      <c r="O690" t="s">
        <v>168</v>
      </c>
      <c r="P690" t="s">
        <v>168</v>
      </c>
      <c r="Q690" t="s">
        <v>168</v>
      </c>
      <c r="R690" t="s">
        <v>168</v>
      </c>
      <c r="S690">
        <v>1.333332</v>
      </c>
      <c r="T690">
        <v>0</v>
      </c>
    </row>
    <row r="691" spans="1:20">
      <c r="A691" s="245">
        <v>42773.910534641203</v>
      </c>
      <c r="B691" t="s">
        <v>241</v>
      </c>
      <c r="C691">
        <v>1</v>
      </c>
      <c r="D691" t="s">
        <v>8</v>
      </c>
      <c r="E691" t="s">
        <v>8</v>
      </c>
      <c r="F691" t="s">
        <v>171</v>
      </c>
      <c r="G691" t="s">
        <v>168</v>
      </c>
      <c r="H691" t="s">
        <v>184</v>
      </c>
      <c r="I691" t="s">
        <v>184</v>
      </c>
      <c r="J691" t="s">
        <v>168</v>
      </c>
      <c r="K691" t="s">
        <v>168</v>
      </c>
      <c r="L691" t="s">
        <v>168</v>
      </c>
      <c r="M691" t="s">
        <v>170</v>
      </c>
      <c r="N691" t="s">
        <v>168</v>
      </c>
      <c r="O691" t="s">
        <v>168</v>
      </c>
      <c r="P691" t="s">
        <v>168</v>
      </c>
      <c r="Q691" t="s">
        <v>168</v>
      </c>
      <c r="R691" t="s">
        <v>168</v>
      </c>
      <c r="S691">
        <v>2.3466640000000001</v>
      </c>
      <c r="T691">
        <v>0</v>
      </c>
    </row>
    <row r="692" spans="1:20">
      <c r="A692" s="245">
        <v>42773.910534641203</v>
      </c>
      <c r="B692" t="s">
        <v>241</v>
      </c>
      <c r="C692">
        <v>1</v>
      </c>
      <c r="D692" t="s">
        <v>8</v>
      </c>
      <c r="E692" t="s">
        <v>8</v>
      </c>
      <c r="F692" t="s">
        <v>171</v>
      </c>
      <c r="G692" t="s">
        <v>168</v>
      </c>
      <c r="H692" t="s">
        <v>184</v>
      </c>
      <c r="I692" t="s">
        <v>184</v>
      </c>
      <c r="J692" t="s">
        <v>168</v>
      </c>
      <c r="K692" t="s">
        <v>168</v>
      </c>
      <c r="L692" t="s">
        <v>170</v>
      </c>
      <c r="M692" t="s">
        <v>168</v>
      </c>
      <c r="N692" t="s">
        <v>168</v>
      </c>
      <c r="O692" t="s">
        <v>168</v>
      </c>
      <c r="P692" t="s">
        <v>168</v>
      </c>
      <c r="Q692" t="s">
        <v>168</v>
      </c>
      <c r="R692" t="s">
        <v>168</v>
      </c>
      <c r="S692">
        <v>55.999939000000197</v>
      </c>
      <c r="T692">
        <v>0</v>
      </c>
    </row>
    <row r="693" spans="1:20">
      <c r="A693" s="245">
        <v>42773.910534641203</v>
      </c>
      <c r="B693" t="s">
        <v>241</v>
      </c>
      <c r="C693">
        <v>1</v>
      </c>
      <c r="D693" t="s">
        <v>8</v>
      </c>
      <c r="E693" t="s">
        <v>8</v>
      </c>
      <c r="F693" t="s">
        <v>171</v>
      </c>
      <c r="G693" t="s">
        <v>168</v>
      </c>
      <c r="H693" t="s">
        <v>184</v>
      </c>
      <c r="I693" t="s">
        <v>184</v>
      </c>
      <c r="J693" t="s">
        <v>168</v>
      </c>
      <c r="K693" t="s">
        <v>168</v>
      </c>
      <c r="L693" t="s">
        <v>170</v>
      </c>
      <c r="M693" t="s">
        <v>168</v>
      </c>
      <c r="N693" t="s">
        <v>168</v>
      </c>
      <c r="O693" t="s">
        <v>168</v>
      </c>
      <c r="P693" t="s">
        <v>168</v>
      </c>
      <c r="Q693" t="s">
        <v>168</v>
      </c>
      <c r="R693" t="s">
        <v>170</v>
      </c>
      <c r="S693">
        <v>1.199999</v>
      </c>
      <c r="T693">
        <v>0</v>
      </c>
    </row>
    <row r="694" spans="1:20">
      <c r="A694" s="245">
        <v>42773.910534641203</v>
      </c>
      <c r="B694" t="s">
        <v>241</v>
      </c>
      <c r="C694">
        <v>1</v>
      </c>
      <c r="D694" t="s">
        <v>8</v>
      </c>
      <c r="E694" t="s">
        <v>8</v>
      </c>
      <c r="F694" t="s">
        <v>171</v>
      </c>
      <c r="G694" t="s">
        <v>168</v>
      </c>
      <c r="H694" t="s">
        <v>184</v>
      </c>
      <c r="I694" t="s">
        <v>184</v>
      </c>
      <c r="J694" t="s">
        <v>168</v>
      </c>
      <c r="K694" t="s">
        <v>168</v>
      </c>
      <c r="L694" t="s">
        <v>170</v>
      </c>
      <c r="M694" t="s">
        <v>168</v>
      </c>
      <c r="N694" t="s">
        <v>168</v>
      </c>
      <c r="O694" t="s">
        <v>168</v>
      </c>
      <c r="P694" t="s">
        <v>168</v>
      </c>
      <c r="Q694" t="s">
        <v>170</v>
      </c>
      <c r="R694" t="s">
        <v>168</v>
      </c>
      <c r="S694">
        <v>0.99999899999999997</v>
      </c>
      <c r="T694">
        <v>0</v>
      </c>
    </row>
    <row r="695" spans="1:20">
      <c r="A695" s="245">
        <v>42773.910534641203</v>
      </c>
      <c r="B695" t="s">
        <v>241</v>
      </c>
      <c r="C695">
        <v>1</v>
      </c>
      <c r="D695" t="s">
        <v>8</v>
      </c>
      <c r="E695" t="s">
        <v>8</v>
      </c>
      <c r="F695" t="s">
        <v>171</v>
      </c>
      <c r="G695" t="s">
        <v>168</v>
      </c>
      <c r="H695" t="s">
        <v>184</v>
      </c>
      <c r="I695" t="s">
        <v>184</v>
      </c>
      <c r="J695" t="s">
        <v>170</v>
      </c>
      <c r="K695" t="s">
        <v>168</v>
      </c>
      <c r="L695" t="s">
        <v>168</v>
      </c>
      <c r="M695" t="s">
        <v>168</v>
      </c>
      <c r="N695" t="s">
        <v>168</v>
      </c>
      <c r="O695" t="s">
        <v>168</v>
      </c>
      <c r="P695" t="s">
        <v>168</v>
      </c>
      <c r="Q695" t="s">
        <v>168</v>
      </c>
      <c r="R695" t="s">
        <v>168</v>
      </c>
      <c r="S695">
        <v>20.866645999999999</v>
      </c>
      <c r="T695">
        <v>0</v>
      </c>
    </row>
    <row r="696" spans="1:20">
      <c r="A696" s="245">
        <v>42773.910534641203</v>
      </c>
      <c r="B696" t="s">
        <v>241</v>
      </c>
      <c r="C696">
        <v>1</v>
      </c>
      <c r="D696" t="s">
        <v>8</v>
      </c>
      <c r="E696" t="s">
        <v>8</v>
      </c>
      <c r="F696" t="s">
        <v>171</v>
      </c>
      <c r="G696" t="s">
        <v>168</v>
      </c>
      <c r="H696" t="s">
        <v>184</v>
      </c>
      <c r="I696" t="s">
        <v>184</v>
      </c>
      <c r="J696" t="s">
        <v>170</v>
      </c>
      <c r="K696" t="s">
        <v>168</v>
      </c>
      <c r="L696" t="s">
        <v>168</v>
      </c>
      <c r="M696" t="s">
        <v>168</v>
      </c>
      <c r="N696" t="s">
        <v>168</v>
      </c>
      <c r="O696" t="s">
        <v>168</v>
      </c>
      <c r="P696" t="s">
        <v>168</v>
      </c>
      <c r="Q696" t="s">
        <v>170</v>
      </c>
      <c r="R696" t="s">
        <v>168</v>
      </c>
      <c r="S696">
        <v>1.9999979999999999</v>
      </c>
      <c r="T696">
        <v>0</v>
      </c>
    </row>
    <row r="697" spans="1:20">
      <c r="A697" s="245">
        <v>42773.910534641203</v>
      </c>
      <c r="B697" t="s">
        <v>241</v>
      </c>
      <c r="C697">
        <v>1</v>
      </c>
      <c r="D697" t="s">
        <v>8</v>
      </c>
      <c r="E697" t="s">
        <v>8</v>
      </c>
      <c r="F697" t="s">
        <v>169</v>
      </c>
      <c r="G697" t="s">
        <v>168</v>
      </c>
      <c r="H697" t="s">
        <v>184</v>
      </c>
      <c r="I697" t="s">
        <v>184</v>
      </c>
      <c r="J697" t="s">
        <v>168</v>
      </c>
      <c r="K697" t="s">
        <v>168</v>
      </c>
      <c r="L697" t="s">
        <v>168</v>
      </c>
      <c r="M697" t="s">
        <v>168</v>
      </c>
      <c r="N697" t="s">
        <v>168</v>
      </c>
      <c r="O697" t="s">
        <v>168</v>
      </c>
      <c r="P697" t="s">
        <v>168</v>
      </c>
      <c r="Q697" t="s">
        <v>168</v>
      </c>
      <c r="R697" t="s">
        <v>168</v>
      </c>
      <c r="S697">
        <v>67.759612000000004</v>
      </c>
      <c r="T697">
        <v>0</v>
      </c>
    </row>
    <row r="698" spans="1:20">
      <c r="A698" s="245">
        <v>42773.910534641203</v>
      </c>
      <c r="B698" t="s">
        <v>241</v>
      </c>
      <c r="C698">
        <v>1</v>
      </c>
      <c r="D698" t="s">
        <v>8</v>
      </c>
      <c r="E698" t="s">
        <v>8</v>
      </c>
      <c r="F698" t="s">
        <v>169</v>
      </c>
      <c r="G698" t="s">
        <v>168</v>
      </c>
      <c r="H698" t="s">
        <v>184</v>
      </c>
      <c r="I698" t="s">
        <v>184</v>
      </c>
      <c r="J698" t="s">
        <v>168</v>
      </c>
      <c r="K698" t="s">
        <v>168</v>
      </c>
      <c r="L698" t="s">
        <v>170</v>
      </c>
      <c r="M698" t="s">
        <v>168</v>
      </c>
      <c r="N698" t="s">
        <v>168</v>
      </c>
      <c r="O698" t="s">
        <v>168</v>
      </c>
      <c r="P698" t="s">
        <v>168</v>
      </c>
      <c r="Q698" t="s">
        <v>168</v>
      </c>
      <c r="R698" t="s">
        <v>168</v>
      </c>
      <c r="S698">
        <v>253.06641600000299</v>
      </c>
      <c r="T698">
        <v>0</v>
      </c>
    </row>
    <row r="699" spans="1:20">
      <c r="A699" s="245">
        <v>42773.910534641203</v>
      </c>
      <c r="B699" t="s">
        <v>241</v>
      </c>
      <c r="C699">
        <v>1</v>
      </c>
      <c r="D699" t="s">
        <v>8</v>
      </c>
      <c r="E699" t="s">
        <v>8</v>
      </c>
      <c r="F699" t="s">
        <v>169</v>
      </c>
      <c r="G699" t="s">
        <v>168</v>
      </c>
      <c r="H699" t="s">
        <v>184</v>
      </c>
      <c r="I699" t="s">
        <v>184</v>
      </c>
      <c r="J699" t="s">
        <v>168</v>
      </c>
      <c r="K699" t="s">
        <v>168</v>
      </c>
      <c r="L699" t="s">
        <v>170</v>
      </c>
      <c r="M699" t="s">
        <v>168</v>
      </c>
      <c r="N699" t="s">
        <v>168</v>
      </c>
      <c r="O699" t="s">
        <v>168</v>
      </c>
      <c r="P699" t="s">
        <v>168</v>
      </c>
      <c r="Q699" t="s">
        <v>170</v>
      </c>
      <c r="R699" t="s">
        <v>168</v>
      </c>
      <c r="S699">
        <v>1.333332</v>
      </c>
      <c r="T699">
        <v>0</v>
      </c>
    </row>
    <row r="700" spans="1:20">
      <c r="A700" s="245">
        <v>42773.910534641203</v>
      </c>
      <c r="B700" t="s">
        <v>241</v>
      </c>
      <c r="C700">
        <v>1</v>
      </c>
      <c r="D700" t="s">
        <v>8</v>
      </c>
      <c r="E700" t="s">
        <v>8</v>
      </c>
      <c r="F700" t="s">
        <v>169</v>
      </c>
      <c r="G700" t="s">
        <v>168</v>
      </c>
      <c r="H700" t="s">
        <v>184</v>
      </c>
      <c r="I700" t="s">
        <v>184</v>
      </c>
      <c r="J700" t="s">
        <v>168</v>
      </c>
      <c r="K700" t="s">
        <v>168</v>
      </c>
      <c r="L700" t="s">
        <v>170</v>
      </c>
      <c r="M700" t="s">
        <v>168</v>
      </c>
      <c r="N700" t="s">
        <v>170</v>
      </c>
      <c r="O700" t="s">
        <v>168</v>
      </c>
      <c r="P700" t="s">
        <v>168</v>
      </c>
      <c r="Q700" t="s">
        <v>168</v>
      </c>
      <c r="R700" t="s">
        <v>168</v>
      </c>
      <c r="S700">
        <v>24.533308999999999</v>
      </c>
      <c r="T700">
        <v>0</v>
      </c>
    </row>
    <row r="701" spans="1:20">
      <c r="A701" s="245">
        <v>42773.910534641203</v>
      </c>
      <c r="B701" t="s">
        <v>241</v>
      </c>
      <c r="C701">
        <v>1</v>
      </c>
      <c r="D701" t="s">
        <v>7</v>
      </c>
      <c r="E701" t="s">
        <v>7</v>
      </c>
      <c r="F701" t="s">
        <v>167</v>
      </c>
      <c r="G701" t="s">
        <v>168</v>
      </c>
      <c r="H701" t="s">
        <v>184</v>
      </c>
      <c r="I701" t="s">
        <v>184</v>
      </c>
      <c r="J701" t="s">
        <v>168</v>
      </c>
      <c r="K701" t="s">
        <v>168</v>
      </c>
      <c r="L701" t="s">
        <v>168</v>
      </c>
      <c r="M701" t="s">
        <v>168</v>
      </c>
      <c r="N701" t="s">
        <v>168</v>
      </c>
      <c r="O701" t="s">
        <v>168</v>
      </c>
      <c r="P701" t="s">
        <v>168</v>
      </c>
      <c r="Q701" t="s">
        <v>168</v>
      </c>
      <c r="R701" t="s">
        <v>168</v>
      </c>
      <c r="S701">
        <v>0</v>
      </c>
      <c r="T701">
        <v>0</v>
      </c>
    </row>
    <row r="702" spans="1:20">
      <c r="A702" s="245">
        <v>42773.910534641203</v>
      </c>
      <c r="B702" t="s">
        <v>241</v>
      </c>
      <c r="C702">
        <v>1</v>
      </c>
      <c r="D702" t="s">
        <v>7</v>
      </c>
      <c r="E702" t="s">
        <v>7</v>
      </c>
      <c r="F702" t="s">
        <v>167</v>
      </c>
      <c r="G702" t="s">
        <v>168</v>
      </c>
      <c r="H702" t="s">
        <v>184</v>
      </c>
      <c r="I702" t="s">
        <v>184</v>
      </c>
      <c r="J702" t="s">
        <v>168</v>
      </c>
      <c r="K702" t="s">
        <v>168</v>
      </c>
      <c r="L702" t="s">
        <v>168</v>
      </c>
      <c r="M702" t="s">
        <v>168</v>
      </c>
      <c r="N702" t="s">
        <v>168</v>
      </c>
      <c r="O702" t="s">
        <v>168</v>
      </c>
      <c r="P702" t="s">
        <v>168</v>
      </c>
      <c r="Q702" t="s">
        <v>170</v>
      </c>
      <c r="R702" t="s">
        <v>168</v>
      </c>
      <c r="S702">
        <v>0</v>
      </c>
      <c r="T702">
        <v>0</v>
      </c>
    </row>
    <row r="703" spans="1:20">
      <c r="A703" s="245">
        <v>42773.910534641203</v>
      </c>
      <c r="B703" t="s">
        <v>241</v>
      </c>
      <c r="C703">
        <v>1</v>
      </c>
      <c r="D703" t="s">
        <v>7</v>
      </c>
      <c r="E703" t="s">
        <v>7</v>
      </c>
      <c r="F703" t="s">
        <v>167</v>
      </c>
      <c r="G703" t="s">
        <v>168</v>
      </c>
      <c r="H703" t="s">
        <v>184</v>
      </c>
      <c r="I703" t="s">
        <v>184</v>
      </c>
      <c r="J703" t="s">
        <v>168</v>
      </c>
      <c r="K703" t="s">
        <v>168</v>
      </c>
      <c r="L703" t="s">
        <v>168</v>
      </c>
      <c r="M703" t="s">
        <v>168</v>
      </c>
      <c r="N703" t="s">
        <v>170</v>
      </c>
      <c r="O703" t="s">
        <v>170</v>
      </c>
      <c r="P703" t="s">
        <v>168</v>
      </c>
      <c r="Q703" t="s">
        <v>168</v>
      </c>
      <c r="R703" t="s">
        <v>168</v>
      </c>
      <c r="S703">
        <v>0.99999899999999997</v>
      </c>
      <c r="T703">
        <v>0</v>
      </c>
    </row>
    <row r="704" spans="1:20">
      <c r="A704" s="245">
        <v>42773.910534641203</v>
      </c>
      <c r="B704" t="s">
        <v>241</v>
      </c>
      <c r="C704">
        <v>1</v>
      </c>
      <c r="D704" t="s">
        <v>7</v>
      </c>
      <c r="E704" t="s">
        <v>7</v>
      </c>
      <c r="F704" t="s">
        <v>167</v>
      </c>
      <c r="G704" t="s">
        <v>168</v>
      </c>
      <c r="H704" t="s">
        <v>184</v>
      </c>
      <c r="I704" t="s">
        <v>184</v>
      </c>
      <c r="J704" t="s">
        <v>168</v>
      </c>
      <c r="K704" t="s">
        <v>168</v>
      </c>
      <c r="L704" t="s">
        <v>170</v>
      </c>
      <c r="M704" t="s">
        <v>168</v>
      </c>
      <c r="N704" t="s">
        <v>170</v>
      </c>
      <c r="O704" t="s">
        <v>170</v>
      </c>
      <c r="P704" t="s">
        <v>168</v>
      </c>
      <c r="Q704" t="s">
        <v>168</v>
      </c>
      <c r="R704" t="s">
        <v>168</v>
      </c>
      <c r="S704">
        <v>0.66666599999999998</v>
      </c>
      <c r="T704">
        <v>0</v>
      </c>
    </row>
    <row r="705" spans="1:20">
      <c r="A705" s="245">
        <v>42773.910534641203</v>
      </c>
      <c r="B705" t="s">
        <v>241</v>
      </c>
      <c r="C705">
        <v>1</v>
      </c>
      <c r="D705" t="s">
        <v>7</v>
      </c>
      <c r="E705" t="s">
        <v>7</v>
      </c>
      <c r="F705" t="s">
        <v>171</v>
      </c>
      <c r="G705" t="s">
        <v>168</v>
      </c>
      <c r="H705" t="s">
        <v>184</v>
      </c>
      <c r="I705" t="s">
        <v>184</v>
      </c>
      <c r="J705" t="s">
        <v>168</v>
      </c>
      <c r="K705" t="s">
        <v>168</v>
      </c>
      <c r="L705" t="s">
        <v>168</v>
      </c>
      <c r="M705" t="s">
        <v>168</v>
      </c>
      <c r="N705" t="s">
        <v>168</v>
      </c>
      <c r="O705" t="s">
        <v>168</v>
      </c>
      <c r="P705" t="s">
        <v>168</v>
      </c>
      <c r="Q705" t="s">
        <v>168</v>
      </c>
      <c r="R705" t="s">
        <v>168</v>
      </c>
      <c r="S705">
        <v>283.57302199999998</v>
      </c>
      <c r="T705">
        <v>0</v>
      </c>
    </row>
    <row r="706" spans="1:20">
      <c r="A706" s="245">
        <v>42773.910534641203</v>
      </c>
      <c r="B706" t="s">
        <v>241</v>
      </c>
      <c r="C706">
        <v>1</v>
      </c>
      <c r="D706" t="s">
        <v>7</v>
      </c>
      <c r="E706" t="s">
        <v>7</v>
      </c>
      <c r="F706" t="s">
        <v>171</v>
      </c>
      <c r="G706" t="s">
        <v>168</v>
      </c>
      <c r="H706" t="s">
        <v>184</v>
      </c>
      <c r="I706" t="s">
        <v>184</v>
      </c>
      <c r="J706" t="s">
        <v>168</v>
      </c>
      <c r="K706" t="s">
        <v>168</v>
      </c>
      <c r="L706" t="s">
        <v>168</v>
      </c>
      <c r="M706" t="s">
        <v>168</v>
      </c>
      <c r="N706" t="s">
        <v>168</v>
      </c>
      <c r="O706" t="s">
        <v>168</v>
      </c>
      <c r="P706" t="s">
        <v>168</v>
      </c>
      <c r="Q706" t="s">
        <v>168</v>
      </c>
      <c r="R706" t="s">
        <v>170</v>
      </c>
      <c r="S706">
        <v>30.626632000000001</v>
      </c>
      <c r="T706">
        <v>0</v>
      </c>
    </row>
    <row r="707" spans="1:20">
      <c r="A707" s="245">
        <v>42773.910534641203</v>
      </c>
      <c r="B707" t="s">
        <v>241</v>
      </c>
      <c r="C707">
        <v>1</v>
      </c>
      <c r="D707" t="s">
        <v>7</v>
      </c>
      <c r="E707" t="s">
        <v>7</v>
      </c>
      <c r="F707" t="s">
        <v>171</v>
      </c>
      <c r="G707" t="s">
        <v>168</v>
      </c>
      <c r="H707" t="s">
        <v>184</v>
      </c>
      <c r="I707" t="s">
        <v>184</v>
      </c>
      <c r="J707" t="s">
        <v>168</v>
      </c>
      <c r="K707" t="s">
        <v>168</v>
      </c>
      <c r="L707" t="s">
        <v>168</v>
      </c>
      <c r="M707" t="s">
        <v>168</v>
      </c>
      <c r="N707" t="s">
        <v>168</v>
      </c>
      <c r="O707" t="s">
        <v>168</v>
      </c>
      <c r="P707" t="s">
        <v>168</v>
      </c>
      <c r="Q707" t="s">
        <v>170</v>
      </c>
      <c r="R707" t="s">
        <v>168</v>
      </c>
      <c r="S707">
        <v>6.6666590000000001</v>
      </c>
      <c r="T707">
        <v>0</v>
      </c>
    </row>
    <row r="708" spans="1:20">
      <c r="A708" s="245">
        <v>42773.910534641203</v>
      </c>
      <c r="B708" t="s">
        <v>241</v>
      </c>
      <c r="C708">
        <v>1</v>
      </c>
      <c r="D708" t="s">
        <v>7</v>
      </c>
      <c r="E708" t="s">
        <v>7</v>
      </c>
      <c r="F708" t="s">
        <v>171</v>
      </c>
      <c r="G708" t="s">
        <v>168</v>
      </c>
      <c r="H708" t="s">
        <v>184</v>
      </c>
      <c r="I708" t="s">
        <v>184</v>
      </c>
      <c r="J708" t="s">
        <v>168</v>
      </c>
      <c r="K708" t="s">
        <v>168</v>
      </c>
      <c r="L708" t="s">
        <v>168</v>
      </c>
      <c r="M708" t="s">
        <v>170</v>
      </c>
      <c r="N708" t="s">
        <v>168</v>
      </c>
      <c r="O708" t="s">
        <v>168</v>
      </c>
      <c r="P708" t="s">
        <v>168</v>
      </c>
      <c r="Q708" t="s">
        <v>168</v>
      </c>
      <c r="R708" t="s">
        <v>168</v>
      </c>
      <c r="S708">
        <v>5.299995</v>
      </c>
      <c r="T708">
        <v>0</v>
      </c>
    </row>
    <row r="709" spans="1:20">
      <c r="A709" s="245">
        <v>42773.910534641203</v>
      </c>
      <c r="B709" t="s">
        <v>241</v>
      </c>
      <c r="C709">
        <v>1</v>
      </c>
      <c r="D709" t="s">
        <v>7</v>
      </c>
      <c r="E709" t="s">
        <v>7</v>
      </c>
      <c r="F709" t="s">
        <v>171</v>
      </c>
      <c r="G709" t="s">
        <v>168</v>
      </c>
      <c r="H709" t="s">
        <v>184</v>
      </c>
      <c r="I709" t="s">
        <v>184</v>
      </c>
      <c r="J709" t="s">
        <v>168</v>
      </c>
      <c r="K709" t="s">
        <v>168</v>
      </c>
      <c r="L709" t="s">
        <v>168</v>
      </c>
      <c r="M709" t="s">
        <v>170</v>
      </c>
      <c r="N709" t="s">
        <v>168</v>
      </c>
      <c r="O709" t="s">
        <v>168</v>
      </c>
      <c r="P709" t="s">
        <v>168</v>
      </c>
      <c r="Q709" t="s">
        <v>170</v>
      </c>
      <c r="R709" t="s">
        <v>168</v>
      </c>
      <c r="S709">
        <v>1.0599989999999999</v>
      </c>
      <c r="T709">
        <v>0</v>
      </c>
    </row>
    <row r="710" spans="1:20">
      <c r="A710" s="245">
        <v>42773.910534641203</v>
      </c>
      <c r="B710" t="s">
        <v>241</v>
      </c>
      <c r="C710">
        <v>1</v>
      </c>
      <c r="D710" t="s">
        <v>7</v>
      </c>
      <c r="E710" t="s">
        <v>7</v>
      </c>
      <c r="F710" t="s">
        <v>171</v>
      </c>
      <c r="G710" t="s">
        <v>168</v>
      </c>
      <c r="H710" t="s">
        <v>184</v>
      </c>
      <c r="I710" t="s">
        <v>184</v>
      </c>
      <c r="J710" t="s">
        <v>168</v>
      </c>
      <c r="K710" t="s">
        <v>168</v>
      </c>
      <c r="L710" t="s">
        <v>170</v>
      </c>
      <c r="M710" t="s">
        <v>168</v>
      </c>
      <c r="N710" t="s">
        <v>168</v>
      </c>
      <c r="O710" t="s">
        <v>168</v>
      </c>
      <c r="P710" t="s">
        <v>168</v>
      </c>
      <c r="Q710" t="s">
        <v>168</v>
      </c>
      <c r="R710" t="s">
        <v>168</v>
      </c>
      <c r="S710">
        <v>298.33301599999999</v>
      </c>
      <c r="T710">
        <v>0</v>
      </c>
    </row>
    <row r="711" spans="1:20">
      <c r="A711" s="245">
        <v>42773.910534641203</v>
      </c>
      <c r="B711" t="s">
        <v>241</v>
      </c>
      <c r="C711">
        <v>1</v>
      </c>
      <c r="D711" t="s">
        <v>7</v>
      </c>
      <c r="E711" t="s">
        <v>7</v>
      </c>
      <c r="F711" t="s">
        <v>171</v>
      </c>
      <c r="G711" t="s">
        <v>168</v>
      </c>
      <c r="H711" t="s">
        <v>184</v>
      </c>
      <c r="I711" t="s">
        <v>184</v>
      </c>
      <c r="J711" t="s">
        <v>168</v>
      </c>
      <c r="K711" t="s">
        <v>168</v>
      </c>
      <c r="L711" t="s">
        <v>170</v>
      </c>
      <c r="M711" t="s">
        <v>168</v>
      </c>
      <c r="N711" t="s">
        <v>168</v>
      </c>
      <c r="O711" t="s">
        <v>168</v>
      </c>
      <c r="P711" t="s">
        <v>168</v>
      </c>
      <c r="Q711" t="s">
        <v>168</v>
      </c>
      <c r="R711" t="s">
        <v>170</v>
      </c>
      <c r="S711">
        <v>26.666634999999999</v>
      </c>
      <c r="T711">
        <v>0</v>
      </c>
    </row>
    <row r="712" spans="1:20">
      <c r="A712" s="245">
        <v>42773.910534641203</v>
      </c>
      <c r="B712" t="s">
        <v>241</v>
      </c>
      <c r="C712">
        <v>1</v>
      </c>
      <c r="D712" t="s">
        <v>7</v>
      </c>
      <c r="E712" t="s">
        <v>7</v>
      </c>
      <c r="F712" t="s">
        <v>171</v>
      </c>
      <c r="G712" t="s">
        <v>168</v>
      </c>
      <c r="H712" t="s">
        <v>184</v>
      </c>
      <c r="I712" t="s">
        <v>184</v>
      </c>
      <c r="J712" t="s">
        <v>168</v>
      </c>
      <c r="K712" t="s">
        <v>168</v>
      </c>
      <c r="L712" t="s">
        <v>170</v>
      </c>
      <c r="M712" t="s">
        <v>168</v>
      </c>
      <c r="N712" t="s">
        <v>168</v>
      </c>
      <c r="O712" t="s">
        <v>168</v>
      </c>
      <c r="P712" t="s">
        <v>168</v>
      </c>
      <c r="Q712" t="s">
        <v>170</v>
      </c>
      <c r="R712" t="s">
        <v>168</v>
      </c>
      <c r="S712">
        <v>9.1999890000000004</v>
      </c>
      <c r="T712">
        <v>0</v>
      </c>
    </row>
    <row r="713" spans="1:20">
      <c r="A713" s="245">
        <v>42773.910534641203</v>
      </c>
      <c r="B713" t="s">
        <v>241</v>
      </c>
      <c r="C713">
        <v>1</v>
      </c>
      <c r="D713" t="s">
        <v>7</v>
      </c>
      <c r="E713" t="s">
        <v>7</v>
      </c>
      <c r="F713" t="s">
        <v>171</v>
      </c>
      <c r="G713" t="s">
        <v>168</v>
      </c>
      <c r="H713" t="s">
        <v>184</v>
      </c>
      <c r="I713" t="s">
        <v>184</v>
      </c>
      <c r="J713" t="s">
        <v>170</v>
      </c>
      <c r="K713" t="s">
        <v>168</v>
      </c>
      <c r="L713" t="s">
        <v>168</v>
      </c>
      <c r="M713" t="s">
        <v>168</v>
      </c>
      <c r="N713" t="s">
        <v>168</v>
      </c>
      <c r="O713" t="s">
        <v>168</v>
      </c>
      <c r="P713" t="s">
        <v>168</v>
      </c>
      <c r="Q713" t="s">
        <v>168</v>
      </c>
      <c r="R713" t="s">
        <v>168</v>
      </c>
      <c r="S713">
        <v>127.753142</v>
      </c>
      <c r="T713">
        <v>0</v>
      </c>
    </row>
    <row r="714" spans="1:20">
      <c r="A714" s="245">
        <v>42773.910534641203</v>
      </c>
      <c r="B714" t="s">
        <v>241</v>
      </c>
      <c r="C714">
        <v>1</v>
      </c>
      <c r="D714" t="s">
        <v>7</v>
      </c>
      <c r="E714" t="s">
        <v>7</v>
      </c>
      <c r="F714" t="s">
        <v>171</v>
      </c>
      <c r="G714" t="s">
        <v>168</v>
      </c>
      <c r="H714" t="s">
        <v>184</v>
      </c>
      <c r="I714" t="s">
        <v>184</v>
      </c>
      <c r="J714" t="s">
        <v>170</v>
      </c>
      <c r="K714" t="s">
        <v>168</v>
      </c>
      <c r="L714" t="s">
        <v>168</v>
      </c>
      <c r="M714" t="s">
        <v>168</v>
      </c>
      <c r="N714" t="s">
        <v>168</v>
      </c>
      <c r="O714" t="s">
        <v>168</v>
      </c>
      <c r="P714" t="s">
        <v>168</v>
      </c>
      <c r="Q714" t="s">
        <v>170</v>
      </c>
      <c r="R714" t="s">
        <v>168</v>
      </c>
      <c r="S714">
        <v>8.51999</v>
      </c>
      <c r="T714">
        <v>0</v>
      </c>
    </row>
    <row r="715" spans="1:20">
      <c r="A715" s="245">
        <v>42773.910534641203</v>
      </c>
      <c r="B715" t="s">
        <v>241</v>
      </c>
      <c r="C715">
        <v>1</v>
      </c>
      <c r="D715" t="s">
        <v>7</v>
      </c>
      <c r="E715" t="s">
        <v>7</v>
      </c>
      <c r="F715" t="s">
        <v>171</v>
      </c>
      <c r="G715" t="s">
        <v>168</v>
      </c>
      <c r="H715" t="s">
        <v>184</v>
      </c>
      <c r="I715" t="s">
        <v>184</v>
      </c>
      <c r="J715" t="s">
        <v>170</v>
      </c>
      <c r="K715" t="s">
        <v>168</v>
      </c>
      <c r="L715" t="s">
        <v>170</v>
      </c>
      <c r="M715" t="s">
        <v>168</v>
      </c>
      <c r="N715" t="s">
        <v>168</v>
      </c>
      <c r="O715" t="s">
        <v>168</v>
      </c>
      <c r="P715" t="s">
        <v>168</v>
      </c>
      <c r="Q715" t="s">
        <v>168</v>
      </c>
      <c r="R715" t="s">
        <v>168</v>
      </c>
      <c r="S715">
        <v>0.33333299999999999</v>
      </c>
      <c r="T715">
        <v>0</v>
      </c>
    </row>
    <row r="716" spans="1:20">
      <c r="A716" s="245">
        <v>42773.910534641203</v>
      </c>
      <c r="B716" t="s">
        <v>241</v>
      </c>
      <c r="C716">
        <v>1</v>
      </c>
      <c r="D716" t="s">
        <v>7</v>
      </c>
      <c r="E716" t="s">
        <v>7</v>
      </c>
      <c r="F716" t="s">
        <v>169</v>
      </c>
      <c r="G716" t="s">
        <v>168</v>
      </c>
      <c r="H716" t="s">
        <v>184</v>
      </c>
      <c r="I716" t="s">
        <v>184</v>
      </c>
      <c r="J716" t="s">
        <v>168</v>
      </c>
      <c r="K716" t="s">
        <v>168</v>
      </c>
      <c r="L716" t="s">
        <v>168</v>
      </c>
      <c r="M716" t="s">
        <v>168</v>
      </c>
      <c r="N716" t="s">
        <v>168</v>
      </c>
      <c r="O716" t="s">
        <v>168</v>
      </c>
      <c r="P716" t="s">
        <v>168</v>
      </c>
      <c r="Q716" t="s">
        <v>168</v>
      </c>
      <c r="R716" t="s">
        <v>168</v>
      </c>
      <c r="S716">
        <v>0.33332499999999998</v>
      </c>
      <c r="T716">
        <v>0</v>
      </c>
    </row>
    <row r="717" spans="1:20">
      <c r="A717" s="245">
        <v>42773.910534641203</v>
      </c>
      <c r="B717" t="s">
        <v>241</v>
      </c>
      <c r="C717">
        <v>1</v>
      </c>
      <c r="D717" t="s">
        <v>7</v>
      </c>
      <c r="E717" t="s">
        <v>7</v>
      </c>
      <c r="F717" t="s">
        <v>169</v>
      </c>
      <c r="G717" t="s">
        <v>168</v>
      </c>
      <c r="H717" t="s">
        <v>184</v>
      </c>
      <c r="I717" t="s">
        <v>184</v>
      </c>
      <c r="J717" t="s">
        <v>168</v>
      </c>
      <c r="K717" t="s">
        <v>168</v>
      </c>
      <c r="L717" t="s">
        <v>168</v>
      </c>
      <c r="M717" t="s">
        <v>168</v>
      </c>
      <c r="N717" t="s">
        <v>168</v>
      </c>
      <c r="O717" t="s">
        <v>168</v>
      </c>
      <c r="P717" t="s">
        <v>168</v>
      </c>
      <c r="Q717" t="s">
        <v>170</v>
      </c>
      <c r="R717" t="s">
        <v>168</v>
      </c>
      <c r="S717">
        <v>0.26666000000000001</v>
      </c>
      <c r="T717">
        <v>0</v>
      </c>
    </row>
    <row r="718" spans="1:20">
      <c r="A718" s="245">
        <v>42773.910534641203</v>
      </c>
      <c r="B718" t="s">
        <v>241</v>
      </c>
      <c r="C718">
        <v>2</v>
      </c>
      <c r="D718" t="s">
        <v>35</v>
      </c>
      <c r="E718" t="s">
        <v>35</v>
      </c>
      <c r="F718" t="s">
        <v>167</v>
      </c>
      <c r="G718" t="s">
        <v>168</v>
      </c>
      <c r="H718" t="s">
        <v>184</v>
      </c>
      <c r="I718" t="s">
        <v>184</v>
      </c>
      <c r="J718" t="s">
        <v>168</v>
      </c>
      <c r="K718" t="s">
        <v>168</v>
      </c>
      <c r="L718" t="s">
        <v>168</v>
      </c>
      <c r="M718" t="s">
        <v>168</v>
      </c>
      <c r="N718" t="s">
        <v>168</v>
      </c>
      <c r="O718" t="s">
        <v>168</v>
      </c>
      <c r="P718" t="s">
        <v>168</v>
      </c>
      <c r="Q718" t="s">
        <v>168</v>
      </c>
      <c r="R718" t="s">
        <v>168</v>
      </c>
      <c r="S718">
        <v>256.85301999999899</v>
      </c>
      <c r="T718">
        <v>0</v>
      </c>
    </row>
    <row r="719" spans="1:20">
      <c r="A719" s="245">
        <v>42773.910534641203</v>
      </c>
      <c r="B719" t="s">
        <v>241</v>
      </c>
      <c r="C719">
        <v>2</v>
      </c>
      <c r="D719" t="s">
        <v>35</v>
      </c>
      <c r="E719" t="s">
        <v>35</v>
      </c>
      <c r="F719" t="s">
        <v>167</v>
      </c>
      <c r="G719" t="s">
        <v>168</v>
      </c>
      <c r="H719" t="s">
        <v>184</v>
      </c>
      <c r="I719" t="s">
        <v>184</v>
      </c>
      <c r="J719" t="s">
        <v>168</v>
      </c>
      <c r="K719" t="s">
        <v>168</v>
      </c>
      <c r="L719" t="s">
        <v>168</v>
      </c>
      <c r="M719" t="s">
        <v>168</v>
      </c>
      <c r="N719" t="s">
        <v>168</v>
      </c>
      <c r="O719" t="s">
        <v>168</v>
      </c>
      <c r="P719" t="s">
        <v>168</v>
      </c>
      <c r="Q719" t="s">
        <v>170</v>
      </c>
      <c r="R719" t="s">
        <v>168</v>
      </c>
      <c r="S719">
        <v>1.2333320000000001</v>
      </c>
      <c r="T719">
        <v>0</v>
      </c>
    </row>
    <row r="720" spans="1:20">
      <c r="A720" s="245">
        <v>42773.910534641203</v>
      </c>
      <c r="B720" t="s">
        <v>241</v>
      </c>
      <c r="C720">
        <v>2</v>
      </c>
      <c r="D720" t="s">
        <v>35</v>
      </c>
      <c r="E720" t="s">
        <v>35</v>
      </c>
      <c r="F720" t="s">
        <v>167</v>
      </c>
      <c r="G720" t="s">
        <v>168</v>
      </c>
      <c r="H720" t="s">
        <v>184</v>
      </c>
      <c r="I720" t="s">
        <v>184</v>
      </c>
      <c r="J720" t="s">
        <v>168</v>
      </c>
      <c r="K720" t="s">
        <v>168</v>
      </c>
      <c r="L720" t="s">
        <v>168</v>
      </c>
      <c r="M720" t="s">
        <v>168</v>
      </c>
      <c r="N720" t="s">
        <v>168</v>
      </c>
      <c r="O720" t="s">
        <v>168</v>
      </c>
      <c r="P720" t="s">
        <v>170</v>
      </c>
      <c r="Q720" t="s">
        <v>168</v>
      </c>
      <c r="R720" t="s">
        <v>168</v>
      </c>
      <c r="S720">
        <v>9.4666519999999998</v>
      </c>
      <c r="T720">
        <v>0</v>
      </c>
    </row>
    <row r="721" spans="1:20">
      <c r="A721" s="245">
        <v>42773.910534641203</v>
      </c>
      <c r="B721" t="s">
        <v>241</v>
      </c>
      <c r="C721">
        <v>2</v>
      </c>
      <c r="D721" t="s">
        <v>35</v>
      </c>
      <c r="E721" t="s">
        <v>35</v>
      </c>
      <c r="F721" t="s">
        <v>167</v>
      </c>
      <c r="G721" t="s">
        <v>168</v>
      </c>
      <c r="H721" t="s">
        <v>184</v>
      </c>
      <c r="I721" t="s">
        <v>184</v>
      </c>
      <c r="J721" t="s">
        <v>168</v>
      </c>
      <c r="K721" t="s">
        <v>168</v>
      </c>
      <c r="L721" t="s">
        <v>170</v>
      </c>
      <c r="M721" t="s">
        <v>168</v>
      </c>
      <c r="N721" t="s">
        <v>168</v>
      </c>
      <c r="O721" t="s">
        <v>168</v>
      </c>
      <c r="P721" t="s">
        <v>168</v>
      </c>
      <c r="Q721" t="s">
        <v>168</v>
      </c>
      <c r="R721" t="s">
        <v>168</v>
      </c>
      <c r="S721">
        <v>117.93322499999999</v>
      </c>
      <c r="T721">
        <v>0</v>
      </c>
    </row>
    <row r="722" spans="1:20">
      <c r="A722" s="245">
        <v>42773.910534641203</v>
      </c>
      <c r="B722" t="s">
        <v>241</v>
      </c>
      <c r="C722">
        <v>2</v>
      </c>
      <c r="D722" t="s">
        <v>35</v>
      </c>
      <c r="E722" t="s">
        <v>35</v>
      </c>
      <c r="F722" t="s">
        <v>167</v>
      </c>
      <c r="G722" t="s">
        <v>168</v>
      </c>
      <c r="H722" t="s">
        <v>184</v>
      </c>
      <c r="I722" t="s">
        <v>184</v>
      </c>
      <c r="J722" t="s">
        <v>168</v>
      </c>
      <c r="K722" t="s">
        <v>168</v>
      </c>
      <c r="L722" t="s">
        <v>170</v>
      </c>
      <c r="M722" t="s">
        <v>168</v>
      </c>
      <c r="N722" t="s">
        <v>168</v>
      </c>
      <c r="O722" t="s">
        <v>168</v>
      </c>
      <c r="P722" t="s">
        <v>170</v>
      </c>
      <c r="Q722" t="s">
        <v>168</v>
      </c>
      <c r="R722" t="s">
        <v>168</v>
      </c>
      <c r="S722">
        <v>0.33333299999999999</v>
      </c>
      <c r="T722">
        <v>0</v>
      </c>
    </row>
    <row r="723" spans="1:20">
      <c r="A723" s="245">
        <v>42773.910534641203</v>
      </c>
      <c r="B723" t="s">
        <v>241</v>
      </c>
      <c r="C723">
        <v>2</v>
      </c>
      <c r="D723" t="s">
        <v>35</v>
      </c>
      <c r="E723" t="s">
        <v>35</v>
      </c>
      <c r="F723" t="s">
        <v>171</v>
      </c>
      <c r="G723" t="s">
        <v>168</v>
      </c>
      <c r="H723" t="s">
        <v>184</v>
      </c>
      <c r="I723" t="s">
        <v>184</v>
      </c>
      <c r="J723" t="s">
        <v>168</v>
      </c>
      <c r="K723" t="s">
        <v>168</v>
      </c>
      <c r="L723" t="s">
        <v>168</v>
      </c>
      <c r="M723" t="s">
        <v>168</v>
      </c>
      <c r="N723" t="s">
        <v>168</v>
      </c>
      <c r="O723" t="s">
        <v>168</v>
      </c>
      <c r="P723" t="s">
        <v>168</v>
      </c>
      <c r="Q723" t="s">
        <v>168</v>
      </c>
      <c r="R723" t="s">
        <v>168</v>
      </c>
      <c r="S723">
        <v>1435.10506700004</v>
      </c>
      <c r="T723">
        <v>0</v>
      </c>
    </row>
    <row r="724" spans="1:20">
      <c r="A724" s="245">
        <v>42773.910534641203</v>
      </c>
      <c r="B724" t="s">
        <v>241</v>
      </c>
      <c r="C724">
        <v>2</v>
      </c>
      <c r="D724" t="s">
        <v>35</v>
      </c>
      <c r="E724" t="s">
        <v>35</v>
      </c>
      <c r="F724" t="s">
        <v>171</v>
      </c>
      <c r="G724" t="s">
        <v>168</v>
      </c>
      <c r="H724" t="s">
        <v>184</v>
      </c>
      <c r="I724" t="s">
        <v>184</v>
      </c>
      <c r="J724" t="s">
        <v>168</v>
      </c>
      <c r="K724" t="s">
        <v>168</v>
      </c>
      <c r="L724" t="s">
        <v>168</v>
      </c>
      <c r="M724" t="s">
        <v>168</v>
      </c>
      <c r="N724" t="s">
        <v>168</v>
      </c>
      <c r="O724" t="s">
        <v>168</v>
      </c>
      <c r="P724" t="s">
        <v>168</v>
      </c>
      <c r="Q724" t="s">
        <v>168</v>
      </c>
      <c r="R724" t="s">
        <v>170</v>
      </c>
      <c r="S724">
        <v>184.58645499999901</v>
      </c>
      <c r="T724">
        <v>0</v>
      </c>
    </row>
    <row r="725" spans="1:20">
      <c r="A725" s="245">
        <v>42773.910534641203</v>
      </c>
      <c r="B725" t="s">
        <v>241</v>
      </c>
      <c r="C725">
        <v>2</v>
      </c>
      <c r="D725" t="s">
        <v>35</v>
      </c>
      <c r="E725" t="s">
        <v>35</v>
      </c>
      <c r="F725" t="s">
        <v>171</v>
      </c>
      <c r="G725" t="s">
        <v>168</v>
      </c>
      <c r="H725" t="s">
        <v>184</v>
      </c>
      <c r="I725" t="s">
        <v>184</v>
      </c>
      <c r="J725" t="s">
        <v>168</v>
      </c>
      <c r="K725" t="s">
        <v>168</v>
      </c>
      <c r="L725" t="s">
        <v>168</v>
      </c>
      <c r="M725" t="s">
        <v>168</v>
      </c>
      <c r="N725" t="s">
        <v>168</v>
      </c>
      <c r="O725" t="s">
        <v>168</v>
      </c>
      <c r="P725" t="s">
        <v>168</v>
      </c>
      <c r="Q725" t="s">
        <v>170</v>
      </c>
      <c r="R725" t="s">
        <v>168</v>
      </c>
      <c r="S725">
        <v>1.2666649999999999</v>
      </c>
      <c r="T725">
        <v>0</v>
      </c>
    </row>
    <row r="726" spans="1:20">
      <c r="A726" s="245">
        <v>42773.910534641203</v>
      </c>
      <c r="B726" t="s">
        <v>241</v>
      </c>
      <c r="C726">
        <v>2</v>
      </c>
      <c r="D726" t="s">
        <v>35</v>
      </c>
      <c r="E726" t="s">
        <v>35</v>
      </c>
      <c r="F726" t="s">
        <v>171</v>
      </c>
      <c r="G726" t="s">
        <v>168</v>
      </c>
      <c r="H726" t="s">
        <v>184</v>
      </c>
      <c r="I726" t="s">
        <v>184</v>
      </c>
      <c r="J726" t="s">
        <v>168</v>
      </c>
      <c r="K726" t="s">
        <v>168</v>
      </c>
      <c r="L726" t="s">
        <v>168</v>
      </c>
      <c r="M726" t="s">
        <v>168</v>
      </c>
      <c r="N726" t="s">
        <v>170</v>
      </c>
      <c r="O726" t="s">
        <v>168</v>
      </c>
      <c r="P726" t="s">
        <v>168</v>
      </c>
      <c r="Q726" t="s">
        <v>168</v>
      </c>
      <c r="R726" t="s">
        <v>168</v>
      </c>
      <c r="S726">
        <v>4.6666590000000001</v>
      </c>
      <c r="T726">
        <v>0</v>
      </c>
    </row>
    <row r="727" spans="1:20">
      <c r="A727" s="245">
        <v>42773.910534641203</v>
      </c>
      <c r="B727" t="s">
        <v>241</v>
      </c>
      <c r="C727">
        <v>2</v>
      </c>
      <c r="D727" t="s">
        <v>35</v>
      </c>
      <c r="E727" t="s">
        <v>35</v>
      </c>
      <c r="F727" t="s">
        <v>171</v>
      </c>
      <c r="G727" t="s">
        <v>168</v>
      </c>
      <c r="H727" t="s">
        <v>184</v>
      </c>
      <c r="I727" t="s">
        <v>184</v>
      </c>
      <c r="J727" t="s">
        <v>168</v>
      </c>
      <c r="K727" t="s">
        <v>168</v>
      </c>
      <c r="L727" t="s">
        <v>168</v>
      </c>
      <c r="M727" t="s">
        <v>170</v>
      </c>
      <c r="N727" t="s">
        <v>168</v>
      </c>
      <c r="O727" t="s">
        <v>168</v>
      </c>
      <c r="P727" t="s">
        <v>168</v>
      </c>
      <c r="Q727" t="s">
        <v>168</v>
      </c>
      <c r="R727" t="s">
        <v>168</v>
      </c>
      <c r="S727">
        <v>197.01979299999999</v>
      </c>
      <c r="T727">
        <v>0</v>
      </c>
    </row>
    <row r="728" spans="1:20">
      <c r="A728" s="245">
        <v>42773.910534641203</v>
      </c>
      <c r="B728" t="s">
        <v>241</v>
      </c>
      <c r="C728">
        <v>2</v>
      </c>
      <c r="D728" t="s">
        <v>35</v>
      </c>
      <c r="E728" t="s">
        <v>35</v>
      </c>
      <c r="F728" t="s">
        <v>171</v>
      </c>
      <c r="G728" t="s">
        <v>168</v>
      </c>
      <c r="H728" t="s">
        <v>184</v>
      </c>
      <c r="I728" t="s">
        <v>184</v>
      </c>
      <c r="J728" t="s">
        <v>168</v>
      </c>
      <c r="K728" t="s">
        <v>168</v>
      </c>
      <c r="L728" t="s">
        <v>168</v>
      </c>
      <c r="M728" t="s">
        <v>170</v>
      </c>
      <c r="N728" t="s">
        <v>168</v>
      </c>
      <c r="O728" t="s">
        <v>168</v>
      </c>
      <c r="P728" t="s">
        <v>168</v>
      </c>
      <c r="Q728" t="s">
        <v>168</v>
      </c>
      <c r="R728" t="s">
        <v>170</v>
      </c>
      <c r="S728">
        <v>72.086592999999993</v>
      </c>
      <c r="T728">
        <v>0</v>
      </c>
    </row>
    <row r="729" spans="1:20">
      <c r="A729" s="245">
        <v>42773.910534641203</v>
      </c>
      <c r="B729" t="s">
        <v>241</v>
      </c>
      <c r="C729">
        <v>2</v>
      </c>
      <c r="D729" t="s">
        <v>35</v>
      </c>
      <c r="E729" t="s">
        <v>35</v>
      </c>
      <c r="F729" t="s">
        <v>171</v>
      </c>
      <c r="G729" t="s">
        <v>168</v>
      </c>
      <c r="H729" t="s">
        <v>184</v>
      </c>
      <c r="I729" t="s">
        <v>184</v>
      </c>
      <c r="J729" t="s">
        <v>168</v>
      </c>
      <c r="K729" t="s">
        <v>168</v>
      </c>
      <c r="L729" t="s">
        <v>168</v>
      </c>
      <c r="M729" t="s">
        <v>170</v>
      </c>
      <c r="N729" t="s">
        <v>170</v>
      </c>
      <c r="O729" t="s">
        <v>168</v>
      </c>
      <c r="P729" t="s">
        <v>168</v>
      </c>
      <c r="Q729" t="s">
        <v>168</v>
      </c>
      <c r="R729" t="s">
        <v>168</v>
      </c>
      <c r="S729">
        <v>0.35333300000000001</v>
      </c>
      <c r="T729">
        <v>0</v>
      </c>
    </row>
    <row r="730" spans="1:20">
      <c r="A730" s="245">
        <v>42773.910534641203</v>
      </c>
      <c r="B730" t="s">
        <v>241</v>
      </c>
      <c r="C730">
        <v>2</v>
      </c>
      <c r="D730" t="s">
        <v>35</v>
      </c>
      <c r="E730" t="s">
        <v>35</v>
      </c>
      <c r="F730" t="s">
        <v>171</v>
      </c>
      <c r="G730" t="s">
        <v>168</v>
      </c>
      <c r="H730" t="s">
        <v>184</v>
      </c>
      <c r="I730" t="s">
        <v>184</v>
      </c>
      <c r="J730" t="s">
        <v>168</v>
      </c>
      <c r="K730" t="s">
        <v>168</v>
      </c>
      <c r="L730" t="s">
        <v>170</v>
      </c>
      <c r="M730" t="s">
        <v>168</v>
      </c>
      <c r="N730" t="s">
        <v>168</v>
      </c>
      <c r="O730" t="s">
        <v>168</v>
      </c>
      <c r="P730" t="s">
        <v>168</v>
      </c>
      <c r="Q730" t="s">
        <v>168</v>
      </c>
      <c r="R730" t="s">
        <v>168</v>
      </c>
      <c r="S730">
        <v>120.19987399999999</v>
      </c>
      <c r="T730">
        <v>0</v>
      </c>
    </row>
    <row r="731" spans="1:20">
      <c r="A731" s="245">
        <v>42773.910534641203</v>
      </c>
      <c r="B731" t="s">
        <v>241</v>
      </c>
      <c r="C731">
        <v>2</v>
      </c>
      <c r="D731" t="s">
        <v>35</v>
      </c>
      <c r="E731" t="s">
        <v>35</v>
      </c>
      <c r="F731" t="s">
        <v>171</v>
      </c>
      <c r="G731" t="s">
        <v>168</v>
      </c>
      <c r="H731" t="s">
        <v>184</v>
      </c>
      <c r="I731" t="s">
        <v>184</v>
      </c>
      <c r="J731" t="s">
        <v>168</v>
      </c>
      <c r="K731" t="s">
        <v>168</v>
      </c>
      <c r="L731" t="s">
        <v>170</v>
      </c>
      <c r="M731" t="s">
        <v>168</v>
      </c>
      <c r="N731" t="s">
        <v>168</v>
      </c>
      <c r="O731" t="s">
        <v>168</v>
      </c>
      <c r="P731" t="s">
        <v>168</v>
      </c>
      <c r="Q731" t="s">
        <v>168</v>
      </c>
      <c r="R731" t="s">
        <v>170</v>
      </c>
      <c r="S731">
        <v>27.266635999999998</v>
      </c>
      <c r="T731">
        <v>0</v>
      </c>
    </row>
    <row r="732" spans="1:20">
      <c r="A732" s="245">
        <v>42773.910534641203</v>
      </c>
      <c r="B732" t="s">
        <v>241</v>
      </c>
      <c r="C732">
        <v>2</v>
      </c>
      <c r="D732" t="s">
        <v>35</v>
      </c>
      <c r="E732" t="s">
        <v>35</v>
      </c>
      <c r="F732" t="s">
        <v>171</v>
      </c>
      <c r="G732" t="s">
        <v>168</v>
      </c>
      <c r="H732" t="s">
        <v>184</v>
      </c>
      <c r="I732" t="s">
        <v>184</v>
      </c>
      <c r="J732" t="s">
        <v>168</v>
      </c>
      <c r="K732" t="s">
        <v>168</v>
      </c>
      <c r="L732" t="s">
        <v>170</v>
      </c>
      <c r="M732" t="s">
        <v>170</v>
      </c>
      <c r="N732" t="s">
        <v>168</v>
      </c>
      <c r="O732" t="s">
        <v>168</v>
      </c>
      <c r="P732" t="s">
        <v>168</v>
      </c>
      <c r="Q732" t="s">
        <v>168</v>
      </c>
      <c r="R732" t="s">
        <v>168</v>
      </c>
      <c r="S732">
        <v>23.606641</v>
      </c>
      <c r="T732">
        <v>0</v>
      </c>
    </row>
    <row r="733" spans="1:20">
      <c r="A733" s="245">
        <v>42773.910534641203</v>
      </c>
      <c r="B733" t="s">
        <v>241</v>
      </c>
      <c r="C733">
        <v>2</v>
      </c>
      <c r="D733" t="s">
        <v>35</v>
      </c>
      <c r="E733" t="s">
        <v>35</v>
      </c>
      <c r="F733" t="s">
        <v>171</v>
      </c>
      <c r="G733" t="s">
        <v>168</v>
      </c>
      <c r="H733" t="s">
        <v>184</v>
      </c>
      <c r="I733" t="s">
        <v>184</v>
      </c>
      <c r="J733" t="s">
        <v>168</v>
      </c>
      <c r="K733" t="s">
        <v>168</v>
      </c>
      <c r="L733" t="s">
        <v>170</v>
      </c>
      <c r="M733" t="s">
        <v>170</v>
      </c>
      <c r="N733" t="s">
        <v>168</v>
      </c>
      <c r="O733" t="s">
        <v>168</v>
      </c>
      <c r="P733" t="s">
        <v>168</v>
      </c>
      <c r="Q733" t="s">
        <v>168</v>
      </c>
      <c r="R733" t="s">
        <v>170</v>
      </c>
      <c r="S733">
        <v>4.9333280000000004</v>
      </c>
      <c r="T733">
        <v>0</v>
      </c>
    </row>
    <row r="734" spans="1:20">
      <c r="A734" s="245">
        <v>42773.910534641203</v>
      </c>
      <c r="B734" t="s">
        <v>241</v>
      </c>
      <c r="C734">
        <v>2</v>
      </c>
      <c r="D734" t="s">
        <v>35</v>
      </c>
      <c r="E734" t="s">
        <v>35</v>
      </c>
      <c r="F734" t="s">
        <v>171</v>
      </c>
      <c r="G734" t="s">
        <v>168</v>
      </c>
      <c r="H734" t="s">
        <v>184</v>
      </c>
      <c r="I734" t="s">
        <v>184</v>
      </c>
      <c r="J734" t="s">
        <v>170</v>
      </c>
      <c r="K734" t="s">
        <v>168</v>
      </c>
      <c r="L734" t="s">
        <v>168</v>
      </c>
      <c r="M734" t="s">
        <v>168</v>
      </c>
      <c r="N734" t="s">
        <v>168</v>
      </c>
      <c r="O734" t="s">
        <v>168</v>
      </c>
      <c r="P734" t="s">
        <v>168</v>
      </c>
      <c r="Q734" t="s">
        <v>168</v>
      </c>
      <c r="R734" t="s">
        <v>168</v>
      </c>
      <c r="S734">
        <v>357.90623799999997</v>
      </c>
      <c r="T734">
        <v>0</v>
      </c>
    </row>
    <row r="735" spans="1:20">
      <c r="A735" s="245">
        <v>42773.910534641203</v>
      </c>
      <c r="B735" t="s">
        <v>241</v>
      </c>
      <c r="C735">
        <v>2</v>
      </c>
      <c r="D735" t="s">
        <v>35</v>
      </c>
      <c r="E735" t="s">
        <v>35</v>
      </c>
      <c r="F735" t="s">
        <v>171</v>
      </c>
      <c r="G735" t="s">
        <v>168</v>
      </c>
      <c r="H735" t="s">
        <v>184</v>
      </c>
      <c r="I735" t="s">
        <v>184</v>
      </c>
      <c r="J735" t="s">
        <v>170</v>
      </c>
      <c r="K735" t="s">
        <v>168</v>
      </c>
      <c r="L735" t="s">
        <v>168</v>
      </c>
      <c r="M735" t="s">
        <v>168</v>
      </c>
      <c r="N735" t="s">
        <v>168</v>
      </c>
      <c r="O735" t="s">
        <v>168</v>
      </c>
      <c r="P735" t="s">
        <v>168</v>
      </c>
      <c r="Q735" t="s">
        <v>168</v>
      </c>
      <c r="R735" t="s">
        <v>170</v>
      </c>
      <c r="S735">
        <v>15.839980000000001</v>
      </c>
      <c r="T735">
        <v>0</v>
      </c>
    </row>
    <row r="736" spans="1:20">
      <c r="A736" s="245">
        <v>42773.910534641203</v>
      </c>
      <c r="B736" t="s">
        <v>241</v>
      </c>
      <c r="C736">
        <v>2</v>
      </c>
      <c r="D736" t="s">
        <v>35</v>
      </c>
      <c r="E736" t="s">
        <v>35</v>
      </c>
      <c r="F736" t="s">
        <v>171</v>
      </c>
      <c r="G736" t="s">
        <v>168</v>
      </c>
      <c r="H736" t="s">
        <v>184</v>
      </c>
      <c r="I736" t="s">
        <v>184</v>
      </c>
      <c r="J736" t="s">
        <v>170</v>
      </c>
      <c r="K736" t="s">
        <v>168</v>
      </c>
      <c r="L736" t="s">
        <v>168</v>
      </c>
      <c r="M736" t="s">
        <v>168</v>
      </c>
      <c r="N736" t="s">
        <v>168</v>
      </c>
      <c r="O736" t="s">
        <v>168</v>
      </c>
      <c r="P736" t="s">
        <v>168</v>
      </c>
      <c r="Q736" t="s">
        <v>170</v>
      </c>
      <c r="R736" t="s">
        <v>168</v>
      </c>
      <c r="S736">
        <v>13.646649999999999</v>
      </c>
      <c r="T736">
        <v>0</v>
      </c>
    </row>
    <row r="737" spans="1:20">
      <c r="A737" s="245">
        <v>42773.910534641203</v>
      </c>
      <c r="B737" t="s">
        <v>241</v>
      </c>
      <c r="C737">
        <v>2</v>
      </c>
      <c r="D737" t="s">
        <v>35</v>
      </c>
      <c r="E737" t="s">
        <v>35</v>
      </c>
      <c r="F737" t="s">
        <v>171</v>
      </c>
      <c r="G737" t="s">
        <v>168</v>
      </c>
      <c r="H737" t="s">
        <v>184</v>
      </c>
      <c r="I737" t="s">
        <v>184</v>
      </c>
      <c r="J737" t="s">
        <v>170</v>
      </c>
      <c r="K737" t="s">
        <v>168</v>
      </c>
      <c r="L737" t="s">
        <v>168</v>
      </c>
      <c r="M737" t="s">
        <v>168</v>
      </c>
      <c r="N737" t="s">
        <v>170</v>
      </c>
      <c r="O737" t="s">
        <v>168</v>
      </c>
      <c r="P737" t="s">
        <v>168</v>
      </c>
      <c r="Q737" t="s">
        <v>168</v>
      </c>
      <c r="R737" t="s">
        <v>168</v>
      </c>
      <c r="S737">
        <v>0.66666599999999998</v>
      </c>
      <c r="T737">
        <v>0</v>
      </c>
    </row>
    <row r="738" spans="1:20">
      <c r="A738" s="245">
        <v>42773.910534641203</v>
      </c>
      <c r="B738" t="s">
        <v>241</v>
      </c>
      <c r="C738">
        <v>2</v>
      </c>
      <c r="D738" t="s">
        <v>35</v>
      </c>
      <c r="E738" t="s">
        <v>35</v>
      </c>
      <c r="F738" t="s">
        <v>171</v>
      </c>
      <c r="G738" t="s">
        <v>170</v>
      </c>
      <c r="H738" t="s">
        <v>184</v>
      </c>
      <c r="I738" t="s">
        <v>184</v>
      </c>
      <c r="J738" t="s">
        <v>168</v>
      </c>
      <c r="K738" t="s">
        <v>168</v>
      </c>
      <c r="L738" t="s">
        <v>168</v>
      </c>
      <c r="M738" t="s">
        <v>168</v>
      </c>
      <c r="N738" t="s">
        <v>168</v>
      </c>
      <c r="O738" t="s">
        <v>168</v>
      </c>
      <c r="P738" t="s">
        <v>168</v>
      </c>
      <c r="Q738" t="s">
        <v>168</v>
      </c>
      <c r="R738" t="s">
        <v>168</v>
      </c>
      <c r="S738">
        <v>133.83984800000101</v>
      </c>
      <c r="T738">
        <v>0</v>
      </c>
    </row>
    <row r="739" spans="1:20">
      <c r="A739" s="245">
        <v>42773.910534641203</v>
      </c>
      <c r="B739" t="s">
        <v>241</v>
      </c>
      <c r="C739">
        <v>2</v>
      </c>
      <c r="D739" t="s">
        <v>35</v>
      </c>
      <c r="E739" t="s">
        <v>35</v>
      </c>
      <c r="F739" t="s">
        <v>171</v>
      </c>
      <c r="G739" t="s">
        <v>170</v>
      </c>
      <c r="H739" t="s">
        <v>184</v>
      </c>
      <c r="I739" t="s">
        <v>184</v>
      </c>
      <c r="J739" t="s">
        <v>168</v>
      </c>
      <c r="K739" t="s">
        <v>168</v>
      </c>
      <c r="L739" t="s">
        <v>168</v>
      </c>
      <c r="M739" t="s">
        <v>168</v>
      </c>
      <c r="N739" t="s">
        <v>168</v>
      </c>
      <c r="O739" t="s">
        <v>168</v>
      </c>
      <c r="P739" t="s">
        <v>168</v>
      </c>
      <c r="Q739" t="s">
        <v>168</v>
      </c>
      <c r="R739" t="s">
        <v>170</v>
      </c>
      <c r="S739">
        <v>1.839998</v>
      </c>
      <c r="T739">
        <v>0</v>
      </c>
    </row>
    <row r="740" spans="1:20">
      <c r="A740" s="245">
        <v>42773.910534641203</v>
      </c>
      <c r="B740" t="s">
        <v>241</v>
      </c>
      <c r="C740">
        <v>2</v>
      </c>
      <c r="D740" t="s">
        <v>35</v>
      </c>
      <c r="E740" t="s">
        <v>35</v>
      </c>
      <c r="F740" t="s">
        <v>171</v>
      </c>
      <c r="G740" t="s">
        <v>170</v>
      </c>
      <c r="H740" t="s">
        <v>184</v>
      </c>
      <c r="I740" t="s">
        <v>184</v>
      </c>
      <c r="J740" t="s">
        <v>168</v>
      </c>
      <c r="K740" t="s">
        <v>168</v>
      </c>
      <c r="L740" t="s">
        <v>170</v>
      </c>
      <c r="M740" t="s">
        <v>168</v>
      </c>
      <c r="N740" t="s">
        <v>168</v>
      </c>
      <c r="O740" t="s">
        <v>168</v>
      </c>
      <c r="P740" t="s">
        <v>168</v>
      </c>
      <c r="Q740" t="s">
        <v>168</v>
      </c>
      <c r="R740" t="s">
        <v>168</v>
      </c>
      <c r="S740">
        <v>35.599966000000002</v>
      </c>
      <c r="T740">
        <v>0</v>
      </c>
    </row>
    <row r="741" spans="1:20">
      <c r="A741" s="245">
        <v>42773.910534641203</v>
      </c>
      <c r="B741" t="s">
        <v>241</v>
      </c>
      <c r="C741">
        <v>2</v>
      </c>
      <c r="D741" t="s">
        <v>35</v>
      </c>
      <c r="E741" t="s">
        <v>35</v>
      </c>
      <c r="F741" t="s">
        <v>171</v>
      </c>
      <c r="G741" t="s">
        <v>170</v>
      </c>
      <c r="H741" t="s">
        <v>184</v>
      </c>
      <c r="I741" t="s">
        <v>184</v>
      </c>
      <c r="J741" t="s">
        <v>168</v>
      </c>
      <c r="K741" t="s">
        <v>168</v>
      </c>
      <c r="L741" t="s">
        <v>170</v>
      </c>
      <c r="M741" t="s">
        <v>168</v>
      </c>
      <c r="N741" t="s">
        <v>168</v>
      </c>
      <c r="O741" t="s">
        <v>168</v>
      </c>
      <c r="P741" t="s">
        <v>168</v>
      </c>
      <c r="Q741" t="s">
        <v>168</v>
      </c>
      <c r="R741" t="s">
        <v>170</v>
      </c>
      <c r="S741">
        <v>0.66666599999999998</v>
      </c>
      <c r="T741">
        <v>0</v>
      </c>
    </row>
    <row r="742" spans="1:20">
      <c r="A742" s="245">
        <v>42773.910534641203</v>
      </c>
      <c r="B742" t="s">
        <v>241</v>
      </c>
      <c r="C742">
        <v>2</v>
      </c>
      <c r="D742" t="s">
        <v>35</v>
      </c>
      <c r="E742" t="s">
        <v>35</v>
      </c>
      <c r="F742" t="s">
        <v>169</v>
      </c>
      <c r="G742" t="s">
        <v>168</v>
      </c>
      <c r="H742" t="s">
        <v>184</v>
      </c>
      <c r="I742" t="s">
        <v>184</v>
      </c>
      <c r="J742" t="s">
        <v>168</v>
      </c>
      <c r="K742" t="s">
        <v>168</v>
      </c>
      <c r="L742" t="s">
        <v>168</v>
      </c>
      <c r="M742" t="s">
        <v>168</v>
      </c>
      <c r="N742" t="s">
        <v>168</v>
      </c>
      <c r="O742" t="s">
        <v>168</v>
      </c>
      <c r="P742" t="s">
        <v>168</v>
      </c>
      <c r="Q742" t="s">
        <v>168</v>
      </c>
      <c r="R742" t="s">
        <v>168</v>
      </c>
      <c r="S742">
        <v>17.333303999999998</v>
      </c>
      <c r="T742">
        <v>0</v>
      </c>
    </row>
    <row r="743" spans="1:20">
      <c r="A743" s="245">
        <v>42773.910534641203</v>
      </c>
      <c r="B743" t="s">
        <v>241</v>
      </c>
      <c r="C743">
        <v>2</v>
      </c>
      <c r="D743" t="s">
        <v>35</v>
      </c>
      <c r="E743" t="s">
        <v>35</v>
      </c>
      <c r="F743" t="s">
        <v>169</v>
      </c>
      <c r="G743" t="s">
        <v>168</v>
      </c>
      <c r="H743" t="s">
        <v>184</v>
      </c>
      <c r="I743" t="s">
        <v>184</v>
      </c>
      <c r="J743" t="s">
        <v>168</v>
      </c>
      <c r="K743" t="s">
        <v>168</v>
      </c>
      <c r="L743" t="s">
        <v>170</v>
      </c>
      <c r="M743" t="s">
        <v>168</v>
      </c>
      <c r="N743" t="s">
        <v>168</v>
      </c>
      <c r="O743" t="s">
        <v>168</v>
      </c>
      <c r="P743" t="s">
        <v>168</v>
      </c>
      <c r="Q743" t="s">
        <v>168</v>
      </c>
      <c r="R743" t="s">
        <v>168</v>
      </c>
      <c r="S743">
        <v>0.8</v>
      </c>
      <c r="T743">
        <v>0</v>
      </c>
    </row>
    <row r="744" spans="1:20">
      <c r="A744" s="245">
        <v>42773.910534641203</v>
      </c>
      <c r="B744" t="s">
        <v>241</v>
      </c>
      <c r="C744">
        <v>2</v>
      </c>
      <c r="D744" t="s">
        <v>34</v>
      </c>
      <c r="E744" t="s">
        <v>34</v>
      </c>
      <c r="F744" t="s">
        <v>167</v>
      </c>
      <c r="G744" t="s">
        <v>168</v>
      </c>
      <c r="H744" t="s">
        <v>184</v>
      </c>
      <c r="I744" t="s">
        <v>184</v>
      </c>
      <c r="J744" t="s">
        <v>168</v>
      </c>
      <c r="K744" t="s">
        <v>168</v>
      </c>
      <c r="L744" t="s">
        <v>168</v>
      </c>
      <c r="M744" t="s">
        <v>168</v>
      </c>
      <c r="N744" t="s">
        <v>168</v>
      </c>
      <c r="O744" t="s">
        <v>168</v>
      </c>
      <c r="P744" t="s">
        <v>168</v>
      </c>
      <c r="Q744" t="s">
        <v>168</v>
      </c>
      <c r="R744" t="s">
        <v>168</v>
      </c>
      <c r="S744">
        <v>278.13969500000098</v>
      </c>
      <c r="T744">
        <v>0</v>
      </c>
    </row>
    <row r="745" spans="1:20">
      <c r="A745" s="245">
        <v>42773.910534641203</v>
      </c>
      <c r="B745" t="s">
        <v>241</v>
      </c>
      <c r="C745">
        <v>2</v>
      </c>
      <c r="D745" t="s">
        <v>34</v>
      </c>
      <c r="E745" t="s">
        <v>34</v>
      </c>
      <c r="F745" t="s">
        <v>167</v>
      </c>
      <c r="G745" t="s">
        <v>168</v>
      </c>
      <c r="H745" t="s">
        <v>184</v>
      </c>
      <c r="I745" t="s">
        <v>184</v>
      </c>
      <c r="J745" t="s">
        <v>168</v>
      </c>
      <c r="K745" t="s">
        <v>168</v>
      </c>
      <c r="L745" t="s">
        <v>168</v>
      </c>
      <c r="M745" t="s">
        <v>168</v>
      </c>
      <c r="N745" t="s">
        <v>168</v>
      </c>
      <c r="O745" t="s">
        <v>168</v>
      </c>
      <c r="P745" t="s">
        <v>168</v>
      </c>
      <c r="Q745" t="s">
        <v>170</v>
      </c>
      <c r="R745" t="s">
        <v>168</v>
      </c>
      <c r="S745">
        <v>0.66666599999999998</v>
      </c>
      <c r="T745">
        <v>0</v>
      </c>
    </row>
    <row r="746" spans="1:20">
      <c r="A746" s="245">
        <v>42773.910534641203</v>
      </c>
      <c r="B746" t="s">
        <v>241</v>
      </c>
      <c r="C746">
        <v>2</v>
      </c>
      <c r="D746" t="s">
        <v>34</v>
      </c>
      <c r="E746" t="s">
        <v>34</v>
      </c>
      <c r="F746" t="s">
        <v>167</v>
      </c>
      <c r="G746" t="s">
        <v>168</v>
      </c>
      <c r="H746" t="s">
        <v>184</v>
      </c>
      <c r="I746" t="s">
        <v>184</v>
      </c>
      <c r="J746" t="s">
        <v>168</v>
      </c>
      <c r="K746" t="s">
        <v>168</v>
      </c>
      <c r="L746" t="s">
        <v>168</v>
      </c>
      <c r="M746" t="s">
        <v>168</v>
      </c>
      <c r="N746" t="s">
        <v>168</v>
      </c>
      <c r="O746" t="s">
        <v>168</v>
      </c>
      <c r="P746" t="s">
        <v>170</v>
      </c>
      <c r="Q746" t="s">
        <v>168</v>
      </c>
      <c r="R746" t="s">
        <v>168</v>
      </c>
      <c r="S746">
        <v>1301.57864200006</v>
      </c>
      <c r="T746">
        <v>0</v>
      </c>
    </row>
    <row r="747" spans="1:20">
      <c r="A747" s="245">
        <v>42773.910534641203</v>
      </c>
      <c r="B747" t="s">
        <v>241</v>
      </c>
      <c r="C747">
        <v>2</v>
      </c>
      <c r="D747" t="s">
        <v>34</v>
      </c>
      <c r="E747" t="s">
        <v>34</v>
      </c>
      <c r="F747" t="s">
        <v>167</v>
      </c>
      <c r="G747" t="s">
        <v>168</v>
      </c>
      <c r="H747" t="s">
        <v>184</v>
      </c>
      <c r="I747" t="s">
        <v>184</v>
      </c>
      <c r="J747" t="s">
        <v>168</v>
      </c>
      <c r="K747" t="s">
        <v>168</v>
      </c>
      <c r="L747" t="s">
        <v>168</v>
      </c>
      <c r="M747" t="s">
        <v>168</v>
      </c>
      <c r="N747" t="s">
        <v>168</v>
      </c>
      <c r="O747" t="s">
        <v>170</v>
      </c>
      <c r="P747" t="s">
        <v>168</v>
      </c>
      <c r="Q747" t="s">
        <v>168</v>
      </c>
      <c r="R747" t="s">
        <v>168</v>
      </c>
      <c r="S747">
        <v>2.533331</v>
      </c>
      <c r="T747">
        <v>0</v>
      </c>
    </row>
    <row r="748" spans="1:20">
      <c r="A748" s="245">
        <v>42773.910534641203</v>
      </c>
      <c r="B748" t="s">
        <v>241</v>
      </c>
      <c r="C748">
        <v>2</v>
      </c>
      <c r="D748" t="s">
        <v>34</v>
      </c>
      <c r="E748" t="s">
        <v>34</v>
      </c>
      <c r="F748" t="s">
        <v>167</v>
      </c>
      <c r="G748" t="s">
        <v>168</v>
      </c>
      <c r="H748" t="s">
        <v>184</v>
      </c>
      <c r="I748" t="s">
        <v>184</v>
      </c>
      <c r="J748" t="s">
        <v>168</v>
      </c>
      <c r="K748" t="s">
        <v>168</v>
      </c>
      <c r="L748" t="s">
        <v>168</v>
      </c>
      <c r="M748" t="s">
        <v>168</v>
      </c>
      <c r="N748" t="s">
        <v>170</v>
      </c>
      <c r="O748" t="s">
        <v>168</v>
      </c>
      <c r="P748" t="s">
        <v>168</v>
      </c>
      <c r="Q748" t="s">
        <v>168</v>
      </c>
      <c r="R748" t="s">
        <v>168</v>
      </c>
      <c r="S748">
        <v>368.79997300000701</v>
      </c>
      <c r="T748">
        <v>0</v>
      </c>
    </row>
    <row r="749" spans="1:20">
      <c r="A749" s="245">
        <v>42773.910534641203</v>
      </c>
      <c r="B749" t="s">
        <v>241</v>
      </c>
      <c r="C749">
        <v>2</v>
      </c>
      <c r="D749" t="s">
        <v>34</v>
      </c>
      <c r="E749" t="s">
        <v>34</v>
      </c>
      <c r="F749" t="s">
        <v>167</v>
      </c>
      <c r="G749" t="s">
        <v>168</v>
      </c>
      <c r="H749" t="s">
        <v>184</v>
      </c>
      <c r="I749" t="s">
        <v>184</v>
      </c>
      <c r="J749" t="s">
        <v>168</v>
      </c>
      <c r="K749" t="s">
        <v>168</v>
      </c>
      <c r="L749" t="s">
        <v>168</v>
      </c>
      <c r="M749" t="s">
        <v>168</v>
      </c>
      <c r="N749" t="s">
        <v>170</v>
      </c>
      <c r="O749" t="s">
        <v>170</v>
      </c>
      <c r="P749" t="s">
        <v>168</v>
      </c>
      <c r="Q749" t="s">
        <v>168</v>
      </c>
      <c r="R749" t="s">
        <v>168</v>
      </c>
      <c r="S749">
        <v>579.99274699999603</v>
      </c>
      <c r="T749">
        <v>0</v>
      </c>
    </row>
    <row r="750" spans="1:20">
      <c r="A750" s="245">
        <v>42773.910534641203</v>
      </c>
      <c r="B750" t="s">
        <v>241</v>
      </c>
      <c r="C750">
        <v>2</v>
      </c>
      <c r="D750" t="s">
        <v>34</v>
      </c>
      <c r="E750" t="s">
        <v>34</v>
      </c>
      <c r="F750" t="s">
        <v>167</v>
      </c>
      <c r="G750" t="s">
        <v>168</v>
      </c>
      <c r="H750" t="s">
        <v>184</v>
      </c>
      <c r="I750" t="s">
        <v>184</v>
      </c>
      <c r="J750" t="s">
        <v>168</v>
      </c>
      <c r="K750" t="s">
        <v>168</v>
      </c>
      <c r="L750" t="s">
        <v>170</v>
      </c>
      <c r="M750" t="s">
        <v>168</v>
      </c>
      <c r="N750" t="s">
        <v>168</v>
      </c>
      <c r="O750" t="s">
        <v>168</v>
      </c>
      <c r="P750" t="s">
        <v>168</v>
      </c>
      <c r="Q750" t="s">
        <v>168</v>
      </c>
      <c r="R750" t="s">
        <v>168</v>
      </c>
      <c r="S750">
        <v>140.953172</v>
      </c>
      <c r="T750">
        <v>0</v>
      </c>
    </row>
    <row r="751" spans="1:20">
      <c r="A751" s="245">
        <v>42773.910534641203</v>
      </c>
      <c r="B751" t="s">
        <v>241</v>
      </c>
      <c r="C751">
        <v>2</v>
      </c>
      <c r="D751" t="s">
        <v>34</v>
      </c>
      <c r="E751" t="s">
        <v>34</v>
      </c>
      <c r="F751" t="s">
        <v>167</v>
      </c>
      <c r="G751" t="s">
        <v>168</v>
      </c>
      <c r="H751" t="s">
        <v>184</v>
      </c>
      <c r="I751" t="s">
        <v>184</v>
      </c>
      <c r="J751" t="s">
        <v>168</v>
      </c>
      <c r="K751" t="s">
        <v>168</v>
      </c>
      <c r="L751" t="s">
        <v>170</v>
      </c>
      <c r="M751" t="s">
        <v>168</v>
      </c>
      <c r="N751" t="s">
        <v>168</v>
      </c>
      <c r="O751" t="s">
        <v>168</v>
      </c>
      <c r="P751" t="s">
        <v>168</v>
      </c>
      <c r="Q751" t="s">
        <v>170</v>
      </c>
      <c r="R751" t="s">
        <v>168</v>
      </c>
      <c r="S751">
        <v>0.33333299999999999</v>
      </c>
      <c r="T751">
        <v>0</v>
      </c>
    </row>
    <row r="752" spans="1:20">
      <c r="A752" s="245">
        <v>42773.910534641203</v>
      </c>
      <c r="B752" t="s">
        <v>241</v>
      </c>
      <c r="C752">
        <v>2</v>
      </c>
      <c r="D752" t="s">
        <v>34</v>
      </c>
      <c r="E752" t="s">
        <v>34</v>
      </c>
      <c r="F752" t="s">
        <v>167</v>
      </c>
      <c r="G752" t="s">
        <v>168</v>
      </c>
      <c r="H752" t="s">
        <v>184</v>
      </c>
      <c r="I752" t="s">
        <v>184</v>
      </c>
      <c r="J752" t="s">
        <v>168</v>
      </c>
      <c r="K752" t="s">
        <v>168</v>
      </c>
      <c r="L752" t="s">
        <v>170</v>
      </c>
      <c r="M752" t="s">
        <v>168</v>
      </c>
      <c r="N752" t="s">
        <v>168</v>
      </c>
      <c r="O752" t="s">
        <v>168</v>
      </c>
      <c r="P752" t="s">
        <v>170</v>
      </c>
      <c r="Q752" t="s">
        <v>168</v>
      </c>
      <c r="R752" t="s">
        <v>168</v>
      </c>
      <c r="S752">
        <v>669.31935300000498</v>
      </c>
      <c r="T752">
        <v>0</v>
      </c>
    </row>
    <row r="753" spans="1:20">
      <c r="A753" s="245">
        <v>42773.910534641203</v>
      </c>
      <c r="B753" t="s">
        <v>241</v>
      </c>
      <c r="C753">
        <v>2</v>
      </c>
      <c r="D753" t="s">
        <v>34</v>
      </c>
      <c r="E753" t="s">
        <v>34</v>
      </c>
      <c r="F753" t="s">
        <v>167</v>
      </c>
      <c r="G753" t="s">
        <v>168</v>
      </c>
      <c r="H753" t="s">
        <v>184</v>
      </c>
      <c r="I753" t="s">
        <v>184</v>
      </c>
      <c r="J753" t="s">
        <v>168</v>
      </c>
      <c r="K753" t="s">
        <v>168</v>
      </c>
      <c r="L753" t="s">
        <v>170</v>
      </c>
      <c r="M753" t="s">
        <v>168</v>
      </c>
      <c r="N753" t="s">
        <v>168</v>
      </c>
      <c r="O753" t="s">
        <v>170</v>
      </c>
      <c r="P753" t="s">
        <v>168</v>
      </c>
      <c r="Q753" t="s">
        <v>168</v>
      </c>
      <c r="R753" t="s">
        <v>168</v>
      </c>
      <c r="S753">
        <v>0.33333299999999999</v>
      </c>
      <c r="T753">
        <v>0</v>
      </c>
    </row>
    <row r="754" spans="1:20">
      <c r="A754" s="245">
        <v>42773.910534641203</v>
      </c>
      <c r="B754" t="s">
        <v>241</v>
      </c>
      <c r="C754">
        <v>2</v>
      </c>
      <c r="D754" t="s">
        <v>34</v>
      </c>
      <c r="E754" t="s">
        <v>34</v>
      </c>
      <c r="F754" t="s">
        <v>167</v>
      </c>
      <c r="G754" t="s">
        <v>168</v>
      </c>
      <c r="H754" t="s">
        <v>184</v>
      </c>
      <c r="I754" t="s">
        <v>184</v>
      </c>
      <c r="J754" t="s">
        <v>168</v>
      </c>
      <c r="K754" t="s">
        <v>168</v>
      </c>
      <c r="L754" t="s">
        <v>170</v>
      </c>
      <c r="M754" t="s">
        <v>168</v>
      </c>
      <c r="N754" t="s">
        <v>170</v>
      </c>
      <c r="O754" t="s">
        <v>168</v>
      </c>
      <c r="P754" t="s">
        <v>168</v>
      </c>
      <c r="Q754" t="s">
        <v>168</v>
      </c>
      <c r="R754" t="s">
        <v>168</v>
      </c>
      <c r="S754">
        <v>20.533283000000001</v>
      </c>
      <c r="T754">
        <v>0</v>
      </c>
    </row>
    <row r="755" spans="1:20">
      <c r="A755" s="245">
        <v>42773.910534641203</v>
      </c>
      <c r="B755" t="s">
        <v>241</v>
      </c>
      <c r="C755">
        <v>2</v>
      </c>
      <c r="D755" t="s">
        <v>34</v>
      </c>
      <c r="E755" t="s">
        <v>34</v>
      </c>
      <c r="F755" t="s">
        <v>167</v>
      </c>
      <c r="G755" t="s">
        <v>168</v>
      </c>
      <c r="H755" t="s">
        <v>184</v>
      </c>
      <c r="I755" t="s">
        <v>184</v>
      </c>
      <c r="J755" t="s">
        <v>168</v>
      </c>
      <c r="K755" t="s">
        <v>168</v>
      </c>
      <c r="L755" t="s">
        <v>170</v>
      </c>
      <c r="M755" t="s">
        <v>168</v>
      </c>
      <c r="N755" t="s">
        <v>170</v>
      </c>
      <c r="O755" t="s">
        <v>170</v>
      </c>
      <c r="P755" t="s">
        <v>168</v>
      </c>
      <c r="Q755" t="s">
        <v>168</v>
      </c>
      <c r="R755" t="s">
        <v>168</v>
      </c>
      <c r="S755">
        <v>244.15308400000299</v>
      </c>
      <c r="T755">
        <v>0</v>
      </c>
    </row>
    <row r="756" spans="1:20">
      <c r="A756" s="245">
        <v>42773.910534641203</v>
      </c>
      <c r="B756" t="s">
        <v>241</v>
      </c>
      <c r="C756">
        <v>2</v>
      </c>
      <c r="D756" t="s">
        <v>34</v>
      </c>
      <c r="E756" t="s">
        <v>34</v>
      </c>
      <c r="F756" t="s">
        <v>171</v>
      </c>
      <c r="G756" t="s">
        <v>168</v>
      </c>
      <c r="H756" t="s">
        <v>184</v>
      </c>
      <c r="I756" t="s">
        <v>184</v>
      </c>
      <c r="J756" t="s">
        <v>168</v>
      </c>
      <c r="K756" t="s">
        <v>168</v>
      </c>
      <c r="L756" t="s">
        <v>168</v>
      </c>
      <c r="M756" t="s">
        <v>168</v>
      </c>
      <c r="N756" t="s">
        <v>168</v>
      </c>
      <c r="O756" t="s">
        <v>168</v>
      </c>
      <c r="P756" t="s">
        <v>168</v>
      </c>
      <c r="Q756" t="s">
        <v>168</v>
      </c>
      <c r="R756" t="s">
        <v>168</v>
      </c>
      <c r="S756">
        <v>3946.51016000039</v>
      </c>
      <c r="T756">
        <v>0</v>
      </c>
    </row>
    <row r="757" spans="1:20">
      <c r="A757" s="245">
        <v>42773.910534641203</v>
      </c>
      <c r="B757" t="s">
        <v>241</v>
      </c>
      <c r="C757">
        <v>2</v>
      </c>
      <c r="D757" t="s">
        <v>34</v>
      </c>
      <c r="E757" t="s">
        <v>34</v>
      </c>
      <c r="F757" t="s">
        <v>171</v>
      </c>
      <c r="G757" t="s">
        <v>168</v>
      </c>
      <c r="H757" t="s">
        <v>184</v>
      </c>
      <c r="I757" t="s">
        <v>184</v>
      </c>
      <c r="J757" t="s">
        <v>168</v>
      </c>
      <c r="K757" t="s">
        <v>168</v>
      </c>
      <c r="L757" t="s">
        <v>168</v>
      </c>
      <c r="M757" t="s">
        <v>168</v>
      </c>
      <c r="N757" t="s">
        <v>168</v>
      </c>
      <c r="O757" t="s">
        <v>168</v>
      </c>
      <c r="P757" t="s">
        <v>168</v>
      </c>
      <c r="Q757" t="s">
        <v>168</v>
      </c>
      <c r="R757" t="s">
        <v>170</v>
      </c>
      <c r="S757">
        <v>65.133275000000197</v>
      </c>
      <c r="T757">
        <v>0</v>
      </c>
    </row>
    <row r="758" spans="1:20">
      <c r="A758" s="245">
        <v>42773.910534641203</v>
      </c>
      <c r="B758" t="s">
        <v>241</v>
      </c>
      <c r="C758">
        <v>2</v>
      </c>
      <c r="D758" t="s">
        <v>34</v>
      </c>
      <c r="E758" t="s">
        <v>34</v>
      </c>
      <c r="F758" t="s">
        <v>171</v>
      </c>
      <c r="G758" t="s">
        <v>168</v>
      </c>
      <c r="H758" t="s">
        <v>184</v>
      </c>
      <c r="I758" t="s">
        <v>184</v>
      </c>
      <c r="J758" t="s">
        <v>168</v>
      </c>
      <c r="K758" t="s">
        <v>168</v>
      </c>
      <c r="L758" t="s">
        <v>168</v>
      </c>
      <c r="M758" t="s">
        <v>168</v>
      </c>
      <c r="N758" t="s">
        <v>168</v>
      </c>
      <c r="O758" t="s">
        <v>168</v>
      </c>
      <c r="P758" t="s">
        <v>168</v>
      </c>
      <c r="Q758" t="s">
        <v>170</v>
      </c>
      <c r="R758" t="s">
        <v>168</v>
      </c>
      <c r="S758">
        <v>8.6533250000000006</v>
      </c>
      <c r="T758">
        <v>0</v>
      </c>
    </row>
    <row r="759" spans="1:20">
      <c r="A759" s="245">
        <v>42773.910534641203</v>
      </c>
      <c r="B759" t="s">
        <v>241</v>
      </c>
      <c r="C759">
        <v>2</v>
      </c>
      <c r="D759" t="s">
        <v>34</v>
      </c>
      <c r="E759" t="s">
        <v>34</v>
      </c>
      <c r="F759" t="s">
        <v>171</v>
      </c>
      <c r="G759" t="s">
        <v>168</v>
      </c>
      <c r="H759" t="s">
        <v>184</v>
      </c>
      <c r="I759" t="s">
        <v>184</v>
      </c>
      <c r="J759" t="s">
        <v>168</v>
      </c>
      <c r="K759" t="s">
        <v>168</v>
      </c>
      <c r="L759" t="s">
        <v>168</v>
      </c>
      <c r="M759" t="s">
        <v>168</v>
      </c>
      <c r="N759" t="s">
        <v>170</v>
      </c>
      <c r="O759" t="s">
        <v>168</v>
      </c>
      <c r="P759" t="s">
        <v>168</v>
      </c>
      <c r="Q759" t="s">
        <v>168</v>
      </c>
      <c r="R759" t="s">
        <v>168</v>
      </c>
      <c r="S759">
        <v>36.999969</v>
      </c>
      <c r="T759">
        <v>0</v>
      </c>
    </row>
    <row r="760" spans="1:20">
      <c r="A760" s="245">
        <v>42773.910534641203</v>
      </c>
      <c r="B760" t="s">
        <v>241</v>
      </c>
      <c r="C760">
        <v>2</v>
      </c>
      <c r="D760" t="s">
        <v>34</v>
      </c>
      <c r="E760" t="s">
        <v>34</v>
      </c>
      <c r="F760" t="s">
        <v>171</v>
      </c>
      <c r="G760" t="s">
        <v>168</v>
      </c>
      <c r="H760" t="s">
        <v>184</v>
      </c>
      <c r="I760" t="s">
        <v>184</v>
      </c>
      <c r="J760" t="s">
        <v>168</v>
      </c>
      <c r="K760" t="s">
        <v>168</v>
      </c>
      <c r="L760" t="s">
        <v>168</v>
      </c>
      <c r="M760" t="s">
        <v>170</v>
      </c>
      <c r="N760" t="s">
        <v>168</v>
      </c>
      <c r="O760" t="s">
        <v>168</v>
      </c>
      <c r="P760" t="s">
        <v>168</v>
      </c>
      <c r="Q760" t="s">
        <v>168</v>
      </c>
      <c r="R760" t="s">
        <v>168</v>
      </c>
      <c r="S760">
        <v>15.406651</v>
      </c>
      <c r="T760">
        <v>0</v>
      </c>
    </row>
    <row r="761" spans="1:20">
      <c r="A761" s="245">
        <v>42773.910534641203</v>
      </c>
      <c r="B761" t="s">
        <v>241</v>
      </c>
      <c r="C761">
        <v>2</v>
      </c>
      <c r="D761" t="s">
        <v>34</v>
      </c>
      <c r="E761" t="s">
        <v>34</v>
      </c>
      <c r="F761" t="s">
        <v>171</v>
      </c>
      <c r="G761" t="s">
        <v>168</v>
      </c>
      <c r="H761" t="s">
        <v>184</v>
      </c>
      <c r="I761" t="s">
        <v>184</v>
      </c>
      <c r="J761" t="s">
        <v>168</v>
      </c>
      <c r="K761" t="s">
        <v>168</v>
      </c>
      <c r="L761" t="s">
        <v>168</v>
      </c>
      <c r="M761" t="s">
        <v>170</v>
      </c>
      <c r="N761" t="s">
        <v>168</v>
      </c>
      <c r="O761" t="s">
        <v>168</v>
      </c>
      <c r="P761" t="s">
        <v>168</v>
      </c>
      <c r="Q761" t="s">
        <v>168</v>
      </c>
      <c r="R761" t="s">
        <v>170</v>
      </c>
      <c r="S761">
        <v>0.70666600000000002</v>
      </c>
      <c r="T761">
        <v>0</v>
      </c>
    </row>
    <row r="762" spans="1:20">
      <c r="A762" s="245">
        <v>42773.910534641203</v>
      </c>
      <c r="B762" t="s">
        <v>241</v>
      </c>
      <c r="C762">
        <v>2</v>
      </c>
      <c r="D762" t="s">
        <v>34</v>
      </c>
      <c r="E762" t="s">
        <v>34</v>
      </c>
      <c r="F762" t="s">
        <v>171</v>
      </c>
      <c r="G762" t="s">
        <v>168</v>
      </c>
      <c r="H762" t="s">
        <v>184</v>
      </c>
      <c r="I762" t="s">
        <v>184</v>
      </c>
      <c r="J762" t="s">
        <v>168</v>
      </c>
      <c r="K762" t="s">
        <v>168</v>
      </c>
      <c r="L762" t="s">
        <v>168</v>
      </c>
      <c r="M762" t="s">
        <v>170</v>
      </c>
      <c r="N762" t="s">
        <v>170</v>
      </c>
      <c r="O762" t="s">
        <v>168</v>
      </c>
      <c r="P762" t="s">
        <v>168</v>
      </c>
      <c r="Q762" t="s">
        <v>168</v>
      </c>
      <c r="R762" t="s">
        <v>168</v>
      </c>
      <c r="S762">
        <v>0.93999900000000003</v>
      </c>
      <c r="T762">
        <v>0</v>
      </c>
    </row>
    <row r="763" spans="1:20">
      <c r="A763" s="245">
        <v>42773.910534641203</v>
      </c>
      <c r="B763" t="s">
        <v>241</v>
      </c>
      <c r="C763">
        <v>2</v>
      </c>
      <c r="D763" t="s">
        <v>34</v>
      </c>
      <c r="E763" t="s">
        <v>34</v>
      </c>
      <c r="F763" t="s">
        <v>171</v>
      </c>
      <c r="G763" t="s">
        <v>168</v>
      </c>
      <c r="H763" t="s">
        <v>184</v>
      </c>
      <c r="I763" t="s">
        <v>184</v>
      </c>
      <c r="J763" t="s">
        <v>168</v>
      </c>
      <c r="K763" t="s">
        <v>168</v>
      </c>
      <c r="L763" t="s">
        <v>170</v>
      </c>
      <c r="M763" t="s">
        <v>168</v>
      </c>
      <c r="N763" t="s">
        <v>168</v>
      </c>
      <c r="O763" t="s">
        <v>168</v>
      </c>
      <c r="P763" t="s">
        <v>168</v>
      </c>
      <c r="Q763" t="s">
        <v>168</v>
      </c>
      <c r="R763" t="s">
        <v>168</v>
      </c>
      <c r="S763">
        <v>2457.6309850002199</v>
      </c>
      <c r="T763">
        <v>0</v>
      </c>
    </row>
    <row r="764" spans="1:20">
      <c r="A764" s="245">
        <v>42773.910534641203</v>
      </c>
      <c r="B764" t="s">
        <v>241</v>
      </c>
      <c r="C764">
        <v>2</v>
      </c>
      <c r="D764" t="s">
        <v>34</v>
      </c>
      <c r="E764" t="s">
        <v>34</v>
      </c>
      <c r="F764" t="s">
        <v>171</v>
      </c>
      <c r="G764" t="s">
        <v>168</v>
      </c>
      <c r="H764" t="s">
        <v>184</v>
      </c>
      <c r="I764" t="s">
        <v>184</v>
      </c>
      <c r="J764" t="s">
        <v>168</v>
      </c>
      <c r="K764" t="s">
        <v>168</v>
      </c>
      <c r="L764" t="s">
        <v>170</v>
      </c>
      <c r="M764" t="s">
        <v>168</v>
      </c>
      <c r="N764" t="s">
        <v>168</v>
      </c>
      <c r="O764" t="s">
        <v>168</v>
      </c>
      <c r="P764" t="s">
        <v>168</v>
      </c>
      <c r="Q764" t="s">
        <v>168</v>
      </c>
      <c r="R764" t="s">
        <v>170</v>
      </c>
      <c r="S764">
        <v>100.33322099999999</v>
      </c>
      <c r="T764">
        <v>0</v>
      </c>
    </row>
    <row r="765" spans="1:20">
      <c r="A765" s="245">
        <v>42773.910534641203</v>
      </c>
      <c r="B765" t="s">
        <v>241</v>
      </c>
      <c r="C765">
        <v>2</v>
      </c>
      <c r="D765" t="s">
        <v>34</v>
      </c>
      <c r="E765" t="s">
        <v>34</v>
      </c>
      <c r="F765" t="s">
        <v>171</v>
      </c>
      <c r="G765" t="s">
        <v>168</v>
      </c>
      <c r="H765" t="s">
        <v>184</v>
      </c>
      <c r="I765" t="s">
        <v>184</v>
      </c>
      <c r="J765" t="s">
        <v>168</v>
      </c>
      <c r="K765" t="s">
        <v>168</v>
      </c>
      <c r="L765" t="s">
        <v>170</v>
      </c>
      <c r="M765" t="s">
        <v>168</v>
      </c>
      <c r="N765" t="s">
        <v>168</v>
      </c>
      <c r="O765" t="s">
        <v>168</v>
      </c>
      <c r="P765" t="s">
        <v>168</v>
      </c>
      <c r="Q765" t="s">
        <v>170</v>
      </c>
      <c r="R765" t="s">
        <v>168</v>
      </c>
      <c r="S765">
        <v>11.999981999999999</v>
      </c>
      <c r="T765">
        <v>0</v>
      </c>
    </row>
    <row r="766" spans="1:20">
      <c r="A766" s="245">
        <v>42773.910534641203</v>
      </c>
      <c r="B766" t="s">
        <v>241</v>
      </c>
      <c r="C766">
        <v>2</v>
      </c>
      <c r="D766" t="s">
        <v>34</v>
      </c>
      <c r="E766" t="s">
        <v>34</v>
      </c>
      <c r="F766" t="s">
        <v>171</v>
      </c>
      <c r="G766" t="s">
        <v>168</v>
      </c>
      <c r="H766" t="s">
        <v>184</v>
      </c>
      <c r="I766" t="s">
        <v>184</v>
      </c>
      <c r="J766" t="s">
        <v>168</v>
      </c>
      <c r="K766" t="s">
        <v>168</v>
      </c>
      <c r="L766" t="s">
        <v>170</v>
      </c>
      <c r="M766" t="s">
        <v>168</v>
      </c>
      <c r="N766" t="s">
        <v>170</v>
      </c>
      <c r="O766" t="s">
        <v>168</v>
      </c>
      <c r="P766" t="s">
        <v>168</v>
      </c>
      <c r="Q766" t="s">
        <v>168</v>
      </c>
      <c r="R766" t="s">
        <v>168</v>
      </c>
      <c r="S766">
        <v>24.999973000000001</v>
      </c>
      <c r="T766">
        <v>0</v>
      </c>
    </row>
    <row r="767" spans="1:20">
      <c r="A767" s="245">
        <v>42773.910534641203</v>
      </c>
      <c r="B767" t="s">
        <v>241</v>
      </c>
      <c r="C767">
        <v>2</v>
      </c>
      <c r="D767" t="s">
        <v>34</v>
      </c>
      <c r="E767" t="s">
        <v>34</v>
      </c>
      <c r="F767" t="s">
        <v>171</v>
      </c>
      <c r="G767" t="s">
        <v>168</v>
      </c>
      <c r="H767" t="s">
        <v>184</v>
      </c>
      <c r="I767" t="s">
        <v>184</v>
      </c>
      <c r="J767" t="s">
        <v>168</v>
      </c>
      <c r="K767" t="s">
        <v>168</v>
      </c>
      <c r="L767" t="s">
        <v>170</v>
      </c>
      <c r="M767" t="s">
        <v>170</v>
      </c>
      <c r="N767" t="s">
        <v>168</v>
      </c>
      <c r="O767" t="s">
        <v>168</v>
      </c>
      <c r="P767" t="s">
        <v>168</v>
      </c>
      <c r="Q767" t="s">
        <v>168</v>
      </c>
      <c r="R767" t="s">
        <v>168</v>
      </c>
      <c r="S767">
        <v>11.419995</v>
      </c>
      <c r="T767">
        <v>0</v>
      </c>
    </row>
    <row r="768" spans="1:20">
      <c r="A768" s="245">
        <v>42773.910534641203</v>
      </c>
      <c r="B768" t="s">
        <v>241</v>
      </c>
      <c r="C768">
        <v>2</v>
      </c>
      <c r="D768" t="s">
        <v>34</v>
      </c>
      <c r="E768" t="s">
        <v>34</v>
      </c>
      <c r="F768" t="s">
        <v>171</v>
      </c>
      <c r="G768" t="s">
        <v>168</v>
      </c>
      <c r="H768" t="s">
        <v>184</v>
      </c>
      <c r="I768" t="s">
        <v>184</v>
      </c>
      <c r="J768" t="s">
        <v>168</v>
      </c>
      <c r="K768" t="s">
        <v>168</v>
      </c>
      <c r="L768" t="s">
        <v>170</v>
      </c>
      <c r="M768" t="s">
        <v>170</v>
      </c>
      <c r="N768" t="s">
        <v>168</v>
      </c>
      <c r="O768" t="s">
        <v>168</v>
      </c>
      <c r="P768" t="s">
        <v>168</v>
      </c>
      <c r="Q768" t="s">
        <v>168</v>
      </c>
      <c r="R768" t="s">
        <v>170</v>
      </c>
      <c r="S768">
        <v>1.7666649999999999</v>
      </c>
      <c r="T768">
        <v>0</v>
      </c>
    </row>
    <row r="769" spans="1:20">
      <c r="A769" s="245">
        <v>42773.910534641203</v>
      </c>
      <c r="B769" t="s">
        <v>241</v>
      </c>
      <c r="C769">
        <v>2</v>
      </c>
      <c r="D769" t="s">
        <v>34</v>
      </c>
      <c r="E769" t="s">
        <v>34</v>
      </c>
      <c r="F769" t="s">
        <v>171</v>
      </c>
      <c r="G769" t="s">
        <v>168</v>
      </c>
      <c r="H769" t="s">
        <v>184</v>
      </c>
      <c r="I769" t="s">
        <v>184</v>
      </c>
      <c r="J769" t="s">
        <v>168</v>
      </c>
      <c r="K769" t="s">
        <v>168</v>
      </c>
      <c r="L769" t="s">
        <v>170</v>
      </c>
      <c r="M769" t="s">
        <v>170</v>
      </c>
      <c r="N769" t="s">
        <v>170</v>
      </c>
      <c r="O769" t="s">
        <v>168</v>
      </c>
      <c r="P769" t="s">
        <v>168</v>
      </c>
      <c r="Q769" t="s">
        <v>168</v>
      </c>
      <c r="R769" t="s">
        <v>168</v>
      </c>
      <c r="S769">
        <v>1.653332</v>
      </c>
      <c r="T769">
        <v>0</v>
      </c>
    </row>
    <row r="770" spans="1:20">
      <c r="A770" s="245">
        <v>42773.910534641203</v>
      </c>
      <c r="B770" t="s">
        <v>241</v>
      </c>
      <c r="C770">
        <v>2</v>
      </c>
      <c r="D770" t="s">
        <v>34</v>
      </c>
      <c r="E770" t="s">
        <v>34</v>
      </c>
      <c r="F770" t="s">
        <v>171</v>
      </c>
      <c r="G770" t="s">
        <v>168</v>
      </c>
      <c r="H770" t="s">
        <v>184</v>
      </c>
      <c r="I770" t="s">
        <v>184</v>
      </c>
      <c r="J770" t="s">
        <v>170</v>
      </c>
      <c r="K770" t="s">
        <v>168</v>
      </c>
      <c r="L770" t="s">
        <v>168</v>
      </c>
      <c r="M770" t="s">
        <v>168</v>
      </c>
      <c r="N770" t="s">
        <v>168</v>
      </c>
      <c r="O770" t="s">
        <v>168</v>
      </c>
      <c r="P770" t="s">
        <v>168</v>
      </c>
      <c r="Q770" t="s">
        <v>168</v>
      </c>
      <c r="R770" t="s">
        <v>168</v>
      </c>
      <c r="S770">
        <v>268.93304999999998</v>
      </c>
      <c r="T770">
        <v>0</v>
      </c>
    </row>
    <row r="771" spans="1:20">
      <c r="A771" s="245">
        <v>42773.910534641203</v>
      </c>
      <c r="B771" t="s">
        <v>241</v>
      </c>
      <c r="C771">
        <v>2</v>
      </c>
      <c r="D771" t="s">
        <v>34</v>
      </c>
      <c r="E771" t="s">
        <v>34</v>
      </c>
      <c r="F771" t="s">
        <v>171</v>
      </c>
      <c r="G771" t="s">
        <v>168</v>
      </c>
      <c r="H771" t="s">
        <v>184</v>
      </c>
      <c r="I771" t="s">
        <v>184</v>
      </c>
      <c r="J771" t="s">
        <v>170</v>
      </c>
      <c r="K771" t="s">
        <v>168</v>
      </c>
      <c r="L771" t="s">
        <v>168</v>
      </c>
      <c r="M771" t="s">
        <v>168</v>
      </c>
      <c r="N771" t="s">
        <v>168</v>
      </c>
      <c r="O771" t="s">
        <v>168</v>
      </c>
      <c r="P771" t="s">
        <v>168</v>
      </c>
      <c r="Q771" t="s">
        <v>168</v>
      </c>
      <c r="R771" t="s">
        <v>170</v>
      </c>
      <c r="S771">
        <v>1.133332</v>
      </c>
      <c r="T771">
        <v>0</v>
      </c>
    </row>
    <row r="772" spans="1:20">
      <c r="A772" s="245">
        <v>42773.910534641203</v>
      </c>
      <c r="B772" t="s">
        <v>241</v>
      </c>
      <c r="C772">
        <v>2</v>
      </c>
      <c r="D772" t="s">
        <v>34</v>
      </c>
      <c r="E772" t="s">
        <v>34</v>
      </c>
      <c r="F772" t="s">
        <v>171</v>
      </c>
      <c r="G772" t="s">
        <v>168</v>
      </c>
      <c r="H772" t="s">
        <v>184</v>
      </c>
      <c r="I772" t="s">
        <v>184</v>
      </c>
      <c r="J772" t="s">
        <v>170</v>
      </c>
      <c r="K772" t="s">
        <v>168</v>
      </c>
      <c r="L772" t="s">
        <v>168</v>
      </c>
      <c r="M772" t="s">
        <v>168</v>
      </c>
      <c r="N772" t="s">
        <v>168</v>
      </c>
      <c r="O772" t="s">
        <v>168</v>
      </c>
      <c r="P772" t="s">
        <v>168</v>
      </c>
      <c r="Q772" t="s">
        <v>170</v>
      </c>
      <c r="R772" t="s">
        <v>168</v>
      </c>
      <c r="S772">
        <v>2.6666629999999998</v>
      </c>
      <c r="T772">
        <v>0</v>
      </c>
    </row>
    <row r="773" spans="1:20">
      <c r="A773" s="245">
        <v>42773.910534641203</v>
      </c>
      <c r="B773" t="s">
        <v>241</v>
      </c>
      <c r="C773">
        <v>2</v>
      </c>
      <c r="D773" t="s">
        <v>34</v>
      </c>
      <c r="E773" t="s">
        <v>34</v>
      </c>
      <c r="F773" t="s">
        <v>171</v>
      </c>
      <c r="G773" t="s">
        <v>168</v>
      </c>
      <c r="H773" t="s">
        <v>184</v>
      </c>
      <c r="I773" t="s">
        <v>184</v>
      </c>
      <c r="J773" t="s">
        <v>170</v>
      </c>
      <c r="K773" t="s">
        <v>168</v>
      </c>
      <c r="L773" t="s">
        <v>168</v>
      </c>
      <c r="M773" t="s">
        <v>168</v>
      </c>
      <c r="N773" t="s">
        <v>170</v>
      </c>
      <c r="O773" t="s">
        <v>168</v>
      </c>
      <c r="P773" t="s">
        <v>168</v>
      </c>
      <c r="Q773" t="s">
        <v>168</v>
      </c>
      <c r="R773" t="s">
        <v>168</v>
      </c>
      <c r="S773">
        <v>6.9333260000000001</v>
      </c>
      <c r="T773">
        <v>0</v>
      </c>
    </row>
    <row r="774" spans="1:20">
      <c r="A774" s="245">
        <v>42773.910534641203</v>
      </c>
      <c r="B774" t="s">
        <v>241</v>
      </c>
      <c r="C774">
        <v>2</v>
      </c>
      <c r="D774" t="s">
        <v>34</v>
      </c>
      <c r="E774" t="s">
        <v>34</v>
      </c>
      <c r="F774" t="s">
        <v>171</v>
      </c>
      <c r="G774" t="s">
        <v>168</v>
      </c>
      <c r="H774" t="s">
        <v>184</v>
      </c>
      <c r="I774" t="s">
        <v>184</v>
      </c>
      <c r="J774" t="s">
        <v>170</v>
      </c>
      <c r="K774" t="s">
        <v>168</v>
      </c>
      <c r="L774" t="s">
        <v>170</v>
      </c>
      <c r="M774" t="s">
        <v>168</v>
      </c>
      <c r="N774" t="s">
        <v>168</v>
      </c>
      <c r="O774" t="s">
        <v>168</v>
      </c>
      <c r="P774" t="s">
        <v>168</v>
      </c>
      <c r="Q774" t="s">
        <v>168</v>
      </c>
      <c r="R774" t="s">
        <v>168</v>
      </c>
      <c r="S774">
        <v>178.533099999999</v>
      </c>
      <c r="T774">
        <v>0</v>
      </c>
    </row>
    <row r="775" spans="1:20">
      <c r="A775" s="245">
        <v>42773.910534641203</v>
      </c>
      <c r="B775" t="s">
        <v>241</v>
      </c>
      <c r="C775">
        <v>2</v>
      </c>
      <c r="D775" t="s">
        <v>34</v>
      </c>
      <c r="E775" t="s">
        <v>34</v>
      </c>
      <c r="F775" t="s">
        <v>171</v>
      </c>
      <c r="G775" t="s">
        <v>168</v>
      </c>
      <c r="H775" t="s">
        <v>184</v>
      </c>
      <c r="I775" t="s">
        <v>184</v>
      </c>
      <c r="J775" t="s">
        <v>170</v>
      </c>
      <c r="K775" t="s">
        <v>168</v>
      </c>
      <c r="L775" t="s">
        <v>170</v>
      </c>
      <c r="M775" t="s">
        <v>168</v>
      </c>
      <c r="N775" t="s">
        <v>168</v>
      </c>
      <c r="O775" t="s">
        <v>168</v>
      </c>
      <c r="P775" t="s">
        <v>168</v>
      </c>
      <c r="Q775" t="s">
        <v>170</v>
      </c>
      <c r="R775" t="s">
        <v>168</v>
      </c>
      <c r="S775">
        <v>0.46666600000000003</v>
      </c>
      <c r="T775">
        <v>0</v>
      </c>
    </row>
    <row r="776" spans="1:20">
      <c r="A776" s="245">
        <v>42773.910534641203</v>
      </c>
      <c r="B776" t="s">
        <v>241</v>
      </c>
      <c r="C776">
        <v>2</v>
      </c>
      <c r="D776" t="s">
        <v>34</v>
      </c>
      <c r="E776" t="s">
        <v>34</v>
      </c>
      <c r="F776" t="s">
        <v>171</v>
      </c>
      <c r="G776" t="s">
        <v>168</v>
      </c>
      <c r="H776" t="s">
        <v>184</v>
      </c>
      <c r="I776" t="s">
        <v>184</v>
      </c>
      <c r="J776" t="s">
        <v>170</v>
      </c>
      <c r="K776" t="s">
        <v>168</v>
      </c>
      <c r="L776" t="s">
        <v>170</v>
      </c>
      <c r="M776" t="s">
        <v>168</v>
      </c>
      <c r="N776" t="s">
        <v>170</v>
      </c>
      <c r="O776" t="s">
        <v>168</v>
      </c>
      <c r="P776" t="s">
        <v>168</v>
      </c>
      <c r="Q776" t="s">
        <v>168</v>
      </c>
      <c r="R776" t="s">
        <v>168</v>
      </c>
      <c r="S776">
        <v>3.5333320000000001</v>
      </c>
      <c r="T776">
        <v>0</v>
      </c>
    </row>
    <row r="777" spans="1:20">
      <c r="A777" s="245">
        <v>42773.910534641203</v>
      </c>
      <c r="B777" t="s">
        <v>241</v>
      </c>
      <c r="C777">
        <v>2</v>
      </c>
      <c r="D777" t="s">
        <v>34</v>
      </c>
      <c r="E777" t="s">
        <v>34</v>
      </c>
      <c r="F777" t="s">
        <v>169</v>
      </c>
      <c r="G777" t="s">
        <v>168</v>
      </c>
      <c r="H777" t="s">
        <v>184</v>
      </c>
      <c r="I777" t="s">
        <v>184</v>
      </c>
      <c r="J777" t="s">
        <v>168</v>
      </c>
      <c r="K777" t="s">
        <v>168</v>
      </c>
      <c r="L777" t="s">
        <v>168</v>
      </c>
      <c r="M777" t="s">
        <v>168</v>
      </c>
      <c r="N777" t="s">
        <v>168</v>
      </c>
      <c r="O777" t="s">
        <v>168</v>
      </c>
      <c r="P777" t="s">
        <v>168</v>
      </c>
      <c r="Q777" t="s">
        <v>168</v>
      </c>
      <c r="R777" t="s">
        <v>168</v>
      </c>
      <c r="S777">
        <v>691.424850000015</v>
      </c>
      <c r="T777">
        <v>0</v>
      </c>
    </row>
    <row r="778" spans="1:20">
      <c r="A778" s="245">
        <v>42773.910534641203</v>
      </c>
      <c r="B778" t="s">
        <v>241</v>
      </c>
      <c r="C778">
        <v>2</v>
      </c>
      <c r="D778" t="s">
        <v>34</v>
      </c>
      <c r="E778" t="s">
        <v>34</v>
      </c>
      <c r="F778" t="s">
        <v>169</v>
      </c>
      <c r="G778" t="s">
        <v>168</v>
      </c>
      <c r="H778" t="s">
        <v>184</v>
      </c>
      <c r="I778" t="s">
        <v>184</v>
      </c>
      <c r="J778" t="s">
        <v>168</v>
      </c>
      <c r="K778" t="s">
        <v>168</v>
      </c>
      <c r="L778" t="s">
        <v>168</v>
      </c>
      <c r="M778" t="s">
        <v>168</v>
      </c>
      <c r="N778" t="s">
        <v>170</v>
      </c>
      <c r="O778" t="s">
        <v>168</v>
      </c>
      <c r="P778" t="s">
        <v>168</v>
      </c>
      <c r="Q778" t="s">
        <v>168</v>
      </c>
      <c r="R778" t="s">
        <v>168</v>
      </c>
      <c r="S778">
        <v>20.159970999999999</v>
      </c>
      <c r="T778">
        <v>0</v>
      </c>
    </row>
    <row r="779" spans="1:20">
      <c r="A779" s="245">
        <v>42773.910534641203</v>
      </c>
      <c r="B779" t="s">
        <v>241</v>
      </c>
      <c r="C779">
        <v>2</v>
      </c>
      <c r="D779" t="s">
        <v>34</v>
      </c>
      <c r="E779" t="s">
        <v>34</v>
      </c>
      <c r="F779" t="s">
        <v>169</v>
      </c>
      <c r="G779" t="s">
        <v>168</v>
      </c>
      <c r="H779" t="s">
        <v>184</v>
      </c>
      <c r="I779" t="s">
        <v>184</v>
      </c>
      <c r="J779" t="s">
        <v>168</v>
      </c>
      <c r="K779" t="s">
        <v>168</v>
      </c>
      <c r="L779" t="s">
        <v>170</v>
      </c>
      <c r="M779" t="s">
        <v>168</v>
      </c>
      <c r="N779" t="s">
        <v>168</v>
      </c>
      <c r="O779" t="s">
        <v>168</v>
      </c>
      <c r="P779" t="s">
        <v>168</v>
      </c>
      <c r="Q779" t="s">
        <v>168</v>
      </c>
      <c r="R779" t="s">
        <v>168</v>
      </c>
      <c r="S779">
        <v>183.44644400000001</v>
      </c>
      <c r="T779">
        <v>0</v>
      </c>
    </row>
    <row r="780" spans="1:20">
      <c r="A780" s="245">
        <v>42773.910534641203</v>
      </c>
      <c r="B780" t="s">
        <v>241</v>
      </c>
      <c r="C780">
        <v>2</v>
      </c>
      <c r="D780" t="s">
        <v>34</v>
      </c>
      <c r="E780" t="s">
        <v>34</v>
      </c>
      <c r="F780" t="s">
        <v>169</v>
      </c>
      <c r="G780" t="s">
        <v>168</v>
      </c>
      <c r="H780" t="s">
        <v>184</v>
      </c>
      <c r="I780" t="s">
        <v>184</v>
      </c>
      <c r="J780" t="s">
        <v>168</v>
      </c>
      <c r="K780" t="s">
        <v>168</v>
      </c>
      <c r="L780" t="s">
        <v>170</v>
      </c>
      <c r="M780" t="s">
        <v>168</v>
      </c>
      <c r="N780" t="s">
        <v>170</v>
      </c>
      <c r="O780" t="s">
        <v>168</v>
      </c>
      <c r="P780" t="s">
        <v>168</v>
      </c>
      <c r="Q780" t="s">
        <v>168</v>
      </c>
      <c r="R780" t="s">
        <v>168</v>
      </c>
      <c r="S780">
        <v>15.373317999999999</v>
      </c>
      <c r="T780">
        <v>0</v>
      </c>
    </row>
    <row r="781" spans="1:20">
      <c r="A781" s="245">
        <v>42773.910534641203</v>
      </c>
      <c r="B781" t="s">
        <v>241</v>
      </c>
      <c r="C781">
        <v>2</v>
      </c>
      <c r="D781" t="s">
        <v>33</v>
      </c>
      <c r="E781" t="s">
        <v>33</v>
      </c>
      <c r="F781" t="s">
        <v>167</v>
      </c>
      <c r="G781" t="s">
        <v>168</v>
      </c>
      <c r="H781" t="s">
        <v>184</v>
      </c>
      <c r="I781" t="s">
        <v>184</v>
      </c>
      <c r="J781" t="s">
        <v>168</v>
      </c>
      <c r="K781" t="s">
        <v>168</v>
      </c>
      <c r="L781" t="s">
        <v>168</v>
      </c>
      <c r="M781" t="s">
        <v>168</v>
      </c>
      <c r="N781" t="s">
        <v>168</v>
      </c>
      <c r="O781" t="s">
        <v>168</v>
      </c>
      <c r="P781" t="s">
        <v>168</v>
      </c>
      <c r="Q781" t="s">
        <v>168</v>
      </c>
      <c r="R781" t="s">
        <v>168</v>
      </c>
      <c r="S781">
        <v>86.199862000000095</v>
      </c>
      <c r="T781">
        <v>0</v>
      </c>
    </row>
    <row r="782" spans="1:20">
      <c r="A782" s="245">
        <v>42773.910534641203</v>
      </c>
      <c r="B782" t="s">
        <v>241</v>
      </c>
      <c r="C782">
        <v>2</v>
      </c>
      <c r="D782" t="s">
        <v>33</v>
      </c>
      <c r="E782" t="s">
        <v>33</v>
      </c>
      <c r="F782" t="s">
        <v>167</v>
      </c>
      <c r="G782" t="s">
        <v>168</v>
      </c>
      <c r="H782" t="s">
        <v>184</v>
      </c>
      <c r="I782" t="s">
        <v>184</v>
      </c>
      <c r="J782" t="s">
        <v>168</v>
      </c>
      <c r="K782" t="s">
        <v>168</v>
      </c>
      <c r="L782" t="s">
        <v>168</v>
      </c>
      <c r="M782" t="s">
        <v>168</v>
      </c>
      <c r="N782" t="s">
        <v>168</v>
      </c>
      <c r="O782" t="s">
        <v>168</v>
      </c>
      <c r="P782" t="s">
        <v>168</v>
      </c>
      <c r="Q782" t="s">
        <v>170</v>
      </c>
      <c r="R782" t="s">
        <v>168</v>
      </c>
      <c r="S782">
        <v>0.26666600000000001</v>
      </c>
      <c r="T782">
        <v>0</v>
      </c>
    </row>
    <row r="783" spans="1:20">
      <c r="A783" s="245">
        <v>42773.910534641203</v>
      </c>
      <c r="B783" t="s">
        <v>241</v>
      </c>
      <c r="C783">
        <v>2</v>
      </c>
      <c r="D783" t="s">
        <v>33</v>
      </c>
      <c r="E783" t="s">
        <v>33</v>
      </c>
      <c r="F783" t="s">
        <v>167</v>
      </c>
      <c r="G783" t="s">
        <v>168</v>
      </c>
      <c r="H783" t="s">
        <v>184</v>
      </c>
      <c r="I783" t="s">
        <v>184</v>
      </c>
      <c r="J783" t="s">
        <v>168</v>
      </c>
      <c r="K783" t="s">
        <v>168</v>
      </c>
      <c r="L783" t="s">
        <v>168</v>
      </c>
      <c r="M783" t="s">
        <v>168</v>
      </c>
      <c r="N783" t="s">
        <v>168</v>
      </c>
      <c r="O783" t="s">
        <v>168</v>
      </c>
      <c r="P783" t="s">
        <v>170</v>
      </c>
      <c r="Q783" t="s">
        <v>168</v>
      </c>
      <c r="R783" t="s">
        <v>168</v>
      </c>
      <c r="S783">
        <v>69.799920000000199</v>
      </c>
      <c r="T783">
        <v>0</v>
      </c>
    </row>
    <row r="784" spans="1:20">
      <c r="A784" s="245">
        <v>42773.910534641203</v>
      </c>
      <c r="B784" t="s">
        <v>241</v>
      </c>
      <c r="C784">
        <v>2</v>
      </c>
      <c r="D784" t="s">
        <v>33</v>
      </c>
      <c r="E784" t="s">
        <v>33</v>
      </c>
      <c r="F784" t="s">
        <v>167</v>
      </c>
      <c r="G784" t="s">
        <v>168</v>
      </c>
      <c r="H784" t="s">
        <v>184</v>
      </c>
      <c r="I784" t="s">
        <v>184</v>
      </c>
      <c r="J784" t="s">
        <v>168</v>
      </c>
      <c r="K784" t="s">
        <v>168</v>
      </c>
      <c r="L784" t="s">
        <v>170</v>
      </c>
      <c r="M784" t="s">
        <v>168</v>
      </c>
      <c r="N784" t="s">
        <v>168</v>
      </c>
      <c r="O784" t="s">
        <v>168</v>
      </c>
      <c r="P784" t="s">
        <v>168</v>
      </c>
      <c r="Q784" t="s">
        <v>168</v>
      </c>
      <c r="R784" t="s">
        <v>168</v>
      </c>
      <c r="S784">
        <v>6.6666600000000003</v>
      </c>
      <c r="T784">
        <v>0</v>
      </c>
    </row>
    <row r="785" spans="1:20">
      <c r="A785" s="245">
        <v>42773.910534641203</v>
      </c>
      <c r="B785" t="s">
        <v>241</v>
      </c>
      <c r="C785">
        <v>2</v>
      </c>
      <c r="D785" t="s">
        <v>33</v>
      </c>
      <c r="E785" t="s">
        <v>33</v>
      </c>
      <c r="F785" t="s">
        <v>167</v>
      </c>
      <c r="G785" t="s">
        <v>168</v>
      </c>
      <c r="H785" t="s">
        <v>184</v>
      </c>
      <c r="I785" t="s">
        <v>184</v>
      </c>
      <c r="J785" t="s">
        <v>168</v>
      </c>
      <c r="K785" t="s">
        <v>168</v>
      </c>
      <c r="L785" t="s">
        <v>170</v>
      </c>
      <c r="M785" t="s">
        <v>168</v>
      </c>
      <c r="N785" t="s">
        <v>168</v>
      </c>
      <c r="O785" t="s">
        <v>168</v>
      </c>
      <c r="P785" t="s">
        <v>170</v>
      </c>
      <c r="Q785" t="s">
        <v>168</v>
      </c>
      <c r="R785" t="s">
        <v>168</v>
      </c>
      <c r="S785">
        <v>18.466646999999998</v>
      </c>
      <c r="T785">
        <v>0</v>
      </c>
    </row>
    <row r="786" spans="1:20">
      <c r="A786" s="245">
        <v>42773.910534641203</v>
      </c>
      <c r="B786" t="s">
        <v>241</v>
      </c>
      <c r="C786">
        <v>2</v>
      </c>
      <c r="D786" t="s">
        <v>33</v>
      </c>
      <c r="E786" t="s">
        <v>33</v>
      </c>
      <c r="F786" t="s">
        <v>171</v>
      </c>
      <c r="G786" t="s">
        <v>168</v>
      </c>
      <c r="H786" t="s">
        <v>184</v>
      </c>
      <c r="I786" t="s">
        <v>184</v>
      </c>
      <c r="J786" t="s">
        <v>168</v>
      </c>
      <c r="K786" t="s">
        <v>168</v>
      </c>
      <c r="L786" t="s">
        <v>168</v>
      </c>
      <c r="M786" t="s">
        <v>168</v>
      </c>
      <c r="N786" t="s">
        <v>168</v>
      </c>
      <c r="O786" t="s">
        <v>168</v>
      </c>
      <c r="P786" t="s">
        <v>168</v>
      </c>
      <c r="Q786" t="s">
        <v>168</v>
      </c>
      <c r="R786" t="s">
        <v>168</v>
      </c>
      <c r="S786">
        <v>1150.7652580000399</v>
      </c>
      <c r="T786">
        <v>0</v>
      </c>
    </row>
    <row r="787" spans="1:20">
      <c r="A787" s="245">
        <v>42773.910534641203</v>
      </c>
      <c r="B787" t="s">
        <v>241</v>
      </c>
      <c r="C787">
        <v>2</v>
      </c>
      <c r="D787" t="s">
        <v>33</v>
      </c>
      <c r="E787" t="s">
        <v>33</v>
      </c>
      <c r="F787" t="s">
        <v>171</v>
      </c>
      <c r="G787" t="s">
        <v>168</v>
      </c>
      <c r="H787" t="s">
        <v>184</v>
      </c>
      <c r="I787" t="s">
        <v>184</v>
      </c>
      <c r="J787" t="s">
        <v>168</v>
      </c>
      <c r="K787" t="s">
        <v>168</v>
      </c>
      <c r="L787" t="s">
        <v>168</v>
      </c>
      <c r="M787" t="s">
        <v>168</v>
      </c>
      <c r="N787" t="s">
        <v>168</v>
      </c>
      <c r="O787" t="s">
        <v>168</v>
      </c>
      <c r="P787" t="s">
        <v>168</v>
      </c>
      <c r="Q787" t="s">
        <v>168</v>
      </c>
      <c r="R787" t="s">
        <v>170</v>
      </c>
      <c r="S787">
        <v>117.333208</v>
      </c>
      <c r="T787">
        <v>0</v>
      </c>
    </row>
    <row r="788" spans="1:20">
      <c r="A788" s="245">
        <v>42773.910534641203</v>
      </c>
      <c r="B788" t="s">
        <v>241</v>
      </c>
      <c r="C788">
        <v>2</v>
      </c>
      <c r="D788" t="s">
        <v>33</v>
      </c>
      <c r="E788" t="s">
        <v>33</v>
      </c>
      <c r="F788" t="s">
        <v>171</v>
      </c>
      <c r="G788" t="s">
        <v>168</v>
      </c>
      <c r="H788" t="s">
        <v>184</v>
      </c>
      <c r="I788" t="s">
        <v>184</v>
      </c>
      <c r="J788" t="s">
        <v>168</v>
      </c>
      <c r="K788" t="s">
        <v>168</v>
      </c>
      <c r="L788" t="s">
        <v>168</v>
      </c>
      <c r="M788" t="s">
        <v>168</v>
      </c>
      <c r="N788" t="s">
        <v>168</v>
      </c>
      <c r="O788" t="s">
        <v>168</v>
      </c>
      <c r="P788" t="s">
        <v>168</v>
      </c>
      <c r="Q788" t="s">
        <v>170</v>
      </c>
      <c r="R788" t="s">
        <v>168</v>
      </c>
      <c r="S788">
        <v>9.2666570000000004</v>
      </c>
      <c r="T788">
        <v>0</v>
      </c>
    </row>
    <row r="789" spans="1:20">
      <c r="A789" s="245">
        <v>42773.910534641203</v>
      </c>
      <c r="B789" t="s">
        <v>241</v>
      </c>
      <c r="C789">
        <v>2</v>
      </c>
      <c r="D789" t="s">
        <v>33</v>
      </c>
      <c r="E789" t="s">
        <v>33</v>
      </c>
      <c r="F789" t="s">
        <v>171</v>
      </c>
      <c r="G789" t="s">
        <v>168</v>
      </c>
      <c r="H789" t="s">
        <v>184</v>
      </c>
      <c r="I789" t="s">
        <v>184</v>
      </c>
      <c r="J789" t="s">
        <v>168</v>
      </c>
      <c r="K789" t="s">
        <v>168</v>
      </c>
      <c r="L789" t="s">
        <v>168</v>
      </c>
      <c r="M789" t="s">
        <v>168</v>
      </c>
      <c r="N789" t="s">
        <v>170</v>
      </c>
      <c r="O789" t="s">
        <v>168</v>
      </c>
      <c r="P789" t="s">
        <v>168</v>
      </c>
      <c r="Q789" t="s">
        <v>168</v>
      </c>
      <c r="R789" t="s">
        <v>168</v>
      </c>
      <c r="S789">
        <v>3.5333290000000002</v>
      </c>
      <c r="T789">
        <v>0</v>
      </c>
    </row>
    <row r="790" spans="1:20">
      <c r="A790" s="245">
        <v>42773.910534641203</v>
      </c>
      <c r="B790" t="s">
        <v>241</v>
      </c>
      <c r="C790">
        <v>2</v>
      </c>
      <c r="D790" t="s">
        <v>33</v>
      </c>
      <c r="E790" t="s">
        <v>33</v>
      </c>
      <c r="F790" t="s">
        <v>171</v>
      </c>
      <c r="G790" t="s">
        <v>168</v>
      </c>
      <c r="H790" t="s">
        <v>184</v>
      </c>
      <c r="I790" t="s">
        <v>184</v>
      </c>
      <c r="J790" t="s">
        <v>168</v>
      </c>
      <c r="K790" t="s">
        <v>168</v>
      </c>
      <c r="L790" t="s">
        <v>168</v>
      </c>
      <c r="M790" t="s">
        <v>170</v>
      </c>
      <c r="N790" t="s">
        <v>168</v>
      </c>
      <c r="O790" t="s">
        <v>168</v>
      </c>
      <c r="P790" t="s">
        <v>168</v>
      </c>
      <c r="Q790" t="s">
        <v>168</v>
      </c>
      <c r="R790" t="s">
        <v>168</v>
      </c>
      <c r="S790">
        <v>38.479950000000102</v>
      </c>
      <c r="T790">
        <v>0</v>
      </c>
    </row>
    <row r="791" spans="1:20">
      <c r="A791" s="245">
        <v>42773.910534641203</v>
      </c>
      <c r="B791" t="s">
        <v>241</v>
      </c>
      <c r="C791">
        <v>2</v>
      </c>
      <c r="D791" t="s">
        <v>33</v>
      </c>
      <c r="E791" t="s">
        <v>33</v>
      </c>
      <c r="F791" t="s">
        <v>171</v>
      </c>
      <c r="G791" t="s">
        <v>168</v>
      </c>
      <c r="H791" t="s">
        <v>184</v>
      </c>
      <c r="I791" t="s">
        <v>184</v>
      </c>
      <c r="J791" t="s">
        <v>168</v>
      </c>
      <c r="K791" t="s">
        <v>168</v>
      </c>
      <c r="L791" t="s">
        <v>168</v>
      </c>
      <c r="M791" t="s">
        <v>170</v>
      </c>
      <c r="N791" t="s">
        <v>168</v>
      </c>
      <c r="O791" t="s">
        <v>168</v>
      </c>
      <c r="P791" t="s">
        <v>168</v>
      </c>
      <c r="Q791" t="s">
        <v>168</v>
      </c>
      <c r="R791" t="s">
        <v>170</v>
      </c>
      <c r="S791">
        <v>1.0533319999999999</v>
      </c>
      <c r="T791">
        <v>0</v>
      </c>
    </row>
    <row r="792" spans="1:20">
      <c r="A792" s="245">
        <v>42773.910534641203</v>
      </c>
      <c r="B792" t="s">
        <v>241</v>
      </c>
      <c r="C792">
        <v>2</v>
      </c>
      <c r="D792" t="s">
        <v>33</v>
      </c>
      <c r="E792" t="s">
        <v>33</v>
      </c>
      <c r="F792" t="s">
        <v>171</v>
      </c>
      <c r="G792" t="s">
        <v>168</v>
      </c>
      <c r="H792" t="s">
        <v>184</v>
      </c>
      <c r="I792" t="s">
        <v>184</v>
      </c>
      <c r="J792" t="s">
        <v>168</v>
      </c>
      <c r="K792" t="s">
        <v>168</v>
      </c>
      <c r="L792" t="s">
        <v>170</v>
      </c>
      <c r="M792" t="s">
        <v>168</v>
      </c>
      <c r="N792" t="s">
        <v>168</v>
      </c>
      <c r="O792" t="s">
        <v>168</v>
      </c>
      <c r="P792" t="s">
        <v>168</v>
      </c>
      <c r="Q792" t="s">
        <v>168</v>
      </c>
      <c r="R792" t="s">
        <v>168</v>
      </c>
      <c r="S792">
        <v>534.33274299999403</v>
      </c>
      <c r="T792">
        <v>0</v>
      </c>
    </row>
    <row r="793" spans="1:20">
      <c r="A793" s="245">
        <v>42773.910534641203</v>
      </c>
      <c r="B793" t="s">
        <v>241</v>
      </c>
      <c r="C793">
        <v>2</v>
      </c>
      <c r="D793" t="s">
        <v>33</v>
      </c>
      <c r="E793" t="s">
        <v>33</v>
      </c>
      <c r="F793" t="s">
        <v>171</v>
      </c>
      <c r="G793" t="s">
        <v>168</v>
      </c>
      <c r="H793" t="s">
        <v>184</v>
      </c>
      <c r="I793" t="s">
        <v>184</v>
      </c>
      <c r="J793" t="s">
        <v>168</v>
      </c>
      <c r="K793" t="s">
        <v>168</v>
      </c>
      <c r="L793" t="s">
        <v>170</v>
      </c>
      <c r="M793" t="s">
        <v>168</v>
      </c>
      <c r="N793" t="s">
        <v>168</v>
      </c>
      <c r="O793" t="s">
        <v>168</v>
      </c>
      <c r="P793" t="s">
        <v>168</v>
      </c>
      <c r="Q793" t="s">
        <v>168</v>
      </c>
      <c r="R793" t="s">
        <v>170</v>
      </c>
      <c r="S793">
        <v>44.799954000000099</v>
      </c>
      <c r="T793">
        <v>0</v>
      </c>
    </row>
    <row r="794" spans="1:20">
      <c r="A794" s="245">
        <v>42773.910534641203</v>
      </c>
      <c r="B794" t="s">
        <v>241</v>
      </c>
      <c r="C794">
        <v>2</v>
      </c>
      <c r="D794" t="s">
        <v>33</v>
      </c>
      <c r="E794" t="s">
        <v>33</v>
      </c>
      <c r="F794" t="s">
        <v>171</v>
      </c>
      <c r="G794" t="s">
        <v>168</v>
      </c>
      <c r="H794" t="s">
        <v>184</v>
      </c>
      <c r="I794" t="s">
        <v>184</v>
      </c>
      <c r="J794" t="s">
        <v>168</v>
      </c>
      <c r="K794" t="s">
        <v>168</v>
      </c>
      <c r="L794" t="s">
        <v>170</v>
      </c>
      <c r="M794" t="s">
        <v>168</v>
      </c>
      <c r="N794" t="s">
        <v>168</v>
      </c>
      <c r="O794" t="s">
        <v>168</v>
      </c>
      <c r="P794" t="s">
        <v>168</v>
      </c>
      <c r="Q794" t="s">
        <v>170</v>
      </c>
      <c r="R794" t="s">
        <v>168</v>
      </c>
      <c r="S794">
        <v>3.5999970000000001</v>
      </c>
      <c r="T794">
        <v>0</v>
      </c>
    </row>
    <row r="795" spans="1:20">
      <c r="A795" s="245">
        <v>42773.910534641203</v>
      </c>
      <c r="B795" t="s">
        <v>241</v>
      </c>
      <c r="C795">
        <v>2</v>
      </c>
      <c r="D795" t="s">
        <v>33</v>
      </c>
      <c r="E795" t="s">
        <v>33</v>
      </c>
      <c r="F795" t="s">
        <v>171</v>
      </c>
      <c r="G795" t="s">
        <v>168</v>
      </c>
      <c r="H795" t="s">
        <v>184</v>
      </c>
      <c r="I795" t="s">
        <v>184</v>
      </c>
      <c r="J795" t="s">
        <v>168</v>
      </c>
      <c r="K795" t="s">
        <v>168</v>
      </c>
      <c r="L795" t="s">
        <v>170</v>
      </c>
      <c r="M795" t="s">
        <v>168</v>
      </c>
      <c r="N795" t="s">
        <v>170</v>
      </c>
      <c r="O795" t="s">
        <v>168</v>
      </c>
      <c r="P795" t="s">
        <v>168</v>
      </c>
      <c r="Q795" t="s">
        <v>168</v>
      </c>
      <c r="R795" t="s">
        <v>168</v>
      </c>
      <c r="S795">
        <v>0.99999899999999997</v>
      </c>
      <c r="T795">
        <v>0</v>
      </c>
    </row>
    <row r="796" spans="1:20">
      <c r="A796" s="245">
        <v>42773.910534641203</v>
      </c>
      <c r="B796" t="s">
        <v>241</v>
      </c>
      <c r="C796">
        <v>2</v>
      </c>
      <c r="D796" t="s">
        <v>33</v>
      </c>
      <c r="E796" t="s">
        <v>33</v>
      </c>
      <c r="F796" t="s">
        <v>171</v>
      </c>
      <c r="G796" t="s">
        <v>168</v>
      </c>
      <c r="H796" t="s">
        <v>184</v>
      </c>
      <c r="I796" t="s">
        <v>184</v>
      </c>
      <c r="J796" t="s">
        <v>170</v>
      </c>
      <c r="K796" t="s">
        <v>168</v>
      </c>
      <c r="L796" t="s">
        <v>168</v>
      </c>
      <c r="M796" t="s">
        <v>168</v>
      </c>
      <c r="N796" t="s">
        <v>168</v>
      </c>
      <c r="O796" t="s">
        <v>168</v>
      </c>
      <c r="P796" t="s">
        <v>168</v>
      </c>
      <c r="Q796" t="s">
        <v>168</v>
      </c>
      <c r="R796" t="s">
        <v>168</v>
      </c>
      <c r="S796">
        <v>92.239914999999996</v>
      </c>
      <c r="T796">
        <v>0</v>
      </c>
    </row>
    <row r="797" spans="1:20">
      <c r="A797" s="245">
        <v>42773.910534641203</v>
      </c>
      <c r="B797" t="s">
        <v>241</v>
      </c>
      <c r="C797">
        <v>2</v>
      </c>
      <c r="D797" t="s">
        <v>33</v>
      </c>
      <c r="E797" t="s">
        <v>33</v>
      </c>
      <c r="F797" t="s">
        <v>171</v>
      </c>
      <c r="G797" t="s">
        <v>168</v>
      </c>
      <c r="H797" t="s">
        <v>184</v>
      </c>
      <c r="I797" t="s">
        <v>184</v>
      </c>
      <c r="J797" t="s">
        <v>170</v>
      </c>
      <c r="K797" t="s">
        <v>168</v>
      </c>
      <c r="L797" t="s">
        <v>168</v>
      </c>
      <c r="M797" t="s">
        <v>168</v>
      </c>
      <c r="N797" t="s">
        <v>168</v>
      </c>
      <c r="O797" t="s">
        <v>168</v>
      </c>
      <c r="P797" t="s">
        <v>168</v>
      </c>
      <c r="Q797" t="s">
        <v>168</v>
      </c>
      <c r="R797" t="s">
        <v>170</v>
      </c>
      <c r="S797">
        <v>0.33333299999999999</v>
      </c>
      <c r="T797">
        <v>0</v>
      </c>
    </row>
    <row r="798" spans="1:20">
      <c r="A798" s="245">
        <v>42773.910534641203</v>
      </c>
      <c r="B798" t="s">
        <v>241</v>
      </c>
      <c r="C798">
        <v>2</v>
      </c>
      <c r="D798" t="s">
        <v>33</v>
      </c>
      <c r="E798" t="s">
        <v>33</v>
      </c>
      <c r="F798" t="s">
        <v>171</v>
      </c>
      <c r="G798" t="s">
        <v>168</v>
      </c>
      <c r="H798" t="s">
        <v>184</v>
      </c>
      <c r="I798" t="s">
        <v>184</v>
      </c>
      <c r="J798" t="s">
        <v>170</v>
      </c>
      <c r="K798" t="s">
        <v>168</v>
      </c>
      <c r="L798" t="s">
        <v>168</v>
      </c>
      <c r="M798" t="s">
        <v>168</v>
      </c>
      <c r="N798" t="s">
        <v>168</v>
      </c>
      <c r="O798" t="s">
        <v>168</v>
      </c>
      <c r="P798" t="s">
        <v>168</v>
      </c>
      <c r="Q798" t="s">
        <v>170</v>
      </c>
      <c r="R798" t="s">
        <v>168</v>
      </c>
      <c r="S798">
        <v>3.8599960000000002</v>
      </c>
      <c r="T798">
        <v>0</v>
      </c>
    </row>
    <row r="799" spans="1:20">
      <c r="A799" s="245">
        <v>42773.910534641203</v>
      </c>
      <c r="B799" t="s">
        <v>241</v>
      </c>
      <c r="C799">
        <v>2</v>
      </c>
      <c r="D799" t="s">
        <v>33</v>
      </c>
      <c r="E799" t="s">
        <v>33</v>
      </c>
      <c r="F799" t="s">
        <v>171</v>
      </c>
      <c r="G799" t="s">
        <v>168</v>
      </c>
      <c r="H799" t="s">
        <v>184</v>
      </c>
      <c r="I799" t="s">
        <v>184</v>
      </c>
      <c r="J799" t="s">
        <v>170</v>
      </c>
      <c r="K799" t="s">
        <v>168</v>
      </c>
      <c r="L799" t="s">
        <v>170</v>
      </c>
      <c r="M799" t="s">
        <v>168</v>
      </c>
      <c r="N799" t="s">
        <v>168</v>
      </c>
      <c r="O799" t="s">
        <v>168</v>
      </c>
      <c r="P799" t="s">
        <v>168</v>
      </c>
      <c r="Q799" t="s">
        <v>168</v>
      </c>
      <c r="R799" t="s">
        <v>168</v>
      </c>
      <c r="S799">
        <v>13.35999</v>
      </c>
      <c r="T799">
        <v>0</v>
      </c>
    </row>
    <row r="800" spans="1:20">
      <c r="A800" s="245">
        <v>42773.910534641203</v>
      </c>
      <c r="B800" t="s">
        <v>241</v>
      </c>
      <c r="C800">
        <v>2</v>
      </c>
      <c r="D800" t="s">
        <v>33</v>
      </c>
      <c r="E800" t="s">
        <v>33</v>
      </c>
      <c r="F800" t="s">
        <v>171</v>
      </c>
      <c r="G800" t="s">
        <v>168</v>
      </c>
      <c r="H800" t="s">
        <v>184</v>
      </c>
      <c r="I800" t="s">
        <v>184</v>
      </c>
      <c r="J800" t="s">
        <v>170</v>
      </c>
      <c r="K800" t="s">
        <v>168</v>
      </c>
      <c r="L800" t="s">
        <v>170</v>
      </c>
      <c r="M800" t="s">
        <v>168</v>
      </c>
      <c r="N800" t="s">
        <v>168</v>
      </c>
      <c r="O800" t="s">
        <v>168</v>
      </c>
      <c r="P800" t="s">
        <v>168</v>
      </c>
      <c r="Q800" t="s">
        <v>170</v>
      </c>
      <c r="R800" t="s">
        <v>168</v>
      </c>
      <c r="S800">
        <v>0.76</v>
      </c>
      <c r="T800">
        <v>0</v>
      </c>
    </row>
    <row r="801" spans="1:20">
      <c r="A801" s="245">
        <v>42773.910534641203</v>
      </c>
      <c r="B801" t="s">
        <v>241</v>
      </c>
      <c r="C801">
        <v>2</v>
      </c>
      <c r="D801" t="s">
        <v>33</v>
      </c>
      <c r="E801" t="s">
        <v>33</v>
      </c>
      <c r="F801" t="s">
        <v>171</v>
      </c>
      <c r="G801" t="s">
        <v>170</v>
      </c>
      <c r="H801" t="s">
        <v>184</v>
      </c>
      <c r="I801" t="s">
        <v>184</v>
      </c>
      <c r="J801" t="s">
        <v>168</v>
      </c>
      <c r="K801" t="s">
        <v>168</v>
      </c>
      <c r="L801" t="s">
        <v>168</v>
      </c>
      <c r="M801" t="s">
        <v>168</v>
      </c>
      <c r="N801" t="s">
        <v>168</v>
      </c>
      <c r="O801" t="s">
        <v>168</v>
      </c>
      <c r="P801" t="s">
        <v>168</v>
      </c>
      <c r="Q801" t="s">
        <v>168</v>
      </c>
      <c r="R801" t="s">
        <v>168</v>
      </c>
      <c r="S801">
        <v>7.5999980000000003</v>
      </c>
      <c r="T801">
        <v>0</v>
      </c>
    </row>
    <row r="802" spans="1:20">
      <c r="A802" s="245">
        <v>42773.910534641203</v>
      </c>
      <c r="B802" t="s">
        <v>241</v>
      </c>
      <c r="C802">
        <v>2</v>
      </c>
      <c r="D802" t="s">
        <v>33</v>
      </c>
      <c r="E802" t="s">
        <v>33</v>
      </c>
      <c r="F802" t="s">
        <v>169</v>
      </c>
      <c r="G802" t="s">
        <v>168</v>
      </c>
      <c r="H802" t="s">
        <v>184</v>
      </c>
      <c r="I802" t="s">
        <v>184</v>
      </c>
      <c r="J802" t="s">
        <v>168</v>
      </c>
      <c r="K802" t="s">
        <v>168</v>
      </c>
      <c r="L802" t="s">
        <v>168</v>
      </c>
      <c r="M802" t="s">
        <v>168</v>
      </c>
      <c r="N802" t="s">
        <v>168</v>
      </c>
      <c r="O802" t="s">
        <v>168</v>
      </c>
      <c r="P802" t="s">
        <v>168</v>
      </c>
      <c r="Q802" t="s">
        <v>168</v>
      </c>
      <c r="R802" t="s">
        <v>168</v>
      </c>
      <c r="S802">
        <v>44.413149999999703</v>
      </c>
      <c r="T802">
        <v>0</v>
      </c>
    </row>
    <row r="803" spans="1:20">
      <c r="A803" s="245">
        <v>42773.910534641203</v>
      </c>
      <c r="B803" t="s">
        <v>241</v>
      </c>
      <c r="C803">
        <v>2</v>
      </c>
      <c r="D803" t="s">
        <v>33</v>
      </c>
      <c r="E803" t="s">
        <v>33</v>
      </c>
      <c r="F803" t="s">
        <v>169</v>
      </c>
      <c r="G803" t="s">
        <v>168</v>
      </c>
      <c r="H803" t="s">
        <v>184</v>
      </c>
      <c r="I803" t="s">
        <v>184</v>
      </c>
      <c r="J803" t="s">
        <v>168</v>
      </c>
      <c r="K803" t="s">
        <v>168</v>
      </c>
      <c r="L803" t="s">
        <v>170</v>
      </c>
      <c r="M803" t="s">
        <v>168</v>
      </c>
      <c r="N803" t="s">
        <v>168</v>
      </c>
      <c r="O803" t="s">
        <v>168</v>
      </c>
      <c r="P803" t="s">
        <v>168</v>
      </c>
      <c r="Q803" t="s">
        <v>168</v>
      </c>
      <c r="R803" t="s">
        <v>168</v>
      </c>
      <c r="S803">
        <v>3.5332979999999998</v>
      </c>
      <c r="T803">
        <v>0</v>
      </c>
    </row>
    <row r="804" spans="1:20">
      <c r="A804" s="245">
        <v>42773.910534641203</v>
      </c>
      <c r="B804" t="s">
        <v>241</v>
      </c>
      <c r="C804">
        <v>2</v>
      </c>
      <c r="D804" t="s">
        <v>32</v>
      </c>
      <c r="E804" t="s">
        <v>32</v>
      </c>
      <c r="F804" t="s">
        <v>167</v>
      </c>
      <c r="G804" t="s">
        <v>168</v>
      </c>
      <c r="H804" t="s">
        <v>184</v>
      </c>
      <c r="I804" t="s">
        <v>184</v>
      </c>
      <c r="J804" t="s">
        <v>168</v>
      </c>
      <c r="K804" t="s">
        <v>168</v>
      </c>
      <c r="L804" t="s">
        <v>168</v>
      </c>
      <c r="M804" t="s">
        <v>168</v>
      </c>
      <c r="N804" t="s">
        <v>168</v>
      </c>
      <c r="O804" t="s">
        <v>168</v>
      </c>
      <c r="P804" t="s">
        <v>168</v>
      </c>
      <c r="Q804" t="s">
        <v>168</v>
      </c>
      <c r="R804" t="s">
        <v>168</v>
      </c>
      <c r="S804">
        <v>37.599960000000003</v>
      </c>
      <c r="T804">
        <v>0</v>
      </c>
    </row>
    <row r="805" spans="1:20">
      <c r="A805" s="245">
        <v>42773.910534641203</v>
      </c>
      <c r="B805" t="s">
        <v>241</v>
      </c>
      <c r="C805">
        <v>2</v>
      </c>
      <c r="D805" t="s">
        <v>32</v>
      </c>
      <c r="E805" t="s">
        <v>32</v>
      </c>
      <c r="F805" t="s">
        <v>167</v>
      </c>
      <c r="G805" t="s">
        <v>168</v>
      </c>
      <c r="H805" t="s">
        <v>184</v>
      </c>
      <c r="I805" t="s">
        <v>184</v>
      </c>
      <c r="J805" t="s">
        <v>168</v>
      </c>
      <c r="K805" t="s">
        <v>168</v>
      </c>
      <c r="L805" t="s">
        <v>168</v>
      </c>
      <c r="M805" t="s">
        <v>168</v>
      </c>
      <c r="N805" t="s">
        <v>168</v>
      </c>
      <c r="O805" t="s">
        <v>168</v>
      </c>
      <c r="P805" t="s">
        <v>170</v>
      </c>
      <c r="Q805" t="s">
        <v>168</v>
      </c>
      <c r="R805" t="s">
        <v>168</v>
      </c>
      <c r="S805">
        <v>301.01966700000003</v>
      </c>
      <c r="T805">
        <v>0</v>
      </c>
    </row>
    <row r="806" spans="1:20">
      <c r="A806" s="245">
        <v>42773.910534641203</v>
      </c>
      <c r="B806" t="s">
        <v>241</v>
      </c>
      <c r="C806">
        <v>2</v>
      </c>
      <c r="D806" t="s">
        <v>32</v>
      </c>
      <c r="E806" t="s">
        <v>32</v>
      </c>
      <c r="F806" t="s">
        <v>167</v>
      </c>
      <c r="G806" t="s">
        <v>168</v>
      </c>
      <c r="H806" t="s">
        <v>184</v>
      </c>
      <c r="I806" t="s">
        <v>184</v>
      </c>
      <c r="J806" t="s">
        <v>168</v>
      </c>
      <c r="K806" t="s">
        <v>168</v>
      </c>
      <c r="L806" t="s">
        <v>170</v>
      </c>
      <c r="M806" t="s">
        <v>168</v>
      </c>
      <c r="N806" t="s">
        <v>168</v>
      </c>
      <c r="O806" t="s">
        <v>168</v>
      </c>
      <c r="P806" t="s">
        <v>170</v>
      </c>
      <c r="Q806" t="s">
        <v>168</v>
      </c>
      <c r="R806" t="s">
        <v>168</v>
      </c>
      <c r="S806">
        <v>72.666601000000199</v>
      </c>
      <c r="T806">
        <v>0</v>
      </c>
    </row>
    <row r="807" spans="1:20">
      <c r="A807" s="245">
        <v>42773.910534641203</v>
      </c>
      <c r="B807" t="s">
        <v>241</v>
      </c>
      <c r="C807">
        <v>2</v>
      </c>
      <c r="D807" t="s">
        <v>32</v>
      </c>
      <c r="E807" t="s">
        <v>32</v>
      </c>
      <c r="F807" t="s">
        <v>171</v>
      </c>
      <c r="G807" t="s">
        <v>168</v>
      </c>
      <c r="H807" t="s">
        <v>184</v>
      </c>
      <c r="I807" t="s">
        <v>184</v>
      </c>
      <c r="J807" t="s">
        <v>168</v>
      </c>
      <c r="K807" t="s">
        <v>168</v>
      </c>
      <c r="L807" t="s">
        <v>168</v>
      </c>
      <c r="M807" t="s">
        <v>168</v>
      </c>
      <c r="N807" t="s">
        <v>168</v>
      </c>
      <c r="O807" t="s">
        <v>168</v>
      </c>
      <c r="P807" t="s">
        <v>168</v>
      </c>
      <c r="Q807" t="s">
        <v>168</v>
      </c>
      <c r="R807" t="s">
        <v>168</v>
      </c>
      <c r="S807">
        <v>1000.55881400005</v>
      </c>
      <c r="T807">
        <v>0</v>
      </c>
    </row>
    <row r="808" spans="1:20">
      <c r="A808" s="245">
        <v>42773.910534641203</v>
      </c>
      <c r="B808" t="s">
        <v>241</v>
      </c>
      <c r="C808">
        <v>2</v>
      </c>
      <c r="D808" t="s">
        <v>32</v>
      </c>
      <c r="E808" t="s">
        <v>32</v>
      </c>
      <c r="F808" t="s">
        <v>171</v>
      </c>
      <c r="G808" t="s">
        <v>168</v>
      </c>
      <c r="H808" t="s">
        <v>184</v>
      </c>
      <c r="I808" t="s">
        <v>184</v>
      </c>
      <c r="J808" t="s">
        <v>168</v>
      </c>
      <c r="K808" t="s">
        <v>168</v>
      </c>
      <c r="L808" t="s">
        <v>168</v>
      </c>
      <c r="M808" t="s">
        <v>168</v>
      </c>
      <c r="N808" t="s">
        <v>168</v>
      </c>
      <c r="O808" t="s">
        <v>168</v>
      </c>
      <c r="P808" t="s">
        <v>168</v>
      </c>
      <c r="Q808" t="s">
        <v>168</v>
      </c>
      <c r="R808" t="s">
        <v>170</v>
      </c>
      <c r="S808">
        <v>45.726616</v>
      </c>
      <c r="T808">
        <v>0</v>
      </c>
    </row>
    <row r="809" spans="1:20">
      <c r="A809" s="245">
        <v>42773.910534641203</v>
      </c>
      <c r="B809" t="s">
        <v>241</v>
      </c>
      <c r="C809">
        <v>2</v>
      </c>
      <c r="D809" t="s">
        <v>32</v>
      </c>
      <c r="E809" t="s">
        <v>32</v>
      </c>
      <c r="F809" t="s">
        <v>171</v>
      </c>
      <c r="G809" t="s">
        <v>168</v>
      </c>
      <c r="H809" t="s">
        <v>184</v>
      </c>
      <c r="I809" t="s">
        <v>184</v>
      </c>
      <c r="J809" t="s">
        <v>168</v>
      </c>
      <c r="K809" t="s">
        <v>168</v>
      </c>
      <c r="L809" t="s">
        <v>168</v>
      </c>
      <c r="M809" t="s">
        <v>168</v>
      </c>
      <c r="N809" t="s">
        <v>168</v>
      </c>
      <c r="O809" t="s">
        <v>168</v>
      </c>
      <c r="P809" t="s">
        <v>168</v>
      </c>
      <c r="Q809" t="s">
        <v>170</v>
      </c>
      <c r="R809" t="s">
        <v>168</v>
      </c>
      <c r="S809">
        <v>9.1333210000000005</v>
      </c>
      <c r="T809">
        <v>0</v>
      </c>
    </row>
    <row r="810" spans="1:20">
      <c r="A810" s="245">
        <v>42773.910534641203</v>
      </c>
      <c r="B810" t="s">
        <v>241</v>
      </c>
      <c r="C810">
        <v>2</v>
      </c>
      <c r="D810" t="s">
        <v>32</v>
      </c>
      <c r="E810" t="s">
        <v>32</v>
      </c>
      <c r="F810" t="s">
        <v>171</v>
      </c>
      <c r="G810" t="s">
        <v>168</v>
      </c>
      <c r="H810" t="s">
        <v>184</v>
      </c>
      <c r="I810" t="s">
        <v>184</v>
      </c>
      <c r="J810" t="s">
        <v>168</v>
      </c>
      <c r="K810" t="s">
        <v>168</v>
      </c>
      <c r="L810" t="s">
        <v>168</v>
      </c>
      <c r="M810" t="s">
        <v>168</v>
      </c>
      <c r="N810" t="s">
        <v>170</v>
      </c>
      <c r="O810" t="s">
        <v>168</v>
      </c>
      <c r="P810" t="s">
        <v>168</v>
      </c>
      <c r="Q810" t="s">
        <v>168</v>
      </c>
      <c r="R810" t="s">
        <v>168</v>
      </c>
      <c r="S810">
        <v>6.399991</v>
      </c>
      <c r="T810">
        <v>0</v>
      </c>
    </row>
    <row r="811" spans="1:20">
      <c r="A811" s="245">
        <v>42773.910534641203</v>
      </c>
      <c r="B811" t="s">
        <v>241</v>
      </c>
      <c r="C811">
        <v>2</v>
      </c>
      <c r="D811" t="s">
        <v>32</v>
      </c>
      <c r="E811" t="s">
        <v>32</v>
      </c>
      <c r="F811" t="s">
        <v>171</v>
      </c>
      <c r="G811" t="s">
        <v>168</v>
      </c>
      <c r="H811" t="s">
        <v>184</v>
      </c>
      <c r="I811" t="s">
        <v>184</v>
      </c>
      <c r="J811" t="s">
        <v>168</v>
      </c>
      <c r="K811" t="s">
        <v>168</v>
      </c>
      <c r="L811" t="s">
        <v>168</v>
      </c>
      <c r="M811" t="s">
        <v>170</v>
      </c>
      <c r="N811" t="s">
        <v>168</v>
      </c>
      <c r="O811" t="s">
        <v>168</v>
      </c>
      <c r="P811" t="s">
        <v>168</v>
      </c>
      <c r="Q811" t="s">
        <v>168</v>
      </c>
      <c r="R811" t="s">
        <v>168</v>
      </c>
      <c r="S811">
        <v>14.619987999999999</v>
      </c>
      <c r="T811">
        <v>0</v>
      </c>
    </row>
    <row r="812" spans="1:20">
      <c r="A812" s="245">
        <v>42773.910534641203</v>
      </c>
      <c r="B812" t="s">
        <v>241</v>
      </c>
      <c r="C812">
        <v>2</v>
      </c>
      <c r="D812" t="s">
        <v>32</v>
      </c>
      <c r="E812" t="s">
        <v>32</v>
      </c>
      <c r="F812" t="s">
        <v>171</v>
      </c>
      <c r="G812" t="s">
        <v>168</v>
      </c>
      <c r="H812" t="s">
        <v>184</v>
      </c>
      <c r="I812" t="s">
        <v>184</v>
      </c>
      <c r="J812" t="s">
        <v>168</v>
      </c>
      <c r="K812" t="s">
        <v>168</v>
      </c>
      <c r="L812" t="s">
        <v>168</v>
      </c>
      <c r="M812" t="s">
        <v>170</v>
      </c>
      <c r="N812" t="s">
        <v>168</v>
      </c>
      <c r="O812" t="s">
        <v>168</v>
      </c>
      <c r="P812" t="s">
        <v>168</v>
      </c>
      <c r="Q812" t="s">
        <v>168</v>
      </c>
      <c r="R812" t="s">
        <v>170</v>
      </c>
      <c r="S812">
        <v>11.713322</v>
      </c>
      <c r="T812">
        <v>0</v>
      </c>
    </row>
    <row r="813" spans="1:20">
      <c r="A813" s="245">
        <v>42773.910534641203</v>
      </c>
      <c r="B813" t="s">
        <v>241</v>
      </c>
      <c r="C813">
        <v>2</v>
      </c>
      <c r="D813" t="s">
        <v>32</v>
      </c>
      <c r="E813" t="s">
        <v>32</v>
      </c>
      <c r="F813" t="s">
        <v>171</v>
      </c>
      <c r="G813" t="s">
        <v>168</v>
      </c>
      <c r="H813" t="s">
        <v>184</v>
      </c>
      <c r="I813" t="s">
        <v>184</v>
      </c>
      <c r="J813" t="s">
        <v>168</v>
      </c>
      <c r="K813" t="s">
        <v>168</v>
      </c>
      <c r="L813" t="s">
        <v>168</v>
      </c>
      <c r="M813" t="s">
        <v>170</v>
      </c>
      <c r="N813" t="s">
        <v>168</v>
      </c>
      <c r="O813" t="s">
        <v>168</v>
      </c>
      <c r="P813" t="s">
        <v>168</v>
      </c>
      <c r="Q813" t="s">
        <v>170</v>
      </c>
      <c r="R813" t="s">
        <v>168</v>
      </c>
      <c r="S813">
        <v>1.166666</v>
      </c>
      <c r="T813">
        <v>0</v>
      </c>
    </row>
    <row r="814" spans="1:20">
      <c r="A814" s="245">
        <v>42773.910534641203</v>
      </c>
      <c r="B814" t="s">
        <v>241</v>
      </c>
      <c r="C814">
        <v>2</v>
      </c>
      <c r="D814" t="s">
        <v>32</v>
      </c>
      <c r="E814" t="s">
        <v>32</v>
      </c>
      <c r="F814" t="s">
        <v>171</v>
      </c>
      <c r="G814" t="s">
        <v>168</v>
      </c>
      <c r="H814" t="s">
        <v>184</v>
      </c>
      <c r="I814" t="s">
        <v>184</v>
      </c>
      <c r="J814" t="s">
        <v>168</v>
      </c>
      <c r="K814" t="s">
        <v>168</v>
      </c>
      <c r="L814" t="s">
        <v>170</v>
      </c>
      <c r="M814" t="s">
        <v>168</v>
      </c>
      <c r="N814" t="s">
        <v>168</v>
      </c>
      <c r="O814" t="s">
        <v>168</v>
      </c>
      <c r="P814" t="s">
        <v>168</v>
      </c>
      <c r="Q814" t="s">
        <v>168</v>
      </c>
      <c r="R814" t="s">
        <v>168</v>
      </c>
      <c r="S814">
        <v>300.693064999998</v>
      </c>
      <c r="T814">
        <v>0</v>
      </c>
    </row>
    <row r="815" spans="1:20">
      <c r="A815" s="245">
        <v>42773.910534641203</v>
      </c>
      <c r="B815" t="s">
        <v>241</v>
      </c>
      <c r="C815">
        <v>2</v>
      </c>
      <c r="D815" t="s">
        <v>32</v>
      </c>
      <c r="E815" t="s">
        <v>32</v>
      </c>
      <c r="F815" t="s">
        <v>171</v>
      </c>
      <c r="G815" t="s">
        <v>168</v>
      </c>
      <c r="H815" t="s">
        <v>184</v>
      </c>
      <c r="I815" t="s">
        <v>184</v>
      </c>
      <c r="J815" t="s">
        <v>168</v>
      </c>
      <c r="K815" t="s">
        <v>168</v>
      </c>
      <c r="L815" t="s">
        <v>170</v>
      </c>
      <c r="M815" t="s">
        <v>168</v>
      </c>
      <c r="N815" t="s">
        <v>168</v>
      </c>
      <c r="O815" t="s">
        <v>168</v>
      </c>
      <c r="P815" t="s">
        <v>168</v>
      </c>
      <c r="Q815" t="s">
        <v>168</v>
      </c>
      <c r="R815" t="s">
        <v>170</v>
      </c>
      <c r="S815">
        <v>24.486646</v>
      </c>
      <c r="T815">
        <v>0</v>
      </c>
    </row>
    <row r="816" spans="1:20">
      <c r="A816" s="245">
        <v>42773.910534641203</v>
      </c>
      <c r="B816" t="s">
        <v>241</v>
      </c>
      <c r="C816">
        <v>2</v>
      </c>
      <c r="D816" t="s">
        <v>32</v>
      </c>
      <c r="E816" t="s">
        <v>32</v>
      </c>
      <c r="F816" t="s">
        <v>171</v>
      </c>
      <c r="G816" t="s">
        <v>168</v>
      </c>
      <c r="H816" t="s">
        <v>184</v>
      </c>
      <c r="I816" t="s">
        <v>184</v>
      </c>
      <c r="J816" t="s">
        <v>168</v>
      </c>
      <c r="K816" t="s">
        <v>168</v>
      </c>
      <c r="L816" t="s">
        <v>170</v>
      </c>
      <c r="M816" t="s">
        <v>168</v>
      </c>
      <c r="N816" t="s">
        <v>168</v>
      </c>
      <c r="O816" t="s">
        <v>168</v>
      </c>
      <c r="P816" t="s">
        <v>168</v>
      </c>
      <c r="Q816" t="s">
        <v>170</v>
      </c>
      <c r="R816" t="s">
        <v>168</v>
      </c>
      <c r="S816">
        <v>1.7333320000000001</v>
      </c>
      <c r="T816">
        <v>0</v>
      </c>
    </row>
    <row r="817" spans="1:20">
      <c r="A817" s="245">
        <v>42773.910534641203</v>
      </c>
      <c r="B817" t="s">
        <v>241</v>
      </c>
      <c r="C817">
        <v>2</v>
      </c>
      <c r="D817" t="s">
        <v>32</v>
      </c>
      <c r="E817" t="s">
        <v>32</v>
      </c>
      <c r="F817" t="s">
        <v>171</v>
      </c>
      <c r="G817" t="s">
        <v>168</v>
      </c>
      <c r="H817" t="s">
        <v>184</v>
      </c>
      <c r="I817" t="s">
        <v>184</v>
      </c>
      <c r="J817" t="s">
        <v>168</v>
      </c>
      <c r="K817" t="s">
        <v>168</v>
      </c>
      <c r="L817" t="s">
        <v>170</v>
      </c>
      <c r="M817" t="s">
        <v>168</v>
      </c>
      <c r="N817" t="s">
        <v>170</v>
      </c>
      <c r="O817" t="s">
        <v>168</v>
      </c>
      <c r="P817" t="s">
        <v>168</v>
      </c>
      <c r="Q817" t="s">
        <v>168</v>
      </c>
      <c r="R817" t="s">
        <v>168</v>
      </c>
      <c r="S817">
        <v>3.5333299999999999</v>
      </c>
      <c r="T817">
        <v>0</v>
      </c>
    </row>
    <row r="818" spans="1:20">
      <c r="A818" s="245">
        <v>42773.910534641203</v>
      </c>
      <c r="B818" t="s">
        <v>241</v>
      </c>
      <c r="C818">
        <v>2</v>
      </c>
      <c r="D818" t="s">
        <v>32</v>
      </c>
      <c r="E818" t="s">
        <v>32</v>
      </c>
      <c r="F818" t="s">
        <v>171</v>
      </c>
      <c r="G818" t="s">
        <v>168</v>
      </c>
      <c r="H818" t="s">
        <v>184</v>
      </c>
      <c r="I818" t="s">
        <v>184</v>
      </c>
      <c r="J818" t="s">
        <v>168</v>
      </c>
      <c r="K818" t="s">
        <v>168</v>
      </c>
      <c r="L818" t="s">
        <v>170</v>
      </c>
      <c r="M818" t="s">
        <v>170</v>
      </c>
      <c r="N818" t="s">
        <v>168</v>
      </c>
      <c r="O818" t="s">
        <v>168</v>
      </c>
      <c r="P818" t="s">
        <v>168</v>
      </c>
      <c r="Q818" t="s">
        <v>168</v>
      </c>
      <c r="R818" t="s">
        <v>168</v>
      </c>
      <c r="S818">
        <v>24.779972999999998</v>
      </c>
      <c r="T818">
        <v>0</v>
      </c>
    </row>
    <row r="819" spans="1:20">
      <c r="A819" s="245">
        <v>42773.910534641203</v>
      </c>
      <c r="B819" t="s">
        <v>241</v>
      </c>
      <c r="C819">
        <v>2</v>
      </c>
      <c r="D819" t="s">
        <v>32</v>
      </c>
      <c r="E819" t="s">
        <v>32</v>
      </c>
      <c r="F819" t="s">
        <v>171</v>
      </c>
      <c r="G819" t="s">
        <v>168</v>
      </c>
      <c r="H819" t="s">
        <v>184</v>
      </c>
      <c r="I819" t="s">
        <v>184</v>
      </c>
      <c r="J819" t="s">
        <v>168</v>
      </c>
      <c r="K819" t="s">
        <v>168</v>
      </c>
      <c r="L819" t="s">
        <v>170</v>
      </c>
      <c r="M819" t="s">
        <v>170</v>
      </c>
      <c r="N819" t="s">
        <v>168</v>
      </c>
      <c r="O819" t="s">
        <v>168</v>
      </c>
      <c r="P819" t="s">
        <v>168</v>
      </c>
      <c r="Q819" t="s">
        <v>168</v>
      </c>
      <c r="R819" t="s">
        <v>170</v>
      </c>
      <c r="S819">
        <v>7.046659</v>
      </c>
      <c r="T819">
        <v>0</v>
      </c>
    </row>
    <row r="820" spans="1:20">
      <c r="A820" s="245">
        <v>42773.910534641203</v>
      </c>
      <c r="B820" t="s">
        <v>241</v>
      </c>
      <c r="C820">
        <v>2</v>
      </c>
      <c r="D820" t="s">
        <v>32</v>
      </c>
      <c r="E820" t="s">
        <v>32</v>
      </c>
      <c r="F820" t="s">
        <v>171</v>
      </c>
      <c r="G820" t="s">
        <v>168</v>
      </c>
      <c r="H820" t="s">
        <v>184</v>
      </c>
      <c r="I820" t="s">
        <v>184</v>
      </c>
      <c r="J820" t="s">
        <v>168</v>
      </c>
      <c r="K820" t="s">
        <v>168</v>
      </c>
      <c r="L820" t="s">
        <v>170</v>
      </c>
      <c r="M820" t="s">
        <v>170</v>
      </c>
      <c r="N820" t="s">
        <v>168</v>
      </c>
      <c r="O820" t="s">
        <v>168</v>
      </c>
      <c r="P820" t="s">
        <v>168</v>
      </c>
      <c r="Q820" t="s">
        <v>170</v>
      </c>
      <c r="R820" t="s">
        <v>168</v>
      </c>
      <c r="S820">
        <v>1.173332</v>
      </c>
      <c r="T820">
        <v>0</v>
      </c>
    </row>
    <row r="821" spans="1:20">
      <c r="A821" s="245">
        <v>42773.910534641203</v>
      </c>
      <c r="B821" t="s">
        <v>241</v>
      </c>
      <c r="C821">
        <v>2</v>
      </c>
      <c r="D821" t="s">
        <v>32</v>
      </c>
      <c r="E821" t="s">
        <v>32</v>
      </c>
      <c r="F821" t="s">
        <v>171</v>
      </c>
      <c r="G821" t="s">
        <v>168</v>
      </c>
      <c r="H821" t="s">
        <v>184</v>
      </c>
      <c r="I821" t="s">
        <v>184</v>
      </c>
      <c r="J821" t="s">
        <v>170</v>
      </c>
      <c r="K821" t="s">
        <v>168</v>
      </c>
      <c r="L821" t="s">
        <v>168</v>
      </c>
      <c r="M821" t="s">
        <v>168</v>
      </c>
      <c r="N821" t="s">
        <v>168</v>
      </c>
      <c r="O821" t="s">
        <v>168</v>
      </c>
      <c r="P821" t="s">
        <v>168</v>
      </c>
      <c r="Q821" t="s">
        <v>168</v>
      </c>
      <c r="R821" t="s">
        <v>168</v>
      </c>
      <c r="S821">
        <v>152.49312800000001</v>
      </c>
      <c r="T821">
        <v>0</v>
      </c>
    </row>
    <row r="822" spans="1:20">
      <c r="A822" s="245">
        <v>42773.910534641203</v>
      </c>
      <c r="B822" t="s">
        <v>241</v>
      </c>
      <c r="C822">
        <v>2</v>
      </c>
      <c r="D822" t="s">
        <v>32</v>
      </c>
      <c r="E822" t="s">
        <v>32</v>
      </c>
      <c r="F822" t="s">
        <v>171</v>
      </c>
      <c r="G822" t="s">
        <v>168</v>
      </c>
      <c r="H822" t="s">
        <v>184</v>
      </c>
      <c r="I822" t="s">
        <v>184</v>
      </c>
      <c r="J822" t="s">
        <v>170</v>
      </c>
      <c r="K822" t="s">
        <v>168</v>
      </c>
      <c r="L822" t="s">
        <v>168</v>
      </c>
      <c r="M822" t="s">
        <v>168</v>
      </c>
      <c r="N822" t="s">
        <v>168</v>
      </c>
      <c r="O822" t="s">
        <v>168</v>
      </c>
      <c r="P822" t="s">
        <v>168</v>
      </c>
      <c r="Q822" t="s">
        <v>168</v>
      </c>
      <c r="R822" t="s">
        <v>170</v>
      </c>
      <c r="S822">
        <v>0.48666599999999999</v>
      </c>
      <c r="T822">
        <v>0</v>
      </c>
    </row>
    <row r="823" spans="1:20">
      <c r="A823" s="245">
        <v>42773.910534641203</v>
      </c>
      <c r="B823" t="s">
        <v>241</v>
      </c>
      <c r="C823">
        <v>2</v>
      </c>
      <c r="D823" t="s">
        <v>32</v>
      </c>
      <c r="E823" t="s">
        <v>32</v>
      </c>
      <c r="F823" t="s">
        <v>171</v>
      </c>
      <c r="G823" t="s">
        <v>168</v>
      </c>
      <c r="H823" t="s">
        <v>184</v>
      </c>
      <c r="I823" t="s">
        <v>184</v>
      </c>
      <c r="J823" t="s">
        <v>170</v>
      </c>
      <c r="K823" t="s">
        <v>168</v>
      </c>
      <c r="L823" t="s">
        <v>168</v>
      </c>
      <c r="M823" t="s">
        <v>168</v>
      </c>
      <c r="N823" t="s">
        <v>168</v>
      </c>
      <c r="O823" t="s">
        <v>168</v>
      </c>
      <c r="P823" t="s">
        <v>168</v>
      </c>
      <c r="Q823" t="s">
        <v>170</v>
      </c>
      <c r="R823" t="s">
        <v>168</v>
      </c>
      <c r="S823">
        <v>7.2733220000000003</v>
      </c>
      <c r="T823">
        <v>0</v>
      </c>
    </row>
    <row r="824" spans="1:20">
      <c r="A824" s="245">
        <v>42773.910534641203</v>
      </c>
      <c r="B824" t="s">
        <v>241</v>
      </c>
      <c r="C824">
        <v>2</v>
      </c>
      <c r="D824" t="s">
        <v>32</v>
      </c>
      <c r="E824" t="s">
        <v>32</v>
      </c>
      <c r="F824" t="s">
        <v>171</v>
      </c>
      <c r="G824" t="s">
        <v>168</v>
      </c>
      <c r="H824" t="s">
        <v>184</v>
      </c>
      <c r="I824" t="s">
        <v>184</v>
      </c>
      <c r="J824" t="s">
        <v>170</v>
      </c>
      <c r="K824" t="s">
        <v>168</v>
      </c>
      <c r="L824" t="s">
        <v>170</v>
      </c>
      <c r="M824" t="s">
        <v>168</v>
      </c>
      <c r="N824" t="s">
        <v>168</v>
      </c>
      <c r="O824" t="s">
        <v>168</v>
      </c>
      <c r="P824" t="s">
        <v>168</v>
      </c>
      <c r="Q824" t="s">
        <v>168</v>
      </c>
      <c r="R824" t="s">
        <v>168</v>
      </c>
      <c r="S824">
        <v>24.739940000000001</v>
      </c>
      <c r="T824">
        <v>0</v>
      </c>
    </row>
    <row r="825" spans="1:20">
      <c r="A825" s="245">
        <v>42773.910534641203</v>
      </c>
      <c r="B825" t="s">
        <v>241</v>
      </c>
      <c r="C825">
        <v>2</v>
      </c>
      <c r="D825" t="s">
        <v>32</v>
      </c>
      <c r="E825" t="s">
        <v>32</v>
      </c>
      <c r="F825" t="s">
        <v>171</v>
      </c>
      <c r="G825" t="s">
        <v>168</v>
      </c>
      <c r="H825" t="s">
        <v>184</v>
      </c>
      <c r="I825" t="s">
        <v>184</v>
      </c>
      <c r="J825" t="s">
        <v>170</v>
      </c>
      <c r="K825" t="s">
        <v>168</v>
      </c>
      <c r="L825" t="s">
        <v>170</v>
      </c>
      <c r="M825" t="s">
        <v>168</v>
      </c>
      <c r="N825" t="s">
        <v>168</v>
      </c>
      <c r="O825" t="s">
        <v>168</v>
      </c>
      <c r="P825" t="s">
        <v>168</v>
      </c>
      <c r="Q825" t="s">
        <v>168</v>
      </c>
      <c r="R825" t="s">
        <v>170</v>
      </c>
      <c r="S825">
        <v>0.53333200000000003</v>
      </c>
      <c r="T825">
        <v>0</v>
      </c>
    </row>
    <row r="826" spans="1:20">
      <c r="A826" s="245">
        <v>42773.910534641203</v>
      </c>
      <c r="B826" t="s">
        <v>241</v>
      </c>
      <c r="C826">
        <v>2</v>
      </c>
      <c r="D826" t="s">
        <v>32</v>
      </c>
      <c r="E826" t="s">
        <v>32</v>
      </c>
      <c r="F826" t="s">
        <v>171</v>
      </c>
      <c r="G826" t="s">
        <v>168</v>
      </c>
      <c r="H826" t="s">
        <v>184</v>
      </c>
      <c r="I826" t="s">
        <v>184</v>
      </c>
      <c r="J826" t="s">
        <v>170</v>
      </c>
      <c r="K826" t="s">
        <v>168</v>
      </c>
      <c r="L826" t="s">
        <v>170</v>
      </c>
      <c r="M826" t="s">
        <v>168</v>
      </c>
      <c r="N826" t="s">
        <v>168</v>
      </c>
      <c r="O826" t="s">
        <v>168</v>
      </c>
      <c r="P826" t="s">
        <v>168</v>
      </c>
      <c r="Q826" t="s">
        <v>170</v>
      </c>
      <c r="R826" t="s">
        <v>168</v>
      </c>
      <c r="S826">
        <v>0.51999799999999996</v>
      </c>
      <c r="T826">
        <v>0</v>
      </c>
    </row>
    <row r="827" spans="1:20">
      <c r="A827" s="245">
        <v>42773.910534641203</v>
      </c>
      <c r="B827" t="s">
        <v>241</v>
      </c>
      <c r="C827">
        <v>2</v>
      </c>
      <c r="D827" t="s">
        <v>32</v>
      </c>
      <c r="E827" t="s">
        <v>32</v>
      </c>
      <c r="F827" t="s">
        <v>169</v>
      </c>
      <c r="G827" t="s">
        <v>168</v>
      </c>
      <c r="H827" t="s">
        <v>184</v>
      </c>
      <c r="I827" t="s">
        <v>184</v>
      </c>
      <c r="J827" t="s">
        <v>168</v>
      </c>
      <c r="K827" t="s">
        <v>168</v>
      </c>
      <c r="L827" t="s">
        <v>168</v>
      </c>
      <c r="M827" t="s">
        <v>168</v>
      </c>
      <c r="N827" t="s">
        <v>168</v>
      </c>
      <c r="O827" t="s">
        <v>168</v>
      </c>
      <c r="P827" t="s">
        <v>168</v>
      </c>
      <c r="Q827" t="s">
        <v>168</v>
      </c>
      <c r="R827" t="s">
        <v>168</v>
      </c>
      <c r="S827">
        <v>1.0399929999999999</v>
      </c>
      <c r="T827">
        <v>0</v>
      </c>
    </row>
    <row r="828" spans="1:20">
      <c r="A828" s="245">
        <v>42773.910534641203</v>
      </c>
      <c r="B828" t="s">
        <v>241</v>
      </c>
      <c r="C828">
        <v>2</v>
      </c>
      <c r="D828" t="s">
        <v>31</v>
      </c>
      <c r="E828" t="s">
        <v>31</v>
      </c>
      <c r="F828" t="s">
        <v>167</v>
      </c>
      <c r="G828" t="s">
        <v>168</v>
      </c>
      <c r="H828" t="s">
        <v>184</v>
      </c>
      <c r="I828" t="s">
        <v>184</v>
      </c>
      <c r="J828" t="s">
        <v>168</v>
      </c>
      <c r="K828" t="s">
        <v>168</v>
      </c>
      <c r="L828" t="s">
        <v>168</v>
      </c>
      <c r="M828" t="s">
        <v>168</v>
      </c>
      <c r="N828" t="s">
        <v>168</v>
      </c>
      <c r="O828" t="s">
        <v>168</v>
      </c>
      <c r="P828" t="s">
        <v>168</v>
      </c>
      <c r="Q828" t="s">
        <v>168</v>
      </c>
      <c r="R828" t="s">
        <v>168</v>
      </c>
      <c r="S828">
        <v>140.99985899999999</v>
      </c>
      <c r="T828">
        <v>0</v>
      </c>
    </row>
    <row r="829" spans="1:20">
      <c r="A829" s="245">
        <v>42773.910534641203</v>
      </c>
      <c r="B829" t="s">
        <v>241</v>
      </c>
      <c r="C829">
        <v>2</v>
      </c>
      <c r="D829" t="s">
        <v>31</v>
      </c>
      <c r="E829" t="s">
        <v>31</v>
      </c>
      <c r="F829" t="s">
        <v>167</v>
      </c>
      <c r="G829" t="s">
        <v>168</v>
      </c>
      <c r="H829" t="s">
        <v>184</v>
      </c>
      <c r="I829" t="s">
        <v>184</v>
      </c>
      <c r="J829" t="s">
        <v>168</v>
      </c>
      <c r="K829" t="s">
        <v>168</v>
      </c>
      <c r="L829" t="s">
        <v>168</v>
      </c>
      <c r="M829" t="s">
        <v>168</v>
      </c>
      <c r="N829" t="s">
        <v>168</v>
      </c>
      <c r="O829" t="s">
        <v>168</v>
      </c>
      <c r="P829" t="s">
        <v>170</v>
      </c>
      <c r="Q829" t="s">
        <v>168</v>
      </c>
      <c r="R829" t="s">
        <v>168</v>
      </c>
      <c r="S829">
        <v>428.53291799999403</v>
      </c>
      <c r="T829">
        <v>0</v>
      </c>
    </row>
    <row r="830" spans="1:20">
      <c r="A830" s="245">
        <v>42773.910534641203</v>
      </c>
      <c r="B830" t="s">
        <v>241</v>
      </c>
      <c r="C830">
        <v>2</v>
      </c>
      <c r="D830" t="s">
        <v>31</v>
      </c>
      <c r="E830" t="s">
        <v>31</v>
      </c>
      <c r="F830" t="s">
        <v>167</v>
      </c>
      <c r="G830" t="s">
        <v>168</v>
      </c>
      <c r="H830" t="s">
        <v>184</v>
      </c>
      <c r="I830" t="s">
        <v>184</v>
      </c>
      <c r="J830" t="s">
        <v>168</v>
      </c>
      <c r="K830" t="s">
        <v>168</v>
      </c>
      <c r="L830" t="s">
        <v>168</v>
      </c>
      <c r="M830" t="s">
        <v>168</v>
      </c>
      <c r="N830" t="s">
        <v>170</v>
      </c>
      <c r="O830" t="s">
        <v>168</v>
      </c>
      <c r="P830" t="s">
        <v>168</v>
      </c>
      <c r="Q830" t="s">
        <v>168</v>
      </c>
      <c r="R830" t="s">
        <v>168</v>
      </c>
      <c r="S830">
        <v>196.66647000000199</v>
      </c>
      <c r="T830">
        <v>0</v>
      </c>
    </row>
    <row r="831" spans="1:20">
      <c r="A831" s="245">
        <v>42773.910534641203</v>
      </c>
      <c r="B831" t="s">
        <v>241</v>
      </c>
      <c r="C831">
        <v>2</v>
      </c>
      <c r="D831" t="s">
        <v>31</v>
      </c>
      <c r="E831" t="s">
        <v>31</v>
      </c>
      <c r="F831" t="s">
        <v>167</v>
      </c>
      <c r="G831" t="s">
        <v>168</v>
      </c>
      <c r="H831" t="s">
        <v>184</v>
      </c>
      <c r="I831" t="s">
        <v>184</v>
      </c>
      <c r="J831" t="s">
        <v>168</v>
      </c>
      <c r="K831" t="s">
        <v>168</v>
      </c>
      <c r="L831" t="s">
        <v>168</v>
      </c>
      <c r="M831" t="s">
        <v>168</v>
      </c>
      <c r="N831" t="s">
        <v>170</v>
      </c>
      <c r="O831" t="s">
        <v>168</v>
      </c>
      <c r="P831" t="s">
        <v>170</v>
      </c>
      <c r="Q831" t="s">
        <v>168</v>
      </c>
      <c r="R831" t="s">
        <v>168</v>
      </c>
      <c r="S831">
        <v>1.6666650000000001</v>
      </c>
      <c r="T831">
        <v>0</v>
      </c>
    </row>
    <row r="832" spans="1:20">
      <c r="A832" s="245">
        <v>42773.910534641203</v>
      </c>
      <c r="B832" t="s">
        <v>241</v>
      </c>
      <c r="C832">
        <v>2</v>
      </c>
      <c r="D832" t="s">
        <v>31</v>
      </c>
      <c r="E832" t="s">
        <v>31</v>
      </c>
      <c r="F832" t="s">
        <v>167</v>
      </c>
      <c r="G832" t="s">
        <v>168</v>
      </c>
      <c r="H832" t="s">
        <v>184</v>
      </c>
      <c r="I832" t="s">
        <v>184</v>
      </c>
      <c r="J832" t="s">
        <v>168</v>
      </c>
      <c r="K832" t="s">
        <v>168</v>
      </c>
      <c r="L832" t="s">
        <v>168</v>
      </c>
      <c r="M832" t="s">
        <v>168</v>
      </c>
      <c r="N832" t="s">
        <v>170</v>
      </c>
      <c r="O832" t="s">
        <v>170</v>
      </c>
      <c r="P832" t="s">
        <v>168</v>
      </c>
      <c r="Q832" t="s">
        <v>168</v>
      </c>
      <c r="R832" t="s">
        <v>168</v>
      </c>
      <c r="S832">
        <v>199.39981200000199</v>
      </c>
      <c r="T832">
        <v>0</v>
      </c>
    </row>
    <row r="833" spans="1:20">
      <c r="A833" s="245">
        <v>42773.910534641203</v>
      </c>
      <c r="B833" t="s">
        <v>241</v>
      </c>
      <c r="C833">
        <v>2</v>
      </c>
      <c r="D833" t="s">
        <v>31</v>
      </c>
      <c r="E833" t="s">
        <v>31</v>
      </c>
      <c r="F833" t="s">
        <v>167</v>
      </c>
      <c r="G833" t="s">
        <v>168</v>
      </c>
      <c r="H833" t="s">
        <v>184</v>
      </c>
      <c r="I833" t="s">
        <v>184</v>
      </c>
      <c r="J833" t="s">
        <v>168</v>
      </c>
      <c r="K833" t="s">
        <v>168</v>
      </c>
      <c r="L833" t="s">
        <v>170</v>
      </c>
      <c r="M833" t="s">
        <v>168</v>
      </c>
      <c r="N833" t="s">
        <v>168</v>
      </c>
      <c r="O833" t="s">
        <v>168</v>
      </c>
      <c r="P833" t="s">
        <v>170</v>
      </c>
      <c r="Q833" t="s">
        <v>168</v>
      </c>
      <c r="R833" t="s">
        <v>168</v>
      </c>
      <c r="S833">
        <v>134.466531</v>
      </c>
      <c r="T833">
        <v>0</v>
      </c>
    </row>
    <row r="834" spans="1:20">
      <c r="A834" s="245">
        <v>42773.910534641203</v>
      </c>
      <c r="B834" t="s">
        <v>241</v>
      </c>
      <c r="C834">
        <v>2</v>
      </c>
      <c r="D834" t="s">
        <v>31</v>
      </c>
      <c r="E834" t="s">
        <v>31</v>
      </c>
      <c r="F834" t="s">
        <v>167</v>
      </c>
      <c r="G834" t="s">
        <v>168</v>
      </c>
      <c r="H834" t="s">
        <v>184</v>
      </c>
      <c r="I834" t="s">
        <v>184</v>
      </c>
      <c r="J834" t="s">
        <v>168</v>
      </c>
      <c r="K834" t="s">
        <v>168</v>
      </c>
      <c r="L834" t="s">
        <v>170</v>
      </c>
      <c r="M834" t="s">
        <v>168</v>
      </c>
      <c r="N834" t="s">
        <v>170</v>
      </c>
      <c r="O834" t="s">
        <v>168</v>
      </c>
      <c r="P834" t="s">
        <v>170</v>
      </c>
      <c r="Q834" t="s">
        <v>168</v>
      </c>
      <c r="R834" t="s">
        <v>168</v>
      </c>
      <c r="S834">
        <v>0.33333299999999999</v>
      </c>
      <c r="T834">
        <v>0</v>
      </c>
    </row>
    <row r="835" spans="1:20">
      <c r="A835" s="245">
        <v>42773.910534641203</v>
      </c>
      <c r="B835" t="s">
        <v>241</v>
      </c>
      <c r="C835">
        <v>2</v>
      </c>
      <c r="D835" t="s">
        <v>31</v>
      </c>
      <c r="E835" t="s">
        <v>31</v>
      </c>
      <c r="F835" t="s">
        <v>167</v>
      </c>
      <c r="G835" t="s">
        <v>168</v>
      </c>
      <c r="H835" t="s">
        <v>184</v>
      </c>
      <c r="I835" t="s">
        <v>184</v>
      </c>
      <c r="J835" t="s">
        <v>168</v>
      </c>
      <c r="K835" t="s">
        <v>168</v>
      </c>
      <c r="L835" t="s">
        <v>170</v>
      </c>
      <c r="M835" t="s">
        <v>168</v>
      </c>
      <c r="N835" t="s">
        <v>170</v>
      </c>
      <c r="O835" t="s">
        <v>170</v>
      </c>
      <c r="P835" t="s">
        <v>168</v>
      </c>
      <c r="Q835" t="s">
        <v>168</v>
      </c>
      <c r="R835" t="s">
        <v>168</v>
      </c>
      <c r="S835">
        <v>44.399955000000098</v>
      </c>
      <c r="T835">
        <v>0</v>
      </c>
    </row>
    <row r="836" spans="1:20">
      <c r="A836" s="245">
        <v>42773.910534641203</v>
      </c>
      <c r="B836" t="s">
        <v>241</v>
      </c>
      <c r="C836">
        <v>2</v>
      </c>
      <c r="D836" t="s">
        <v>31</v>
      </c>
      <c r="E836" t="s">
        <v>31</v>
      </c>
      <c r="F836" t="s">
        <v>171</v>
      </c>
      <c r="G836" t="s">
        <v>168</v>
      </c>
      <c r="H836" t="s">
        <v>184</v>
      </c>
      <c r="I836" t="s">
        <v>184</v>
      </c>
      <c r="J836" t="s">
        <v>168</v>
      </c>
      <c r="K836" t="s">
        <v>168</v>
      </c>
      <c r="L836" t="s">
        <v>168</v>
      </c>
      <c r="M836" t="s">
        <v>168</v>
      </c>
      <c r="N836" t="s">
        <v>168</v>
      </c>
      <c r="O836" t="s">
        <v>168</v>
      </c>
      <c r="P836" t="s">
        <v>168</v>
      </c>
      <c r="Q836" t="s">
        <v>168</v>
      </c>
      <c r="R836" t="s">
        <v>168</v>
      </c>
      <c r="S836">
        <v>1218.0655100000699</v>
      </c>
      <c r="T836">
        <v>0</v>
      </c>
    </row>
    <row r="837" spans="1:20">
      <c r="A837" s="245">
        <v>42773.910534641203</v>
      </c>
      <c r="B837" t="s">
        <v>241</v>
      </c>
      <c r="C837">
        <v>2</v>
      </c>
      <c r="D837" t="s">
        <v>31</v>
      </c>
      <c r="E837" t="s">
        <v>31</v>
      </c>
      <c r="F837" t="s">
        <v>171</v>
      </c>
      <c r="G837" t="s">
        <v>168</v>
      </c>
      <c r="H837" t="s">
        <v>184</v>
      </c>
      <c r="I837" t="s">
        <v>184</v>
      </c>
      <c r="J837" t="s">
        <v>168</v>
      </c>
      <c r="K837" t="s">
        <v>168</v>
      </c>
      <c r="L837" t="s">
        <v>168</v>
      </c>
      <c r="M837" t="s">
        <v>168</v>
      </c>
      <c r="N837" t="s">
        <v>168</v>
      </c>
      <c r="O837" t="s">
        <v>168</v>
      </c>
      <c r="P837" t="s">
        <v>168</v>
      </c>
      <c r="Q837" t="s">
        <v>168</v>
      </c>
      <c r="R837" t="s">
        <v>170</v>
      </c>
      <c r="S837">
        <v>24.066637</v>
      </c>
      <c r="T837">
        <v>0</v>
      </c>
    </row>
    <row r="838" spans="1:20">
      <c r="A838" s="245">
        <v>42773.910534641203</v>
      </c>
      <c r="B838" t="s">
        <v>241</v>
      </c>
      <c r="C838">
        <v>2</v>
      </c>
      <c r="D838" t="s">
        <v>31</v>
      </c>
      <c r="E838" t="s">
        <v>31</v>
      </c>
      <c r="F838" t="s">
        <v>171</v>
      </c>
      <c r="G838" t="s">
        <v>168</v>
      </c>
      <c r="H838" t="s">
        <v>184</v>
      </c>
      <c r="I838" t="s">
        <v>184</v>
      </c>
      <c r="J838" t="s">
        <v>168</v>
      </c>
      <c r="K838" t="s">
        <v>168</v>
      </c>
      <c r="L838" t="s">
        <v>168</v>
      </c>
      <c r="M838" t="s">
        <v>168</v>
      </c>
      <c r="N838" t="s">
        <v>168</v>
      </c>
      <c r="O838" t="s">
        <v>168</v>
      </c>
      <c r="P838" t="s">
        <v>168</v>
      </c>
      <c r="Q838" t="s">
        <v>170</v>
      </c>
      <c r="R838" t="s">
        <v>168</v>
      </c>
      <c r="S838">
        <v>0.99999899999999997</v>
      </c>
      <c r="T838">
        <v>0</v>
      </c>
    </row>
    <row r="839" spans="1:20">
      <c r="A839" s="245">
        <v>42773.910534641203</v>
      </c>
      <c r="B839" t="s">
        <v>241</v>
      </c>
      <c r="C839">
        <v>2</v>
      </c>
      <c r="D839" t="s">
        <v>31</v>
      </c>
      <c r="E839" t="s">
        <v>31</v>
      </c>
      <c r="F839" t="s">
        <v>171</v>
      </c>
      <c r="G839" t="s">
        <v>168</v>
      </c>
      <c r="H839" t="s">
        <v>184</v>
      </c>
      <c r="I839" t="s">
        <v>184</v>
      </c>
      <c r="J839" t="s">
        <v>168</v>
      </c>
      <c r="K839" t="s">
        <v>168</v>
      </c>
      <c r="L839" t="s">
        <v>168</v>
      </c>
      <c r="M839" t="s">
        <v>168</v>
      </c>
      <c r="N839" t="s">
        <v>170</v>
      </c>
      <c r="O839" t="s">
        <v>168</v>
      </c>
      <c r="P839" t="s">
        <v>168</v>
      </c>
      <c r="Q839" t="s">
        <v>168</v>
      </c>
      <c r="R839" t="s">
        <v>168</v>
      </c>
      <c r="S839">
        <v>4.0666630000000001</v>
      </c>
      <c r="T839">
        <v>0</v>
      </c>
    </row>
    <row r="840" spans="1:20">
      <c r="A840" s="245">
        <v>42773.910534641203</v>
      </c>
      <c r="B840" t="s">
        <v>241</v>
      </c>
      <c r="C840">
        <v>2</v>
      </c>
      <c r="D840" t="s">
        <v>31</v>
      </c>
      <c r="E840" t="s">
        <v>31</v>
      </c>
      <c r="F840" t="s">
        <v>171</v>
      </c>
      <c r="G840" t="s">
        <v>168</v>
      </c>
      <c r="H840" t="s">
        <v>184</v>
      </c>
      <c r="I840" t="s">
        <v>184</v>
      </c>
      <c r="J840" t="s">
        <v>168</v>
      </c>
      <c r="K840" t="s">
        <v>168</v>
      </c>
      <c r="L840" t="s">
        <v>170</v>
      </c>
      <c r="M840" t="s">
        <v>168</v>
      </c>
      <c r="N840" t="s">
        <v>168</v>
      </c>
      <c r="O840" t="s">
        <v>168</v>
      </c>
      <c r="P840" t="s">
        <v>168</v>
      </c>
      <c r="Q840" t="s">
        <v>168</v>
      </c>
      <c r="R840" t="s">
        <v>168</v>
      </c>
      <c r="S840">
        <v>434.93288899999402</v>
      </c>
      <c r="T840">
        <v>0</v>
      </c>
    </row>
    <row r="841" spans="1:20">
      <c r="A841" s="245">
        <v>42773.910534641203</v>
      </c>
      <c r="B841" t="s">
        <v>241</v>
      </c>
      <c r="C841">
        <v>2</v>
      </c>
      <c r="D841" t="s">
        <v>31</v>
      </c>
      <c r="E841" t="s">
        <v>31</v>
      </c>
      <c r="F841" t="s">
        <v>171</v>
      </c>
      <c r="G841" t="s">
        <v>168</v>
      </c>
      <c r="H841" t="s">
        <v>184</v>
      </c>
      <c r="I841" t="s">
        <v>184</v>
      </c>
      <c r="J841" t="s">
        <v>168</v>
      </c>
      <c r="K841" t="s">
        <v>168</v>
      </c>
      <c r="L841" t="s">
        <v>170</v>
      </c>
      <c r="M841" t="s">
        <v>168</v>
      </c>
      <c r="N841" t="s">
        <v>168</v>
      </c>
      <c r="O841" t="s">
        <v>168</v>
      </c>
      <c r="P841" t="s">
        <v>168</v>
      </c>
      <c r="Q841" t="s">
        <v>168</v>
      </c>
      <c r="R841" t="s">
        <v>170</v>
      </c>
      <c r="S841">
        <v>6.2666589999999998</v>
      </c>
      <c r="T841">
        <v>0</v>
      </c>
    </row>
    <row r="842" spans="1:20">
      <c r="A842" s="245">
        <v>42773.910534641203</v>
      </c>
      <c r="B842" t="s">
        <v>241</v>
      </c>
      <c r="C842">
        <v>2</v>
      </c>
      <c r="D842" t="s">
        <v>31</v>
      </c>
      <c r="E842" t="s">
        <v>31</v>
      </c>
      <c r="F842" t="s">
        <v>171</v>
      </c>
      <c r="G842" t="s">
        <v>168</v>
      </c>
      <c r="H842" t="s">
        <v>184</v>
      </c>
      <c r="I842" t="s">
        <v>184</v>
      </c>
      <c r="J842" t="s">
        <v>168</v>
      </c>
      <c r="K842" t="s">
        <v>168</v>
      </c>
      <c r="L842" t="s">
        <v>170</v>
      </c>
      <c r="M842" t="s">
        <v>168</v>
      </c>
      <c r="N842" t="s">
        <v>170</v>
      </c>
      <c r="O842" t="s">
        <v>168</v>
      </c>
      <c r="P842" t="s">
        <v>168</v>
      </c>
      <c r="Q842" t="s">
        <v>168</v>
      </c>
      <c r="R842" t="s">
        <v>168</v>
      </c>
      <c r="S842">
        <v>0.99999899999999997</v>
      </c>
      <c r="T842">
        <v>0</v>
      </c>
    </row>
    <row r="843" spans="1:20">
      <c r="A843" s="245">
        <v>42773.910534641203</v>
      </c>
      <c r="B843" t="s">
        <v>241</v>
      </c>
      <c r="C843">
        <v>2</v>
      </c>
      <c r="D843" t="s">
        <v>31</v>
      </c>
      <c r="E843" t="s">
        <v>31</v>
      </c>
      <c r="F843" t="s">
        <v>171</v>
      </c>
      <c r="G843" t="s">
        <v>168</v>
      </c>
      <c r="H843" t="s">
        <v>184</v>
      </c>
      <c r="I843" t="s">
        <v>184</v>
      </c>
      <c r="J843" t="s">
        <v>170</v>
      </c>
      <c r="K843" t="s">
        <v>168</v>
      </c>
      <c r="L843" t="s">
        <v>168</v>
      </c>
      <c r="M843" t="s">
        <v>168</v>
      </c>
      <c r="N843" t="s">
        <v>168</v>
      </c>
      <c r="O843" t="s">
        <v>168</v>
      </c>
      <c r="P843" t="s">
        <v>168</v>
      </c>
      <c r="Q843" t="s">
        <v>168</v>
      </c>
      <c r="R843" t="s">
        <v>168</v>
      </c>
      <c r="S843">
        <v>145.066506</v>
      </c>
      <c r="T843">
        <v>0</v>
      </c>
    </row>
    <row r="844" spans="1:20">
      <c r="A844" s="245">
        <v>42773.910534641203</v>
      </c>
      <c r="B844" t="s">
        <v>241</v>
      </c>
      <c r="C844">
        <v>2</v>
      </c>
      <c r="D844" t="s">
        <v>31</v>
      </c>
      <c r="E844" t="s">
        <v>31</v>
      </c>
      <c r="F844" t="s">
        <v>171</v>
      </c>
      <c r="G844" t="s">
        <v>168</v>
      </c>
      <c r="H844" t="s">
        <v>184</v>
      </c>
      <c r="I844" t="s">
        <v>184</v>
      </c>
      <c r="J844" t="s">
        <v>170</v>
      </c>
      <c r="K844" t="s">
        <v>168</v>
      </c>
      <c r="L844" t="s">
        <v>168</v>
      </c>
      <c r="M844" t="s">
        <v>168</v>
      </c>
      <c r="N844" t="s">
        <v>168</v>
      </c>
      <c r="O844" t="s">
        <v>168</v>
      </c>
      <c r="P844" t="s">
        <v>168</v>
      </c>
      <c r="Q844" t="s">
        <v>168</v>
      </c>
      <c r="R844" t="s">
        <v>170</v>
      </c>
      <c r="S844">
        <v>0.66666599999999998</v>
      </c>
      <c r="T844">
        <v>0</v>
      </c>
    </row>
    <row r="845" spans="1:20">
      <c r="A845" s="245">
        <v>42773.910534641203</v>
      </c>
      <c r="B845" t="s">
        <v>241</v>
      </c>
      <c r="C845">
        <v>2</v>
      </c>
      <c r="D845" t="s">
        <v>31</v>
      </c>
      <c r="E845" t="s">
        <v>31</v>
      </c>
      <c r="F845" t="s">
        <v>171</v>
      </c>
      <c r="G845" t="s">
        <v>168</v>
      </c>
      <c r="H845" t="s">
        <v>184</v>
      </c>
      <c r="I845" t="s">
        <v>184</v>
      </c>
      <c r="J845" t="s">
        <v>170</v>
      </c>
      <c r="K845" t="s">
        <v>168</v>
      </c>
      <c r="L845" t="s">
        <v>170</v>
      </c>
      <c r="M845" t="s">
        <v>168</v>
      </c>
      <c r="N845" t="s">
        <v>168</v>
      </c>
      <c r="O845" t="s">
        <v>168</v>
      </c>
      <c r="P845" t="s">
        <v>168</v>
      </c>
      <c r="Q845" t="s">
        <v>168</v>
      </c>
      <c r="R845" t="s">
        <v>168</v>
      </c>
      <c r="S845">
        <v>2.3333309999999998</v>
      </c>
      <c r="T845">
        <v>0</v>
      </c>
    </row>
    <row r="846" spans="1:20">
      <c r="A846" s="245">
        <v>42773.910534641203</v>
      </c>
      <c r="B846" t="s">
        <v>241</v>
      </c>
      <c r="C846">
        <v>2</v>
      </c>
      <c r="D846" t="s">
        <v>31</v>
      </c>
      <c r="E846" t="s">
        <v>31</v>
      </c>
      <c r="F846" t="s">
        <v>171</v>
      </c>
      <c r="G846" t="s">
        <v>168</v>
      </c>
      <c r="H846" t="s">
        <v>184</v>
      </c>
      <c r="I846" t="s">
        <v>184</v>
      </c>
      <c r="J846" t="s">
        <v>170</v>
      </c>
      <c r="K846" t="s">
        <v>168</v>
      </c>
      <c r="L846" t="s">
        <v>170</v>
      </c>
      <c r="M846" t="s">
        <v>168</v>
      </c>
      <c r="N846" t="s">
        <v>168</v>
      </c>
      <c r="O846" t="s">
        <v>168</v>
      </c>
      <c r="P846" t="s">
        <v>168</v>
      </c>
      <c r="Q846" t="s">
        <v>168</v>
      </c>
      <c r="R846" t="s">
        <v>170</v>
      </c>
      <c r="S846">
        <v>0.66666599999999998</v>
      </c>
      <c r="T846">
        <v>0</v>
      </c>
    </row>
    <row r="847" spans="1:20">
      <c r="A847" s="245">
        <v>42773.910534641203</v>
      </c>
      <c r="B847" t="s">
        <v>241</v>
      </c>
      <c r="C847">
        <v>2</v>
      </c>
      <c r="D847" t="s">
        <v>30</v>
      </c>
      <c r="E847" t="s">
        <v>30</v>
      </c>
      <c r="F847" t="s">
        <v>167</v>
      </c>
      <c r="G847" t="s">
        <v>168</v>
      </c>
      <c r="H847" t="s">
        <v>184</v>
      </c>
      <c r="I847" t="s">
        <v>184</v>
      </c>
      <c r="J847" t="s">
        <v>168</v>
      </c>
      <c r="K847" t="s">
        <v>168</v>
      </c>
      <c r="L847" t="s">
        <v>168</v>
      </c>
      <c r="M847" t="s">
        <v>168</v>
      </c>
      <c r="N847" t="s">
        <v>168</v>
      </c>
      <c r="O847" t="s">
        <v>168</v>
      </c>
      <c r="P847" t="s">
        <v>168</v>
      </c>
      <c r="Q847" t="s">
        <v>168</v>
      </c>
      <c r="R847" t="s">
        <v>168</v>
      </c>
      <c r="S847">
        <v>30.133279000000002</v>
      </c>
      <c r="T847">
        <v>0</v>
      </c>
    </row>
    <row r="848" spans="1:20">
      <c r="A848" s="245">
        <v>42773.910534641203</v>
      </c>
      <c r="B848" t="s">
        <v>241</v>
      </c>
      <c r="C848">
        <v>2</v>
      </c>
      <c r="D848" t="s">
        <v>30</v>
      </c>
      <c r="E848" t="s">
        <v>30</v>
      </c>
      <c r="F848" t="s">
        <v>167</v>
      </c>
      <c r="G848" t="s">
        <v>168</v>
      </c>
      <c r="H848" t="s">
        <v>184</v>
      </c>
      <c r="I848" t="s">
        <v>184</v>
      </c>
      <c r="J848" t="s">
        <v>168</v>
      </c>
      <c r="K848" t="s">
        <v>168</v>
      </c>
      <c r="L848" t="s">
        <v>168</v>
      </c>
      <c r="M848" t="s">
        <v>168</v>
      </c>
      <c r="N848" t="s">
        <v>168</v>
      </c>
      <c r="O848" t="s">
        <v>168</v>
      </c>
      <c r="P848" t="s">
        <v>170</v>
      </c>
      <c r="Q848" t="s">
        <v>168</v>
      </c>
      <c r="R848" t="s">
        <v>168</v>
      </c>
      <c r="S848">
        <v>278.266331000001</v>
      </c>
      <c r="T848">
        <v>0</v>
      </c>
    </row>
    <row r="849" spans="1:20">
      <c r="A849" s="245">
        <v>42773.910534641203</v>
      </c>
      <c r="B849" t="s">
        <v>241</v>
      </c>
      <c r="C849">
        <v>2</v>
      </c>
      <c r="D849" t="s">
        <v>30</v>
      </c>
      <c r="E849" t="s">
        <v>30</v>
      </c>
      <c r="F849" t="s">
        <v>167</v>
      </c>
      <c r="G849" t="s">
        <v>168</v>
      </c>
      <c r="H849" t="s">
        <v>184</v>
      </c>
      <c r="I849" t="s">
        <v>184</v>
      </c>
      <c r="J849" t="s">
        <v>168</v>
      </c>
      <c r="K849" t="s">
        <v>168</v>
      </c>
      <c r="L849" t="s">
        <v>170</v>
      </c>
      <c r="M849" t="s">
        <v>168</v>
      </c>
      <c r="N849" t="s">
        <v>168</v>
      </c>
      <c r="O849" t="s">
        <v>168</v>
      </c>
      <c r="P849" t="s">
        <v>168</v>
      </c>
      <c r="Q849" t="s">
        <v>168</v>
      </c>
      <c r="R849" t="s">
        <v>168</v>
      </c>
      <c r="S849">
        <v>0.33333299999999999</v>
      </c>
      <c r="T849">
        <v>0</v>
      </c>
    </row>
    <row r="850" spans="1:20">
      <c r="A850" s="245">
        <v>42773.910534641203</v>
      </c>
      <c r="B850" t="s">
        <v>241</v>
      </c>
      <c r="C850">
        <v>2</v>
      </c>
      <c r="D850" t="s">
        <v>30</v>
      </c>
      <c r="E850" t="s">
        <v>30</v>
      </c>
      <c r="F850" t="s">
        <v>167</v>
      </c>
      <c r="G850" t="s">
        <v>168</v>
      </c>
      <c r="H850" t="s">
        <v>184</v>
      </c>
      <c r="I850" t="s">
        <v>184</v>
      </c>
      <c r="J850" t="s">
        <v>168</v>
      </c>
      <c r="K850" t="s">
        <v>168</v>
      </c>
      <c r="L850" t="s">
        <v>170</v>
      </c>
      <c r="M850" t="s">
        <v>168</v>
      </c>
      <c r="N850" t="s">
        <v>168</v>
      </c>
      <c r="O850" t="s">
        <v>168</v>
      </c>
      <c r="P850" t="s">
        <v>170</v>
      </c>
      <c r="Q850" t="s">
        <v>168</v>
      </c>
      <c r="R850" t="s">
        <v>168</v>
      </c>
      <c r="S850">
        <v>106.33322099999999</v>
      </c>
      <c r="T850">
        <v>0</v>
      </c>
    </row>
    <row r="851" spans="1:20">
      <c r="A851" s="245">
        <v>42773.910534641203</v>
      </c>
      <c r="B851" t="s">
        <v>241</v>
      </c>
      <c r="C851">
        <v>2</v>
      </c>
      <c r="D851" t="s">
        <v>30</v>
      </c>
      <c r="E851" t="s">
        <v>30</v>
      </c>
      <c r="F851" t="s">
        <v>167</v>
      </c>
      <c r="G851" t="s">
        <v>168</v>
      </c>
      <c r="H851" t="s">
        <v>184</v>
      </c>
      <c r="I851" t="s">
        <v>184</v>
      </c>
      <c r="J851" t="s">
        <v>168</v>
      </c>
      <c r="K851" t="s">
        <v>170</v>
      </c>
      <c r="L851" t="s">
        <v>168</v>
      </c>
      <c r="M851" t="s">
        <v>168</v>
      </c>
      <c r="N851" t="s">
        <v>168</v>
      </c>
      <c r="O851" t="s">
        <v>168</v>
      </c>
      <c r="P851" t="s">
        <v>168</v>
      </c>
      <c r="Q851" t="s">
        <v>168</v>
      </c>
      <c r="R851" t="s">
        <v>168</v>
      </c>
      <c r="S851">
        <v>210.09979099999799</v>
      </c>
      <c r="T851">
        <v>0</v>
      </c>
    </row>
    <row r="852" spans="1:20">
      <c r="A852" s="245">
        <v>42773.910534641203</v>
      </c>
      <c r="B852" t="s">
        <v>241</v>
      </c>
      <c r="C852">
        <v>2</v>
      </c>
      <c r="D852" t="s">
        <v>30</v>
      </c>
      <c r="E852" t="s">
        <v>30</v>
      </c>
      <c r="F852" t="s">
        <v>171</v>
      </c>
      <c r="G852" t="s">
        <v>168</v>
      </c>
      <c r="H852" t="s">
        <v>184</v>
      </c>
      <c r="I852" t="s">
        <v>184</v>
      </c>
      <c r="J852" t="s">
        <v>168</v>
      </c>
      <c r="K852" t="s">
        <v>168</v>
      </c>
      <c r="L852" t="s">
        <v>168</v>
      </c>
      <c r="M852" t="s">
        <v>168</v>
      </c>
      <c r="N852" t="s">
        <v>168</v>
      </c>
      <c r="O852" t="s">
        <v>168</v>
      </c>
      <c r="P852" t="s">
        <v>168</v>
      </c>
      <c r="Q852" t="s">
        <v>168</v>
      </c>
      <c r="R852" t="s">
        <v>168</v>
      </c>
      <c r="S852">
        <v>815.93887800002096</v>
      </c>
      <c r="T852">
        <v>0</v>
      </c>
    </row>
    <row r="853" spans="1:20">
      <c r="A853" s="245">
        <v>42773.910534641203</v>
      </c>
      <c r="B853" t="s">
        <v>241</v>
      </c>
      <c r="C853">
        <v>2</v>
      </c>
      <c r="D853" t="s">
        <v>30</v>
      </c>
      <c r="E853" t="s">
        <v>30</v>
      </c>
      <c r="F853" t="s">
        <v>171</v>
      </c>
      <c r="G853" t="s">
        <v>168</v>
      </c>
      <c r="H853" t="s">
        <v>184</v>
      </c>
      <c r="I853" t="s">
        <v>184</v>
      </c>
      <c r="J853" t="s">
        <v>168</v>
      </c>
      <c r="K853" t="s">
        <v>168</v>
      </c>
      <c r="L853" t="s">
        <v>168</v>
      </c>
      <c r="M853" t="s">
        <v>168</v>
      </c>
      <c r="N853" t="s">
        <v>168</v>
      </c>
      <c r="O853" t="s">
        <v>168</v>
      </c>
      <c r="P853" t="s">
        <v>168</v>
      </c>
      <c r="Q853" t="s">
        <v>168</v>
      </c>
      <c r="R853" t="s">
        <v>170</v>
      </c>
      <c r="S853">
        <v>61.786597000000199</v>
      </c>
      <c r="T853">
        <v>0</v>
      </c>
    </row>
    <row r="854" spans="1:20">
      <c r="A854" s="245">
        <v>42773.910534641203</v>
      </c>
      <c r="B854" t="s">
        <v>241</v>
      </c>
      <c r="C854">
        <v>2</v>
      </c>
      <c r="D854" t="s">
        <v>30</v>
      </c>
      <c r="E854" t="s">
        <v>30</v>
      </c>
      <c r="F854" t="s">
        <v>171</v>
      </c>
      <c r="G854" t="s">
        <v>168</v>
      </c>
      <c r="H854" t="s">
        <v>184</v>
      </c>
      <c r="I854" t="s">
        <v>184</v>
      </c>
      <c r="J854" t="s">
        <v>168</v>
      </c>
      <c r="K854" t="s">
        <v>168</v>
      </c>
      <c r="L854" t="s">
        <v>168</v>
      </c>
      <c r="M854" t="s">
        <v>168</v>
      </c>
      <c r="N854" t="s">
        <v>168</v>
      </c>
      <c r="O854" t="s">
        <v>168</v>
      </c>
      <c r="P854" t="s">
        <v>168</v>
      </c>
      <c r="Q854" t="s">
        <v>170</v>
      </c>
      <c r="R854" t="s">
        <v>168</v>
      </c>
      <c r="S854">
        <v>20.793308</v>
      </c>
      <c r="T854">
        <v>0</v>
      </c>
    </row>
    <row r="855" spans="1:20">
      <c r="A855" s="245">
        <v>42773.910534641203</v>
      </c>
      <c r="B855" t="s">
        <v>241</v>
      </c>
      <c r="C855">
        <v>2</v>
      </c>
      <c r="D855" t="s">
        <v>30</v>
      </c>
      <c r="E855" t="s">
        <v>30</v>
      </c>
      <c r="F855" t="s">
        <v>171</v>
      </c>
      <c r="G855" t="s">
        <v>168</v>
      </c>
      <c r="H855" t="s">
        <v>184</v>
      </c>
      <c r="I855" t="s">
        <v>184</v>
      </c>
      <c r="J855" t="s">
        <v>168</v>
      </c>
      <c r="K855" t="s">
        <v>168</v>
      </c>
      <c r="L855" t="s">
        <v>168</v>
      </c>
      <c r="M855" t="s">
        <v>168</v>
      </c>
      <c r="N855" t="s">
        <v>168</v>
      </c>
      <c r="O855" t="s">
        <v>168</v>
      </c>
      <c r="P855" t="s">
        <v>168</v>
      </c>
      <c r="Q855" t="s">
        <v>170</v>
      </c>
      <c r="R855" t="s">
        <v>170</v>
      </c>
      <c r="S855">
        <v>1.199999</v>
      </c>
      <c r="T855">
        <v>0</v>
      </c>
    </row>
    <row r="856" spans="1:20">
      <c r="A856" s="245">
        <v>42773.910534641203</v>
      </c>
      <c r="B856" t="s">
        <v>241</v>
      </c>
      <c r="C856">
        <v>2</v>
      </c>
      <c r="D856" t="s">
        <v>30</v>
      </c>
      <c r="E856" t="s">
        <v>30</v>
      </c>
      <c r="F856" t="s">
        <v>171</v>
      </c>
      <c r="G856" t="s">
        <v>168</v>
      </c>
      <c r="H856" t="s">
        <v>184</v>
      </c>
      <c r="I856" t="s">
        <v>184</v>
      </c>
      <c r="J856" t="s">
        <v>168</v>
      </c>
      <c r="K856" t="s">
        <v>168</v>
      </c>
      <c r="L856" t="s">
        <v>168</v>
      </c>
      <c r="M856" t="s">
        <v>168</v>
      </c>
      <c r="N856" t="s">
        <v>170</v>
      </c>
      <c r="O856" t="s">
        <v>168</v>
      </c>
      <c r="P856" t="s">
        <v>168</v>
      </c>
      <c r="Q856" t="s">
        <v>168</v>
      </c>
      <c r="R856" t="s">
        <v>168</v>
      </c>
      <c r="S856">
        <v>19.353311000000001</v>
      </c>
      <c r="T856">
        <v>0</v>
      </c>
    </row>
    <row r="857" spans="1:20">
      <c r="A857" s="245">
        <v>42773.910534641203</v>
      </c>
      <c r="B857" t="s">
        <v>241</v>
      </c>
      <c r="C857">
        <v>2</v>
      </c>
      <c r="D857" t="s">
        <v>30</v>
      </c>
      <c r="E857" t="s">
        <v>30</v>
      </c>
      <c r="F857" t="s">
        <v>171</v>
      </c>
      <c r="G857" t="s">
        <v>168</v>
      </c>
      <c r="H857" t="s">
        <v>184</v>
      </c>
      <c r="I857" t="s">
        <v>184</v>
      </c>
      <c r="J857" t="s">
        <v>168</v>
      </c>
      <c r="K857" t="s">
        <v>168</v>
      </c>
      <c r="L857" t="s">
        <v>168</v>
      </c>
      <c r="M857" t="s">
        <v>170</v>
      </c>
      <c r="N857" t="s">
        <v>168</v>
      </c>
      <c r="O857" t="s">
        <v>168</v>
      </c>
      <c r="P857" t="s">
        <v>168</v>
      </c>
      <c r="Q857" t="s">
        <v>168</v>
      </c>
      <c r="R857" t="s">
        <v>168</v>
      </c>
      <c r="S857">
        <v>14.573318</v>
      </c>
      <c r="T857">
        <v>0</v>
      </c>
    </row>
    <row r="858" spans="1:20">
      <c r="A858" s="245">
        <v>42773.910534641203</v>
      </c>
      <c r="B858" t="s">
        <v>241</v>
      </c>
      <c r="C858">
        <v>2</v>
      </c>
      <c r="D858" t="s">
        <v>30</v>
      </c>
      <c r="E858" t="s">
        <v>30</v>
      </c>
      <c r="F858" t="s">
        <v>171</v>
      </c>
      <c r="G858" t="s">
        <v>168</v>
      </c>
      <c r="H858" t="s">
        <v>184</v>
      </c>
      <c r="I858" t="s">
        <v>184</v>
      </c>
      <c r="J858" t="s">
        <v>168</v>
      </c>
      <c r="K858" t="s">
        <v>168</v>
      </c>
      <c r="L858" t="s">
        <v>168</v>
      </c>
      <c r="M858" t="s">
        <v>170</v>
      </c>
      <c r="N858" t="s">
        <v>168</v>
      </c>
      <c r="O858" t="s">
        <v>168</v>
      </c>
      <c r="P858" t="s">
        <v>168</v>
      </c>
      <c r="Q858" t="s">
        <v>168</v>
      </c>
      <c r="R858" t="s">
        <v>170</v>
      </c>
      <c r="S858">
        <v>0.70666600000000002</v>
      </c>
      <c r="T858">
        <v>0</v>
      </c>
    </row>
    <row r="859" spans="1:20">
      <c r="A859" s="245">
        <v>42773.910534641203</v>
      </c>
      <c r="B859" t="s">
        <v>241</v>
      </c>
      <c r="C859">
        <v>2</v>
      </c>
      <c r="D859" t="s">
        <v>30</v>
      </c>
      <c r="E859" t="s">
        <v>30</v>
      </c>
      <c r="F859" t="s">
        <v>171</v>
      </c>
      <c r="G859" t="s">
        <v>168</v>
      </c>
      <c r="H859" t="s">
        <v>184</v>
      </c>
      <c r="I859" t="s">
        <v>184</v>
      </c>
      <c r="J859" t="s">
        <v>168</v>
      </c>
      <c r="K859" t="s">
        <v>168</v>
      </c>
      <c r="L859" t="s">
        <v>168</v>
      </c>
      <c r="M859" t="s">
        <v>170</v>
      </c>
      <c r="N859" t="s">
        <v>168</v>
      </c>
      <c r="O859" t="s">
        <v>168</v>
      </c>
      <c r="P859" t="s">
        <v>168</v>
      </c>
      <c r="Q859" t="s">
        <v>170</v>
      </c>
      <c r="R859" t="s">
        <v>168</v>
      </c>
      <c r="S859">
        <v>0.93999900000000003</v>
      </c>
      <c r="T859">
        <v>0</v>
      </c>
    </row>
    <row r="860" spans="1:20">
      <c r="A860" s="245">
        <v>42773.910534641203</v>
      </c>
      <c r="B860" t="s">
        <v>241</v>
      </c>
      <c r="C860">
        <v>2</v>
      </c>
      <c r="D860" t="s">
        <v>30</v>
      </c>
      <c r="E860" t="s">
        <v>30</v>
      </c>
      <c r="F860" t="s">
        <v>171</v>
      </c>
      <c r="G860" t="s">
        <v>168</v>
      </c>
      <c r="H860" t="s">
        <v>184</v>
      </c>
      <c r="I860" t="s">
        <v>184</v>
      </c>
      <c r="J860" t="s">
        <v>168</v>
      </c>
      <c r="K860" t="s">
        <v>168</v>
      </c>
      <c r="L860" t="s">
        <v>170</v>
      </c>
      <c r="M860" t="s">
        <v>168</v>
      </c>
      <c r="N860" t="s">
        <v>168</v>
      </c>
      <c r="O860" t="s">
        <v>168</v>
      </c>
      <c r="P860" t="s">
        <v>168</v>
      </c>
      <c r="Q860" t="s">
        <v>168</v>
      </c>
      <c r="R860" t="s">
        <v>168</v>
      </c>
      <c r="S860">
        <v>583.67939799999704</v>
      </c>
      <c r="T860">
        <v>0</v>
      </c>
    </row>
    <row r="861" spans="1:20">
      <c r="A861" s="245">
        <v>42773.910534641203</v>
      </c>
      <c r="B861" t="s">
        <v>241</v>
      </c>
      <c r="C861">
        <v>2</v>
      </c>
      <c r="D861" t="s">
        <v>30</v>
      </c>
      <c r="E861" t="s">
        <v>30</v>
      </c>
      <c r="F861" t="s">
        <v>171</v>
      </c>
      <c r="G861" t="s">
        <v>168</v>
      </c>
      <c r="H861" t="s">
        <v>184</v>
      </c>
      <c r="I861" t="s">
        <v>184</v>
      </c>
      <c r="J861" t="s">
        <v>168</v>
      </c>
      <c r="K861" t="s">
        <v>168</v>
      </c>
      <c r="L861" t="s">
        <v>170</v>
      </c>
      <c r="M861" t="s">
        <v>168</v>
      </c>
      <c r="N861" t="s">
        <v>168</v>
      </c>
      <c r="O861" t="s">
        <v>168</v>
      </c>
      <c r="P861" t="s">
        <v>168</v>
      </c>
      <c r="Q861" t="s">
        <v>168</v>
      </c>
      <c r="R861" t="s">
        <v>170</v>
      </c>
      <c r="S861">
        <v>72.133255000000204</v>
      </c>
      <c r="T861">
        <v>0</v>
      </c>
    </row>
    <row r="862" spans="1:20">
      <c r="A862" s="245">
        <v>42773.910534641203</v>
      </c>
      <c r="B862" t="s">
        <v>241</v>
      </c>
      <c r="C862">
        <v>2</v>
      </c>
      <c r="D862" t="s">
        <v>30</v>
      </c>
      <c r="E862" t="s">
        <v>30</v>
      </c>
      <c r="F862" t="s">
        <v>171</v>
      </c>
      <c r="G862" t="s">
        <v>168</v>
      </c>
      <c r="H862" t="s">
        <v>184</v>
      </c>
      <c r="I862" t="s">
        <v>184</v>
      </c>
      <c r="J862" t="s">
        <v>168</v>
      </c>
      <c r="K862" t="s">
        <v>168</v>
      </c>
      <c r="L862" t="s">
        <v>170</v>
      </c>
      <c r="M862" t="s">
        <v>168</v>
      </c>
      <c r="N862" t="s">
        <v>168</v>
      </c>
      <c r="O862" t="s">
        <v>168</v>
      </c>
      <c r="P862" t="s">
        <v>168</v>
      </c>
      <c r="Q862" t="s">
        <v>170</v>
      </c>
      <c r="R862" t="s">
        <v>168</v>
      </c>
      <c r="S862">
        <v>20.433309999999999</v>
      </c>
      <c r="T862">
        <v>0</v>
      </c>
    </row>
    <row r="863" spans="1:20">
      <c r="A863" s="245">
        <v>42773.910534641203</v>
      </c>
      <c r="B863" t="s">
        <v>241</v>
      </c>
      <c r="C863">
        <v>2</v>
      </c>
      <c r="D863" t="s">
        <v>30</v>
      </c>
      <c r="E863" t="s">
        <v>30</v>
      </c>
      <c r="F863" t="s">
        <v>171</v>
      </c>
      <c r="G863" t="s">
        <v>168</v>
      </c>
      <c r="H863" t="s">
        <v>184</v>
      </c>
      <c r="I863" t="s">
        <v>184</v>
      </c>
      <c r="J863" t="s">
        <v>168</v>
      </c>
      <c r="K863" t="s">
        <v>168</v>
      </c>
      <c r="L863" t="s">
        <v>170</v>
      </c>
      <c r="M863" t="s">
        <v>168</v>
      </c>
      <c r="N863" t="s">
        <v>168</v>
      </c>
      <c r="O863" t="s">
        <v>168</v>
      </c>
      <c r="P863" t="s">
        <v>168</v>
      </c>
      <c r="Q863" t="s">
        <v>170</v>
      </c>
      <c r="R863" t="s">
        <v>170</v>
      </c>
      <c r="S863">
        <v>0.66666599999999998</v>
      </c>
      <c r="T863">
        <v>0</v>
      </c>
    </row>
    <row r="864" spans="1:20">
      <c r="A864" s="245">
        <v>42773.910534641203</v>
      </c>
      <c r="B864" t="s">
        <v>241</v>
      </c>
      <c r="C864">
        <v>2</v>
      </c>
      <c r="D864" t="s">
        <v>30</v>
      </c>
      <c r="E864" t="s">
        <v>30</v>
      </c>
      <c r="F864" t="s">
        <v>171</v>
      </c>
      <c r="G864" t="s">
        <v>168</v>
      </c>
      <c r="H864" t="s">
        <v>184</v>
      </c>
      <c r="I864" t="s">
        <v>184</v>
      </c>
      <c r="J864" t="s">
        <v>168</v>
      </c>
      <c r="K864" t="s">
        <v>168</v>
      </c>
      <c r="L864" t="s">
        <v>170</v>
      </c>
      <c r="M864" t="s">
        <v>168</v>
      </c>
      <c r="N864" t="s">
        <v>170</v>
      </c>
      <c r="O864" t="s">
        <v>168</v>
      </c>
      <c r="P864" t="s">
        <v>168</v>
      </c>
      <c r="Q864" t="s">
        <v>168</v>
      </c>
      <c r="R864" t="s">
        <v>168</v>
      </c>
      <c r="S864">
        <v>6.0666589999999996</v>
      </c>
      <c r="T864">
        <v>0</v>
      </c>
    </row>
    <row r="865" spans="1:20">
      <c r="A865" s="245">
        <v>42773.910534641203</v>
      </c>
      <c r="B865" t="s">
        <v>241</v>
      </c>
      <c r="C865">
        <v>2</v>
      </c>
      <c r="D865" t="s">
        <v>30</v>
      </c>
      <c r="E865" t="s">
        <v>30</v>
      </c>
      <c r="F865" t="s">
        <v>171</v>
      </c>
      <c r="G865" t="s">
        <v>168</v>
      </c>
      <c r="H865" t="s">
        <v>184</v>
      </c>
      <c r="I865" t="s">
        <v>184</v>
      </c>
      <c r="J865" t="s">
        <v>170</v>
      </c>
      <c r="K865" t="s">
        <v>168</v>
      </c>
      <c r="L865" t="s">
        <v>168</v>
      </c>
      <c r="M865" t="s">
        <v>168</v>
      </c>
      <c r="N865" t="s">
        <v>168</v>
      </c>
      <c r="O865" t="s">
        <v>168</v>
      </c>
      <c r="P865" t="s">
        <v>168</v>
      </c>
      <c r="Q865" t="s">
        <v>168</v>
      </c>
      <c r="R865" t="s">
        <v>168</v>
      </c>
      <c r="S865">
        <v>178.06642099999999</v>
      </c>
      <c r="T865">
        <v>0</v>
      </c>
    </row>
    <row r="866" spans="1:20">
      <c r="A866" s="245">
        <v>42773.910534641203</v>
      </c>
      <c r="B866" t="s">
        <v>241</v>
      </c>
      <c r="C866">
        <v>2</v>
      </c>
      <c r="D866" t="s">
        <v>30</v>
      </c>
      <c r="E866" t="s">
        <v>30</v>
      </c>
      <c r="F866" t="s">
        <v>171</v>
      </c>
      <c r="G866" t="s">
        <v>168</v>
      </c>
      <c r="H866" t="s">
        <v>184</v>
      </c>
      <c r="I866" t="s">
        <v>184</v>
      </c>
      <c r="J866" t="s">
        <v>170</v>
      </c>
      <c r="K866" t="s">
        <v>168</v>
      </c>
      <c r="L866" t="s">
        <v>168</v>
      </c>
      <c r="M866" t="s">
        <v>168</v>
      </c>
      <c r="N866" t="s">
        <v>168</v>
      </c>
      <c r="O866" t="s">
        <v>168</v>
      </c>
      <c r="P866" t="s">
        <v>168</v>
      </c>
      <c r="Q866" t="s">
        <v>168</v>
      </c>
      <c r="R866" t="s">
        <v>170</v>
      </c>
      <c r="S866">
        <v>3.246661</v>
      </c>
      <c r="T866">
        <v>0</v>
      </c>
    </row>
    <row r="867" spans="1:20">
      <c r="A867" s="245">
        <v>42773.910534641203</v>
      </c>
      <c r="B867" t="s">
        <v>241</v>
      </c>
      <c r="C867">
        <v>2</v>
      </c>
      <c r="D867" t="s">
        <v>30</v>
      </c>
      <c r="E867" t="s">
        <v>30</v>
      </c>
      <c r="F867" t="s">
        <v>171</v>
      </c>
      <c r="G867" t="s">
        <v>168</v>
      </c>
      <c r="H867" t="s">
        <v>184</v>
      </c>
      <c r="I867" t="s">
        <v>184</v>
      </c>
      <c r="J867" t="s">
        <v>170</v>
      </c>
      <c r="K867" t="s">
        <v>168</v>
      </c>
      <c r="L867" t="s">
        <v>168</v>
      </c>
      <c r="M867" t="s">
        <v>168</v>
      </c>
      <c r="N867" t="s">
        <v>168</v>
      </c>
      <c r="O867" t="s">
        <v>168</v>
      </c>
      <c r="P867" t="s">
        <v>168</v>
      </c>
      <c r="Q867" t="s">
        <v>170</v>
      </c>
      <c r="R867" t="s">
        <v>168</v>
      </c>
      <c r="S867">
        <v>13.746639999999999</v>
      </c>
      <c r="T867">
        <v>0</v>
      </c>
    </row>
    <row r="868" spans="1:20">
      <c r="A868" s="245">
        <v>42773.910534641203</v>
      </c>
      <c r="B868" t="s">
        <v>241</v>
      </c>
      <c r="C868">
        <v>2</v>
      </c>
      <c r="D868" t="s">
        <v>30</v>
      </c>
      <c r="E868" t="s">
        <v>30</v>
      </c>
      <c r="F868" t="s">
        <v>171</v>
      </c>
      <c r="G868" t="s">
        <v>168</v>
      </c>
      <c r="H868" t="s">
        <v>184</v>
      </c>
      <c r="I868" t="s">
        <v>184</v>
      </c>
      <c r="J868" t="s">
        <v>170</v>
      </c>
      <c r="K868" t="s">
        <v>168</v>
      </c>
      <c r="L868" t="s">
        <v>170</v>
      </c>
      <c r="M868" t="s">
        <v>168</v>
      </c>
      <c r="N868" t="s">
        <v>168</v>
      </c>
      <c r="O868" t="s">
        <v>168</v>
      </c>
      <c r="P868" t="s">
        <v>168</v>
      </c>
      <c r="Q868" t="s">
        <v>168</v>
      </c>
      <c r="R868" t="s">
        <v>168</v>
      </c>
      <c r="S868">
        <v>36.739972000000101</v>
      </c>
      <c r="T868">
        <v>0</v>
      </c>
    </row>
    <row r="869" spans="1:20">
      <c r="A869" s="245">
        <v>42773.910534641203</v>
      </c>
      <c r="B869" t="s">
        <v>241</v>
      </c>
      <c r="C869">
        <v>2</v>
      </c>
      <c r="D869" t="s">
        <v>30</v>
      </c>
      <c r="E869" t="s">
        <v>30</v>
      </c>
      <c r="F869" t="s">
        <v>171</v>
      </c>
      <c r="G869" t="s">
        <v>168</v>
      </c>
      <c r="H869" t="s">
        <v>184</v>
      </c>
      <c r="I869" t="s">
        <v>184</v>
      </c>
      <c r="J869" t="s">
        <v>170</v>
      </c>
      <c r="K869" t="s">
        <v>168</v>
      </c>
      <c r="L869" t="s">
        <v>170</v>
      </c>
      <c r="M869" t="s">
        <v>168</v>
      </c>
      <c r="N869" t="s">
        <v>168</v>
      </c>
      <c r="O869" t="s">
        <v>168</v>
      </c>
      <c r="P869" t="s">
        <v>168</v>
      </c>
      <c r="Q869" t="s">
        <v>168</v>
      </c>
      <c r="R869" t="s">
        <v>170</v>
      </c>
      <c r="S869">
        <v>2.199999</v>
      </c>
      <c r="T869">
        <v>0</v>
      </c>
    </row>
    <row r="870" spans="1:20">
      <c r="A870" s="245">
        <v>42773.910534641203</v>
      </c>
      <c r="B870" t="s">
        <v>241</v>
      </c>
      <c r="C870">
        <v>2</v>
      </c>
      <c r="D870" t="s">
        <v>30</v>
      </c>
      <c r="E870" t="s">
        <v>30</v>
      </c>
      <c r="F870" t="s">
        <v>171</v>
      </c>
      <c r="G870" t="s">
        <v>168</v>
      </c>
      <c r="H870" t="s">
        <v>184</v>
      </c>
      <c r="I870" t="s">
        <v>184</v>
      </c>
      <c r="J870" t="s">
        <v>170</v>
      </c>
      <c r="K870" t="s">
        <v>168</v>
      </c>
      <c r="L870" t="s">
        <v>170</v>
      </c>
      <c r="M870" t="s">
        <v>168</v>
      </c>
      <c r="N870" t="s">
        <v>168</v>
      </c>
      <c r="O870" t="s">
        <v>168</v>
      </c>
      <c r="P870" t="s">
        <v>168</v>
      </c>
      <c r="Q870" t="s">
        <v>170</v>
      </c>
      <c r="R870" t="s">
        <v>168</v>
      </c>
      <c r="S870">
        <v>9.8799930000000007</v>
      </c>
      <c r="T870">
        <v>0</v>
      </c>
    </row>
    <row r="871" spans="1:20">
      <c r="A871" s="245">
        <v>42773.910534641203</v>
      </c>
      <c r="B871" t="s">
        <v>241</v>
      </c>
      <c r="C871">
        <v>2</v>
      </c>
      <c r="D871" t="s">
        <v>30</v>
      </c>
      <c r="E871" t="s">
        <v>30</v>
      </c>
      <c r="F871" t="s">
        <v>171</v>
      </c>
      <c r="G871" t="s">
        <v>170</v>
      </c>
      <c r="H871" t="s">
        <v>184</v>
      </c>
      <c r="I871" t="s">
        <v>184</v>
      </c>
      <c r="J871" t="s">
        <v>168</v>
      </c>
      <c r="K871" t="s">
        <v>168</v>
      </c>
      <c r="L871" t="s">
        <v>168</v>
      </c>
      <c r="M871" t="s">
        <v>168</v>
      </c>
      <c r="N871" t="s">
        <v>168</v>
      </c>
      <c r="O871" t="s">
        <v>168</v>
      </c>
      <c r="P871" t="s">
        <v>168</v>
      </c>
      <c r="Q871" t="s">
        <v>168</v>
      </c>
      <c r="R871" t="s">
        <v>168</v>
      </c>
      <c r="S871">
        <v>0.33333299999999999</v>
      </c>
      <c r="T871">
        <v>0</v>
      </c>
    </row>
    <row r="872" spans="1:20">
      <c r="A872" s="245">
        <v>42773.910534641203</v>
      </c>
      <c r="B872" t="s">
        <v>241</v>
      </c>
      <c r="C872">
        <v>2</v>
      </c>
      <c r="D872" t="s">
        <v>30</v>
      </c>
      <c r="E872" t="s">
        <v>30</v>
      </c>
      <c r="F872" t="s">
        <v>169</v>
      </c>
      <c r="G872" t="s">
        <v>168</v>
      </c>
      <c r="H872" t="s">
        <v>184</v>
      </c>
      <c r="I872" t="s">
        <v>184</v>
      </c>
      <c r="J872" t="s">
        <v>168</v>
      </c>
      <c r="K872" t="s">
        <v>168</v>
      </c>
      <c r="L872" t="s">
        <v>168</v>
      </c>
      <c r="M872" t="s">
        <v>168</v>
      </c>
      <c r="N872" t="s">
        <v>168</v>
      </c>
      <c r="O872" t="s">
        <v>168</v>
      </c>
      <c r="P872" t="s">
        <v>168</v>
      </c>
      <c r="Q872" t="s">
        <v>168</v>
      </c>
      <c r="R872" t="s">
        <v>168</v>
      </c>
      <c r="S872">
        <v>41.133223000000001</v>
      </c>
      <c r="T872">
        <v>0</v>
      </c>
    </row>
    <row r="873" spans="1:20">
      <c r="A873" s="245">
        <v>42773.910534641203</v>
      </c>
      <c r="B873" t="s">
        <v>241</v>
      </c>
      <c r="C873">
        <v>2</v>
      </c>
      <c r="D873" t="s">
        <v>30</v>
      </c>
      <c r="E873" t="s">
        <v>30</v>
      </c>
      <c r="F873" t="s">
        <v>169</v>
      </c>
      <c r="G873" t="s">
        <v>168</v>
      </c>
      <c r="H873" t="s">
        <v>184</v>
      </c>
      <c r="I873" t="s">
        <v>184</v>
      </c>
      <c r="J873" t="s">
        <v>168</v>
      </c>
      <c r="K873" t="s">
        <v>168</v>
      </c>
      <c r="L873" t="s">
        <v>168</v>
      </c>
      <c r="M873" t="s">
        <v>168</v>
      </c>
      <c r="N873" t="s">
        <v>168</v>
      </c>
      <c r="O873" t="s">
        <v>168</v>
      </c>
      <c r="P873" t="s">
        <v>168</v>
      </c>
      <c r="Q873" t="s">
        <v>170</v>
      </c>
      <c r="R873" t="s">
        <v>168</v>
      </c>
      <c r="S873">
        <v>3.3333000000000002E-2</v>
      </c>
      <c r="T873">
        <v>0</v>
      </c>
    </row>
    <row r="874" spans="1:20">
      <c r="A874" s="245">
        <v>42773.910534641203</v>
      </c>
      <c r="B874" t="s">
        <v>241</v>
      </c>
      <c r="C874">
        <v>2</v>
      </c>
      <c r="D874" t="s">
        <v>30</v>
      </c>
      <c r="E874" t="s">
        <v>30</v>
      </c>
      <c r="F874" t="s">
        <v>169</v>
      </c>
      <c r="G874" t="s">
        <v>168</v>
      </c>
      <c r="H874" t="s">
        <v>184</v>
      </c>
      <c r="I874" t="s">
        <v>184</v>
      </c>
      <c r="J874" t="s">
        <v>168</v>
      </c>
      <c r="K874" t="s">
        <v>168</v>
      </c>
      <c r="L874" t="s">
        <v>170</v>
      </c>
      <c r="M874" t="s">
        <v>168</v>
      </c>
      <c r="N874" t="s">
        <v>168</v>
      </c>
      <c r="O874" t="s">
        <v>168</v>
      </c>
      <c r="P874" t="s">
        <v>168</v>
      </c>
      <c r="Q874" t="s">
        <v>168</v>
      </c>
      <c r="R874" t="s">
        <v>168</v>
      </c>
      <c r="S874">
        <v>1.333332</v>
      </c>
      <c r="T874">
        <v>0</v>
      </c>
    </row>
    <row r="875" spans="1:20">
      <c r="A875" s="245">
        <v>42773.910534641203</v>
      </c>
      <c r="B875" t="s">
        <v>241</v>
      </c>
      <c r="C875">
        <v>2</v>
      </c>
      <c r="D875" t="s">
        <v>29</v>
      </c>
      <c r="E875" t="s">
        <v>29</v>
      </c>
      <c r="F875" t="s">
        <v>167</v>
      </c>
      <c r="G875" t="s">
        <v>168</v>
      </c>
      <c r="H875" t="s">
        <v>184</v>
      </c>
      <c r="I875" t="s">
        <v>184</v>
      </c>
      <c r="J875" t="s">
        <v>168</v>
      </c>
      <c r="K875" t="s">
        <v>168</v>
      </c>
      <c r="L875" t="s">
        <v>168</v>
      </c>
      <c r="M875" t="s">
        <v>168</v>
      </c>
      <c r="N875" t="s">
        <v>168</v>
      </c>
      <c r="O875" t="s">
        <v>168</v>
      </c>
      <c r="P875" t="s">
        <v>168</v>
      </c>
      <c r="Q875" t="s">
        <v>168</v>
      </c>
      <c r="R875" t="s">
        <v>168</v>
      </c>
      <c r="S875">
        <v>46.253198000000197</v>
      </c>
      <c r="T875">
        <v>0</v>
      </c>
    </row>
    <row r="876" spans="1:20">
      <c r="A876" s="245">
        <v>42773.910534641203</v>
      </c>
      <c r="B876" t="s">
        <v>241</v>
      </c>
      <c r="C876">
        <v>2</v>
      </c>
      <c r="D876" t="s">
        <v>29</v>
      </c>
      <c r="E876" t="s">
        <v>29</v>
      </c>
      <c r="F876" t="s">
        <v>167</v>
      </c>
      <c r="G876" t="s">
        <v>168</v>
      </c>
      <c r="H876" t="s">
        <v>184</v>
      </c>
      <c r="I876" t="s">
        <v>184</v>
      </c>
      <c r="J876" t="s">
        <v>168</v>
      </c>
      <c r="K876" t="s">
        <v>168</v>
      </c>
      <c r="L876" t="s">
        <v>168</v>
      </c>
      <c r="M876" t="s">
        <v>168</v>
      </c>
      <c r="N876" t="s">
        <v>168</v>
      </c>
      <c r="O876" t="s">
        <v>168</v>
      </c>
      <c r="P876" t="s">
        <v>168</v>
      </c>
      <c r="Q876" t="s">
        <v>170</v>
      </c>
      <c r="R876" t="s">
        <v>168</v>
      </c>
      <c r="S876">
        <v>0.45333200000000001</v>
      </c>
      <c r="T876">
        <v>0</v>
      </c>
    </row>
    <row r="877" spans="1:20">
      <c r="A877" s="245">
        <v>42773.910534641203</v>
      </c>
      <c r="B877" t="s">
        <v>241</v>
      </c>
      <c r="C877">
        <v>2</v>
      </c>
      <c r="D877" t="s">
        <v>29</v>
      </c>
      <c r="E877" t="s">
        <v>29</v>
      </c>
      <c r="F877" t="s">
        <v>167</v>
      </c>
      <c r="G877" t="s">
        <v>168</v>
      </c>
      <c r="H877" t="s">
        <v>184</v>
      </c>
      <c r="I877" t="s">
        <v>184</v>
      </c>
      <c r="J877" t="s">
        <v>168</v>
      </c>
      <c r="K877" t="s">
        <v>168</v>
      </c>
      <c r="L877" t="s">
        <v>168</v>
      </c>
      <c r="M877" t="s">
        <v>168</v>
      </c>
      <c r="N877" t="s">
        <v>168</v>
      </c>
      <c r="O877" t="s">
        <v>168</v>
      </c>
      <c r="P877" t="s">
        <v>170</v>
      </c>
      <c r="Q877" t="s">
        <v>168</v>
      </c>
      <c r="R877" t="s">
        <v>168</v>
      </c>
      <c r="S877">
        <v>1582.6713340000999</v>
      </c>
      <c r="T877">
        <v>0</v>
      </c>
    </row>
    <row r="878" spans="1:20">
      <c r="A878" s="245">
        <v>42773.910534641203</v>
      </c>
      <c r="B878" t="s">
        <v>241</v>
      </c>
      <c r="C878">
        <v>2</v>
      </c>
      <c r="D878" t="s">
        <v>29</v>
      </c>
      <c r="E878" t="s">
        <v>29</v>
      </c>
      <c r="F878" t="s">
        <v>167</v>
      </c>
      <c r="G878" t="s">
        <v>168</v>
      </c>
      <c r="H878" t="s">
        <v>184</v>
      </c>
      <c r="I878" t="s">
        <v>184</v>
      </c>
      <c r="J878" t="s">
        <v>168</v>
      </c>
      <c r="K878" t="s">
        <v>168</v>
      </c>
      <c r="L878" t="s">
        <v>168</v>
      </c>
      <c r="M878" t="s">
        <v>168</v>
      </c>
      <c r="N878" t="s">
        <v>170</v>
      </c>
      <c r="O878" t="s">
        <v>168</v>
      </c>
      <c r="P878" t="s">
        <v>168</v>
      </c>
      <c r="Q878" t="s">
        <v>168</v>
      </c>
      <c r="R878" t="s">
        <v>168</v>
      </c>
      <c r="S878">
        <v>29.599975000000001</v>
      </c>
      <c r="T878">
        <v>0</v>
      </c>
    </row>
    <row r="879" spans="1:20">
      <c r="A879" s="245">
        <v>42773.910534641203</v>
      </c>
      <c r="B879" t="s">
        <v>241</v>
      </c>
      <c r="C879">
        <v>2</v>
      </c>
      <c r="D879" t="s">
        <v>29</v>
      </c>
      <c r="E879" t="s">
        <v>29</v>
      </c>
      <c r="F879" t="s">
        <v>167</v>
      </c>
      <c r="G879" t="s">
        <v>168</v>
      </c>
      <c r="H879" t="s">
        <v>184</v>
      </c>
      <c r="I879" t="s">
        <v>184</v>
      </c>
      <c r="J879" t="s">
        <v>168</v>
      </c>
      <c r="K879" t="s">
        <v>168</v>
      </c>
      <c r="L879" t="s">
        <v>170</v>
      </c>
      <c r="M879" t="s">
        <v>168</v>
      </c>
      <c r="N879" t="s">
        <v>168</v>
      </c>
      <c r="O879" t="s">
        <v>168</v>
      </c>
      <c r="P879" t="s">
        <v>168</v>
      </c>
      <c r="Q879" t="s">
        <v>168</v>
      </c>
      <c r="R879" t="s">
        <v>168</v>
      </c>
      <c r="S879">
        <v>0.33333299999999999</v>
      </c>
      <c r="T879">
        <v>0</v>
      </c>
    </row>
    <row r="880" spans="1:20">
      <c r="A880" s="245">
        <v>42773.910534641203</v>
      </c>
      <c r="B880" t="s">
        <v>241</v>
      </c>
      <c r="C880">
        <v>2</v>
      </c>
      <c r="D880" t="s">
        <v>29</v>
      </c>
      <c r="E880" t="s">
        <v>29</v>
      </c>
      <c r="F880" t="s">
        <v>167</v>
      </c>
      <c r="G880" t="s">
        <v>168</v>
      </c>
      <c r="H880" t="s">
        <v>184</v>
      </c>
      <c r="I880" t="s">
        <v>184</v>
      </c>
      <c r="J880" t="s">
        <v>168</v>
      </c>
      <c r="K880" t="s">
        <v>168</v>
      </c>
      <c r="L880" t="s">
        <v>170</v>
      </c>
      <c r="M880" t="s">
        <v>168</v>
      </c>
      <c r="N880" t="s">
        <v>168</v>
      </c>
      <c r="O880" t="s">
        <v>168</v>
      </c>
      <c r="P880" t="s">
        <v>170</v>
      </c>
      <c r="Q880" t="s">
        <v>168</v>
      </c>
      <c r="R880" t="s">
        <v>168</v>
      </c>
      <c r="S880">
        <v>411.96622199999098</v>
      </c>
      <c r="T880">
        <v>0</v>
      </c>
    </row>
    <row r="881" spans="1:20">
      <c r="A881" s="245">
        <v>42773.910534641203</v>
      </c>
      <c r="B881" t="s">
        <v>241</v>
      </c>
      <c r="C881">
        <v>2</v>
      </c>
      <c r="D881" t="s">
        <v>29</v>
      </c>
      <c r="E881" t="s">
        <v>29</v>
      </c>
      <c r="F881" t="s">
        <v>167</v>
      </c>
      <c r="G881" t="s">
        <v>168</v>
      </c>
      <c r="H881" t="s">
        <v>184</v>
      </c>
      <c r="I881" t="s">
        <v>184</v>
      </c>
      <c r="J881" t="s">
        <v>168</v>
      </c>
      <c r="K881" t="s">
        <v>170</v>
      </c>
      <c r="L881" t="s">
        <v>168</v>
      </c>
      <c r="M881" t="s">
        <v>168</v>
      </c>
      <c r="N881" t="s">
        <v>168</v>
      </c>
      <c r="O881" t="s">
        <v>168</v>
      </c>
      <c r="P881" t="s">
        <v>168</v>
      </c>
      <c r="Q881" t="s">
        <v>168</v>
      </c>
      <c r="R881" t="s">
        <v>168</v>
      </c>
      <c r="S881">
        <v>62.7332630000001</v>
      </c>
      <c r="T881">
        <v>0</v>
      </c>
    </row>
    <row r="882" spans="1:20">
      <c r="A882" s="245">
        <v>42773.910534641203</v>
      </c>
      <c r="B882" t="s">
        <v>241</v>
      </c>
      <c r="C882">
        <v>2</v>
      </c>
      <c r="D882" t="s">
        <v>29</v>
      </c>
      <c r="E882" t="s">
        <v>29</v>
      </c>
      <c r="F882" t="s">
        <v>171</v>
      </c>
      <c r="G882" t="s">
        <v>168</v>
      </c>
      <c r="H882" t="s">
        <v>184</v>
      </c>
      <c r="I882" t="s">
        <v>184</v>
      </c>
      <c r="J882" t="s">
        <v>168</v>
      </c>
      <c r="K882" t="s">
        <v>168</v>
      </c>
      <c r="L882" t="s">
        <v>168</v>
      </c>
      <c r="M882" t="s">
        <v>168</v>
      </c>
      <c r="N882" t="s">
        <v>168</v>
      </c>
      <c r="O882" t="s">
        <v>168</v>
      </c>
      <c r="P882" t="s">
        <v>168</v>
      </c>
      <c r="Q882" t="s">
        <v>168</v>
      </c>
      <c r="R882" t="s">
        <v>168</v>
      </c>
      <c r="S882">
        <v>3711.2085430003899</v>
      </c>
      <c r="T882">
        <v>0</v>
      </c>
    </row>
    <row r="883" spans="1:20">
      <c r="A883" s="245">
        <v>42773.910534641203</v>
      </c>
      <c r="B883" t="s">
        <v>241</v>
      </c>
      <c r="C883">
        <v>2</v>
      </c>
      <c r="D883" t="s">
        <v>29</v>
      </c>
      <c r="E883" t="s">
        <v>29</v>
      </c>
      <c r="F883" t="s">
        <v>171</v>
      </c>
      <c r="G883" t="s">
        <v>168</v>
      </c>
      <c r="H883" t="s">
        <v>184</v>
      </c>
      <c r="I883" t="s">
        <v>184</v>
      </c>
      <c r="J883" t="s">
        <v>168</v>
      </c>
      <c r="K883" t="s">
        <v>168</v>
      </c>
      <c r="L883" t="s">
        <v>168</v>
      </c>
      <c r="M883" t="s">
        <v>168</v>
      </c>
      <c r="N883" t="s">
        <v>168</v>
      </c>
      <c r="O883" t="s">
        <v>168</v>
      </c>
      <c r="P883" t="s">
        <v>168</v>
      </c>
      <c r="Q883" t="s">
        <v>168</v>
      </c>
      <c r="R883" t="s">
        <v>170</v>
      </c>
      <c r="S883">
        <v>115.713193</v>
      </c>
      <c r="T883">
        <v>0</v>
      </c>
    </row>
    <row r="884" spans="1:20">
      <c r="A884" s="245">
        <v>42773.910534641203</v>
      </c>
      <c r="B884" t="s">
        <v>241</v>
      </c>
      <c r="C884">
        <v>2</v>
      </c>
      <c r="D884" t="s">
        <v>29</v>
      </c>
      <c r="E884" t="s">
        <v>29</v>
      </c>
      <c r="F884" t="s">
        <v>171</v>
      </c>
      <c r="G884" t="s">
        <v>168</v>
      </c>
      <c r="H884" t="s">
        <v>184</v>
      </c>
      <c r="I884" t="s">
        <v>184</v>
      </c>
      <c r="J884" t="s">
        <v>168</v>
      </c>
      <c r="K884" t="s">
        <v>168</v>
      </c>
      <c r="L884" t="s">
        <v>168</v>
      </c>
      <c r="M884" t="s">
        <v>168</v>
      </c>
      <c r="N884" t="s">
        <v>168</v>
      </c>
      <c r="O884" t="s">
        <v>168</v>
      </c>
      <c r="P884" t="s">
        <v>168</v>
      </c>
      <c r="Q884" t="s">
        <v>170</v>
      </c>
      <c r="R884" t="s">
        <v>168</v>
      </c>
      <c r="S884">
        <v>18.086646000000002</v>
      </c>
      <c r="T884">
        <v>0</v>
      </c>
    </row>
    <row r="885" spans="1:20">
      <c r="A885" s="245">
        <v>42773.910534641203</v>
      </c>
      <c r="B885" t="s">
        <v>241</v>
      </c>
      <c r="C885">
        <v>2</v>
      </c>
      <c r="D885" t="s">
        <v>29</v>
      </c>
      <c r="E885" t="s">
        <v>29</v>
      </c>
      <c r="F885" t="s">
        <v>171</v>
      </c>
      <c r="G885" t="s">
        <v>168</v>
      </c>
      <c r="H885" t="s">
        <v>184</v>
      </c>
      <c r="I885" t="s">
        <v>184</v>
      </c>
      <c r="J885" t="s">
        <v>168</v>
      </c>
      <c r="K885" t="s">
        <v>168</v>
      </c>
      <c r="L885" t="s">
        <v>168</v>
      </c>
      <c r="M885" t="s">
        <v>168</v>
      </c>
      <c r="N885" t="s">
        <v>168</v>
      </c>
      <c r="O885" t="s">
        <v>168</v>
      </c>
      <c r="P885" t="s">
        <v>168</v>
      </c>
      <c r="Q885" t="s">
        <v>170</v>
      </c>
      <c r="R885" t="s">
        <v>170</v>
      </c>
      <c r="S885">
        <v>3.9266610000000002</v>
      </c>
      <c r="T885">
        <v>0</v>
      </c>
    </row>
    <row r="886" spans="1:20">
      <c r="A886" s="245">
        <v>42773.910534641203</v>
      </c>
      <c r="B886" t="s">
        <v>241</v>
      </c>
      <c r="C886">
        <v>2</v>
      </c>
      <c r="D886" t="s">
        <v>29</v>
      </c>
      <c r="E886" t="s">
        <v>29</v>
      </c>
      <c r="F886" t="s">
        <v>171</v>
      </c>
      <c r="G886" t="s">
        <v>168</v>
      </c>
      <c r="H886" t="s">
        <v>184</v>
      </c>
      <c r="I886" t="s">
        <v>184</v>
      </c>
      <c r="J886" t="s">
        <v>168</v>
      </c>
      <c r="K886" t="s">
        <v>168</v>
      </c>
      <c r="L886" t="s">
        <v>168</v>
      </c>
      <c r="M886" t="s">
        <v>168</v>
      </c>
      <c r="N886" t="s">
        <v>170</v>
      </c>
      <c r="O886" t="s">
        <v>168</v>
      </c>
      <c r="P886" t="s">
        <v>168</v>
      </c>
      <c r="Q886" t="s">
        <v>168</v>
      </c>
      <c r="R886" t="s">
        <v>168</v>
      </c>
      <c r="S886">
        <v>64.819909000000195</v>
      </c>
      <c r="T886">
        <v>0</v>
      </c>
    </row>
    <row r="887" spans="1:20">
      <c r="A887" s="245">
        <v>42773.910534641203</v>
      </c>
      <c r="B887" t="s">
        <v>241</v>
      </c>
      <c r="C887">
        <v>2</v>
      </c>
      <c r="D887" t="s">
        <v>29</v>
      </c>
      <c r="E887" t="s">
        <v>29</v>
      </c>
      <c r="F887" t="s">
        <v>171</v>
      </c>
      <c r="G887" t="s">
        <v>168</v>
      </c>
      <c r="H887" t="s">
        <v>184</v>
      </c>
      <c r="I887" t="s">
        <v>184</v>
      </c>
      <c r="J887" t="s">
        <v>168</v>
      </c>
      <c r="K887" t="s">
        <v>168</v>
      </c>
      <c r="L887" t="s">
        <v>168</v>
      </c>
      <c r="M887" t="s">
        <v>170</v>
      </c>
      <c r="N887" t="s">
        <v>168</v>
      </c>
      <c r="O887" t="s">
        <v>168</v>
      </c>
      <c r="P887" t="s">
        <v>168</v>
      </c>
      <c r="Q887" t="s">
        <v>168</v>
      </c>
      <c r="R887" t="s">
        <v>168</v>
      </c>
      <c r="S887">
        <v>53.973272000000101</v>
      </c>
      <c r="T887">
        <v>0</v>
      </c>
    </row>
    <row r="888" spans="1:20">
      <c r="A888" s="245">
        <v>42773.910534641203</v>
      </c>
      <c r="B888" t="s">
        <v>241</v>
      </c>
      <c r="C888">
        <v>2</v>
      </c>
      <c r="D888" t="s">
        <v>29</v>
      </c>
      <c r="E888" t="s">
        <v>29</v>
      </c>
      <c r="F888" t="s">
        <v>171</v>
      </c>
      <c r="G888" t="s">
        <v>168</v>
      </c>
      <c r="H888" t="s">
        <v>184</v>
      </c>
      <c r="I888" t="s">
        <v>184</v>
      </c>
      <c r="J888" t="s">
        <v>168</v>
      </c>
      <c r="K888" t="s">
        <v>168</v>
      </c>
      <c r="L888" t="s">
        <v>168</v>
      </c>
      <c r="M888" t="s">
        <v>170</v>
      </c>
      <c r="N888" t="s">
        <v>168</v>
      </c>
      <c r="O888" t="s">
        <v>168</v>
      </c>
      <c r="P888" t="s">
        <v>168</v>
      </c>
      <c r="Q888" t="s">
        <v>168</v>
      </c>
      <c r="R888" t="s">
        <v>170</v>
      </c>
      <c r="S888">
        <v>3.5199959999999999</v>
      </c>
      <c r="T888">
        <v>0</v>
      </c>
    </row>
    <row r="889" spans="1:20">
      <c r="A889" s="245">
        <v>42773.910534641203</v>
      </c>
      <c r="B889" t="s">
        <v>241</v>
      </c>
      <c r="C889">
        <v>2</v>
      </c>
      <c r="D889" t="s">
        <v>29</v>
      </c>
      <c r="E889" t="s">
        <v>29</v>
      </c>
      <c r="F889" t="s">
        <v>171</v>
      </c>
      <c r="G889" t="s">
        <v>168</v>
      </c>
      <c r="H889" t="s">
        <v>184</v>
      </c>
      <c r="I889" t="s">
        <v>184</v>
      </c>
      <c r="J889" t="s">
        <v>168</v>
      </c>
      <c r="K889" t="s">
        <v>168</v>
      </c>
      <c r="L889" t="s">
        <v>168</v>
      </c>
      <c r="M889" t="s">
        <v>170</v>
      </c>
      <c r="N889" t="s">
        <v>168</v>
      </c>
      <c r="O889" t="s">
        <v>168</v>
      </c>
      <c r="P889" t="s">
        <v>168</v>
      </c>
      <c r="Q889" t="s">
        <v>170</v>
      </c>
      <c r="R889" t="s">
        <v>168</v>
      </c>
      <c r="S889">
        <v>1.173332</v>
      </c>
      <c r="T889">
        <v>0</v>
      </c>
    </row>
    <row r="890" spans="1:20">
      <c r="A890" s="245">
        <v>42773.910534641203</v>
      </c>
      <c r="B890" t="s">
        <v>241</v>
      </c>
      <c r="C890">
        <v>2</v>
      </c>
      <c r="D890" t="s">
        <v>29</v>
      </c>
      <c r="E890" t="s">
        <v>29</v>
      </c>
      <c r="F890" t="s">
        <v>171</v>
      </c>
      <c r="G890" t="s">
        <v>168</v>
      </c>
      <c r="H890" t="s">
        <v>184</v>
      </c>
      <c r="I890" t="s">
        <v>184</v>
      </c>
      <c r="J890" t="s">
        <v>168</v>
      </c>
      <c r="K890" t="s">
        <v>168</v>
      </c>
      <c r="L890" t="s">
        <v>170</v>
      </c>
      <c r="M890" t="s">
        <v>168</v>
      </c>
      <c r="N890" t="s">
        <v>168</v>
      </c>
      <c r="O890" t="s">
        <v>168</v>
      </c>
      <c r="P890" t="s">
        <v>168</v>
      </c>
      <c r="Q890" t="s">
        <v>168</v>
      </c>
      <c r="R890" t="s">
        <v>168</v>
      </c>
      <c r="S890">
        <v>1142.2854500000601</v>
      </c>
      <c r="T890">
        <v>0</v>
      </c>
    </row>
    <row r="891" spans="1:20">
      <c r="A891" s="245">
        <v>42773.910534641203</v>
      </c>
      <c r="B891" t="s">
        <v>241</v>
      </c>
      <c r="C891">
        <v>2</v>
      </c>
      <c r="D891" t="s">
        <v>29</v>
      </c>
      <c r="E891" t="s">
        <v>29</v>
      </c>
      <c r="F891" t="s">
        <v>171</v>
      </c>
      <c r="G891" t="s">
        <v>168</v>
      </c>
      <c r="H891" t="s">
        <v>184</v>
      </c>
      <c r="I891" t="s">
        <v>184</v>
      </c>
      <c r="J891" t="s">
        <v>168</v>
      </c>
      <c r="K891" t="s">
        <v>168</v>
      </c>
      <c r="L891" t="s">
        <v>170</v>
      </c>
      <c r="M891" t="s">
        <v>168</v>
      </c>
      <c r="N891" t="s">
        <v>168</v>
      </c>
      <c r="O891" t="s">
        <v>168</v>
      </c>
      <c r="P891" t="s">
        <v>168</v>
      </c>
      <c r="Q891" t="s">
        <v>168</v>
      </c>
      <c r="R891" t="s">
        <v>170</v>
      </c>
      <c r="S891">
        <v>38.973303999999999</v>
      </c>
      <c r="T891">
        <v>0</v>
      </c>
    </row>
    <row r="892" spans="1:20">
      <c r="A892" s="245">
        <v>42773.910534641203</v>
      </c>
      <c r="B892" t="s">
        <v>241</v>
      </c>
      <c r="C892">
        <v>2</v>
      </c>
      <c r="D892" t="s">
        <v>29</v>
      </c>
      <c r="E892" t="s">
        <v>29</v>
      </c>
      <c r="F892" t="s">
        <v>171</v>
      </c>
      <c r="G892" t="s">
        <v>168</v>
      </c>
      <c r="H892" t="s">
        <v>184</v>
      </c>
      <c r="I892" t="s">
        <v>184</v>
      </c>
      <c r="J892" t="s">
        <v>168</v>
      </c>
      <c r="K892" t="s">
        <v>168</v>
      </c>
      <c r="L892" t="s">
        <v>170</v>
      </c>
      <c r="M892" t="s">
        <v>168</v>
      </c>
      <c r="N892" t="s">
        <v>168</v>
      </c>
      <c r="O892" t="s">
        <v>168</v>
      </c>
      <c r="P892" t="s">
        <v>168</v>
      </c>
      <c r="Q892" t="s">
        <v>170</v>
      </c>
      <c r="R892" t="s">
        <v>168</v>
      </c>
      <c r="S892">
        <v>4.7599939999999998</v>
      </c>
      <c r="T892">
        <v>0</v>
      </c>
    </row>
    <row r="893" spans="1:20">
      <c r="A893" s="245">
        <v>42773.910534641203</v>
      </c>
      <c r="B893" t="s">
        <v>241</v>
      </c>
      <c r="C893">
        <v>2</v>
      </c>
      <c r="D893" t="s">
        <v>29</v>
      </c>
      <c r="E893" t="s">
        <v>29</v>
      </c>
      <c r="F893" t="s">
        <v>171</v>
      </c>
      <c r="G893" t="s">
        <v>168</v>
      </c>
      <c r="H893" t="s">
        <v>184</v>
      </c>
      <c r="I893" t="s">
        <v>184</v>
      </c>
      <c r="J893" t="s">
        <v>168</v>
      </c>
      <c r="K893" t="s">
        <v>168</v>
      </c>
      <c r="L893" t="s">
        <v>170</v>
      </c>
      <c r="M893" t="s">
        <v>168</v>
      </c>
      <c r="N893" t="s">
        <v>168</v>
      </c>
      <c r="O893" t="s">
        <v>168</v>
      </c>
      <c r="P893" t="s">
        <v>168</v>
      </c>
      <c r="Q893" t="s">
        <v>170</v>
      </c>
      <c r="R893" t="s">
        <v>170</v>
      </c>
      <c r="S893">
        <v>0.92666499999999996</v>
      </c>
      <c r="T893">
        <v>0</v>
      </c>
    </row>
    <row r="894" spans="1:20">
      <c r="A894" s="245">
        <v>42773.910534641203</v>
      </c>
      <c r="B894" t="s">
        <v>241</v>
      </c>
      <c r="C894">
        <v>2</v>
      </c>
      <c r="D894" t="s">
        <v>29</v>
      </c>
      <c r="E894" t="s">
        <v>29</v>
      </c>
      <c r="F894" t="s">
        <v>171</v>
      </c>
      <c r="G894" t="s">
        <v>168</v>
      </c>
      <c r="H894" t="s">
        <v>184</v>
      </c>
      <c r="I894" t="s">
        <v>184</v>
      </c>
      <c r="J894" t="s">
        <v>168</v>
      </c>
      <c r="K894" t="s">
        <v>168</v>
      </c>
      <c r="L894" t="s">
        <v>170</v>
      </c>
      <c r="M894" t="s">
        <v>168</v>
      </c>
      <c r="N894" t="s">
        <v>170</v>
      </c>
      <c r="O894" t="s">
        <v>168</v>
      </c>
      <c r="P894" t="s">
        <v>168</v>
      </c>
      <c r="Q894" t="s">
        <v>168</v>
      </c>
      <c r="R894" t="s">
        <v>168</v>
      </c>
      <c r="S894">
        <v>5.7999929999999997</v>
      </c>
      <c r="T894">
        <v>0</v>
      </c>
    </row>
    <row r="895" spans="1:20">
      <c r="A895" s="245">
        <v>42773.910534641203</v>
      </c>
      <c r="B895" t="s">
        <v>241</v>
      </c>
      <c r="C895">
        <v>2</v>
      </c>
      <c r="D895" t="s">
        <v>29</v>
      </c>
      <c r="E895" t="s">
        <v>29</v>
      </c>
      <c r="F895" t="s">
        <v>171</v>
      </c>
      <c r="G895" t="s">
        <v>168</v>
      </c>
      <c r="H895" t="s">
        <v>184</v>
      </c>
      <c r="I895" t="s">
        <v>184</v>
      </c>
      <c r="J895" t="s">
        <v>170</v>
      </c>
      <c r="K895" t="s">
        <v>168</v>
      </c>
      <c r="L895" t="s">
        <v>168</v>
      </c>
      <c r="M895" t="s">
        <v>168</v>
      </c>
      <c r="N895" t="s">
        <v>168</v>
      </c>
      <c r="O895" t="s">
        <v>168</v>
      </c>
      <c r="P895" t="s">
        <v>168</v>
      </c>
      <c r="Q895" t="s">
        <v>168</v>
      </c>
      <c r="R895" t="s">
        <v>168</v>
      </c>
      <c r="S895">
        <v>547.79956199999106</v>
      </c>
      <c r="T895">
        <v>0</v>
      </c>
    </row>
    <row r="896" spans="1:20">
      <c r="A896" s="245">
        <v>42773.910534641203</v>
      </c>
      <c r="B896" t="s">
        <v>241</v>
      </c>
      <c r="C896">
        <v>2</v>
      </c>
      <c r="D896" t="s">
        <v>29</v>
      </c>
      <c r="E896" t="s">
        <v>29</v>
      </c>
      <c r="F896" t="s">
        <v>171</v>
      </c>
      <c r="G896" t="s">
        <v>168</v>
      </c>
      <c r="H896" t="s">
        <v>184</v>
      </c>
      <c r="I896" t="s">
        <v>184</v>
      </c>
      <c r="J896" t="s">
        <v>170</v>
      </c>
      <c r="K896" t="s">
        <v>168</v>
      </c>
      <c r="L896" t="s">
        <v>168</v>
      </c>
      <c r="M896" t="s">
        <v>168</v>
      </c>
      <c r="N896" t="s">
        <v>168</v>
      </c>
      <c r="O896" t="s">
        <v>168</v>
      </c>
      <c r="P896" t="s">
        <v>168</v>
      </c>
      <c r="Q896" t="s">
        <v>168</v>
      </c>
      <c r="R896" t="s">
        <v>170</v>
      </c>
      <c r="S896">
        <v>7.3999930000000003</v>
      </c>
      <c r="T896">
        <v>0</v>
      </c>
    </row>
    <row r="897" spans="1:20">
      <c r="A897" s="245">
        <v>42773.910534641203</v>
      </c>
      <c r="B897" t="s">
        <v>241</v>
      </c>
      <c r="C897">
        <v>2</v>
      </c>
      <c r="D897" t="s">
        <v>29</v>
      </c>
      <c r="E897" t="s">
        <v>29</v>
      </c>
      <c r="F897" t="s">
        <v>171</v>
      </c>
      <c r="G897" t="s">
        <v>168</v>
      </c>
      <c r="H897" t="s">
        <v>184</v>
      </c>
      <c r="I897" t="s">
        <v>184</v>
      </c>
      <c r="J897" t="s">
        <v>170</v>
      </c>
      <c r="K897" t="s">
        <v>168</v>
      </c>
      <c r="L897" t="s">
        <v>168</v>
      </c>
      <c r="M897" t="s">
        <v>168</v>
      </c>
      <c r="N897" t="s">
        <v>168</v>
      </c>
      <c r="O897" t="s">
        <v>168</v>
      </c>
      <c r="P897" t="s">
        <v>168</v>
      </c>
      <c r="Q897" t="s">
        <v>170</v>
      </c>
      <c r="R897" t="s">
        <v>168</v>
      </c>
      <c r="S897">
        <v>32.266646000000001</v>
      </c>
      <c r="T897">
        <v>0</v>
      </c>
    </row>
    <row r="898" spans="1:20">
      <c r="A898" s="245">
        <v>42773.910534641203</v>
      </c>
      <c r="B898" t="s">
        <v>241</v>
      </c>
      <c r="C898">
        <v>2</v>
      </c>
      <c r="D898" t="s">
        <v>29</v>
      </c>
      <c r="E898" t="s">
        <v>29</v>
      </c>
      <c r="F898" t="s">
        <v>171</v>
      </c>
      <c r="G898" t="s">
        <v>168</v>
      </c>
      <c r="H898" t="s">
        <v>184</v>
      </c>
      <c r="I898" t="s">
        <v>184</v>
      </c>
      <c r="J898" t="s">
        <v>170</v>
      </c>
      <c r="K898" t="s">
        <v>168</v>
      </c>
      <c r="L898" t="s">
        <v>170</v>
      </c>
      <c r="M898" t="s">
        <v>168</v>
      </c>
      <c r="N898" t="s">
        <v>168</v>
      </c>
      <c r="O898" t="s">
        <v>168</v>
      </c>
      <c r="P898" t="s">
        <v>168</v>
      </c>
      <c r="Q898" t="s">
        <v>168</v>
      </c>
      <c r="R898" t="s">
        <v>168</v>
      </c>
      <c r="S898">
        <v>46.999931000000103</v>
      </c>
      <c r="T898">
        <v>0</v>
      </c>
    </row>
    <row r="899" spans="1:20">
      <c r="A899" s="245">
        <v>42773.910534641203</v>
      </c>
      <c r="B899" t="s">
        <v>241</v>
      </c>
      <c r="C899">
        <v>2</v>
      </c>
      <c r="D899" t="s">
        <v>29</v>
      </c>
      <c r="E899" t="s">
        <v>29</v>
      </c>
      <c r="F899" t="s">
        <v>171</v>
      </c>
      <c r="G899" t="s">
        <v>168</v>
      </c>
      <c r="H899" t="s">
        <v>184</v>
      </c>
      <c r="I899" t="s">
        <v>184</v>
      </c>
      <c r="J899" t="s">
        <v>170</v>
      </c>
      <c r="K899" t="s">
        <v>168</v>
      </c>
      <c r="L899" t="s">
        <v>170</v>
      </c>
      <c r="M899" t="s">
        <v>168</v>
      </c>
      <c r="N899" t="s">
        <v>168</v>
      </c>
      <c r="O899" t="s">
        <v>168</v>
      </c>
      <c r="P899" t="s">
        <v>168</v>
      </c>
      <c r="Q899" t="s">
        <v>170</v>
      </c>
      <c r="R899" t="s">
        <v>168</v>
      </c>
      <c r="S899">
        <v>2.7999960000000002</v>
      </c>
      <c r="T899">
        <v>0</v>
      </c>
    </row>
    <row r="900" spans="1:20">
      <c r="A900" s="245">
        <v>42773.910534641203</v>
      </c>
      <c r="B900" t="s">
        <v>241</v>
      </c>
      <c r="C900">
        <v>2</v>
      </c>
      <c r="D900" t="s">
        <v>29</v>
      </c>
      <c r="E900" t="s">
        <v>29</v>
      </c>
      <c r="F900" t="s">
        <v>171</v>
      </c>
      <c r="G900" t="s">
        <v>168</v>
      </c>
      <c r="H900" t="s">
        <v>184</v>
      </c>
      <c r="I900" t="s">
        <v>184</v>
      </c>
      <c r="J900" t="s">
        <v>170</v>
      </c>
      <c r="K900" t="s">
        <v>168</v>
      </c>
      <c r="L900" t="s">
        <v>170</v>
      </c>
      <c r="M900" t="s">
        <v>168</v>
      </c>
      <c r="N900" t="s">
        <v>170</v>
      </c>
      <c r="O900" t="s">
        <v>168</v>
      </c>
      <c r="P900" t="s">
        <v>168</v>
      </c>
      <c r="Q900" t="s">
        <v>168</v>
      </c>
      <c r="R900" t="s">
        <v>168</v>
      </c>
      <c r="S900">
        <v>1.066665</v>
      </c>
      <c r="T900">
        <v>0</v>
      </c>
    </row>
    <row r="901" spans="1:20">
      <c r="A901" s="245">
        <v>42773.910534641203</v>
      </c>
      <c r="B901" t="s">
        <v>241</v>
      </c>
      <c r="C901">
        <v>2</v>
      </c>
      <c r="D901" t="s">
        <v>29</v>
      </c>
      <c r="E901" t="s">
        <v>29</v>
      </c>
      <c r="F901" t="s">
        <v>171</v>
      </c>
      <c r="G901" t="s">
        <v>170</v>
      </c>
      <c r="H901" t="s">
        <v>184</v>
      </c>
      <c r="I901" t="s">
        <v>184</v>
      </c>
      <c r="J901" t="s">
        <v>168</v>
      </c>
      <c r="K901" t="s">
        <v>168</v>
      </c>
      <c r="L901" t="s">
        <v>168</v>
      </c>
      <c r="M901" t="s">
        <v>168</v>
      </c>
      <c r="N901" t="s">
        <v>168</v>
      </c>
      <c r="O901" t="s">
        <v>168</v>
      </c>
      <c r="P901" t="s">
        <v>168</v>
      </c>
      <c r="Q901" t="s">
        <v>168</v>
      </c>
      <c r="R901" t="s">
        <v>168</v>
      </c>
      <c r="S901">
        <v>37.666623999999999</v>
      </c>
      <c r="T901">
        <v>0</v>
      </c>
    </row>
    <row r="902" spans="1:20">
      <c r="A902" s="245">
        <v>42773.910534641203</v>
      </c>
      <c r="B902" t="s">
        <v>241</v>
      </c>
      <c r="C902">
        <v>2</v>
      </c>
      <c r="D902" t="s">
        <v>29</v>
      </c>
      <c r="E902" t="s">
        <v>29</v>
      </c>
      <c r="F902" t="s">
        <v>171</v>
      </c>
      <c r="G902" t="s">
        <v>170</v>
      </c>
      <c r="H902" t="s">
        <v>184</v>
      </c>
      <c r="I902" t="s">
        <v>184</v>
      </c>
      <c r="J902" t="s">
        <v>168</v>
      </c>
      <c r="K902" t="s">
        <v>168</v>
      </c>
      <c r="L902" t="s">
        <v>170</v>
      </c>
      <c r="M902" t="s">
        <v>168</v>
      </c>
      <c r="N902" t="s">
        <v>168</v>
      </c>
      <c r="O902" t="s">
        <v>168</v>
      </c>
      <c r="P902" t="s">
        <v>168</v>
      </c>
      <c r="Q902" t="s">
        <v>168</v>
      </c>
      <c r="R902" t="s">
        <v>168</v>
      </c>
      <c r="S902">
        <v>5.5333319999999997</v>
      </c>
      <c r="T902">
        <v>0</v>
      </c>
    </row>
    <row r="903" spans="1:20">
      <c r="A903" s="245">
        <v>42773.910534641203</v>
      </c>
      <c r="B903" t="s">
        <v>241</v>
      </c>
      <c r="C903">
        <v>2</v>
      </c>
      <c r="D903" t="s">
        <v>29</v>
      </c>
      <c r="E903" t="s">
        <v>29</v>
      </c>
      <c r="F903" t="s">
        <v>169</v>
      </c>
      <c r="G903" t="s">
        <v>168</v>
      </c>
      <c r="H903" t="s">
        <v>184</v>
      </c>
      <c r="I903" t="s">
        <v>184</v>
      </c>
      <c r="J903" t="s">
        <v>168</v>
      </c>
      <c r="K903" t="s">
        <v>168</v>
      </c>
      <c r="L903" t="s">
        <v>168</v>
      </c>
      <c r="M903" t="s">
        <v>168</v>
      </c>
      <c r="N903" t="s">
        <v>168</v>
      </c>
      <c r="O903" t="s">
        <v>168</v>
      </c>
      <c r="P903" t="s">
        <v>168</v>
      </c>
      <c r="Q903" t="s">
        <v>168</v>
      </c>
      <c r="R903" t="s">
        <v>168</v>
      </c>
      <c r="S903">
        <v>450.83867400001498</v>
      </c>
      <c r="T903">
        <v>0</v>
      </c>
    </row>
    <row r="904" spans="1:20">
      <c r="A904" s="245">
        <v>42773.910534641203</v>
      </c>
      <c r="B904" t="s">
        <v>241</v>
      </c>
      <c r="C904">
        <v>2</v>
      </c>
      <c r="D904" t="s">
        <v>28</v>
      </c>
      <c r="E904" t="s">
        <v>28</v>
      </c>
      <c r="F904" t="s">
        <v>167</v>
      </c>
      <c r="G904" t="s">
        <v>168</v>
      </c>
      <c r="H904" t="s">
        <v>184</v>
      </c>
      <c r="I904" t="s">
        <v>184</v>
      </c>
      <c r="J904" t="s">
        <v>168</v>
      </c>
      <c r="K904" t="s">
        <v>168</v>
      </c>
      <c r="L904" t="s">
        <v>168</v>
      </c>
      <c r="M904" t="s">
        <v>168</v>
      </c>
      <c r="N904" t="s">
        <v>168</v>
      </c>
      <c r="O904" t="s">
        <v>168</v>
      </c>
      <c r="P904" t="s">
        <v>168</v>
      </c>
      <c r="Q904" t="s">
        <v>168</v>
      </c>
      <c r="R904" t="s">
        <v>168</v>
      </c>
      <c r="S904">
        <v>111.733171</v>
      </c>
      <c r="T904">
        <v>0</v>
      </c>
    </row>
    <row r="905" spans="1:20">
      <c r="A905" s="245">
        <v>42773.910534641203</v>
      </c>
      <c r="B905" t="s">
        <v>241</v>
      </c>
      <c r="C905">
        <v>2</v>
      </c>
      <c r="D905" t="s">
        <v>28</v>
      </c>
      <c r="E905" t="s">
        <v>28</v>
      </c>
      <c r="F905" t="s">
        <v>167</v>
      </c>
      <c r="G905" t="s">
        <v>168</v>
      </c>
      <c r="H905" t="s">
        <v>184</v>
      </c>
      <c r="I905" t="s">
        <v>184</v>
      </c>
      <c r="J905" t="s">
        <v>168</v>
      </c>
      <c r="K905" t="s">
        <v>168</v>
      </c>
      <c r="L905" t="s">
        <v>168</v>
      </c>
      <c r="M905" t="s">
        <v>168</v>
      </c>
      <c r="N905" t="s">
        <v>168</v>
      </c>
      <c r="O905" t="s">
        <v>168</v>
      </c>
      <c r="P905" t="s">
        <v>170</v>
      </c>
      <c r="Q905" t="s">
        <v>168</v>
      </c>
      <c r="R905" t="s">
        <v>168</v>
      </c>
      <c r="S905">
        <v>63.533253000000101</v>
      </c>
      <c r="T905">
        <v>0</v>
      </c>
    </row>
    <row r="906" spans="1:20">
      <c r="A906" s="245">
        <v>42773.910534641203</v>
      </c>
      <c r="B906" t="s">
        <v>241</v>
      </c>
      <c r="C906">
        <v>2</v>
      </c>
      <c r="D906" t="s">
        <v>28</v>
      </c>
      <c r="E906" t="s">
        <v>28</v>
      </c>
      <c r="F906" t="s">
        <v>167</v>
      </c>
      <c r="G906" t="s">
        <v>168</v>
      </c>
      <c r="H906" t="s">
        <v>184</v>
      </c>
      <c r="I906" t="s">
        <v>184</v>
      </c>
      <c r="J906" t="s">
        <v>168</v>
      </c>
      <c r="K906" t="s">
        <v>168</v>
      </c>
      <c r="L906" t="s">
        <v>168</v>
      </c>
      <c r="M906" t="s">
        <v>168</v>
      </c>
      <c r="N906" t="s">
        <v>170</v>
      </c>
      <c r="O906" t="s">
        <v>168</v>
      </c>
      <c r="P906" t="s">
        <v>168</v>
      </c>
      <c r="Q906" t="s">
        <v>168</v>
      </c>
      <c r="R906" t="s">
        <v>168</v>
      </c>
      <c r="S906">
        <v>2.6666620000000001</v>
      </c>
      <c r="T906">
        <v>0</v>
      </c>
    </row>
    <row r="907" spans="1:20">
      <c r="A907" s="245">
        <v>42773.910534641203</v>
      </c>
      <c r="B907" t="s">
        <v>241</v>
      </c>
      <c r="C907">
        <v>2</v>
      </c>
      <c r="D907" t="s">
        <v>28</v>
      </c>
      <c r="E907" t="s">
        <v>28</v>
      </c>
      <c r="F907" t="s">
        <v>167</v>
      </c>
      <c r="G907" t="s">
        <v>168</v>
      </c>
      <c r="H907" t="s">
        <v>184</v>
      </c>
      <c r="I907" t="s">
        <v>184</v>
      </c>
      <c r="J907" t="s">
        <v>168</v>
      </c>
      <c r="K907" t="s">
        <v>168</v>
      </c>
      <c r="L907" t="s">
        <v>170</v>
      </c>
      <c r="M907" t="s">
        <v>168</v>
      </c>
      <c r="N907" t="s">
        <v>168</v>
      </c>
      <c r="O907" t="s">
        <v>168</v>
      </c>
      <c r="P907" t="s">
        <v>168</v>
      </c>
      <c r="Q907" t="s">
        <v>168</v>
      </c>
      <c r="R907" t="s">
        <v>168</v>
      </c>
      <c r="S907">
        <v>25.999977000000001</v>
      </c>
      <c r="T907">
        <v>0</v>
      </c>
    </row>
    <row r="908" spans="1:20">
      <c r="A908" s="245">
        <v>42773.910534641203</v>
      </c>
      <c r="B908" t="s">
        <v>241</v>
      </c>
      <c r="C908">
        <v>2</v>
      </c>
      <c r="D908" t="s">
        <v>28</v>
      </c>
      <c r="E908" t="s">
        <v>28</v>
      </c>
      <c r="F908" t="s">
        <v>167</v>
      </c>
      <c r="G908" t="s">
        <v>168</v>
      </c>
      <c r="H908" t="s">
        <v>184</v>
      </c>
      <c r="I908" t="s">
        <v>184</v>
      </c>
      <c r="J908" t="s">
        <v>168</v>
      </c>
      <c r="K908" t="s">
        <v>168</v>
      </c>
      <c r="L908" t="s">
        <v>170</v>
      </c>
      <c r="M908" t="s">
        <v>168</v>
      </c>
      <c r="N908" t="s">
        <v>168</v>
      </c>
      <c r="O908" t="s">
        <v>168</v>
      </c>
      <c r="P908" t="s">
        <v>170</v>
      </c>
      <c r="Q908" t="s">
        <v>168</v>
      </c>
      <c r="R908" t="s">
        <v>168</v>
      </c>
      <c r="S908">
        <v>18.599981</v>
      </c>
      <c r="T908">
        <v>0</v>
      </c>
    </row>
    <row r="909" spans="1:20">
      <c r="A909" s="245">
        <v>42773.910534641203</v>
      </c>
      <c r="B909" t="s">
        <v>241</v>
      </c>
      <c r="C909">
        <v>2</v>
      </c>
      <c r="D909" t="s">
        <v>28</v>
      </c>
      <c r="E909" t="s">
        <v>28</v>
      </c>
      <c r="F909" t="s">
        <v>171</v>
      </c>
      <c r="G909" t="s">
        <v>168</v>
      </c>
      <c r="H909" t="s">
        <v>184</v>
      </c>
      <c r="I909" t="s">
        <v>184</v>
      </c>
      <c r="J909" t="s">
        <v>168</v>
      </c>
      <c r="K909" t="s">
        <v>168</v>
      </c>
      <c r="L909" t="s">
        <v>168</v>
      </c>
      <c r="M909" t="s">
        <v>168</v>
      </c>
      <c r="N909" t="s">
        <v>168</v>
      </c>
      <c r="O909" t="s">
        <v>168</v>
      </c>
      <c r="P909" t="s">
        <v>168</v>
      </c>
      <c r="Q909" t="s">
        <v>168</v>
      </c>
      <c r="R909" t="s">
        <v>168</v>
      </c>
      <c r="S909">
        <v>1739.65792100006</v>
      </c>
      <c r="T909">
        <v>0</v>
      </c>
    </row>
    <row r="910" spans="1:20">
      <c r="A910" s="245">
        <v>42773.910534641203</v>
      </c>
      <c r="B910" t="s">
        <v>241</v>
      </c>
      <c r="C910">
        <v>2</v>
      </c>
      <c r="D910" t="s">
        <v>28</v>
      </c>
      <c r="E910" t="s">
        <v>28</v>
      </c>
      <c r="F910" t="s">
        <v>171</v>
      </c>
      <c r="G910" t="s">
        <v>168</v>
      </c>
      <c r="H910" t="s">
        <v>184</v>
      </c>
      <c r="I910" t="s">
        <v>184</v>
      </c>
      <c r="J910" t="s">
        <v>168</v>
      </c>
      <c r="K910" t="s">
        <v>168</v>
      </c>
      <c r="L910" t="s">
        <v>168</v>
      </c>
      <c r="M910" t="s">
        <v>168</v>
      </c>
      <c r="N910" t="s">
        <v>168</v>
      </c>
      <c r="O910" t="s">
        <v>168</v>
      </c>
      <c r="P910" t="s">
        <v>168</v>
      </c>
      <c r="Q910" t="s">
        <v>168</v>
      </c>
      <c r="R910" t="s">
        <v>170</v>
      </c>
      <c r="S910">
        <v>165.826458</v>
      </c>
      <c r="T910">
        <v>0</v>
      </c>
    </row>
    <row r="911" spans="1:20">
      <c r="A911" s="245">
        <v>42773.910534641203</v>
      </c>
      <c r="B911" t="s">
        <v>241</v>
      </c>
      <c r="C911">
        <v>2</v>
      </c>
      <c r="D911" t="s">
        <v>28</v>
      </c>
      <c r="E911" t="s">
        <v>28</v>
      </c>
      <c r="F911" t="s">
        <v>171</v>
      </c>
      <c r="G911" t="s">
        <v>168</v>
      </c>
      <c r="H911" t="s">
        <v>184</v>
      </c>
      <c r="I911" t="s">
        <v>184</v>
      </c>
      <c r="J911" t="s">
        <v>168</v>
      </c>
      <c r="K911" t="s">
        <v>168</v>
      </c>
      <c r="L911" t="s">
        <v>168</v>
      </c>
      <c r="M911" t="s">
        <v>168</v>
      </c>
      <c r="N911" t="s">
        <v>168</v>
      </c>
      <c r="O911" t="s">
        <v>168</v>
      </c>
      <c r="P911" t="s">
        <v>168</v>
      </c>
      <c r="Q911" t="s">
        <v>170</v>
      </c>
      <c r="R911" t="s">
        <v>168</v>
      </c>
      <c r="S911">
        <v>30.733294999999998</v>
      </c>
      <c r="T911">
        <v>0</v>
      </c>
    </row>
    <row r="912" spans="1:20">
      <c r="A912" s="245">
        <v>42773.910534641203</v>
      </c>
      <c r="B912" t="s">
        <v>241</v>
      </c>
      <c r="C912">
        <v>2</v>
      </c>
      <c r="D912" t="s">
        <v>28</v>
      </c>
      <c r="E912" t="s">
        <v>28</v>
      </c>
      <c r="F912" t="s">
        <v>171</v>
      </c>
      <c r="G912" t="s">
        <v>168</v>
      </c>
      <c r="H912" t="s">
        <v>184</v>
      </c>
      <c r="I912" t="s">
        <v>184</v>
      </c>
      <c r="J912" t="s">
        <v>168</v>
      </c>
      <c r="K912" t="s">
        <v>168</v>
      </c>
      <c r="L912" t="s">
        <v>168</v>
      </c>
      <c r="M912" t="s">
        <v>168</v>
      </c>
      <c r="N912" t="s">
        <v>170</v>
      </c>
      <c r="O912" t="s">
        <v>168</v>
      </c>
      <c r="P912" t="s">
        <v>168</v>
      </c>
      <c r="Q912" t="s">
        <v>168</v>
      </c>
      <c r="R912" t="s">
        <v>168</v>
      </c>
      <c r="S912">
        <v>31.466618</v>
      </c>
      <c r="T912">
        <v>0</v>
      </c>
    </row>
    <row r="913" spans="1:20">
      <c r="A913" s="245">
        <v>42773.910534641203</v>
      </c>
      <c r="B913" t="s">
        <v>241</v>
      </c>
      <c r="C913">
        <v>2</v>
      </c>
      <c r="D913" t="s">
        <v>28</v>
      </c>
      <c r="E913" t="s">
        <v>28</v>
      </c>
      <c r="F913" t="s">
        <v>171</v>
      </c>
      <c r="G913" t="s">
        <v>168</v>
      </c>
      <c r="H913" t="s">
        <v>184</v>
      </c>
      <c r="I913" t="s">
        <v>184</v>
      </c>
      <c r="J913" t="s">
        <v>168</v>
      </c>
      <c r="K913" t="s">
        <v>168</v>
      </c>
      <c r="L913" t="s">
        <v>168</v>
      </c>
      <c r="M913" t="s">
        <v>170</v>
      </c>
      <c r="N913" t="s">
        <v>168</v>
      </c>
      <c r="O913" t="s">
        <v>168</v>
      </c>
      <c r="P913" t="s">
        <v>168</v>
      </c>
      <c r="Q913" t="s">
        <v>168</v>
      </c>
      <c r="R913" t="s">
        <v>168</v>
      </c>
      <c r="S913">
        <v>19.166647000000001</v>
      </c>
      <c r="T913">
        <v>0</v>
      </c>
    </row>
    <row r="914" spans="1:20">
      <c r="A914" s="245">
        <v>42773.910534641203</v>
      </c>
      <c r="B914" t="s">
        <v>241</v>
      </c>
      <c r="C914">
        <v>2</v>
      </c>
      <c r="D914" t="s">
        <v>28</v>
      </c>
      <c r="E914" t="s">
        <v>28</v>
      </c>
      <c r="F914" t="s">
        <v>171</v>
      </c>
      <c r="G914" t="s">
        <v>168</v>
      </c>
      <c r="H914" t="s">
        <v>184</v>
      </c>
      <c r="I914" t="s">
        <v>184</v>
      </c>
      <c r="J914" t="s">
        <v>168</v>
      </c>
      <c r="K914" t="s">
        <v>168</v>
      </c>
      <c r="L914" t="s">
        <v>168</v>
      </c>
      <c r="M914" t="s">
        <v>170</v>
      </c>
      <c r="N914" t="s">
        <v>168</v>
      </c>
      <c r="O914" t="s">
        <v>168</v>
      </c>
      <c r="P914" t="s">
        <v>168</v>
      </c>
      <c r="Q914" t="s">
        <v>170</v>
      </c>
      <c r="R914" t="s">
        <v>168</v>
      </c>
      <c r="S914">
        <v>0.70666600000000002</v>
      </c>
      <c r="T914">
        <v>0</v>
      </c>
    </row>
    <row r="915" spans="1:20">
      <c r="A915" s="245">
        <v>42773.910534641203</v>
      </c>
      <c r="B915" t="s">
        <v>241</v>
      </c>
      <c r="C915">
        <v>2</v>
      </c>
      <c r="D915" t="s">
        <v>28</v>
      </c>
      <c r="E915" t="s">
        <v>28</v>
      </c>
      <c r="F915" t="s">
        <v>171</v>
      </c>
      <c r="G915" t="s">
        <v>168</v>
      </c>
      <c r="H915" t="s">
        <v>184</v>
      </c>
      <c r="I915" t="s">
        <v>184</v>
      </c>
      <c r="J915" t="s">
        <v>168</v>
      </c>
      <c r="K915" t="s">
        <v>168</v>
      </c>
      <c r="L915" t="s">
        <v>170</v>
      </c>
      <c r="M915" t="s">
        <v>168</v>
      </c>
      <c r="N915" t="s">
        <v>168</v>
      </c>
      <c r="O915" t="s">
        <v>168</v>
      </c>
      <c r="P915" t="s">
        <v>168</v>
      </c>
      <c r="Q915" t="s">
        <v>168</v>
      </c>
      <c r="R915" t="s">
        <v>168</v>
      </c>
      <c r="S915">
        <v>891.46571800003096</v>
      </c>
      <c r="T915">
        <v>0</v>
      </c>
    </row>
    <row r="916" spans="1:20">
      <c r="A916" s="245">
        <v>42773.910534641203</v>
      </c>
      <c r="B916" t="s">
        <v>241</v>
      </c>
      <c r="C916">
        <v>2</v>
      </c>
      <c r="D916" t="s">
        <v>28</v>
      </c>
      <c r="E916" t="s">
        <v>28</v>
      </c>
      <c r="F916" t="s">
        <v>171</v>
      </c>
      <c r="G916" t="s">
        <v>168</v>
      </c>
      <c r="H916" t="s">
        <v>184</v>
      </c>
      <c r="I916" t="s">
        <v>184</v>
      </c>
      <c r="J916" t="s">
        <v>168</v>
      </c>
      <c r="K916" t="s">
        <v>168</v>
      </c>
      <c r="L916" t="s">
        <v>170</v>
      </c>
      <c r="M916" t="s">
        <v>168</v>
      </c>
      <c r="N916" t="s">
        <v>168</v>
      </c>
      <c r="O916" t="s">
        <v>168</v>
      </c>
      <c r="P916" t="s">
        <v>168</v>
      </c>
      <c r="Q916" t="s">
        <v>168</v>
      </c>
      <c r="R916" t="s">
        <v>170</v>
      </c>
      <c r="S916">
        <v>87.066576000000097</v>
      </c>
      <c r="T916">
        <v>0</v>
      </c>
    </row>
    <row r="917" spans="1:20">
      <c r="A917" s="245">
        <v>42773.910534641203</v>
      </c>
      <c r="B917" t="s">
        <v>241</v>
      </c>
      <c r="C917">
        <v>2</v>
      </c>
      <c r="D917" t="s">
        <v>28</v>
      </c>
      <c r="E917" t="s">
        <v>28</v>
      </c>
      <c r="F917" t="s">
        <v>171</v>
      </c>
      <c r="G917" t="s">
        <v>168</v>
      </c>
      <c r="H917" t="s">
        <v>184</v>
      </c>
      <c r="I917" t="s">
        <v>184</v>
      </c>
      <c r="J917" t="s">
        <v>168</v>
      </c>
      <c r="K917" t="s">
        <v>168</v>
      </c>
      <c r="L917" t="s">
        <v>170</v>
      </c>
      <c r="M917" t="s">
        <v>168</v>
      </c>
      <c r="N917" t="s">
        <v>168</v>
      </c>
      <c r="O917" t="s">
        <v>168</v>
      </c>
      <c r="P917" t="s">
        <v>168</v>
      </c>
      <c r="Q917" t="s">
        <v>170</v>
      </c>
      <c r="R917" t="s">
        <v>168</v>
      </c>
      <c r="S917">
        <v>34.399966999999997</v>
      </c>
      <c r="T917">
        <v>0</v>
      </c>
    </row>
    <row r="918" spans="1:20">
      <c r="A918" s="245">
        <v>42773.910534641203</v>
      </c>
      <c r="B918" t="s">
        <v>241</v>
      </c>
      <c r="C918">
        <v>2</v>
      </c>
      <c r="D918" t="s">
        <v>28</v>
      </c>
      <c r="E918" t="s">
        <v>28</v>
      </c>
      <c r="F918" t="s">
        <v>171</v>
      </c>
      <c r="G918" t="s">
        <v>168</v>
      </c>
      <c r="H918" t="s">
        <v>184</v>
      </c>
      <c r="I918" t="s">
        <v>184</v>
      </c>
      <c r="J918" t="s">
        <v>168</v>
      </c>
      <c r="K918" t="s">
        <v>168</v>
      </c>
      <c r="L918" t="s">
        <v>170</v>
      </c>
      <c r="M918" t="s">
        <v>168</v>
      </c>
      <c r="N918" t="s">
        <v>170</v>
      </c>
      <c r="O918" t="s">
        <v>168</v>
      </c>
      <c r="P918" t="s">
        <v>168</v>
      </c>
      <c r="Q918" t="s">
        <v>168</v>
      </c>
      <c r="R918" t="s">
        <v>168</v>
      </c>
      <c r="S918">
        <v>3.5333299999999999</v>
      </c>
      <c r="T918">
        <v>0</v>
      </c>
    </row>
    <row r="919" spans="1:20">
      <c r="A919" s="245">
        <v>42773.910534641203</v>
      </c>
      <c r="B919" t="s">
        <v>241</v>
      </c>
      <c r="C919">
        <v>2</v>
      </c>
      <c r="D919" t="s">
        <v>28</v>
      </c>
      <c r="E919" t="s">
        <v>28</v>
      </c>
      <c r="F919" t="s">
        <v>171</v>
      </c>
      <c r="G919" t="s">
        <v>168</v>
      </c>
      <c r="H919" t="s">
        <v>184</v>
      </c>
      <c r="I919" t="s">
        <v>184</v>
      </c>
      <c r="J919" t="s">
        <v>170</v>
      </c>
      <c r="K919" t="s">
        <v>168</v>
      </c>
      <c r="L919" t="s">
        <v>168</v>
      </c>
      <c r="M919" t="s">
        <v>168</v>
      </c>
      <c r="N919" t="s">
        <v>168</v>
      </c>
      <c r="O919" t="s">
        <v>168</v>
      </c>
      <c r="P919" t="s">
        <v>168</v>
      </c>
      <c r="Q919" t="s">
        <v>168</v>
      </c>
      <c r="R919" t="s">
        <v>168</v>
      </c>
      <c r="S919">
        <v>214.999906000001</v>
      </c>
      <c r="T919">
        <v>0</v>
      </c>
    </row>
    <row r="920" spans="1:20">
      <c r="A920" s="245">
        <v>42773.910534641203</v>
      </c>
      <c r="B920" t="s">
        <v>241</v>
      </c>
      <c r="C920">
        <v>2</v>
      </c>
      <c r="D920" t="s">
        <v>28</v>
      </c>
      <c r="E920" t="s">
        <v>28</v>
      </c>
      <c r="F920" t="s">
        <v>171</v>
      </c>
      <c r="G920" t="s">
        <v>168</v>
      </c>
      <c r="H920" t="s">
        <v>184</v>
      </c>
      <c r="I920" t="s">
        <v>184</v>
      </c>
      <c r="J920" t="s">
        <v>170</v>
      </c>
      <c r="K920" t="s">
        <v>168</v>
      </c>
      <c r="L920" t="s">
        <v>168</v>
      </c>
      <c r="M920" t="s">
        <v>168</v>
      </c>
      <c r="N920" t="s">
        <v>168</v>
      </c>
      <c r="O920" t="s">
        <v>168</v>
      </c>
      <c r="P920" t="s">
        <v>168</v>
      </c>
      <c r="Q920" t="s">
        <v>170</v>
      </c>
      <c r="R920" t="s">
        <v>168</v>
      </c>
      <c r="S920">
        <v>7.6666629999999998</v>
      </c>
      <c r="T920">
        <v>0</v>
      </c>
    </row>
    <row r="921" spans="1:20">
      <c r="A921" s="245">
        <v>42773.910534641203</v>
      </c>
      <c r="B921" t="s">
        <v>241</v>
      </c>
      <c r="C921">
        <v>2</v>
      </c>
      <c r="D921" t="s">
        <v>28</v>
      </c>
      <c r="E921" t="s">
        <v>28</v>
      </c>
      <c r="F921" t="s">
        <v>169</v>
      </c>
      <c r="G921" t="s">
        <v>168</v>
      </c>
      <c r="H921" t="s">
        <v>184</v>
      </c>
      <c r="I921" t="s">
        <v>184</v>
      </c>
      <c r="J921" t="s">
        <v>168</v>
      </c>
      <c r="K921" t="s">
        <v>168</v>
      </c>
      <c r="L921" t="s">
        <v>168</v>
      </c>
      <c r="M921" t="s">
        <v>168</v>
      </c>
      <c r="N921" t="s">
        <v>168</v>
      </c>
      <c r="O921" t="s">
        <v>168</v>
      </c>
      <c r="P921" t="s">
        <v>168</v>
      </c>
      <c r="Q921" t="s">
        <v>168</v>
      </c>
      <c r="R921" t="s">
        <v>168</v>
      </c>
      <c r="S921">
        <v>5.6999690000000003</v>
      </c>
      <c r="T921">
        <v>0</v>
      </c>
    </row>
    <row r="922" spans="1:20">
      <c r="A922" s="245">
        <v>42773.910534641203</v>
      </c>
      <c r="B922" t="s">
        <v>241</v>
      </c>
      <c r="C922">
        <v>2</v>
      </c>
      <c r="D922" t="s">
        <v>28</v>
      </c>
      <c r="E922" t="s">
        <v>28</v>
      </c>
      <c r="F922" t="s">
        <v>169</v>
      </c>
      <c r="G922" t="s">
        <v>168</v>
      </c>
      <c r="H922" t="s">
        <v>184</v>
      </c>
      <c r="I922" t="s">
        <v>184</v>
      </c>
      <c r="J922" t="s">
        <v>168</v>
      </c>
      <c r="K922" t="s">
        <v>168</v>
      </c>
      <c r="L922" t="s">
        <v>170</v>
      </c>
      <c r="M922" t="s">
        <v>168</v>
      </c>
      <c r="N922" t="s">
        <v>168</v>
      </c>
      <c r="O922" t="s">
        <v>168</v>
      </c>
      <c r="P922" t="s">
        <v>168</v>
      </c>
      <c r="Q922" t="s">
        <v>168</v>
      </c>
      <c r="R922" t="s">
        <v>168</v>
      </c>
      <c r="S922">
        <v>5.3866540000000001</v>
      </c>
      <c r="T922">
        <v>0</v>
      </c>
    </row>
    <row r="923" spans="1:20">
      <c r="A923" s="245">
        <v>42773.910534641203</v>
      </c>
      <c r="B923" t="s">
        <v>241</v>
      </c>
      <c r="C923">
        <v>2</v>
      </c>
      <c r="D923" t="s">
        <v>27</v>
      </c>
      <c r="E923" t="s">
        <v>27</v>
      </c>
      <c r="F923" t="s">
        <v>167</v>
      </c>
      <c r="G923" t="s">
        <v>168</v>
      </c>
      <c r="H923" t="s">
        <v>184</v>
      </c>
      <c r="I923" t="s">
        <v>184</v>
      </c>
      <c r="J923" t="s">
        <v>168</v>
      </c>
      <c r="K923" t="s">
        <v>168</v>
      </c>
      <c r="L923" t="s">
        <v>168</v>
      </c>
      <c r="M923" t="s">
        <v>168</v>
      </c>
      <c r="N923" t="s">
        <v>168</v>
      </c>
      <c r="O923" t="s">
        <v>168</v>
      </c>
      <c r="P923" t="s">
        <v>168</v>
      </c>
      <c r="Q923" t="s">
        <v>168</v>
      </c>
      <c r="R923" t="s">
        <v>168</v>
      </c>
      <c r="S923">
        <v>94.533282</v>
      </c>
      <c r="T923">
        <v>0</v>
      </c>
    </row>
    <row r="924" spans="1:20">
      <c r="A924" s="245">
        <v>42773.910534641203</v>
      </c>
      <c r="B924" t="s">
        <v>241</v>
      </c>
      <c r="C924">
        <v>2</v>
      </c>
      <c r="D924" t="s">
        <v>27</v>
      </c>
      <c r="E924" t="s">
        <v>27</v>
      </c>
      <c r="F924" t="s">
        <v>167</v>
      </c>
      <c r="G924" t="s">
        <v>168</v>
      </c>
      <c r="H924" t="s">
        <v>184</v>
      </c>
      <c r="I924" t="s">
        <v>184</v>
      </c>
      <c r="J924" t="s">
        <v>168</v>
      </c>
      <c r="K924" t="s">
        <v>168</v>
      </c>
      <c r="L924" t="s">
        <v>168</v>
      </c>
      <c r="M924" t="s">
        <v>168</v>
      </c>
      <c r="N924" t="s">
        <v>168</v>
      </c>
      <c r="O924" t="s">
        <v>168</v>
      </c>
      <c r="P924" t="s">
        <v>170</v>
      </c>
      <c r="Q924" t="s">
        <v>168</v>
      </c>
      <c r="R924" t="s">
        <v>168</v>
      </c>
      <c r="S924">
        <v>670.53925600000798</v>
      </c>
      <c r="T924">
        <v>0</v>
      </c>
    </row>
    <row r="925" spans="1:20">
      <c r="A925" s="245">
        <v>42773.910534641203</v>
      </c>
      <c r="B925" t="s">
        <v>241</v>
      </c>
      <c r="C925">
        <v>2</v>
      </c>
      <c r="D925" t="s">
        <v>27</v>
      </c>
      <c r="E925" t="s">
        <v>27</v>
      </c>
      <c r="F925" t="s">
        <v>167</v>
      </c>
      <c r="G925" t="s">
        <v>168</v>
      </c>
      <c r="H925" t="s">
        <v>184</v>
      </c>
      <c r="I925" t="s">
        <v>184</v>
      </c>
      <c r="J925" t="s">
        <v>168</v>
      </c>
      <c r="K925" t="s">
        <v>168</v>
      </c>
      <c r="L925" t="s">
        <v>168</v>
      </c>
      <c r="M925" t="s">
        <v>168</v>
      </c>
      <c r="N925" t="s">
        <v>170</v>
      </c>
      <c r="O925" t="s">
        <v>170</v>
      </c>
      <c r="P925" t="s">
        <v>168</v>
      </c>
      <c r="Q925" t="s">
        <v>168</v>
      </c>
      <c r="R925" t="s">
        <v>168</v>
      </c>
      <c r="S925">
        <v>1.9333309999999999</v>
      </c>
      <c r="T925">
        <v>0</v>
      </c>
    </row>
    <row r="926" spans="1:20">
      <c r="A926" s="245">
        <v>42773.910534641203</v>
      </c>
      <c r="B926" t="s">
        <v>241</v>
      </c>
      <c r="C926">
        <v>2</v>
      </c>
      <c r="D926" t="s">
        <v>27</v>
      </c>
      <c r="E926" t="s">
        <v>27</v>
      </c>
      <c r="F926" t="s">
        <v>167</v>
      </c>
      <c r="G926" t="s">
        <v>168</v>
      </c>
      <c r="H926" t="s">
        <v>184</v>
      </c>
      <c r="I926" t="s">
        <v>184</v>
      </c>
      <c r="J926" t="s">
        <v>168</v>
      </c>
      <c r="K926" t="s">
        <v>168</v>
      </c>
      <c r="L926" t="s">
        <v>170</v>
      </c>
      <c r="M926" t="s">
        <v>168</v>
      </c>
      <c r="N926" t="s">
        <v>168</v>
      </c>
      <c r="O926" t="s">
        <v>168</v>
      </c>
      <c r="P926" t="s">
        <v>168</v>
      </c>
      <c r="Q926" t="s">
        <v>168</v>
      </c>
      <c r="R926" t="s">
        <v>168</v>
      </c>
      <c r="S926">
        <v>1.2</v>
      </c>
      <c r="T926">
        <v>0</v>
      </c>
    </row>
    <row r="927" spans="1:20">
      <c r="A927" s="245">
        <v>42773.910534641203</v>
      </c>
      <c r="B927" t="s">
        <v>241</v>
      </c>
      <c r="C927">
        <v>2</v>
      </c>
      <c r="D927" t="s">
        <v>27</v>
      </c>
      <c r="E927" t="s">
        <v>27</v>
      </c>
      <c r="F927" t="s">
        <v>167</v>
      </c>
      <c r="G927" t="s">
        <v>168</v>
      </c>
      <c r="H927" t="s">
        <v>184</v>
      </c>
      <c r="I927" t="s">
        <v>184</v>
      </c>
      <c r="J927" t="s">
        <v>168</v>
      </c>
      <c r="K927" t="s">
        <v>168</v>
      </c>
      <c r="L927" t="s">
        <v>170</v>
      </c>
      <c r="M927" t="s">
        <v>168</v>
      </c>
      <c r="N927" t="s">
        <v>168</v>
      </c>
      <c r="O927" t="s">
        <v>168</v>
      </c>
      <c r="P927" t="s">
        <v>170</v>
      </c>
      <c r="Q927" t="s">
        <v>168</v>
      </c>
      <c r="R927" t="s">
        <v>168</v>
      </c>
      <c r="S927">
        <v>122.19989</v>
      </c>
      <c r="T927">
        <v>0</v>
      </c>
    </row>
    <row r="928" spans="1:20">
      <c r="A928" s="245">
        <v>42773.910534641203</v>
      </c>
      <c r="B928" t="s">
        <v>241</v>
      </c>
      <c r="C928">
        <v>2</v>
      </c>
      <c r="D928" t="s">
        <v>27</v>
      </c>
      <c r="E928" t="s">
        <v>27</v>
      </c>
      <c r="F928" t="s">
        <v>167</v>
      </c>
      <c r="G928" t="s">
        <v>168</v>
      </c>
      <c r="H928" t="s">
        <v>184</v>
      </c>
      <c r="I928" t="s">
        <v>184</v>
      </c>
      <c r="J928" t="s">
        <v>168</v>
      </c>
      <c r="K928" t="s">
        <v>168</v>
      </c>
      <c r="L928" t="s">
        <v>170</v>
      </c>
      <c r="M928" t="s">
        <v>168</v>
      </c>
      <c r="N928" t="s">
        <v>170</v>
      </c>
      <c r="O928" t="s">
        <v>170</v>
      </c>
      <c r="P928" t="s">
        <v>168</v>
      </c>
      <c r="Q928" t="s">
        <v>168</v>
      </c>
      <c r="R928" t="s">
        <v>168</v>
      </c>
      <c r="S928">
        <v>1.9999979999999999</v>
      </c>
      <c r="T928">
        <v>0</v>
      </c>
    </row>
    <row r="929" spans="1:20">
      <c r="A929" s="245">
        <v>42773.910534641203</v>
      </c>
      <c r="B929" t="s">
        <v>241</v>
      </c>
      <c r="C929">
        <v>2</v>
      </c>
      <c r="D929" t="s">
        <v>27</v>
      </c>
      <c r="E929" t="s">
        <v>27</v>
      </c>
      <c r="F929" t="s">
        <v>171</v>
      </c>
      <c r="G929" t="s">
        <v>168</v>
      </c>
      <c r="H929" t="s">
        <v>184</v>
      </c>
      <c r="I929" t="s">
        <v>184</v>
      </c>
      <c r="J929" t="s">
        <v>168</v>
      </c>
      <c r="K929" t="s">
        <v>168</v>
      </c>
      <c r="L929" t="s">
        <v>168</v>
      </c>
      <c r="M929" t="s">
        <v>168</v>
      </c>
      <c r="N929" t="s">
        <v>168</v>
      </c>
      <c r="O929" t="s">
        <v>168</v>
      </c>
      <c r="P929" t="s">
        <v>168</v>
      </c>
      <c r="Q929" t="s">
        <v>168</v>
      </c>
      <c r="R929" t="s">
        <v>168</v>
      </c>
      <c r="S929">
        <v>2568.5036380001902</v>
      </c>
      <c r="T929">
        <v>0</v>
      </c>
    </row>
    <row r="930" spans="1:20">
      <c r="A930" s="245">
        <v>42773.910534641203</v>
      </c>
      <c r="B930" t="s">
        <v>241</v>
      </c>
      <c r="C930">
        <v>2</v>
      </c>
      <c r="D930" t="s">
        <v>27</v>
      </c>
      <c r="E930" t="s">
        <v>27</v>
      </c>
      <c r="F930" t="s">
        <v>171</v>
      </c>
      <c r="G930" t="s">
        <v>168</v>
      </c>
      <c r="H930" t="s">
        <v>184</v>
      </c>
      <c r="I930" t="s">
        <v>184</v>
      </c>
      <c r="J930" t="s">
        <v>168</v>
      </c>
      <c r="K930" t="s">
        <v>168</v>
      </c>
      <c r="L930" t="s">
        <v>168</v>
      </c>
      <c r="M930" t="s">
        <v>168</v>
      </c>
      <c r="N930" t="s">
        <v>168</v>
      </c>
      <c r="O930" t="s">
        <v>168</v>
      </c>
      <c r="P930" t="s">
        <v>168</v>
      </c>
      <c r="Q930" t="s">
        <v>168</v>
      </c>
      <c r="R930" t="s">
        <v>170</v>
      </c>
      <c r="S930">
        <v>187.39974000000001</v>
      </c>
      <c r="T930">
        <v>0</v>
      </c>
    </row>
    <row r="931" spans="1:20">
      <c r="A931" s="245">
        <v>42773.910534641203</v>
      </c>
      <c r="B931" t="s">
        <v>241</v>
      </c>
      <c r="C931">
        <v>2</v>
      </c>
      <c r="D931" t="s">
        <v>27</v>
      </c>
      <c r="E931" t="s">
        <v>27</v>
      </c>
      <c r="F931" t="s">
        <v>171</v>
      </c>
      <c r="G931" t="s">
        <v>168</v>
      </c>
      <c r="H931" t="s">
        <v>184</v>
      </c>
      <c r="I931" t="s">
        <v>184</v>
      </c>
      <c r="J931" t="s">
        <v>168</v>
      </c>
      <c r="K931" t="s">
        <v>168</v>
      </c>
      <c r="L931" t="s">
        <v>168</v>
      </c>
      <c r="M931" t="s">
        <v>168</v>
      </c>
      <c r="N931" t="s">
        <v>168</v>
      </c>
      <c r="O931" t="s">
        <v>168</v>
      </c>
      <c r="P931" t="s">
        <v>168</v>
      </c>
      <c r="Q931" t="s">
        <v>170</v>
      </c>
      <c r="R931" t="s">
        <v>168</v>
      </c>
      <c r="S931">
        <v>10.799984</v>
      </c>
      <c r="T931">
        <v>0</v>
      </c>
    </row>
    <row r="932" spans="1:20">
      <c r="A932" s="245">
        <v>42773.910534641203</v>
      </c>
      <c r="B932" t="s">
        <v>241</v>
      </c>
      <c r="C932">
        <v>2</v>
      </c>
      <c r="D932" t="s">
        <v>27</v>
      </c>
      <c r="E932" t="s">
        <v>27</v>
      </c>
      <c r="F932" t="s">
        <v>171</v>
      </c>
      <c r="G932" t="s">
        <v>168</v>
      </c>
      <c r="H932" t="s">
        <v>184</v>
      </c>
      <c r="I932" t="s">
        <v>184</v>
      </c>
      <c r="J932" t="s">
        <v>168</v>
      </c>
      <c r="K932" t="s">
        <v>168</v>
      </c>
      <c r="L932" t="s">
        <v>168</v>
      </c>
      <c r="M932" t="s">
        <v>168</v>
      </c>
      <c r="N932" t="s">
        <v>170</v>
      </c>
      <c r="O932" t="s">
        <v>168</v>
      </c>
      <c r="P932" t="s">
        <v>168</v>
      </c>
      <c r="Q932" t="s">
        <v>168</v>
      </c>
      <c r="R932" t="s">
        <v>168</v>
      </c>
      <c r="S932">
        <v>1.999997</v>
      </c>
      <c r="T932">
        <v>0</v>
      </c>
    </row>
    <row r="933" spans="1:20">
      <c r="A933" s="245">
        <v>42773.910534641203</v>
      </c>
      <c r="B933" t="s">
        <v>241</v>
      </c>
      <c r="C933">
        <v>2</v>
      </c>
      <c r="D933" t="s">
        <v>27</v>
      </c>
      <c r="E933" t="s">
        <v>27</v>
      </c>
      <c r="F933" t="s">
        <v>171</v>
      </c>
      <c r="G933" t="s">
        <v>168</v>
      </c>
      <c r="H933" t="s">
        <v>184</v>
      </c>
      <c r="I933" t="s">
        <v>184</v>
      </c>
      <c r="J933" t="s">
        <v>168</v>
      </c>
      <c r="K933" t="s">
        <v>168</v>
      </c>
      <c r="L933" t="s">
        <v>168</v>
      </c>
      <c r="M933" t="s">
        <v>170</v>
      </c>
      <c r="N933" t="s">
        <v>168</v>
      </c>
      <c r="O933" t="s">
        <v>168</v>
      </c>
      <c r="P933" t="s">
        <v>168</v>
      </c>
      <c r="Q933" t="s">
        <v>168</v>
      </c>
      <c r="R933" t="s">
        <v>168</v>
      </c>
      <c r="S933">
        <v>4.5666609999999999</v>
      </c>
      <c r="T933">
        <v>0</v>
      </c>
    </row>
    <row r="934" spans="1:20">
      <c r="A934" s="245">
        <v>42773.910534641203</v>
      </c>
      <c r="B934" t="s">
        <v>241</v>
      </c>
      <c r="C934">
        <v>2</v>
      </c>
      <c r="D934" t="s">
        <v>27</v>
      </c>
      <c r="E934" t="s">
        <v>27</v>
      </c>
      <c r="F934" t="s">
        <v>171</v>
      </c>
      <c r="G934" t="s">
        <v>168</v>
      </c>
      <c r="H934" t="s">
        <v>184</v>
      </c>
      <c r="I934" t="s">
        <v>184</v>
      </c>
      <c r="J934" t="s">
        <v>168</v>
      </c>
      <c r="K934" t="s">
        <v>168</v>
      </c>
      <c r="L934" t="s">
        <v>168</v>
      </c>
      <c r="M934" t="s">
        <v>170</v>
      </c>
      <c r="N934" t="s">
        <v>168</v>
      </c>
      <c r="O934" t="s">
        <v>168</v>
      </c>
      <c r="P934" t="s">
        <v>168</v>
      </c>
      <c r="Q934" t="s">
        <v>168</v>
      </c>
      <c r="R934" t="s">
        <v>170</v>
      </c>
      <c r="S934">
        <v>14.873315</v>
      </c>
      <c r="T934">
        <v>0</v>
      </c>
    </row>
    <row r="935" spans="1:20">
      <c r="A935" s="245">
        <v>42773.910534641203</v>
      </c>
      <c r="B935" t="s">
        <v>241</v>
      </c>
      <c r="C935">
        <v>2</v>
      </c>
      <c r="D935" t="s">
        <v>27</v>
      </c>
      <c r="E935" t="s">
        <v>27</v>
      </c>
      <c r="F935" t="s">
        <v>171</v>
      </c>
      <c r="G935" t="s">
        <v>168</v>
      </c>
      <c r="H935" t="s">
        <v>184</v>
      </c>
      <c r="I935" t="s">
        <v>184</v>
      </c>
      <c r="J935" t="s">
        <v>168</v>
      </c>
      <c r="K935" t="s">
        <v>168</v>
      </c>
      <c r="L935" t="s">
        <v>168</v>
      </c>
      <c r="M935" t="s">
        <v>170</v>
      </c>
      <c r="N935" t="s">
        <v>168</v>
      </c>
      <c r="O935" t="s">
        <v>168</v>
      </c>
      <c r="P935" t="s">
        <v>168</v>
      </c>
      <c r="Q935" t="s">
        <v>170</v>
      </c>
      <c r="R935" t="s">
        <v>168</v>
      </c>
      <c r="S935">
        <v>0.46666600000000003</v>
      </c>
      <c r="T935">
        <v>0</v>
      </c>
    </row>
    <row r="936" spans="1:20">
      <c r="A936" s="245">
        <v>42773.910534641203</v>
      </c>
      <c r="B936" t="s">
        <v>241</v>
      </c>
      <c r="C936">
        <v>2</v>
      </c>
      <c r="D936" t="s">
        <v>27</v>
      </c>
      <c r="E936" t="s">
        <v>27</v>
      </c>
      <c r="F936" t="s">
        <v>171</v>
      </c>
      <c r="G936" t="s">
        <v>168</v>
      </c>
      <c r="H936" t="s">
        <v>184</v>
      </c>
      <c r="I936" t="s">
        <v>184</v>
      </c>
      <c r="J936" t="s">
        <v>168</v>
      </c>
      <c r="K936" t="s">
        <v>168</v>
      </c>
      <c r="L936" t="s">
        <v>170</v>
      </c>
      <c r="M936" t="s">
        <v>168</v>
      </c>
      <c r="N936" t="s">
        <v>168</v>
      </c>
      <c r="O936" t="s">
        <v>168</v>
      </c>
      <c r="P936" t="s">
        <v>168</v>
      </c>
      <c r="Q936" t="s">
        <v>168</v>
      </c>
      <c r="R936" t="s">
        <v>168</v>
      </c>
      <c r="S936">
        <v>947.93241400004604</v>
      </c>
      <c r="T936">
        <v>0</v>
      </c>
    </row>
    <row r="937" spans="1:20">
      <c r="A937" s="245">
        <v>42773.910534641203</v>
      </c>
      <c r="B937" t="s">
        <v>241</v>
      </c>
      <c r="C937">
        <v>2</v>
      </c>
      <c r="D937" t="s">
        <v>27</v>
      </c>
      <c r="E937" t="s">
        <v>27</v>
      </c>
      <c r="F937" t="s">
        <v>171</v>
      </c>
      <c r="G937" t="s">
        <v>168</v>
      </c>
      <c r="H937" t="s">
        <v>184</v>
      </c>
      <c r="I937" t="s">
        <v>184</v>
      </c>
      <c r="J937" t="s">
        <v>168</v>
      </c>
      <c r="K937" t="s">
        <v>168</v>
      </c>
      <c r="L937" t="s">
        <v>170</v>
      </c>
      <c r="M937" t="s">
        <v>168</v>
      </c>
      <c r="N937" t="s">
        <v>168</v>
      </c>
      <c r="O937" t="s">
        <v>168</v>
      </c>
      <c r="P937" t="s">
        <v>168</v>
      </c>
      <c r="Q937" t="s">
        <v>168</v>
      </c>
      <c r="R937" t="s">
        <v>170</v>
      </c>
      <c r="S937">
        <v>56.199917000000099</v>
      </c>
      <c r="T937">
        <v>0</v>
      </c>
    </row>
    <row r="938" spans="1:20">
      <c r="A938" s="245">
        <v>42773.910534641203</v>
      </c>
      <c r="B938" t="s">
        <v>241</v>
      </c>
      <c r="C938">
        <v>2</v>
      </c>
      <c r="D938" t="s">
        <v>27</v>
      </c>
      <c r="E938" t="s">
        <v>27</v>
      </c>
      <c r="F938" t="s">
        <v>171</v>
      </c>
      <c r="G938" t="s">
        <v>168</v>
      </c>
      <c r="H938" t="s">
        <v>184</v>
      </c>
      <c r="I938" t="s">
        <v>184</v>
      </c>
      <c r="J938" t="s">
        <v>168</v>
      </c>
      <c r="K938" t="s">
        <v>168</v>
      </c>
      <c r="L938" t="s">
        <v>170</v>
      </c>
      <c r="M938" t="s">
        <v>168</v>
      </c>
      <c r="N938" t="s">
        <v>168</v>
      </c>
      <c r="O938" t="s">
        <v>168</v>
      </c>
      <c r="P938" t="s">
        <v>168</v>
      </c>
      <c r="Q938" t="s">
        <v>170</v>
      </c>
      <c r="R938" t="s">
        <v>168</v>
      </c>
      <c r="S938">
        <v>3.866663</v>
      </c>
      <c r="T938">
        <v>0</v>
      </c>
    </row>
    <row r="939" spans="1:20">
      <c r="A939" s="245">
        <v>42773.910534641203</v>
      </c>
      <c r="B939" t="s">
        <v>241</v>
      </c>
      <c r="C939">
        <v>2</v>
      </c>
      <c r="D939" t="s">
        <v>27</v>
      </c>
      <c r="E939" t="s">
        <v>27</v>
      </c>
      <c r="F939" t="s">
        <v>171</v>
      </c>
      <c r="G939" t="s">
        <v>168</v>
      </c>
      <c r="H939" t="s">
        <v>184</v>
      </c>
      <c r="I939" t="s">
        <v>184</v>
      </c>
      <c r="J939" t="s">
        <v>168</v>
      </c>
      <c r="K939" t="s">
        <v>168</v>
      </c>
      <c r="L939" t="s">
        <v>170</v>
      </c>
      <c r="M939" t="s">
        <v>168</v>
      </c>
      <c r="N939" t="s">
        <v>170</v>
      </c>
      <c r="O939" t="s">
        <v>168</v>
      </c>
      <c r="P939" t="s">
        <v>168</v>
      </c>
      <c r="Q939" t="s">
        <v>168</v>
      </c>
      <c r="R939" t="s">
        <v>168</v>
      </c>
      <c r="S939">
        <v>0.66666599999999998</v>
      </c>
      <c r="T939">
        <v>0</v>
      </c>
    </row>
    <row r="940" spans="1:20">
      <c r="A940" s="245">
        <v>42773.910534641203</v>
      </c>
      <c r="B940" t="s">
        <v>241</v>
      </c>
      <c r="C940">
        <v>2</v>
      </c>
      <c r="D940" t="s">
        <v>27</v>
      </c>
      <c r="E940" t="s">
        <v>27</v>
      </c>
      <c r="F940" t="s">
        <v>171</v>
      </c>
      <c r="G940" t="s">
        <v>168</v>
      </c>
      <c r="H940" t="s">
        <v>184</v>
      </c>
      <c r="I940" t="s">
        <v>184</v>
      </c>
      <c r="J940" t="s">
        <v>170</v>
      </c>
      <c r="K940" t="s">
        <v>168</v>
      </c>
      <c r="L940" t="s">
        <v>168</v>
      </c>
      <c r="M940" t="s">
        <v>168</v>
      </c>
      <c r="N940" t="s">
        <v>168</v>
      </c>
      <c r="O940" t="s">
        <v>168</v>
      </c>
      <c r="P940" t="s">
        <v>168</v>
      </c>
      <c r="Q940" t="s">
        <v>168</v>
      </c>
      <c r="R940" t="s">
        <v>168</v>
      </c>
      <c r="S940">
        <v>465.459580000004</v>
      </c>
      <c r="T940">
        <v>0</v>
      </c>
    </row>
    <row r="941" spans="1:20">
      <c r="A941" s="245">
        <v>42773.910534641203</v>
      </c>
      <c r="B941" t="s">
        <v>241</v>
      </c>
      <c r="C941">
        <v>2</v>
      </c>
      <c r="D941" t="s">
        <v>27</v>
      </c>
      <c r="E941" t="s">
        <v>27</v>
      </c>
      <c r="F941" t="s">
        <v>171</v>
      </c>
      <c r="G941" t="s">
        <v>168</v>
      </c>
      <c r="H941" t="s">
        <v>184</v>
      </c>
      <c r="I941" t="s">
        <v>184</v>
      </c>
      <c r="J941" t="s">
        <v>170</v>
      </c>
      <c r="K941" t="s">
        <v>168</v>
      </c>
      <c r="L941" t="s">
        <v>168</v>
      </c>
      <c r="M941" t="s">
        <v>168</v>
      </c>
      <c r="N941" t="s">
        <v>168</v>
      </c>
      <c r="O941" t="s">
        <v>168</v>
      </c>
      <c r="P941" t="s">
        <v>168</v>
      </c>
      <c r="Q941" t="s">
        <v>168</v>
      </c>
      <c r="R941" t="s">
        <v>170</v>
      </c>
      <c r="S941">
        <v>10.199980999999999</v>
      </c>
      <c r="T941">
        <v>0</v>
      </c>
    </row>
    <row r="942" spans="1:20">
      <c r="A942" s="245">
        <v>42773.910534641203</v>
      </c>
      <c r="B942" t="s">
        <v>241</v>
      </c>
      <c r="C942">
        <v>2</v>
      </c>
      <c r="D942" t="s">
        <v>27</v>
      </c>
      <c r="E942" t="s">
        <v>27</v>
      </c>
      <c r="F942" t="s">
        <v>171</v>
      </c>
      <c r="G942" t="s">
        <v>168</v>
      </c>
      <c r="H942" t="s">
        <v>184</v>
      </c>
      <c r="I942" t="s">
        <v>184</v>
      </c>
      <c r="J942" t="s">
        <v>170</v>
      </c>
      <c r="K942" t="s">
        <v>168</v>
      </c>
      <c r="L942" t="s">
        <v>168</v>
      </c>
      <c r="M942" t="s">
        <v>168</v>
      </c>
      <c r="N942" t="s">
        <v>168</v>
      </c>
      <c r="O942" t="s">
        <v>168</v>
      </c>
      <c r="P942" t="s">
        <v>168</v>
      </c>
      <c r="Q942" t="s">
        <v>170</v>
      </c>
      <c r="R942" t="s">
        <v>168</v>
      </c>
      <c r="S942">
        <v>11.299982</v>
      </c>
      <c r="T942">
        <v>0</v>
      </c>
    </row>
    <row r="943" spans="1:20">
      <c r="A943" s="245">
        <v>42773.910534641203</v>
      </c>
      <c r="B943" t="s">
        <v>241</v>
      </c>
      <c r="C943">
        <v>2</v>
      </c>
      <c r="D943" t="s">
        <v>27</v>
      </c>
      <c r="E943" t="s">
        <v>27</v>
      </c>
      <c r="F943" t="s">
        <v>171</v>
      </c>
      <c r="G943" t="s">
        <v>168</v>
      </c>
      <c r="H943" t="s">
        <v>184</v>
      </c>
      <c r="I943" t="s">
        <v>184</v>
      </c>
      <c r="J943" t="s">
        <v>170</v>
      </c>
      <c r="K943" t="s">
        <v>168</v>
      </c>
      <c r="L943" t="s">
        <v>168</v>
      </c>
      <c r="M943" t="s">
        <v>168</v>
      </c>
      <c r="N943" t="s">
        <v>170</v>
      </c>
      <c r="O943" t="s">
        <v>168</v>
      </c>
      <c r="P943" t="s">
        <v>168</v>
      </c>
      <c r="Q943" t="s">
        <v>168</v>
      </c>
      <c r="R943" t="s">
        <v>168</v>
      </c>
      <c r="S943">
        <v>0.79999900000000002</v>
      </c>
      <c r="T943">
        <v>0</v>
      </c>
    </row>
    <row r="944" spans="1:20">
      <c r="A944" s="245">
        <v>42773.910534641203</v>
      </c>
      <c r="B944" t="s">
        <v>241</v>
      </c>
      <c r="C944">
        <v>2</v>
      </c>
      <c r="D944" t="s">
        <v>27</v>
      </c>
      <c r="E944" t="s">
        <v>27</v>
      </c>
      <c r="F944" t="s">
        <v>171</v>
      </c>
      <c r="G944" t="s">
        <v>168</v>
      </c>
      <c r="H944" t="s">
        <v>184</v>
      </c>
      <c r="I944" t="s">
        <v>184</v>
      </c>
      <c r="J944" t="s">
        <v>170</v>
      </c>
      <c r="K944" t="s">
        <v>168</v>
      </c>
      <c r="L944" t="s">
        <v>170</v>
      </c>
      <c r="M944" t="s">
        <v>168</v>
      </c>
      <c r="N944" t="s">
        <v>168</v>
      </c>
      <c r="O944" t="s">
        <v>168</v>
      </c>
      <c r="P944" t="s">
        <v>168</v>
      </c>
      <c r="Q944" t="s">
        <v>168</v>
      </c>
      <c r="R944" t="s">
        <v>168</v>
      </c>
      <c r="S944">
        <v>27.266652000000001</v>
      </c>
      <c r="T944">
        <v>0</v>
      </c>
    </row>
    <row r="945" spans="1:20">
      <c r="A945" s="245">
        <v>42773.910534641203</v>
      </c>
      <c r="B945" t="s">
        <v>241</v>
      </c>
      <c r="C945">
        <v>2</v>
      </c>
      <c r="D945" t="s">
        <v>27</v>
      </c>
      <c r="E945" t="s">
        <v>27</v>
      </c>
      <c r="F945" t="s">
        <v>171</v>
      </c>
      <c r="G945" t="s">
        <v>170</v>
      </c>
      <c r="H945" t="s">
        <v>184</v>
      </c>
      <c r="I945" t="s">
        <v>184</v>
      </c>
      <c r="J945" t="s">
        <v>168</v>
      </c>
      <c r="K945" t="s">
        <v>168</v>
      </c>
      <c r="L945" t="s">
        <v>168</v>
      </c>
      <c r="M945" t="s">
        <v>168</v>
      </c>
      <c r="N945" t="s">
        <v>168</v>
      </c>
      <c r="O945" t="s">
        <v>168</v>
      </c>
      <c r="P945" t="s">
        <v>168</v>
      </c>
      <c r="Q945" t="s">
        <v>168</v>
      </c>
      <c r="R945" t="s">
        <v>168</v>
      </c>
      <c r="S945">
        <v>110.746594</v>
      </c>
      <c r="T945">
        <v>0</v>
      </c>
    </row>
    <row r="946" spans="1:20">
      <c r="A946" s="245">
        <v>42773.910534641203</v>
      </c>
      <c r="B946" t="s">
        <v>241</v>
      </c>
      <c r="C946">
        <v>2</v>
      </c>
      <c r="D946" t="s">
        <v>27</v>
      </c>
      <c r="E946" t="s">
        <v>27</v>
      </c>
      <c r="F946" t="s">
        <v>171</v>
      </c>
      <c r="G946" t="s">
        <v>170</v>
      </c>
      <c r="H946" t="s">
        <v>184</v>
      </c>
      <c r="I946" t="s">
        <v>184</v>
      </c>
      <c r="J946" t="s">
        <v>168</v>
      </c>
      <c r="K946" t="s">
        <v>168</v>
      </c>
      <c r="L946" t="s">
        <v>168</v>
      </c>
      <c r="M946" t="s">
        <v>168</v>
      </c>
      <c r="N946" t="s">
        <v>168</v>
      </c>
      <c r="O946" t="s">
        <v>168</v>
      </c>
      <c r="P946" t="s">
        <v>168</v>
      </c>
      <c r="Q946" t="s">
        <v>168</v>
      </c>
      <c r="R946" t="s">
        <v>170</v>
      </c>
      <c r="S946">
        <v>90.733283999999898</v>
      </c>
      <c r="T946">
        <v>0</v>
      </c>
    </row>
    <row r="947" spans="1:20">
      <c r="A947" s="245">
        <v>42773.910534641203</v>
      </c>
      <c r="B947" t="s">
        <v>241</v>
      </c>
      <c r="C947">
        <v>2</v>
      </c>
      <c r="D947" t="s">
        <v>27</v>
      </c>
      <c r="E947" t="s">
        <v>27</v>
      </c>
      <c r="F947" t="s">
        <v>169</v>
      </c>
      <c r="G947" t="s">
        <v>168</v>
      </c>
      <c r="H947" t="s">
        <v>184</v>
      </c>
      <c r="I947" t="s">
        <v>184</v>
      </c>
      <c r="J947" t="s">
        <v>168</v>
      </c>
      <c r="K947" t="s">
        <v>168</v>
      </c>
      <c r="L947" t="s">
        <v>168</v>
      </c>
      <c r="M947" t="s">
        <v>168</v>
      </c>
      <c r="N947" t="s">
        <v>168</v>
      </c>
      <c r="O947" t="s">
        <v>168</v>
      </c>
      <c r="P947" t="s">
        <v>168</v>
      </c>
      <c r="Q947" t="s">
        <v>168</v>
      </c>
      <c r="R947" t="s">
        <v>168</v>
      </c>
      <c r="S947">
        <v>53.899506999999701</v>
      </c>
      <c r="T947">
        <v>0</v>
      </c>
    </row>
    <row r="948" spans="1:20">
      <c r="A948" s="245">
        <v>42773.910534641203</v>
      </c>
      <c r="B948" t="s">
        <v>241</v>
      </c>
      <c r="C948">
        <v>2</v>
      </c>
      <c r="D948" t="s">
        <v>27</v>
      </c>
      <c r="E948" t="s">
        <v>27</v>
      </c>
      <c r="F948" t="s">
        <v>169</v>
      </c>
      <c r="G948" t="s">
        <v>168</v>
      </c>
      <c r="H948" t="s">
        <v>184</v>
      </c>
      <c r="I948" t="s">
        <v>184</v>
      </c>
      <c r="J948" t="s">
        <v>168</v>
      </c>
      <c r="K948" t="s">
        <v>168</v>
      </c>
      <c r="L948" t="s">
        <v>168</v>
      </c>
      <c r="M948" t="s">
        <v>168</v>
      </c>
      <c r="N948" t="s">
        <v>168</v>
      </c>
      <c r="O948" t="s">
        <v>168</v>
      </c>
      <c r="P948" t="s">
        <v>168</v>
      </c>
      <c r="Q948" t="s">
        <v>170</v>
      </c>
      <c r="R948" t="s">
        <v>168</v>
      </c>
      <c r="S948">
        <v>6.6666000000000003E-2</v>
      </c>
      <c r="T948">
        <v>0</v>
      </c>
    </row>
    <row r="949" spans="1:20">
      <c r="A949" s="245">
        <v>42773.910534641203</v>
      </c>
      <c r="B949" t="s">
        <v>241</v>
      </c>
      <c r="C949">
        <v>2</v>
      </c>
      <c r="D949" t="s">
        <v>27</v>
      </c>
      <c r="E949" t="s">
        <v>27</v>
      </c>
      <c r="F949" t="s">
        <v>169</v>
      </c>
      <c r="G949" t="s">
        <v>168</v>
      </c>
      <c r="H949" t="s">
        <v>184</v>
      </c>
      <c r="I949" t="s">
        <v>184</v>
      </c>
      <c r="J949" t="s">
        <v>168</v>
      </c>
      <c r="K949" t="s">
        <v>168</v>
      </c>
      <c r="L949" t="s">
        <v>170</v>
      </c>
      <c r="M949" t="s">
        <v>168</v>
      </c>
      <c r="N949" t="s">
        <v>168</v>
      </c>
      <c r="O949" t="s">
        <v>168</v>
      </c>
      <c r="P949" t="s">
        <v>168</v>
      </c>
      <c r="Q949" t="s">
        <v>168</v>
      </c>
      <c r="R949" t="s">
        <v>168</v>
      </c>
      <c r="S949">
        <v>17.333159999999999</v>
      </c>
      <c r="T949">
        <v>0</v>
      </c>
    </row>
    <row r="950" spans="1:20">
      <c r="A950" s="245">
        <v>42773.910534641203</v>
      </c>
      <c r="B950" t="s">
        <v>241</v>
      </c>
      <c r="C950">
        <v>2</v>
      </c>
      <c r="D950" t="s">
        <v>26</v>
      </c>
      <c r="E950" t="s">
        <v>26</v>
      </c>
      <c r="F950" t="s">
        <v>167</v>
      </c>
      <c r="G950" t="s">
        <v>168</v>
      </c>
      <c r="H950" t="s">
        <v>184</v>
      </c>
      <c r="I950" t="s">
        <v>184</v>
      </c>
      <c r="J950" t="s">
        <v>168</v>
      </c>
      <c r="K950" t="s">
        <v>168</v>
      </c>
      <c r="L950" t="s">
        <v>168</v>
      </c>
      <c r="M950" t="s">
        <v>168</v>
      </c>
      <c r="N950" t="s">
        <v>168</v>
      </c>
      <c r="O950" t="s">
        <v>168</v>
      </c>
      <c r="P950" t="s">
        <v>168</v>
      </c>
      <c r="Q950" t="s">
        <v>168</v>
      </c>
      <c r="R950" t="s">
        <v>168</v>
      </c>
      <c r="S950">
        <v>413.50613899999598</v>
      </c>
      <c r="T950">
        <v>0</v>
      </c>
    </row>
    <row r="951" spans="1:20">
      <c r="A951" s="245">
        <v>42773.910534641203</v>
      </c>
      <c r="B951" t="s">
        <v>241</v>
      </c>
      <c r="C951">
        <v>2</v>
      </c>
      <c r="D951" t="s">
        <v>26</v>
      </c>
      <c r="E951" t="s">
        <v>26</v>
      </c>
      <c r="F951" t="s">
        <v>167</v>
      </c>
      <c r="G951" t="s">
        <v>168</v>
      </c>
      <c r="H951" t="s">
        <v>184</v>
      </c>
      <c r="I951" t="s">
        <v>184</v>
      </c>
      <c r="J951" t="s">
        <v>168</v>
      </c>
      <c r="K951" t="s">
        <v>168</v>
      </c>
      <c r="L951" t="s">
        <v>168</v>
      </c>
      <c r="M951" t="s">
        <v>168</v>
      </c>
      <c r="N951" t="s">
        <v>168</v>
      </c>
      <c r="O951" t="s">
        <v>168</v>
      </c>
      <c r="P951" t="s">
        <v>168</v>
      </c>
      <c r="Q951" t="s">
        <v>170</v>
      </c>
      <c r="R951" t="s">
        <v>168</v>
      </c>
      <c r="S951">
        <v>31.799965</v>
      </c>
      <c r="T951">
        <v>0</v>
      </c>
    </row>
    <row r="952" spans="1:20">
      <c r="A952" s="245">
        <v>42773.910534641203</v>
      </c>
      <c r="B952" t="s">
        <v>241</v>
      </c>
      <c r="C952">
        <v>2</v>
      </c>
      <c r="D952" t="s">
        <v>26</v>
      </c>
      <c r="E952" t="s">
        <v>26</v>
      </c>
      <c r="F952" t="s">
        <v>167</v>
      </c>
      <c r="G952" t="s">
        <v>168</v>
      </c>
      <c r="H952" t="s">
        <v>184</v>
      </c>
      <c r="I952" t="s">
        <v>184</v>
      </c>
      <c r="J952" t="s">
        <v>168</v>
      </c>
      <c r="K952" t="s">
        <v>168</v>
      </c>
      <c r="L952" t="s">
        <v>168</v>
      </c>
      <c r="M952" t="s">
        <v>168</v>
      </c>
      <c r="N952" t="s">
        <v>168</v>
      </c>
      <c r="O952" t="s">
        <v>168</v>
      </c>
      <c r="P952" t="s">
        <v>170</v>
      </c>
      <c r="Q952" t="s">
        <v>168</v>
      </c>
      <c r="R952" t="s">
        <v>168</v>
      </c>
      <c r="S952">
        <v>281.659682000001</v>
      </c>
      <c r="T952">
        <v>0</v>
      </c>
    </row>
    <row r="953" spans="1:20">
      <c r="A953" s="245">
        <v>42773.910534641203</v>
      </c>
      <c r="B953" t="s">
        <v>241</v>
      </c>
      <c r="C953">
        <v>2</v>
      </c>
      <c r="D953" t="s">
        <v>26</v>
      </c>
      <c r="E953" t="s">
        <v>26</v>
      </c>
      <c r="F953" t="s">
        <v>167</v>
      </c>
      <c r="G953" t="s">
        <v>168</v>
      </c>
      <c r="H953" t="s">
        <v>184</v>
      </c>
      <c r="I953" t="s">
        <v>184</v>
      </c>
      <c r="J953" t="s">
        <v>168</v>
      </c>
      <c r="K953" t="s">
        <v>168</v>
      </c>
      <c r="L953" t="s">
        <v>168</v>
      </c>
      <c r="M953" t="s">
        <v>168</v>
      </c>
      <c r="N953" t="s">
        <v>168</v>
      </c>
      <c r="O953" t="s">
        <v>170</v>
      </c>
      <c r="P953" t="s">
        <v>168</v>
      </c>
      <c r="Q953" t="s">
        <v>168</v>
      </c>
      <c r="R953" t="s">
        <v>168</v>
      </c>
      <c r="S953">
        <v>0.33333299999999999</v>
      </c>
      <c r="T953">
        <v>0</v>
      </c>
    </row>
    <row r="954" spans="1:20">
      <c r="A954" s="245">
        <v>42773.910534641203</v>
      </c>
      <c r="B954" t="s">
        <v>241</v>
      </c>
      <c r="C954">
        <v>2</v>
      </c>
      <c r="D954" t="s">
        <v>26</v>
      </c>
      <c r="E954" t="s">
        <v>26</v>
      </c>
      <c r="F954" t="s">
        <v>167</v>
      </c>
      <c r="G954" t="s">
        <v>168</v>
      </c>
      <c r="H954" t="s">
        <v>184</v>
      </c>
      <c r="I954" t="s">
        <v>184</v>
      </c>
      <c r="J954" t="s">
        <v>168</v>
      </c>
      <c r="K954" t="s">
        <v>168</v>
      </c>
      <c r="L954" t="s">
        <v>168</v>
      </c>
      <c r="M954" t="s">
        <v>168</v>
      </c>
      <c r="N954" t="s">
        <v>170</v>
      </c>
      <c r="O954" t="s">
        <v>168</v>
      </c>
      <c r="P954" t="s">
        <v>168</v>
      </c>
      <c r="Q954" t="s">
        <v>168</v>
      </c>
      <c r="R954" t="s">
        <v>168</v>
      </c>
      <c r="S954">
        <v>138.79978800000001</v>
      </c>
      <c r="T954">
        <v>0</v>
      </c>
    </row>
    <row r="955" spans="1:20">
      <c r="A955" s="245">
        <v>42773.910534641203</v>
      </c>
      <c r="B955" t="s">
        <v>241</v>
      </c>
      <c r="C955">
        <v>2</v>
      </c>
      <c r="D955" t="s">
        <v>26</v>
      </c>
      <c r="E955" t="s">
        <v>26</v>
      </c>
      <c r="F955" t="s">
        <v>167</v>
      </c>
      <c r="G955" t="s">
        <v>168</v>
      </c>
      <c r="H955" t="s">
        <v>184</v>
      </c>
      <c r="I955" t="s">
        <v>184</v>
      </c>
      <c r="J955" t="s">
        <v>168</v>
      </c>
      <c r="K955" t="s">
        <v>168</v>
      </c>
      <c r="L955" t="s">
        <v>168</v>
      </c>
      <c r="M955" t="s">
        <v>168</v>
      </c>
      <c r="N955" t="s">
        <v>170</v>
      </c>
      <c r="O955" t="s">
        <v>170</v>
      </c>
      <c r="P955" t="s">
        <v>168</v>
      </c>
      <c r="Q955" t="s">
        <v>168</v>
      </c>
      <c r="R955" t="s">
        <v>168</v>
      </c>
      <c r="S955">
        <v>660.76591800000597</v>
      </c>
      <c r="T955">
        <v>0</v>
      </c>
    </row>
    <row r="956" spans="1:20">
      <c r="A956" s="245">
        <v>42773.910534641203</v>
      </c>
      <c r="B956" t="s">
        <v>241</v>
      </c>
      <c r="C956">
        <v>2</v>
      </c>
      <c r="D956" t="s">
        <v>26</v>
      </c>
      <c r="E956" t="s">
        <v>26</v>
      </c>
      <c r="F956" t="s">
        <v>167</v>
      </c>
      <c r="G956" t="s">
        <v>168</v>
      </c>
      <c r="H956" t="s">
        <v>184</v>
      </c>
      <c r="I956" t="s">
        <v>184</v>
      </c>
      <c r="J956" t="s">
        <v>168</v>
      </c>
      <c r="K956" t="s">
        <v>168</v>
      </c>
      <c r="L956" t="s">
        <v>170</v>
      </c>
      <c r="M956" t="s">
        <v>168</v>
      </c>
      <c r="N956" t="s">
        <v>168</v>
      </c>
      <c r="O956" t="s">
        <v>168</v>
      </c>
      <c r="P956" t="s">
        <v>168</v>
      </c>
      <c r="Q956" t="s">
        <v>168</v>
      </c>
      <c r="R956" t="s">
        <v>168</v>
      </c>
      <c r="S956">
        <v>139.299825</v>
      </c>
      <c r="T956">
        <v>0</v>
      </c>
    </row>
    <row r="957" spans="1:20">
      <c r="A957" s="245">
        <v>42773.910534641203</v>
      </c>
      <c r="B957" t="s">
        <v>241</v>
      </c>
      <c r="C957">
        <v>2</v>
      </c>
      <c r="D957" t="s">
        <v>26</v>
      </c>
      <c r="E957" t="s">
        <v>26</v>
      </c>
      <c r="F957" t="s">
        <v>167</v>
      </c>
      <c r="G957" t="s">
        <v>168</v>
      </c>
      <c r="H957" t="s">
        <v>184</v>
      </c>
      <c r="I957" t="s">
        <v>184</v>
      </c>
      <c r="J957" t="s">
        <v>168</v>
      </c>
      <c r="K957" t="s">
        <v>168</v>
      </c>
      <c r="L957" t="s">
        <v>170</v>
      </c>
      <c r="M957" t="s">
        <v>168</v>
      </c>
      <c r="N957" t="s">
        <v>168</v>
      </c>
      <c r="O957" t="s">
        <v>168</v>
      </c>
      <c r="P957" t="s">
        <v>168</v>
      </c>
      <c r="Q957" t="s">
        <v>170</v>
      </c>
      <c r="R957" t="s">
        <v>168</v>
      </c>
      <c r="S957">
        <v>1.799998</v>
      </c>
      <c r="T957">
        <v>0</v>
      </c>
    </row>
    <row r="958" spans="1:20">
      <c r="A958" s="245">
        <v>42773.910534641203</v>
      </c>
      <c r="B958" t="s">
        <v>241</v>
      </c>
      <c r="C958">
        <v>2</v>
      </c>
      <c r="D958" t="s">
        <v>26</v>
      </c>
      <c r="E958" t="s">
        <v>26</v>
      </c>
      <c r="F958" t="s">
        <v>167</v>
      </c>
      <c r="G958" t="s">
        <v>168</v>
      </c>
      <c r="H958" t="s">
        <v>184</v>
      </c>
      <c r="I958" t="s">
        <v>184</v>
      </c>
      <c r="J958" t="s">
        <v>168</v>
      </c>
      <c r="K958" t="s">
        <v>168</v>
      </c>
      <c r="L958" t="s">
        <v>170</v>
      </c>
      <c r="M958" t="s">
        <v>168</v>
      </c>
      <c r="N958" t="s">
        <v>168</v>
      </c>
      <c r="O958" t="s">
        <v>168</v>
      </c>
      <c r="P958" t="s">
        <v>170</v>
      </c>
      <c r="Q958" t="s">
        <v>168</v>
      </c>
      <c r="R958" t="s">
        <v>168</v>
      </c>
      <c r="S958">
        <v>393.799631999996</v>
      </c>
      <c r="T958">
        <v>0</v>
      </c>
    </row>
    <row r="959" spans="1:20">
      <c r="A959" s="245">
        <v>42773.910534641203</v>
      </c>
      <c r="B959" t="s">
        <v>241</v>
      </c>
      <c r="C959">
        <v>2</v>
      </c>
      <c r="D959" t="s">
        <v>26</v>
      </c>
      <c r="E959" t="s">
        <v>26</v>
      </c>
      <c r="F959" t="s">
        <v>167</v>
      </c>
      <c r="G959" t="s">
        <v>168</v>
      </c>
      <c r="H959" t="s">
        <v>184</v>
      </c>
      <c r="I959" t="s">
        <v>184</v>
      </c>
      <c r="J959" t="s">
        <v>168</v>
      </c>
      <c r="K959" t="s">
        <v>168</v>
      </c>
      <c r="L959" t="s">
        <v>170</v>
      </c>
      <c r="M959" t="s">
        <v>168</v>
      </c>
      <c r="N959" t="s">
        <v>168</v>
      </c>
      <c r="O959" t="s">
        <v>170</v>
      </c>
      <c r="P959" t="s">
        <v>168</v>
      </c>
      <c r="Q959" t="s">
        <v>168</v>
      </c>
      <c r="R959" t="s">
        <v>168</v>
      </c>
      <c r="S959">
        <v>0.66666599999999998</v>
      </c>
      <c r="T959">
        <v>0</v>
      </c>
    </row>
    <row r="960" spans="1:20">
      <c r="A960" s="245">
        <v>42773.910534641203</v>
      </c>
      <c r="B960" t="s">
        <v>241</v>
      </c>
      <c r="C960">
        <v>2</v>
      </c>
      <c r="D960" t="s">
        <v>26</v>
      </c>
      <c r="E960" t="s">
        <v>26</v>
      </c>
      <c r="F960" t="s">
        <v>167</v>
      </c>
      <c r="G960" t="s">
        <v>168</v>
      </c>
      <c r="H960" t="s">
        <v>184</v>
      </c>
      <c r="I960" t="s">
        <v>184</v>
      </c>
      <c r="J960" t="s">
        <v>168</v>
      </c>
      <c r="K960" t="s">
        <v>168</v>
      </c>
      <c r="L960" t="s">
        <v>170</v>
      </c>
      <c r="M960" t="s">
        <v>168</v>
      </c>
      <c r="N960" t="s">
        <v>170</v>
      </c>
      <c r="O960" t="s">
        <v>168</v>
      </c>
      <c r="P960" t="s">
        <v>168</v>
      </c>
      <c r="Q960" t="s">
        <v>168</v>
      </c>
      <c r="R960" t="s">
        <v>168</v>
      </c>
      <c r="S960">
        <v>0.13333300000000001</v>
      </c>
      <c r="T960">
        <v>0</v>
      </c>
    </row>
    <row r="961" spans="1:20">
      <c r="A961" s="245">
        <v>42773.910534641203</v>
      </c>
      <c r="B961" t="s">
        <v>241</v>
      </c>
      <c r="C961">
        <v>2</v>
      </c>
      <c r="D961" t="s">
        <v>26</v>
      </c>
      <c r="E961" t="s">
        <v>26</v>
      </c>
      <c r="F961" t="s">
        <v>167</v>
      </c>
      <c r="G961" t="s">
        <v>168</v>
      </c>
      <c r="H961" t="s">
        <v>184</v>
      </c>
      <c r="I961" t="s">
        <v>184</v>
      </c>
      <c r="J961" t="s">
        <v>168</v>
      </c>
      <c r="K961" t="s">
        <v>168</v>
      </c>
      <c r="L961" t="s">
        <v>170</v>
      </c>
      <c r="M961" t="s">
        <v>168</v>
      </c>
      <c r="N961" t="s">
        <v>170</v>
      </c>
      <c r="O961" t="s">
        <v>170</v>
      </c>
      <c r="P961" t="s">
        <v>168</v>
      </c>
      <c r="Q961" t="s">
        <v>168</v>
      </c>
      <c r="R961" t="s">
        <v>168</v>
      </c>
      <c r="S961">
        <v>431.59958199999301</v>
      </c>
      <c r="T961">
        <v>0</v>
      </c>
    </row>
    <row r="962" spans="1:20">
      <c r="A962" s="245">
        <v>42773.910534641203</v>
      </c>
      <c r="B962" t="s">
        <v>241</v>
      </c>
      <c r="C962">
        <v>2</v>
      </c>
      <c r="D962" t="s">
        <v>26</v>
      </c>
      <c r="E962" t="s">
        <v>26</v>
      </c>
      <c r="F962" t="s">
        <v>167</v>
      </c>
      <c r="G962" t="s">
        <v>168</v>
      </c>
      <c r="H962" t="s">
        <v>184</v>
      </c>
      <c r="I962" t="s">
        <v>184</v>
      </c>
      <c r="J962" t="s">
        <v>168</v>
      </c>
      <c r="K962" t="s">
        <v>170</v>
      </c>
      <c r="L962" t="s">
        <v>168</v>
      </c>
      <c r="M962" t="s">
        <v>168</v>
      </c>
      <c r="N962" t="s">
        <v>168</v>
      </c>
      <c r="O962" t="s">
        <v>168</v>
      </c>
      <c r="P962" t="s">
        <v>168</v>
      </c>
      <c r="Q962" t="s">
        <v>168</v>
      </c>
      <c r="R962" t="s">
        <v>168</v>
      </c>
      <c r="S962">
        <v>247.59977599999999</v>
      </c>
      <c r="T962">
        <v>0</v>
      </c>
    </row>
    <row r="963" spans="1:20">
      <c r="A963" s="245">
        <v>42773.910534641203</v>
      </c>
      <c r="B963" t="s">
        <v>241</v>
      </c>
      <c r="C963">
        <v>2</v>
      </c>
      <c r="D963" t="s">
        <v>26</v>
      </c>
      <c r="E963" t="s">
        <v>26</v>
      </c>
      <c r="F963" t="s">
        <v>171</v>
      </c>
      <c r="G963" t="s">
        <v>168</v>
      </c>
      <c r="H963" t="s">
        <v>184</v>
      </c>
      <c r="I963" t="s">
        <v>184</v>
      </c>
      <c r="J963" t="s">
        <v>168</v>
      </c>
      <c r="K963" t="s">
        <v>168</v>
      </c>
      <c r="L963" t="s">
        <v>168</v>
      </c>
      <c r="M963" t="s">
        <v>168</v>
      </c>
      <c r="N963" t="s">
        <v>168</v>
      </c>
      <c r="O963" t="s">
        <v>168</v>
      </c>
      <c r="P963" t="s">
        <v>168</v>
      </c>
      <c r="Q963" t="s">
        <v>168</v>
      </c>
      <c r="R963" t="s">
        <v>168</v>
      </c>
      <c r="S963">
        <v>1531.21145800008</v>
      </c>
      <c r="T963">
        <v>0</v>
      </c>
    </row>
    <row r="964" spans="1:20">
      <c r="A964" s="245">
        <v>42773.910534641203</v>
      </c>
      <c r="B964" t="s">
        <v>241</v>
      </c>
      <c r="C964">
        <v>2</v>
      </c>
      <c r="D964" t="s">
        <v>26</v>
      </c>
      <c r="E964" t="s">
        <v>26</v>
      </c>
      <c r="F964" t="s">
        <v>171</v>
      </c>
      <c r="G964" t="s">
        <v>168</v>
      </c>
      <c r="H964" t="s">
        <v>184</v>
      </c>
      <c r="I964" t="s">
        <v>184</v>
      </c>
      <c r="J964" t="s">
        <v>168</v>
      </c>
      <c r="K964" t="s">
        <v>168</v>
      </c>
      <c r="L964" t="s">
        <v>168</v>
      </c>
      <c r="M964" t="s">
        <v>168</v>
      </c>
      <c r="N964" t="s">
        <v>168</v>
      </c>
      <c r="O964" t="s">
        <v>168</v>
      </c>
      <c r="P964" t="s">
        <v>168</v>
      </c>
      <c r="Q964" t="s">
        <v>168</v>
      </c>
      <c r="R964" t="s">
        <v>170</v>
      </c>
      <c r="S964">
        <v>66.326572000000198</v>
      </c>
      <c r="T964">
        <v>0</v>
      </c>
    </row>
    <row r="965" spans="1:20">
      <c r="A965" s="245">
        <v>42773.910534641203</v>
      </c>
      <c r="B965" t="s">
        <v>241</v>
      </c>
      <c r="C965">
        <v>2</v>
      </c>
      <c r="D965" t="s">
        <v>26</v>
      </c>
      <c r="E965" t="s">
        <v>26</v>
      </c>
      <c r="F965" t="s">
        <v>171</v>
      </c>
      <c r="G965" t="s">
        <v>168</v>
      </c>
      <c r="H965" t="s">
        <v>184</v>
      </c>
      <c r="I965" t="s">
        <v>184</v>
      </c>
      <c r="J965" t="s">
        <v>168</v>
      </c>
      <c r="K965" t="s">
        <v>168</v>
      </c>
      <c r="L965" t="s">
        <v>168</v>
      </c>
      <c r="M965" t="s">
        <v>168</v>
      </c>
      <c r="N965" t="s">
        <v>168</v>
      </c>
      <c r="O965" t="s">
        <v>168</v>
      </c>
      <c r="P965" t="s">
        <v>168</v>
      </c>
      <c r="Q965" t="s">
        <v>170</v>
      </c>
      <c r="R965" t="s">
        <v>168</v>
      </c>
      <c r="S965">
        <v>15.146644</v>
      </c>
      <c r="T965">
        <v>0</v>
      </c>
    </row>
    <row r="966" spans="1:20">
      <c r="A966" s="245">
        <v>42773.910534641203</v>
      </c>
      <c r="B966" t="s">
        <v>241</v>
      </c>
      <c r="C966">
        <v>2</v>
      </c>
      <c r="D966" t="s">
        <v>26</v>
      </c>
      <c r="E966" t="s">
        <v>26</v>
      </c>
      <c r="F966" t="s">
        <v>171</v>
      </c>
      <c r="G966" t="s">
        <v>168</v>
      </c>
      <c r="H966" t="s">
        <v>184</v>
      </c>
      <c r="I966" t="s">
        <v>184</v>
      </c>
      <c r="J966" t="s">
        <v>168</v>
      </c>
      <c r="K966" t="s">
        <v>168</v>
      </c>
      <c r="L966" t="s">
        <v>168</v>
      </c>
      <c r="M966" t="s">
        <v>168</v>
      </c>
      <c r="N966" t="s">
        <v>170</v>
      </c>
      <c r="O966" t="s">
        <v>168</v>
      </c>
      <c r="P966" t="s">
        <v>168</v>
      </c>
      <c r="Q966" t="s">
        <v>168</v>
      </c>
      <c r="R966" t="s">
        <v>168</v>
      </c>
      <c r="S966">
        <v>4.566662</v>
      </c>
      <c r="T966">
        <v>0</v>
      </c>
    </row>
    <row r="967" spans="1:20">
      <c r="A967" s="245">
        <v>42773.910534641203</v>
      </c>
      <c r="B967" t="s">
        <v>241</v>
      </c>
      <c r="C967">
        <v>2</v>
      </c>
      <c r="D967" t="s">
        <v>26</v>
      </c>
      <c r="E967" t="s">
        <v>26</v>
      </c>
      <c r="F967" t="s">
        <v>171</v>
      </c>
      <c r="G967" t="s">
        <v>168</v>
      </c>
      <c r="H967" t="s">
        <v>184</v>
      </c>
      <c r="I967" t="s">
        <v>184</v>
      </c>
      <c r="J967" t="s">
        <v>168</v>
      </c>
      <c r="K967" t="s">
        <v>168</v>
      </c>
      <c r="L967" t="s">
        <v>168</v>
      </c>
      <c r="M967" t="s">
        <v>170</v>
      </c>
      <c r="N967" t="s">
        <v>168</v>
      </c>
      <c r="O967" t="s">
        <v>168</v>
      </c>
      <c r="P967" t="s">
        <v>168</v>
      </c>
      <c r="Q967" t="s">
        <v>168</v>
      </c>
      <c r="R967" t="s">
        <v>168</v>
      </c>
      <c r="S967">
        <v>34.866633999999998</v>
      </c>
      <c r="T967">
        <v>0</v>
      </c>
    </row>
    <row r="968" spans="1:20">
      <c r="A968" s="245">
        <v>42773.910534641203</v>
      </c>
      <c r="B968" t="s">
        <v>241</v>
      </c>
      <c r="C968">
        <v>2</v>
      </c>
      <c r="D968" t="s">
        <v>26</v>
      </c>
      <c r="E968" t="s">
        <v>26</v>
      </c>
      <c r="F968" t="s">
        <v>171</v>
      </c>
      <c r="G968" t="s">
        <v>168</v>
      </c>
      <c r="H968" t="s">
        <v>184</v>
      </c>
      <c r="I968" t="s">
        <v>184</v>
      </c>
      <c r="J968" t="s">
        <v>168</v>
      </c>
      <c r="K968" t="s">
        <v>168</v>
      </c>
      <c r="L968" t="s">
        <v>168</v>
      </c>
      <c r="M968" t="s">
        <v>170</v>
      </c>
      <c r="N968" t="s">
        <v>168</v>
      </c>
      <c r="O968" t="s">
        <v>168</v>
      </c>
      <c r="P968" t="s">
        <v>168</v>
      </c>
      <c r="Q968" t="s">
        <v>168</v>
      </c>
      <c r="R968" t="s">
        <v>170</v>
      </c>
      <c r="S968">
        <v>0.70666600000000002</v>
      </c>
      <c r="T968">
        <v>0</v>
      </c>
    </row>
    <row r="969" spans="1:20">
      <c r="A969" s="245">
        <v>42773.910534641203</v>
      </c>
      <c r="B969" t="s">
        <v>241</v>
      </c>
      <c r="C969">
        <v>2</v>
      </c>
      <c r="D969" t="s">
        <v>26</v>
      </c>
      <c r="E969" t="s">
        <v>26</v>
      </c>
      <c r="F969" t="s">
        <v>171</v>
      </c>
      <c r="G969" t="s">
        <v>168</v>
      </c>
      <c r="H969" t="s">
        <v>184</v>
      </c>
      <c r="I969" t="s">
        <v>184</v>
      </c>
      <c r="J969" t="s">
        <v>168</v>
      </c>
      <c r="K969" t="s">
        <v>168</v>
      </c>
      <c r="L969" t="s">
        <v>168</v>
      </c>
      <c r="M969" t="s">
        <v>170</v>
      </c>
      <c r="N969" t="s">
        <v>168</v>
      </c>
      <c r="O969" t="s">
        <v>168</v>
      </c>
      <c r="P969" t="s">
        <v>168</v>
      </c>
      <c r="Q969" t="s">
        <v>170</v>
      </c>
      <c r="R969" t="s">
        <v>168</v>
      </c>
      <c r="S969">
        <v>0.70666600000000002</v>
      </c>
      <c r="T969">
        <v>0</v>
      </c>
    </row>
    <row r="970" spans="1:20">
      <c r="A970" s="245">
        <v>42773.910534641203</v>
      </c>
      <c r="B970" t="s">
        <v>241</v>
      </c>
      <c r="C970">
        <v>2</v>
      </c>
      <c r="D970" t="s">
        <v>26</v>
      </c>
      <c r="E970" t="s">
        <v>26</v>
      </c>
      <c r="F970" t="s">
        <v>171</v>
      </c>
      <c r="G970" t="s">
        <v>168</v>
      </c>
      <c r="H970" t="s">
        <v>184</v>
      </c>
      <c r="I970" t="s">
        <v>184</v>
      </c>
      <c r="J970" t="s">
        <v>168</v>
      </c>
      <c r="K970" t="s">
        <v>168</v>
      </c>
      <c r="L970" t="s">
        <v>170</v>
      </c>
      <c r="M970" t="s">
        <v>168</v>
      </c>
      <c r="N970" t="s">
        <v>168</v>
      </c>
      <c r="O970" t="s">
        <v>168</v>
      </c>
      <c r="P970" t="s">
        <v>168</v>
      </c>
      <c r="Q970" t="s">
        <v>168</v>
      </c>
      <c r="R970" t="s">
        <v>168</v>
      </c>
      <c r="S970">
        <v>1475.7051980000999</v>
      </c>
      <c r="T970">
        <v>0</v>
      </c>
    </row>
    <row r="971" spans="1:20">
      <c r="A971" s="245">
        <v>42773.910534641203</v>
      </c>
      <c r="B971" t="s">
        <v>241</v>
      </c>
      <c r="C971">
        <v>2</v>
      </c>
      <c r="D971" t="s">
        <v>26</v>
      </c>
      <c r="E971" t="s">
        <v>26</v>
      </c>
      <c r="F971" t="s">
        <v>171</v>
      </c>
      <c r="G971" t="s">
        <v>168</v>
      </c>
      <c r="H971" t="s">
        <v>184</v>
      </c>
      <c r="I971" t="s">
        <v>184</v>
      </c>
      <c r="J971" t="s">
        <v>168</v>
      </c>
      <c r="K971" t="s">
        <v>168</v>
      </c>
      <c r="L971" t="s">
        <v>170</v>
      </c>
      <c r="M971" t="s">
        <v>168</v>
      </c>
      <c r="N971" t="s">
        <v>168</v>
      </c>
      <c r="O971" t="s">
        <v>168</v>
      </c>
      <c r="P971" t="s">
        <v>168</v>
      </c>
      <c r="Q971" t="s">
        <v>168</v>
      </c>
      <c r="R971" t="s">
        <v>170</v>
      </c>
      <c r="S971">
        <v>109.486549</v>
      </c>
      <c r="T971">
        <v>0</v>
      </c>
    </row>
    <row r="972" spans="1:20">
      <c r="A972" s="245">
        <v>42773.910534641203</v>
      </c>
      <c r="B972" t="s">
        <v>241</v>
      </c>
      <c r="C972">
        <v>2</v>
      </c>
      <c r="D972" t="s">
        <v>26</v>
      </c>
      <c r="E972" t="s">
        <v>26</v>
      </c>
      <c r="F972" t="s">
        <v>171</v>
      </c>
      <c r="G972" t="s">
        <v>168</v>
      </c>
      <c r="H972" t="s">
        <v>184</v>
      </c>
      <c r="I972" t="s">
        <v>184</v>
      </c>
      <c r="J972" t="s">
        <v>168</v>
      </c>
      <c r="K972" t="s">
        <v>168</v>
      </c>
      <c r="L972" t="s">
        <v>170</v>
      </c>
      <c r="M972" t="s">
        <v>168</v>
      </c>
      <c r="N972" t="s">
        <v>168</v>
      </c>
      <c r="O972" t="s">
        <v>168</v>
      </c>
      <c r="P972" t="s">
        <v>168</v>
      </c>
      <c r="Q972" t="s">
        <v>170</v>
      </c>
      <c r="R972" t="s">
        <v>168</v>
      </c>
      <c r="S972">
        <v>22.399975999999999</v>
      </c>
      <c r="T972">
        <v>0</v>
      </c>
    </row>
    <row r="973" spans="1:20">
      <c r="A973" s="245">
        <v>42773.910534641203</v>
      </c>
      <c r="B973" t="s">
        <v>241</v>
      </c>
      <c r="C973">
        <v>2</v>
      </c>
      <c r="D973" t="s">
        <v>26</v>
      </c>
      <c r="E973" t="s">
        <v>26</v>
      </c>
      <c r="F973" t="s">
        <v>171</v>
      </c>
      <c r="G973" t="s">
        <v>168</v>
      </c>
      <c r="H973" t="s">
        <v>184</v>
      </c>
      <c r="I973" t="s">
        <v>184</v>
      </c>
      <c r="J973" t="s">
        <v>168</v>
      </c>
      <c r="K973" t="s">
        <v>168</v>
      </c>
      <c r="L973" t="s">
        <v>170</v>
      </c>
      <c r="M973" t="s">
        <v>168</v>
      </c>
      <c r="N973" t="s">
        <v>170</v>
      </c>
      <c r="O973" t="s">
        <v>168</v>
      </c>
      <c r="P973" t="s">
        <v>168</v>
      </c>
      <c r="Q973" t="s">
        <v>168</v>
      </c>
      <c r="R973" t="s">
        <v>168</v>
      </c>
      <c r="S973">
        <v>6.0666609999999999</v>
      </c>
      <c r="T973">
        <v>0</v>
      </c>
    </row>
    <row r="974" spans="1:20">
      <c r="A974" s="245">
        <v>42773.910534641203</v>
      </c>
      <c r="B974" t="s">
        <v>241</v>
      </c>
      <c r="C974">
        <v>2</v>
      </c>
      <c r="D974" t="s">
        <v>26</v>
      </c>
      <c r="E974" t="s">
        <v>26</v>
      </c>
      <c r="F974" t="s">
        <v>171</v>
      </c>
      <c r="G974" t="s">
        <v>168</v>
      </c>
      <c r="H974" t="s">
        <v>184</v>
      </c>
      <c r="I974" t="s">
        <v>184</v>
      </c>
      <c r="J974" t="s">
        <v>168</v>
      </c>
      <c r="K974" t="s">
        <v>168</v>
      </c>
      <c r="L974" t="s">
        <v>170</v>
      </c>
      <c r="M974" t="s">
        <v>170</v>
      </c>
      <c r="N974" t="s">
        <v>168</v>
      </c>
      <c r="O974" t="s">
        <v>168</v>
      </c>
      <c r="P974" t="s">
        <v>168</v>
      </c>
      <c r="Q974" t="s">
        <v>168</v>
      </c>
      <c r="R974" t="s">
        <v>168</v>
      </c>
      <c r="S974">
        <v>16.426648</v>
      </c>
      <c r="T974">
        <v>0</v>
      </c>
    </row>
    <row r="975" spans="1:20">
      <c r="A975" s="245">
        <v>42773.910534641203</v>
      </c>
      <c r="B975" t="s">
        <v>241</v>
      </c>
      <c r="C975">
        <v>2</v>
      </c>
      <c r="D975" t="s">
        <v>26</v>
      </c>
      <c r="E975" t="s">
        <v>26</v>
      </c>
      <c r="F975" t="s">
        <v>171</v>
      </c>
      <c r="G975" t="s">
        <v>168</v>
      </c>
      <c r="H975" t="s">
        <v>184</v>
      </c>
      <c r="I975" t="s">
        <v>184</v>
      </c>
      <c r="J975" t="s">
        <v>168</v>
      </c>
      <c r="K975" t="s">
        <v>168</v>
      </c>
      <c r="L975" t="s">
        <v>170</v>
      </c>
      <c r="M975" t="s">
        <v>170</v>
      </c>
      <c r="N975" t="s">
        <v>168</v>
      </c>
      <c r="O975" t="s">
        <v>168</v>
      </c>
      <c r="P975" t="s">
        <v>168</v>
      </c>
      <c r="Q975" t="s">
        <v>168</v>
      </c>
      <c r="R975" t="s">
        <v>170</v>
      </c>
      <c r="S975">
        <v>0.58666600000000002</v>
      </c>
      <c r="T975">
        <v>0</v>
      </c>
    </row>
    <row r="976" spans="1:20">
      <c r="A976" s="245">
        <v>42773.910534641203</v>
      </c>
      <c r="B976" t="s">
        <v>241</v>
      </c>
      <c r="C976">
        <v>2</v>
      </c>
      <c r="D976" t="s">
        <v>26</v>
      </c>
      <c r="E976" t="s">
        <v>26</v>
      </c>
      <c r="F976" t="s">
        <v>171</v>
      </c>
      <c r="G976" t="s">
        <v>168</v>
      </c>
      <c r="H976" t="s">
        <v>184</v>
      </c>
      <c r="I976" t="s">
        <v>184</v>
      </c>
      <c r="J976" t="s">
        <v>170</v>
      </c>
      <c r="K976" t="s">
        <v>168</v>
      </c>
      <c r="L976" t="s">
        <v>168</v>
      </c>
      <c r="M976" t="s">
        <v>168</v>
      </c>
      <c r="N976" t="s">
        <v>168</v>
      </c>
      <c r="O976" t="s">
        <v>168</v>
      </c>
      <c r="P976" t="s">
        <v>168</v>
      </c>
      <c r="Q976" t="s">
        <v>168</v>
      </c>
      <c r="R976" t="s">
        <v>168</v>
      </c>
      <c r="S976">
        <v>556.53274100000499</v>
      </c>
      <c r="T976">
        <v>0</v>
      </c>
    </row>
    <row r="977" spans="1:20">
      <c r="A977" s="245">
        <v>42773.910534641203</v>
      </c>
      <c r="B977" t="s">
        <v>241</v>
      </c>
      <c r="C977">
        <v>2</v>
      </c>
      <c r="D977" t="s">
        <v>26</v>
      </c>
      <c r="E977" t="s">
        <v>26</v>
      </c>
      <c r="F977" t="s">
        <v>171</v>
      </c>
      <c r="G977" t="s">
        <v>168</v>
      </c>
      <c r="H977" t="s">
        <v>184</v>
      </c>
      <c r="I977" t="s">
        <v>184</v>
      </c>
      <c r="J977" t="s">
        <v>170</v>
      </c>
      <c r="K977" t="s">
        <v>168</v>
      </c>
      <c r="L977" t="s">
        <v>168</v>
      </c>
      <c r="M977" t="s">
        <v>168</v>
      </c>
      <c r="N977" t="s">
        <v>168</v>
      </c>
      <c r="O977" t="s">
        <v>168</v>
      </c>
      <c r="P977" t="s">
        <v>168</v>
      </c>
      <c r="Q977" t="s">
        <v>168</v>
      </c>
      <c r="R977" t="s">
        <v>170</v>
      </c>
      <c r="S977">
        <v>1.9999979999999999</v>
      </c>
      <c r="T977">
        <v>0</v>
      </c>
    </row>
    <row r="978" spans="1:20">
      <c r="A978" s="245">
        <v>42773.910534641203</v>
      </c>
      <c r="B978" t="s">
        <v>241</v>
      </c>
      <c r="C978">
        <v>2</v>
      </c>
      <c r="D978" t="s">
        <v>26</v>
      </c>
      <c r="E978" t="s">
        <v>26</v>
      </c>
      <c r="F978" t="s">
        <v>171</v>
      </c>
      <c r="G978" t="s">
        <v>168</v>
      </c>
      <c r="H978" t="s">
        <v>184</v>
      </c>
      <c r="I978" t="s">
        <v>184</v>
      </c>
      <c r="J978" t="s">
        <v>170</v>
      </c>
      <c r="K978" t="s">
        <v>168</v>
      </c>
      <c r="L978" t="s">
        <v>168</v>
      </c>
      <c r="M978" t="s">
        <v>168</v>
      </c>
      <c r="N978" t="s">
        <v>168</v>
      </c>
      <c r="O978" t="s">
        <v>168</v>
      </c>
      <c r="P978" t="s">
        <v>168</v>
      </c>
      <c r="Q978" t="s">
        <v>170</v>
      </c>
      <c r="R978" t="s">
        <v>168</v>
      </c>
      <c r="S978">
        <v>26.866631999999999</v>
      </c>
      <c r="T978">
        <v>0</v>
      </c>
    </row>
    <row r="979" spans="1:20">
      <c r="A979" s="245">
        <v>42773.910534641203</v>
      </c>
      <c r="B979" t="s">
        <v>241</v>
      </c>
      <c r="C979">
        <v>2</v>
      </c>
      <c r="D979" t="s">
        <v>26</v>
      </c>
      <c r="E979" t="s">
        <v>26</v>
      </c>
      <c r="F979" t="s">
        <v>171</v>
      </c>
      <c r="G979" t="s">
        <v>168</v>
      </c>
      <c r="H979" t="s">
        <v>184</v>
      </c>
      <c r="I979" t="s">
        <v>184</v>
      </c>
      <c r="J979" t="s">
        <v>170</v>
      </c>
      <c r="K979" t="s">
        <v>168</v>
      </c>
      <c r="L979" t="s">
        <v>168</v>
      </c>
      <c r="M979" t="s">
        <v>168</v>
      </c>
      <c r="N979" t="s">
        <v>170</v>
      </c>
      <c r="O979" t="s">
        <v>168</v>
      </c>
      <c r="P979" t="s">
        <v>168</v>
      </c>
      <c r="Q979" t="s">
        <v>168</v>
      </c>
      <c r="R979" t="s">
        <v>168</v>
      </c>
      <c r="S979">
        <v>27.166639</v>
      </c>
      <c r="T979">
        <v>0</v>
      </c>
    </row>
    <row r="980" spans="1:20">
      <c r="A980" s="245">
        <v>42773.910534641203</v>
      </c>
      <c r="B980" t="s">
        <v>241</v>
      </c>
      <c r="C980">
        <v>2</v>
      </c>
      <c r="D980" t="s">
        <v>26</v>
      </c>
      <c r="E980" t="s">
        <v>26</v>
      </c>
      <c r="F980" t="s">
        <v>171</v>
      </c>
      <c r="G980" t="s">
        <v>168</v>
      </c>
      <c r="H980" t="s">
        <v>184</v>
      </c>
      <c r="I980" t="s">
        <v>184</v>
      </c>
      <c r="J980" t="s">
        <v>170</v>
      </c>
      <c r="K980" t="s">
        <v>168</v>
      </c>
      <c r="L980" t="s">
        <v>170</v>
      </c>
      <c r="M980" t="s">
        <v>168</v>
      </c>
      <c r="N980" t="s">
        <v>168</v>
      </c>
      <c r="O980" t="s">
        <v>168</v>
      </c>
      <c r="P980" t="s">
        <v>168</v>
      </c>
      <c r="Q980" t="s">
        <v>168</v>
      </c>
      <c r="R980" t="s">
        <v>168</v>
      </c>
      <c r="S980">
        <v>39.466642999999998</v>
      </c>
      <c r="T980">
        <v>0</v>
      </c>
    </row>
    <row r="981" spans="1:20">
      <c r="A981" s="245">
        <v>42773.910534641203</v>
      </c>
      <c r="B981" t="s">
        <v>241</v>
      </c>
      <c r="C981">
        <v>2</v>
      </c>
      <c r="D981" t="s">
        <v>26</v>
      </c>
      <c r="E981" t="s">
        <v>26</v>
      </c>
      <c r="F981" t="s">
        <v>171</v>
      </c>
      <c r="G981" t="s">
        <v>168</v>
      </c>
      <c r="H981" t="s">
        <v>184</v>
      </c>
      <c r="I981" t="s">
        <v>184</v>
      </c>
      <c r="J981" t="s">
        <v>170</v>
      </c>
      <c r="K981" t="s">
        <v>168</v>
      </c>
      <c r="L981" t="s">
        <v>170</v>
      </c>
      <c r="M981" t="s">
        <v>168</v>
      </c>
      <c r="N981" t="s">
        <v>168</v>
      </c>
      <c r="O981" t="s">
        <v>168</v>
      </c>
      <c r="P981" t="s">
        <v>168</v>
      </c>
      <c r="Q981" t="s">
        <v>170</v>
      </c>
      <c r="R981" t="s">
        <v>168</v>
      </c>
      <c r="S981">
        <v>1.3333330000000001</v>
      </c>
      <c r="T981">
        <v>0</v>
      </c>
    </row>
    <row r="982" spans="1:20">
      <c r="A982" s="245">
        <v>42773.910534641203</v>
      </c>
      <c r="B982" t="s">
        <v>241</v>
      </c>
      <c r="C982">
        <v>2</v>
      </c>
      <c r="D982" t="s">
        <v>26</v>
      </c>
      <c r="E982" t="s">
        <v>26</v>
      </c>
      <c r="F982" t="s">
        <v>171</v>
      </c>
      <c r="G982" t="s">
        <v>168</v>
      </c>
      <c r="H982" t="s">
        <v>184</v>
      </c>
      <c r="I982" t="s">
        <v>184</v>
      </c>
      <c r="J982" t="s">
        <v>170</v>
      </c>
      <c r="K982" t="s">
        <v>168</v>
      </c>
      <c r="L982" t="s">
        <v>170</v>
      </c>
      <c r="M982" t="s">
        <v>168</v>
      </c>
      <c r="N982" t="s">
        <v>170</v>
      </c>
      <c r="O982" t="s">
        <v>168</v>
      </c>
      <c r="P982" t="s">
        <v>168</v>
      </c>
      <c r="Q982" t="s">
        <v>168</v>
      </c>
      <c r="R982" t="s">
        <v>168</v>
      </c>
      <c r="S982">
        <v>3.9333309999999999</v>
      </c>
      <c r="T982">
        <v>0</v>
      </c>
    </row>
    <row r="983" spans="1:20">
      <c r="A983" s="245">
        <v>42773.910534641203</v>
      </c>
      <c r="B983" t="s">
        <v>241</v>
      </c>
      <c r="C983">
        <v>2</v>
      </c>
      <c r="D983" t="s">
        <v>26</v>
      </c>
      <c r="E983" t="s">
        <v>26</v>
      </c>
      <c r="F983" t="s">
        <v>169</v>
      </c>
      <c r="G983" t="s">
        <v>168</v>
      </c>
      <c r="H983" t="s">
        <v>184</v>
      </c>
      <c r="I983" t="s">
        <v>184</v>
      </c>
      <c r="J983" t="s">
        <v>168</v>
      </c>
      <c r="K983" t="s">
        <v>168</v>
      </c>
      <c r="L983" t="s">
        <v>168</v>
      </c>
      <c r="M983" t="s">
        <v>168</v>
      </c>
      <c r="N983" t="s">
        <v>168</v>
      </c>
      <c r="O983" t="s">
        <v>168</v>
      </c>
      <c r="P983" t="s">
        <v>168</v>
      </c>
      <c r="Q983" t="s">
        <v>168</v>
      </c>
      <c r="R983" t="s">
        <v>168</v>
      </c>
      <c r="S983">
        <v>54.8394300000001</v>
      </c>
      <c r="T983">
        <v>0</v>
      </c>
    </row>
    <row r="984" spans="1:20">
      <c r="A984" s="245">
        <v>42773.910534641203</v>
      </c>
      <c r="B984" t="s">
        <v>241</v>
      </c>
      <c r="C984">
        <v>2</v>
      </c>
      <c r="D984" t="s">
        <v>26</v>
      </c>
      <c r="E984" t="s">
        <v>26</v>
      </c>
      <c r="F984" t="s">
        <v>169</v>
      </c>
      <c r="G984" t="s">
        <v>168</v>
      </c>
      <c r="H984" t="s">
        <v>184</v>
      </c>
      <c r="I984" t="s">
        <v>184</v>
      </c>
      <c r="J984" t="s">
        <v>168</v>
      </c>
      <c r="K984" t="s">
        <v>168</v>
      </c>
      <c r="L984" t="s">
        <v>168</v>
      </c>
      <c r="M984" t="s">
        <v>168</v>
      </c>
      <c r="N984" t="s">
        <v>170</v>
      </c>
      <c r="O984" t="s">
        <v>168</v>
      </c>
      <c r="P984" t="s">
        <v>168</v>
      </c>
      <c r="Q984" t="s">
        <v>168</v>
      </c>
      <c r="R984" t="s">
        <v>168</v>
      </c>
      <c r="S984">
        <v>334.78633199999899</v>
      </c>
      <c r="T984">
        <v>0</v>
      </c>
    </row>
    <row r="985" spans="1:20">
      <c r="A985" s="245">
        <v>42773.910534641203</v>
      </c>
      <c r="B985" t="s">
        <v>241</v>
      </c>
      <c r="C985">
        <v>2</v>
      </c>
      <c r="D985" t="s">
        <v>25</v>
      </c>
      <c r="E985" t="s">
        <v>25</v>
      </c>
      <c r="F985" t="s">
        <v>167</v>
      </c>
      <c r="G985" t="s">
        <v>168</v>
      </c>
      <c r="H985" t="s">
        <v>184</v>
      </c>
      <c r="I985" t="s">
        <v>184</v>
      </c>
      <c r="J985" t="s">
        <v>168</v>
      </c>
      <c r="K985" t="s">
        <v>168</v>
      </c>
      <c r="L985" t="s">
        <v>168</v>
      </c>
      <c r="M985" t="s">
        <v>168</v>
      </c>
      <c r="N985" t="s">
        <v>168</v>
      </c>
      <c r="O985" t="s">
        <v>168</v>
      </c>
      <c r="P985" t="s">
        <v>168</v>
      </c>
      <c r="Q985" t="s">
        <v>168</v>
      </c>
      <c r="R985" t="s">
        <v>168</v>
      </c>
      <c r="S985">
        <v>190.873165</v>
      </c>
      <c r="T985">
        <v>0</v>
      </c>
    </row>
    <row r="986" spans="1:20">
      <c r="A986" s="245">
        <v>42773.910534641203</v>
      </c>
      <c r="B986" t="s">
        <v>241</v>
      </c>
      <c r="C986">
        <v>2</v>
      </c>
      <c r="D986" t="s">
        <v>25</v>
      </c>
      <c r="E986" t="s">
        <v>25</v>
      </c>
      <c r="F986" t="s">
        <v>167</v>
      </c>
      <c r="G986" t="s">
        <v>168</v>
      </c>
      <c r="H986" t="s">
        <v>184</v>
      </c>
      <c r="I986" t="s">
        <v>184</v>
      </c>
      <c r="J986" t="s">
        <v>168</v>
      </c>
      <c r="K986" t="s">
        <v>168</v>
      </c>
      <c r="L986" t="s">
        <v>168</v>
      </c>
      <c r="M986" t="s">
        <v>168</v>
      </c>
      <c r="N986" t="s">
        <v>168</v>
      </c>
      <c r="O986" t="s">
        <v>168</v>
      </c>
      <c r="P986" t="s">
        <v>168</v>
      </c>
      <c r="Q986" t="s">
        <v>170</v>
      </c>
      <c r="R986" t="s">
        <v>168</v>
      </c>
      <c r="S986">
        <v>8.3199919999999992</v>
      </c>
      <c r="T986">
        <v>0</v>
      </c>
    </row>
    <row r="987" spans="1:20">
      <c r="A987" s="245">
        <v>42773.910534641203</v>
      </c>
      <c r="B987" t="s">
        <v>241</v>
      </c>
      <c r="C987">
        <v>2</v>
      </c>
      <c r="D987" t="s">
        <v>25</v>
      </c>
      <c r="E987" t="s">
        <v>25</v>
      </c>
      <c r="F987" t="s">
        <v>167</v>
      </c>
      <c r="G987" t="s">
        <v>168</v>
      </c>
      <c r="H987" t="s">
        <v>184</v>
      </c>
      <c r="I987" t="s">
        <v>184</v>
      </c>
      <c r="J987" t="s">
        <v>168</v>
      </c>
      <c r="K987" t="s">
        <v>168</v>
      </c>
      <c r="L987" t="s">
        <v>168</v>
      </c>
      <c r="M987" t="s">
        <v>168</v>
      </c>
      <c r="N987" t="s">
        <v>168</v>
      </c>
      <c r="O987" t="s">
        <v>168</v>
      </c>
      <c r="P987" t="s">
        <v>170</v>
      </c>
      <c r="Q987" t="s">
        <v>168</v>
      </c>
      <c r="R987" t="s">
        <v>168</v>
      </c>
      <c r="S987">
        <v>614.645994000001</v>
      </c>
      <c r="T987">
        <v>0</v>
      </c>
    </row>
    <row r="988" spans="1:20">
      <c r="A988" s="245">
        <v>42773.910534641203</v>
      </c>
      <c r="B988" t="s">
        <v>241</v>
      </c>
      <c r="C988">
        <v>2</v>
      </c>
      <c r="D988" t="s">
        <v>25</v>
      </c>
      <c r="E988" t="s">
        <v>25</v>
      </c>
      <c r="F988" t="s">
        <v>167</v>
      </c>
      <c r="G988" t="s">
        <v>168</v>
      </c>
      <c r="H988" t="s">
        <v>184</v>
      </c>
      <c r="I988" t="s">
        <v>184</v>
      </c>
      <c r="J988" t="s">
        <v>168</v>
      </c>
      <c r="K988" t="s">
        <v>168</v>
      </c>
      <c r="L988" t="s">
        <v>168</v>
      </c>
      <c r="M988" t="s">
        <v>168</v>
      </c>
      <c r="N988" t="s">
        <v>170</v>
      </c>
      <c r="O988" t="s">
        <v>168</v>
      </c>
      <c r="P988" t="s">
        <v>168</v>
      </c>
      <c r="Q988" t="s">
        <v>168</v>
      </c>
      <c r="R988" t="s">
        <v>168</v>
      </c>
      <c r="S988">
        <v>0</v>
      </c>
      <c r="T988">
        <v>0</v>
      </c>
    </row>
    <row r="989" spans="1:20">
      <c r="A989" s="245">
        <v>42773.910534641203</v>
      </c>
      <c r="B989" t="s">
        <v>241</v>
      </c>
      <c r="C989">
        <v>2</v>
      </c>
      <c r="D989" t="s">
        <v>25</v>
      </c>
      <c r="E989" t="s">
        <v>25</v>
      </c>
      <c r="F989" t="s">
        <v>167</v>
      </c>
      <c r="G989" t="s">
        <v>168</v>
      </c>
      <c r="H989" t="s">
        <v>184</v>
      </c>
      <c r="I989" t="s">
        <v>184</v>
      </c>
      <c r="J989" t="s">
        <v>168</v>
      </c>
      <c r="K989" t="s">
        <v>168</v>
      </c>
      <c r="L989" t="s">
        <v>168</v>
      </c>
      <c r="M989" t="s">
        <v>168</v>
      </c>
      <c r="N989" t="s">
        <v>170</v>
      </c>
      <c r="O989" t="s">
        <v>170</v>
      </c>
      <c r="P989" t="s">
        <v>168</v>
      </c>
      <c r="Q989" t="s">
        <v>168</v>
      </c>
      <c r="R989" t="s">
        <v>168</v>
      </c>
      <c r="S989">
        <v>238.599726000001</v>
      </c>
      <c r="T989">
        <v>0</v>
      </c>
    </row>
    <row r="990" spans="1:20">
      <c r="A990" s="245">
        <v>42773.910534641203</v>
      </c>
      <c r="B990" t="s">
        <v>241</v>
      </c>
      <c r="C990">
        <v>2</v>
      </c>
      <c r="D990" t="s">
        <v>25</v>
      </c>
      <c r="E990" t="s">
        <v>25</v>
      </c>
      <c r="F990" t="s">
        <v>167</v>
      </c>
      <c r="G990" t="s">
        <v>168</v>
      </c>
      <c r="H990" t="s">
        <v>184</v>
      </c>
      <c r="I990" t="s">
        <v>184</v>
      </c>
      <c r="J990" t="s">
        <v>168</v>
      </c>
      <c r="K990" t="s">
        <v>168</v>
      </c>
      <c r="L990" t="s">
        <v>168</v>
      </c>
      <c r="M990" t="s">
        <v>170</v>
      </c>
      <c r="N990" t="s">
        <v>168</v>
      </c>
      <c r="O990" t="s">
        <v>168</v>
      </c>
      <c r="P990" t="s">
        <v>168</v>
      </c>
      <c r="Q990" t="s">
        <v>168</v>
      </c>
      <c r="R990" t="s">
        <v>168</v>
      </c>
      <c r="S990">
        <v>11.733320000000001</v>
      </c>
      <c r="T990">
        <v>0</v>
      </c>
    </row>
    <row r="991" spans="1:20">
      <c r="A991" s="245">
        <v>42773.910534641203</v>
      </c>
      <c r="B991" t="s">
        <v>241</v>
      </c>
      <c r="C991">
        <v>2</v>
      </c>
      <c r="D991" t="s">
        <v>25</v>
      </c>
      <c r="E991" t="s">
        <v>25</v>
      </c>
      <c r="F991" t="s">
        <v>167</v>
      </c>
      <c r="G991" t="s">
        <v>168</v>
      </c>
      <c r="H991" t="s">
        <v>184</v>
      </c>
      <c r="I991" t="s">
        <v>184</v>
      </c>
      <c r="J991" t="s">
        <v>168</v>
      </c>
      <c r="K991" t="s">
        <v>168</v>
      </c>
      <c r="L991" t="s">
        <v>170</v>
      </c>
      <c r="M991" t="s">
        <v>168</v>
      </c>
      <c r="N991" t="s">
        <v>168</v>
      </c>
      <c r="O991" t="s">
        <v>168</v>
      </c>
      <c r="P991" t="s">
        <v>168</v>
      </c>
      <c r="Q991" t="s">
        <v>168</v>
      </c>
      <c r="R991" t="s">
        <v>168</v>
      </c>
      <c r="S991">
        <v>39.933290999999997</v>
      </c>
      <c r="T991">
        <v>0</v>
      </c>
    </row>
    <row r="992" spans="1:20">
      <c r="A992" s="245">
        <v>42773.910534641203</v>
      </c>
      <c r="B992" t="s">
        <v>241</v>
      </c>
      <c r="C992">
        <v>2</v>
      </c>
      <c r="D992" t="s">
        <v>25</v>
      </c>
      <c r="E992" t="s">
        <v>25</v>
      </c>
      <c r="F992" t="s">
        <v>167</v>
      </c>
      <c r="G992" t="s">
        <v>168</v>
      </c>
      <c r="H992" t="s">
        <v>184</v>
      </c>
      <c r="I992" t="s">
        <v>184</v>
      </c>
      <c r="J992" t="s">
        <v>168</v>
      </c>
      <c r="K992" t="s">
        <v>168</v>
      </c>
      <c r="L992" t="s">
        <v>170</v>
      </c>
      <c r="M992" t="s">
        <v>168</v>
      </c>
      <c r="N992" t="s">
        <v>168</v>
      </c>
      <c r="O992" t="s">
        <v>168</v>
      </c>
      <c r="P992" t="s">
        <v>168</v>
      </c>
      <c r="Q992" t="s">
        <v>170</v>
      </c>
      <c r="R992" t="s">
        <v>168</v>
      </c>
      <c r="S992">
        <v>4.533328</v>
      </c>
      <c r="T992">
        <v>0</v>
      </c>
    </row>
    <row r="993" spans="1:20">
      <c r="A993" s="245">
        <v>42773.910534641203</v>
      </c>
      <c r="B993" t="s">
        <v>241</v>
      </c>
      <c r="C993">
        <v>2</v>
      </c>
      <c r="D993" t="s">
        <v>25</v>
      </c>
      <c r="E993" t="s">
        <v>25</v>
      </c>
      <c r="F993" t="s">
        <v>167</v>
      </c>
      <c r="G993" t="s">
        <v>168</v>
      </c>
      <c r="H993" t="s">
        <v>184</v>
      </c>
      <c r="I993" t="s">
        <v>184</v>
      </c>
      <c r="J993" t="s">
        <v>168</v>
      </c>
      <c r="K993" t="s">
        <v>168</v>
      </c>
      <c r="L993" t="s">
        <v>170</v>
      </c>
      <c r="M993" t="s">
        <v>168</v>
      </c>
      <c r="N993" t="s">
        <v>168</v>
      </c>
      <c r="O993" t="s">
        <v>168</v>
      </c>
      <c r="P993" t="s">
        <v>170</v>
      </c>
      <c r="Q993" t="s">
        <v>168</v>
      </c>
      <c r="R993" t="s">
        <v>168</v>
      </c>
      <c r="S993">
        <v>341.112990999999</v>
      </c>
      <c r="T993">
        <v>0</v>
      </c>
    </row>
    <row r="994" spans="1:20">
      <c r="A994" s="245">
        <v>42773.910534641203</v>
      </c>
      <c r="B994" t="s">
        <v>241</v>
      </c>
      <c r="C994">
        <v>2</v>
      </c>
      <c r="D994" t="s">
        <v>25</v>
      </c>
      <c r="E994" t="s">
        <v>25</v>
      </c>
      <c r="F994" t="s">
        <v>167</v>
      </c>
      <c r="G994" t="s">
        <v>168</v>
      </c>
      <c r="H994" t="s">
        <v>184</v>
      </c>
      <c r="I994" t="s">
        <v>184</v>
      </c>
      <c r="J994" t="s">
        <v>168</v>
      </c>
      <c r="K994" t="s">
        <v>168</v>
      </c>
      <c r="L994" t="s">
        <v>170</v>
      </c>
      <c r="M994" t="s">
        <v>168</v>
      </c>
      <c r="N994" t="s">
        <v>170</v>
      </c>
      <c r="O994" t="s">
        <v>170</v>
      </c>
      <c r="P994" t="s">
        <v>168</v>
      </c>
      <c r="Q994" t="s">
        <v>168</v>
      </c>
      <c r="R994" t="s">
        <v>168</v>
      </c>
      <c r="S994">
        <v>93.313234999999906</v>
      </c>
      <c r="T994">
        <v>0</v>
      </c>
    </row>
    <row r="995" spans="1:20">
      <c r="A995" s="245">
        <v>42773.910534641203</v>
      </c>
      <c r="B995" t="s">
        <v>241</v>
      </c>
      <c r="C995">
        <v>2</v>
      </c>
      <c r="D995" t="s">
        <v>25</v>
      </c>
      <c r="E995" t="s">
        <v>25</v>
      </c>
      <c r="F995" t="s">
        <v>167</v>
      </c>
      <c r="G995" t="s">
        <v>168</v>
      </c>
      <c r="H995" t="s">
        <v>184</v>
      </c>
      <c r="I995" t="s">
        <v>184</v>
      </c>
      <c r="J995" t="s">
        <v>168</v>
      </c>
      <c r="K995" t="s">
        <v>168</v>
      </c>
      <c r="L995" t="s">
        <v>170</v>
      </c>
      <c r="M995" t="s">
        <v>170</v>
      </c>
      <c r="N995" t="s">
        <v>168</v>
      </c>
      <c r="O995" t="s">
        <v>168</v>
      </c>
      <c r="P995" t="s">
        <v>168</v>
      </c>
      <c r="Q995" t="s">
        <v>168</v>
      </c>
      <c r="R995" t="s">
        <v>168</v>
      </c>
      <c r="S995">
        <v>0.99999899999999997</v>
      </c>
      <c r="T995">
        <v>0</v>
      </c>
    </row>
    <row r="996" spans="1:20">
      <c r="A996" s="245">
        <v>42773.910534641203</v>
      </c>
      <c r="B996" t="s">
        <v>241</v>
      </c>
      <c r="C996">
        <v>2</v>
      </c>
      <c r="D996" t="s">
        <v>25</v>
      </c>
      <c r="E996" t="s">
        <v>25</v>
      </c>
      <c r="F996" t="s">
        <v>167</v>
      </c>
      <c r="G996" t="s">
        <v>168</v>
      </c>
      <c r="H996" t="s">
        <v>184</v>
      </c>
      <c r="I996" t="s">
        <v>184</v>
      </c>
      <c r="J996" t="s">
        <v>168</v>
      </c>
      <c r="K996" t="s">
        <v>168</v>
      </c>
      <c r="L996" t="s">
        <v>170</v>
      </c>
      <c r="M996" t="s">
        <v>170</v>
      </c>
      <c r="N996" t="s">
        <v>168</v>
      </c>
      <c r="O996" t="s">
        <v>168</v>
      </c>
      <c r="P996" t="s">
        <v>168</v>
      </c>
      <c r="Q996" t="s">
        <v>170</v>
      </c>
      <c r="R996" t="s">
        <v>168</v>
      </c>
      <c r="S996">
        <v>0.33333299999999999</v>
      </c>
      <c r="T996">
        <v>0</v>
      </c>
    </row>
    <row r="997" spans="1:20">
      <c r="A997" s="245">
        <v>42773.910534641203</v>
      </c>
      <c r="B997" t="s">
        <v>241</v>
      </c>
      <c r="C997">
        <v>2</v>
      </c>
      <c r="D997" t="s">
        <v>25</v>
      </c>
      <c r="E997" t="s">
        <v>25</v>
      </c>
      <c r="F997" t="s">
        <v>171</v>
      </c>
      <c r="G997" t="s">
        <v>168</v>
      </c>
      <c r="H997" t="s">
        <v>184</v>
      </c>
      <c r="I997" t="s">
        <v>184</v>
      </c>
      <c r="J997" t="s">
        <v>168</v>
      </c>
      <c r="K997" t="s">
        <v>168</v>
      </c>
      <c r="L997" t="s">
        <v>168</v>
      </c>
      <c r="M997" t="s">
        <v>168</v>
      </c>
      <c r="N997" t="s">
        <v>168</v>
      </c>
      <c r="O997" t="s">
        <v>168</v>
      </c>
      <c r="P997" t="s">
        <v>168</v>
      </c>
      <c r="Q997" t="s">
        <v>168</v>
      </c>
      <c r="R997" t="s">
        <v>168</v>
      </c>
      <c r="S997">
        <v>2434.5573220001502</v>
      </c>
      <c r="T997">
        <v>0</v>
      </c>
    </row>
    <row r="998" spans="1:20">
      <c r="A998" s="245">
        <v>42773.910534641203</v>
      </c>
      <c r="B998" t="s">
        <v>241</v>
      </c>
      <c r="C998">
        <v>2</v>
      </c>
      <c r="D998" t="s">
        <v>25</v>
      </c>
      <c r="E998" t="s">
        <v>25</v>
      </c>
      <c r="F998" t="s">
        <v>171</v>
      </c>
      <c r="G998" t="s">
        <v>168</v>
      </c>
      <c r="H998" t="s">
        <v>184</v>
      </c>
      <c r="I998" t="s">
        <v>184</v>
      </c>
      <c r="J998" t="s">
        <v>168</v>
      </c>
      <c r="K998" t="s">
        <v>168</v>
      </c>
      <c r="L998" t="s">
        <v>168</v>
      </c>
      <c r="M998" t="s">
        <v>168</v>
      </c>
      <c r="N998" t="s">
        <v>168</v>
      </c>
      <c r="O998" t="s">
        <v>168</v>
      </c>
      <c r="P998" t="s">
        <v>168</v>
      </c>
      <c r="Q998" t="s">
        <v>168</v>
      </c>
      <c r="R998" t="s">
        <v>170</v>
      </c>
      <c r="S998">
        <v>124.573199</v>
      </c>
      <c r="T998">
        <v>0</v>
      </c>
    </row>
    <row r="999" spans="1:20">
      <c r="A999" s="245">
        <v>42773.910534641203</v>
      </c>
      <c r="B999" t="s">
        <v>241</v>
      </c>
      <c r="C999">
        <v>2</v>
      </c>
      <c r="D999" t="s">
        <v>25</v>
      </c>
      <c r="E999" t="s">
        <v>25</v>
      </c>
      <c r="F999" t="s">
        <v>171</v>
      </c>
      <c r="G999" t="s">
        <v>168</v>
      </c>
      <c r="H999" t="s">
        <v>184</v>
      </c>
      <c r="I999" t="s">
        <v>184</v>
      </c>
      <c r="J999" t="s">
        <v>168</v>
      </c>
      <c r="K999" t="s">
        <v>168</v>
      </c>
      <c r="L999" t="s">
        <v>168</v>
      </c>
      <c r="M999" t="s">
        <v>168</v>
      </c>
      <c r="N999" t="s">
        <v>168</v>
      </c>
      <c r="O999" t="s">
        <v>168</v>
      </c>
      <c r="P999" t="s">
        <v>168</v>
      </c>
      <c r="Q999" t="s">
        <v>170</v>
      </c>
      <c r="R999" t="s">
        <v>168</v>
      </c>
      <c r="S999">
        <v>21.053311000000001</v>
      </c>
      <c r="T999">
        <v>0</v>
      </c>
    </row>
    <row r="1000" spans="1:20">
      <c r="A1000" s="245">
        <v>42773.910534641203</v>
      </c>
      <c r="B1000" t="s">
        <v>241</v>
      </c>
      <c r="C1000">
        <v>2</v>
      </c>
      <c r="D1000" t="s">
        <v>25</v>
      </c>
      <c r="E1000" t="s">
        <v>25</v>
      </c>
      <c r="F1000" t="s">
        <v>171</v>
      </c>
      <c r="G1000" t="s">
        <v>168</v>
      </c>
      <c r="H1000" t="s">
        <v>184</v>
      </c>
      <c r="I1000" t="s">
        <v>184</v>
      </c>
      <c r="J1000" t="s">
        <v>168</v>
      </c>
      <c r="K1000" t="s">
        <v>168</v>
      </c>
      <c r="L1000" t="s">
        <v>168</v>
      </c>
      <c r="M1000" t="s">
        <v>168</v>
      </c>
      <c r="N1000" t="s">
        <v>170</v>
      </c>
      <c r="O1000" t="s">
        <v>168</v>
      </c>
      <c r="P1000" t="s">
        <v>168</v>
      </c>
      <c r="Q1000" t="s">
        <v>168</v>
      </c>
      <c r="R1000" t="s">
        <v>168</v>
      </c>
      <c r="S1000">
        <v>2.5999970000000001</v>
      </c>
      <c r="T1000">
        <v>0</v>
      </c>
    </row>
    <row r="1001" spans="1:20">
      <c r="A1001" s="245">
        <v>42773.910534641203</v>
      </c>
      <c r="B1001" t="s">
        <v>241</v>
      </c>
      <c r="C1001">
        <v>2</v>
      </c>
      <c r="D1001" t="s">
        <v>25</v>
      </c>
      <c r="E1001" t="s">
        <v>25</v>
      </c>
      <c r="F1001" t="s">
        <v>171</v>
      </c>
      <c r="G1001" t="s">
        <v>168</v>
      </c>
      <c r="H1001" t="s">
        <v>184</v>
      </c>
      <c r="I1001" t="s">
        <v>184</v>
      </c>
      <c r="J1001" t="s">
        <v>168</v>
      </c>
      <c r="K1001" t="s">
        <v>168</v>
      </c>
      <c r="L1001" t="s">
        <v>168</v>
      </c>
      <c r="M1001" t="s">
        <v>170</v>
      </c>
      <c r="N1001" t="s">
        <v>168</v>
      </c>
      <c r="O1001" t="s">
        <v>168</v>
      </c>
      <c r="P1001" t="s">
        <v>168</v>
      </c>
      <c r="Q1001" t="s">
        <v>168</v>
      </c>
      <c r="R1001" t="s">
        <v>168</v>
      </c>
      <c r="S1001">
        <v>2.3466640000000001</v>
      </c>
      <c r="T1001">
        <v>0</v>
      </c>
    </row>
    <row r="1002" spans="1:20">
      <c r="A1002" s="245">
        <v>42773.910534641203</v>
      </c>
      <c r="B1002" t="s">
        <v>241</v>
      </c>
      <c r="C1002">
        <v>2</v>
      </c>
      <c r="D1002" t="s">
        <v>25</v>
      </c>
      <c r="E1002" t="s">
        <v>25</v>
      </c>
      <c r="F1002" t="s">
        <v>171</v>
      </c>
      <c r="G1002" t="s">
        <v>168</v>
      </c>
      <c r="H1002" t="s">
        <v>184</v>
      </c>
      <c r="I1002" t="s">
        <v>184</v>
      </c>
      <c r="J1002" t="s">
        <v>168</v>
      </c>
      <c r="K1002" t="s">
        <v>168</v>
      </c>
      <c r="L1002" t="s">
        <v>168</v>
      </c>
      <c r="M1002" t="s">
        <v>170</v>
      </c>
      <c r="N1002" t="s">
        <v>168</v>
      </c>
      <c r="O1002" t="s">
        <v>168</v>
      </c>
      <c r="P1002" t="s">
        <v>168</v>
      </c>
      <c r="Q1002" t="s">
        <v>170</v>
      </c>
      <c r="R1002" t="s">
        <v>168</v>
      </c>
      <c r="S1002">
        <v>1.759998</v>
      </c>
      <c r="T1002">
        <v>0</v>
      </c>
    </row>
    <row r="1003" spans="1:20">
      <c r="A1003" s="245">
        <v>42773.910534641203</v>
      </c>
      <c r="B1003" t="s">
        <v>241</v>
      </c>
      <c r="C1003">
        <v>2</v>
      </c>
      <c r="D1003" t="s">
        <v>25</v>
      </c>
      <c r="E1003" t="s">
        <v>25</v>
      </c>
      <c r="F1003" t="s">
        <v>171</v>
      </c>
      <c r="G1003" t="s">
        <v>168</v>
      </c>
      <c r="H1003" t="s">
        <v>184</v>
      </c>
      <c r="I1003" t="s">
        <v>184</v>
      </c>
      <c r="J1003" t="s">
        <v>168</v>
      </c>
      <c r="K1003" t="s">
        <v>168</v>
      </c>
      <c r="L1003" t="s">
        <v>170</v>
      </c>
      <c r="M1003" t="s">
        <v>168</v>
      </c>
      <c r="N1003" t="s">
        <v>168</v>
      </c>
      <c r="O1003" t="s">
        <v>168</v>
      </c>
      <c r="P1003" t="s">
        <v>168</v>
      </c>
      <c r="Q1003" t="s">
        <v>168</v>
      </c>
      <c r="R1003" t="s">
        <v>168</v>
      </c>
      <c r="S1003">
        <v>1256.5053860000701</v>
      </c>
      <c r="T1003">
        <v>0</v>
      </c>
    </row>
    <row r="1004" spans="1:20">
      <c r="A1004" s="245">
        <v>42773.910534641203</v>
      </c>
      <c r="B1004" t="s">
        <v>241</v>
      </c>
      <c r="C1004">
        <v>2</v>
      </c>
      <c r="D1004" t="s">
        <v>25</v>
      </c>
      <c r="E1004" t="s">
        <v>25</v>
      </c>
      <c r="F1004" t="s">
        <v>171</v>
      </c>
      <c r="G1004" t="s">
        <v>168</v>
      </c>
      <c r="H1004" t="s">
        <v>184</v>
      </c>
      <c r="I1004" t="s">
        <v>184</v>
      </c>
      <c r="J1004" t="s">
        <v>168</v>
      </c>
      <c r="K1004" t="s">
        <v>168</v>
      </c>
      <c r="L1004" t="s">
        <v>170</v>
      </c>
      <c r="M1004" t="s">
        <v>168</v>
      </c>
      <c r="N1004" t="s">
        <v>168</v>
      </c>
      <c r="O1004" t="s">
        <v>168</v>
      </c>
      <c r="P1004" t="s">
        <v>168</v>
      </c>
      <c r="Q1004" t="s">
        <v>168</v>
      </c>
      <c r="R1004" t="s">
        <v>170</v>
      </c>
      <c r="S1004">
        <v>54.933276000000198</v>
      </c>
      <c r="T1004">
        <v>0</v>
      </c>
    </row>
    <row r="1005" spans="1:20">
      <c r="A1005" s="245">
        <v>42773.910534641203</v>
      </c>
      <c r="B1005" t="s">
        <v>241</v>
      </c>
      <c r="C1005">
        <v>2</v>
      </c>
      <c r="D1005" t="s">
        <v>25</v>
      </c>
      <c r="E1005" t="s">
        <v>25</v>
      </c>
      <c r="F1005" t="s">
        <v>171</v>
      </c>
      <c r="G1005" t="s">
        <v>168</v>
      </c>
      <c r="H1005" t="s">
        <v>184</v>
      </c>
      <c r="I1005" t="s">
        <v>184</v>
      </c>
      <c r="J1005" t="s">
        <v>168</v>
      </c>
      <c r="K1005" t="s">
        <v>168</v>
      </c>
      <c r="L1005" t="s">
        <v>170</v>
      </c>
      <c r="M1005" t="s">
        <v>168</v>
      </c>
      <c r="N1005" t="s">
        <v>168</v>
      </c>
      <c r="O1005" t="s">
        <v>168</v>
      </c>
      <c r="P1005" t="s">
        <v>168</v>
      </c>
      <c r="Q1005" t="s">
        <v>170</v>
      </c>
      <c r="R1005" t="s">
        <v>168</v>
      </c>
      <c r="S1005">
        <v>26.826642</v>
      </c>
      <c r="T1005">
        <v>0</v>
      </c>
    </row>
    <row r="1006" spans="1:20">
      <c r="A1006" s="245">
        <v>42773.910534641203</v>
      </c>
      <c r="B1006" t="s">
        <v>241</v>
      </c>
      <c r="C1006">
        <v>2</v>
      </c>
      <c r="D1006" t="s">
        <v>25</v>
      </c>
      <c r="E1006" t="s">
        <v>25</v>
      </c>
      <c r="F1006" t="s">
        <v>171</v>
      </c>
      <c r="G1006" t="s">
        <v>168</v>
      </c>
      <c r="H1006" t="s">
        <v>184</v>
      </c>
      <c r="I1006" t="s">
        <v>184</v>
      </c>
      <c r="J1006" t="s">
        <v>168</v>
      </c>
      <c r="K1006" t="s">
        <v>168</v>
      </c>
      <c r="L1006" t="s">
        <v>170</v>
      </c>
      <c r="M1006" t="s">
        <v>168</v>
      </c>
      <c r="N1006" t="s">
        <v>170</v>
      </c>
      <c r="O1006" t="s">
        <v>168</v>
      </c>
      <c r="P1006" t="s">
        <v>168</v>
      </c>
      <c r="Q1006" t="s">
        <v>168</v>
      </c>
      <c r="R1006" t="s">
        <v>168</v>
      </c>
      <c r="S1006">
        <v>1.133332</v>
      </c>
      <c r="T1006">
        <v>0</v>
      </c>
    </row>
    <row r="1007" spans="1:20">
      <c r="A1007" s="245">
        <v>42773.910534641203</v>
      </c>
      <c r="B1007" t="s">
        <v>241</v>
      </c>
      <c r="C1007">
        <v>2</v>
      </c>
      <c r="D1007" t="s">
        <v>25</v>
      </c>
      <c r="E1007" t="s">
        <v>25</v>
      </c>
      <c r="F1007" t="s">
        <v>171</v>
      </c>
      <c r="G1007" t="s">
        <v>168</v>
      </c>
      <c r="H1007" t="s">
        <v>184</v>
      </c>
      <c r="I1007" t="s">
        <v>184</v>
      </c>
      <c r="J1007" t="s">
        <v>168</v>
      </c>
      <c r="K1007" t="s">
        <v>168</v>
      </c>
      <c r="L1007" t="s">
        <v>170</v>
      </c>
      <c r="M1007" t="s">
        <v>170</v>
      </c>
      <c r="N1007" t="s">
        <v>168</v>
      </c>
      <c r="O1007" t="s">
        <v>168</v>
      </c>
      <c r="P1007" t="s">
        <v>168</v>
      </c>
      <c r="Q1007" t="s">
        <v>168</v>
      </c>
      <c r="R1007" t="s">
        <v>168</v>
      </c>
      <c r="S1007">
        <v>10.293322</v>
      </c>
      <c r="T1007">
        <v>0</v>
      </c>
    </row>
    <row r="1008" spans="1:20">
      <c r="A1008" s="245">
        <v>42773.910534641203</v>
      </c>
      <c r="B1008" t="s">
        <v>241</v>
      </c>
      <c r="C1008">
        <v>2</v>
      </c>
      <c r="D1008" t="s">
        <v>25</v>
      </c>
      <c r="E1008" t="s">
        <v>25</v>
      </c>
      <c r="F1008" t="s">
        <v>171</v>
      </c>
      <c r="G1008" t="s">
        <v>168</v>
      </c>
      <c r="H1008" t="s">
        <v>184</v>
      </c>
      <c r="I1008" t="s">
        <v>184</v>
      </c>
      <c r="J1008" t="s">
        <v>168</v>
      </c>
      <c r="K1008" t="s">
        <v>168</v>
      </c>
      <c r="L1008" t="s">
        <v>170</v>
      </c>
      <c r="M1008" t="s">
        <v>170</v>
      </c>
      <c r="N1008" t="s">
        <v>168</v>
      </c>
      <c r="O1008" t="s">
        <v>168</v>
      </c>
      <c r="P1008" t="s">
        <v>168</v>
      </c>
      <c r="Q1008" t="s">
        <v>168</v>
      </c>
      <c r="R1008" t="s">
        <v>170</v>
      </c>
      <c r="S1008">
        <v>1.5066649999999999</v>
      </c>
      <c r="T1008">
        <v>0</v>
      </c>
    </row>
    <row r="1009" spans="1:20">
      <c r="A1009" s="245">
        <v>42773.910534641203</v>
      </c>
      <c r="B1009" t="s">
        <v>241</v>
      </c>
      <c r="C1009">
        <v>2</v>
      </c>
      <c r="D1009" t="s">
        <v>25</v>
      </c>
      <c r="E1009" t="s">
        <v>25</v>
      </c>
      <c r="F1009" t="s">
        <v>171</v>
      </c>
      <c r="G1009" t="s">
        <v>168</v>
      </c>
      <c r="H1009" t="s">
        <v>184</v>
      </c>
      <c r="I1009" t="s">
        <v>184</v>
      </c>
      <c r="J1009" t="s">
        <v>168</v>
      </c>
      <c r="K1009" t="s">
        <v>168</v>
      </c>
      <c r="L1009" t="s">
        <v>170</v>
      </c>
      <c r="M1009" t="s">
        <v>170</v>
      </c>
      <c r="N1009" t="s">
        <v>168</v>
      </c>
      <c r="O1009" t="s">
        <v>168</v>
      </c>
      <c r="P1009" t="s">
        <v>168</v>
      </c>
      <c r="Q1009" t="s">
        <v>170</v>
      </c>
      <c r="R1009" t="s">
        <v>168</v>
      </c>
      <c r="S1009">
        <v>6.2799930000000002</v>
      </c>
      <c r="T1009">
        <v>0</v>
      </c>
    </row>
    <row r="1010" spans="1:20">
      <c r="A1010" s="245">
        <v>42773.910534641203</v>
      </c>
      <c r="B1010" t="s">
        <v>241</v>
      </c>
      <c r="C1010">
        <v>2</v>
      </c>
      <c r="D1010" t="s">
        <v>25</v>
      </c>
      <c r="E1010" t="s">
        <v>25</v>
      </c>
      <c r="F1010" t="s">
        <v>171</v>
      </c>
      <c r="G1010" t="s">
        <v>168</v>
      </c>
      <c r="H1010" t="s">
        <v>184</v>
      </c>
      <c r="I1010" t="s">
        <v>184</v>
      </c>
      <c r="J1010" t="s">
        <v>168</v>
      </c>
      <c r="K1010" t="s">
        <v>168</v>
      </c>
      <c r="L1010" t="s">
        <v>170</v>
      </c>
      <c r="M1010" t="s">
        <v>170</v>
      </c>
      <c r="N1010" t="s">
        <v>170</v>
      </c>
      <c r="O1010" t="s">
        <v>168</v>
      </c>
      <c r="P1010" t="s">
        <v>168</v>
      </c>
      <c r="Q1010" t="s">
        <v>168</v>
      </c>
      <c r="R1010" t="s">
        <v>168</v>
      </c>
      <c r="S1010">
        <v>0.66666599999999998</v>
      </c>
      <c r="T1010">
        <v>0</v>
      </c>
    </row>
    <row r="1011" spans="1:20">
      <c r="A1011" s="245">
        <v>42773.910534641203</v>
      </c>
      <c r="B1011" t="s">
        <v>241</v>
      </c>
      <c r="C1011">
        <v>2</v>
      </c>
      <c r="D1011" t="s">
        <v>25</v>
      </c>
      <c r="E1011" t="s">
        <v>25</v>
      </c>
      <c r="F1011" t="s">
        <v>171</v>
      </c>
      <c r="G1011" t="s">
        <v>168</v>
      </c>
      <c r="H1011" t="s">
        <v>184</v>
      </c>
      <c r="I1011" t="s">
        <v>184</v>
      </c>
      <c r="J1011" t="s">
        <v>170</v>
      </c>
      <c r="K1011" t="s">
        <v>168</v>
      </c>
      <c r="L1011" t="s">
        <v>168</v>
      </c>
      <c r="M1011" t="s">
        <v>168</v>
      </c>
      <c r="N1011" t="s">
        <v>168</v>
      </c>
      <c r="O1011" t="s">
        <v>168</v>
      </c>
      <c r="P1011" t="s">
        <v>168</v>
      </c>
      <c r="Q1011" t="s">
        <v>168</v>
      </c>
      <c r="R1011" t="s">
        <v>168</v>
      </c>
      <c r="S1011">
        <v>594.63276499999597</v>
      </c>
      <c r="T1011">
        <v>0</v>
      </c>
    </row>
    <row r="1012" spans="1:20">
      <c r="A1012" s="245">
        <v>42773.910534641203</v>
      </c>
      <c r="B1012" t="s">
        <v>241</v>
      </c>
      <c r="C1012">
        <v>2</v>
      </c>
      <c r="D1012" t="s">
        <v>25</v>
      </c>
      <c r="E1012" t="s">
        <v>25</v>
      </c>
      <c r="F1012" t="s">
        <v>171</v>
      </c>
      <c r="G1012" t="s">
        <v>168</v>
      </c>
      <c r="H1012" t="s">
        <v>184</v>
      </c>
      <c r="I1012" t="s">
        <v>184</v>
      </c>
      <c r="J1012" t="s">
        <v>170</v>
      </c>
      <c r="K1012" t="s">
        <v>168</v>
      </c>
      <c r="L1012" t="s">
        <v>168</v>
      </c>
      <c r="M1012" t="s">
        <v>168</v>
      </c>
      <c r="N1012" t="s">
        <v>168</v>
      </c>
      <c r="O1012" t="s">
        <v>168</v>
      </c>
      <c r="P1012" t="s">
        <v>168</v>
      </c>
      <c r="Q1012" t="s">
        <v>168</v>
      </c>
      <c r="R1012" t="s">
        <v>170</v>
      </c>
      <c r="S1012">
        <v>3.6666629999999998</v>
      </c>
      <c r="T1012">
        <v>0</v>
      </c>
    </row>
    <row r="1013" spans="1:20">
      <c r="A1013" s="245">
        <v>42773.910534641203</v>
      </c>
      <c r="B1013" t="s">
        <v>241</v>
      </c>
      <c r="C1013">
        <v>2</v>
      </c>
      <c r="D1013" t="s">
        <v>25</v>
      </c>
      <c r="E1013" t="s">
        <v>25</v>
      </c>
      <c r="F1013" t="s">
        <v>171</v>
      </c>
      <c r="G1013" t="s">
        <v>168</v>
      </c>
      <c r="H1013" t="s">
        <v>184</v>
      </c>
      <c r="I1013" t="s">
        <v>184</v>
      </c>
      <c r="J1013" t="s">
        <v>170</v>
      </c>
      <c r="K1013" t="s">
        <v>168</v>
      </c>
      <c r="L1013" t="s">
        <v>168</v>
      </c>
      <c r="M1013" t="s">
        <v>168</v>
      </c>
      <c r="N1013" t="s">
        <v>168</v>
      </c>
      <c r="O1013" t="s">
        <v>168</v>
      </c>
      <c r="P1013" t="s">
        <v>168</v>
      </c>
      <c r="Q1013" t="s">
        <v>170</v>
      </c>
      <c r="R1013" t="s">
        <v>168</v>
      </c>
      <c r="S1013">
        <v>20.999979</v>
      </c>
      <c r="T1013">
        <v>0</v>
      </c>
    </row>
    <row r="1014" spans="1:20">
      <c r="A1014" s="245">
        <v>42773.910534641203</v>
      </c>
      <c r="B1014" t="s">
        <v>241</v>
      </c>
      <c r="C1014">
        <v>2</v>
      </c>
      <c r="D1014" t="s">
        <v>25</v>
      </c>
      <c r="E1014" t="s">
        <v>25</v>
      </c>
      <c r="F1014" t="s">
        <v>171</v>
      </c>
      <c r="G1014" t="s">
        <v>168</v>
      </c>
      <c r="H1014" t="s">
        <v>184</v>
      </c>
      <c r="I1014" t="s">
        <v>184</v>
      </c>
      <c r="J1014" t="s">
        <v>170</v>
      </c>
      <c r="K1014" t="s">
        <v>168</v>
      </c>
      <c r="L1014" t="s">
        <v>168</v>
      </c>
      <c r="M1014" t="s">
        <v>168</v>
      </c>
      <c r="N1014" t="s">
        <v>170</v>
      </c>
      <c r="O1014" t="s">
        <v>168</v>
      </c>
      <c r="P1014" t="s">
        <v>168</v>
      </c>
      <c r="Q1014" t="s">
        <v>168</v>
      </c>
      <c r="R1014" t="s">
        <v>168</v>
      </c>
      <c r="S1014">
        <v>0.33333299999999999</v>
      </c>
      <c r="T1014">
        <v>0</v>
      </c>
    </row>
    <row r="1015" spans="1:20">
      <c r="A1015" s="245">
        <v>42773.910534641203</v>
      </c>
      <c r="B1015" t="s">
        <v>241</v>
      </c>
      <c r="C1015">
        <v>2</v>
      </c>
      <c r="D1015" t="s">
        <v>25</v>
      </c>
      <c r="E1015" t="s">
        <v>25</v>
      </c>
      <c r="F1015" t="s">
        <v>171</v>
      </c>
      <c r="G1015" t="s">
        <v>168</v>
      </c>
      <c r="H1015" t="s">
        <v>184</v>
      </c>
      <c r="I1015" t="s">
        <v>184</v>
      </c>
      <c r="J1015" t="s">
        <v>170</v>
      </c>
      <c r="K1015" t="s">
        <v>168</v>
      </c>
      <c r="L1015" t="s">
        <v>170</v>
      </c>
      <c r="M1015" t="s">
        <v>168</v>
      </c>
      <c r="N1015" t="s">
        <v>168</v>
      </c>
      <c r="O1015" t="s">
        <v>168</v>
      </c>
      <c r="P1015" t="s">
        <v>168</v>
      </c>
      <c r="Q1015" t="s">
        <v>168</v>
      </c>
      <c r="R1015" t="s">
        <v>168</v>
      </c>
      <c r="S1015">
        <v>0.33333299999999999</v>
      </c>
      <c r="T1015">
        <v>0</v>
      </c>
    </row>
    <row r="1016" spans="1:20">
      <c r="A1016" s="245">
        <v>42773.910534641203</v>
      </c>
      <c r="B1016" t="s">
        <v>241</v>
      </c>
      <c r="C1016">
        <v>2</v>
      </c>
      <c r="D1016" t="s">
        <v>25</v>
      </c>
      <c r="E1016" t="s">
        <v>25</v>
      </c>
      <c r="F1016" t="s">
        <v>171</v>
      </c>
      <c r="G1016" t="s">
        <v>168</v>
      </c>
      <c r="H1016" t="s">
        <v>184</v>
      </c>
      <c r="I1016" t="s">
        <v>184</v>
      </c>
      <c r="J1016" t="s">
        <v>170</v>
      </c>
      <c r="K1016" t="s">
        <v>168</v>
      </c>
      <c r="L1016" t="s">
        <v>170</v>
      </c>
      <c r="M1016" t="s">
        <v>168</v>
      </c>
      <c r="N1016" t="s">
        <v>168</v>
      </c>
      <c r="O1016" t="s">
        <v>168</v>
      </c>
      <c r="P1016" t="s">
        <v>168</v>
      </c>
      <c r="Q1016" t="s">
        <v>170</v>
      </c>
      <c r="R1016" t="s">
        <v>168</v>
      </c>
      <c r="S1016">
        <v>0.33333299999999999</v>
      </c>
      <c r="T1016">
        <v>0</v>
      </c>
    </row>
    <row r="1017" spans="1:20">
      <c r="A1017" s="245">
        <v>42773.910534641203</v>
      </c>
      <c r="B1017" t="s">
        <v>241</v>
      </c>
      <c r="C1017">
        <v>2</v>
      </c>
      <c r="D1017" t="s">
        <v>25</v>
      </c>
      <c r="E1017" t="s">
        <v>25</v>
      </c>
      <c r="F1017" t="s">
        <v>171</v>
      </c>
      <c r="G1017" t="s">
        <v>170</v>
      </c>
      <c r="H1017" t="s">
        <v>184</v>
      </c>
      <c r="I1017" t="s">
        <v>184</v>
      </c>
      <c r="J1017" t="s">
        <v>168</v>
      </c>
      <c r="K1017" t="s">
        <v>168</v>
      </c>
      <c r="L1017" t="s">
        <v>168</v>
      </c>
      <c r="M1017" t="s">
        <v>168</v>
      </c>
      <c r="N1017" t="s">
        <v>168</v>
      </c>
      <c r="O1017" t="s">
        <v>168</v>
      </c>
      <c r="P1017" t="s">
        <v>168</v>
      </c>
      <c r="Q1017" t="s">
        <v>168</v>
      </c>
      <c r="R1017" t="s">
        <v>168</v>
      </c>
      <c r="S1017">
        <v>34.333298999999997</v>
      </c>
      <c r="T1017">
        <v>0</v>
      </c>
    </row>
    <row r="1018" spans="1:20">
      <c r="A1018" s="245">
        <v>42773.910534641203</v>
      </c>
      <c r="B1018" t="s">
        <v>241</v>
      </c>
      <c r="C1018">
        <v>2</v>
      </c>
      <c r="D1018" t="s">
        <v>25</v>
      </c>
      <c r="E1018" t="s">
        <v>25</v>
      </c>
      <c r="F1018" t="s">
        <v>171</v>
      </c>
      <c r="G1018" t="s">
        <v>170</v>
      </c>
      <c r="H1018" t="s">
        <v>184</v>
      </c>
      <c r="I1018" t="s">
        <v>184</v>
      </c>
      <c r="J1018" t="s">
        <v>168</v>
      </c>
      <c r="K1018" t="s">
        <v>168</v>
      </c>
      <c r="L1018" t="s">
        <v>168</v>
      </c>
      <c r="M1018" t="s">
        <v>168</v>
      </c>
      <c r="N1018" t="s">
        <v>168</v>
      </c>
      <c r="O1018" t="s">
        <v>168</v>
      </c>
      <c r="P1018" t="s">
        <v>168</v>
      </c>
      <c r="Q1018" t="s">
        <v>168</v>
      </c>
      <c r="R1018" t="s">
        <v>170</v>
      </c>
      <c r="S1018">
        <v>1.333332</v>
      </c>
      <c r="T1018">
        <v>0</v>
      </c>
    </row>
    <row r="1019" spans="1:20">
      <c r="A1019" s="245">
        <v>42773.910534641203</v>
      </c>
      <c r="B1019" t="s">
        <v>241</v>
      </c>
      <c r="C1019">
        <v>2</v>
      </c>
      <c r="D1019" t="s">
        <v>25</v>
      </c>
      <c r="E1019" t="s">
        <v>25</v>
      </c>
      <c r="F1019" t="s">
        <v>169</v>
      </c>
      <c r="G1019" t="s">
        <v>168</v>
      </c>
      <c r="H1019" t="s">
        <v>184</v>
      </c>
      <c r="I1019" t="s">
        <v>184</v>
      </c>
      <c r="J1019" t="s">
        <v>168</v>
      </c>
      <c r="K1019" t="s">
        <v>168</v>
      </c>
      <c r="L1019" t="s">
        <v>168</v>
      </c>
      <c r="M1019" t="s">
        <v>168</v>
      </c>
      <c r="N1019" t="s">
        <v>168</v>
      </c>
      <c r="O1019" t="s">
        <v>168</v>
      </c>
      <c r="P1019" t="s">
        <v>168</v>
      </c>
      <c r="Q1019" t="s">
        <v>168</v>
      </c>
      <c r="R1019" t="s">
        <v>168</v>
      </c>
      <c r="S1019">
        <v>106.55324</v>
      </c>
      <c r="T1019">
        <v>0</v>
      </c>
    </row>
    <row r="1020" spans="1:20">
      <c r="A1020" s="245">
        <v>42773.910534641203</v>
      </c>
      <c r="B1020" t="s">
        <v>241</v>
      </c>
      <c r="C1020">
        <v>2</v>
      </c>
      <c r="D1020" t="s">
        <v>25</v>
      </c>
      <c r="E1020" t="s">
        <v>25</v>
      </c>
      <c r="F1020" t="s">
        <v>169</v>
      </c>
      <c r="G1020" t="s">
        <v>168</v>
      </c>
      <c r="H1020" t="s">
        <v>184</v>
      </c>
      <c r="I1020" t="s">
        <v>184</v>
      </c>
      <c r="J1020" t="s">
        <v>168</v>
      </c>
      <c r="K1020" t="s">
        <v>168</v>
      </c>
      <c r="L1020" t="s">
        <v>168</v>
      </c>
      <c r="M1020" t="s">
        <v>168</v>
      </c>
      <c r="N1020" t="s">
        <v>168</v>
      </c>
      <c r="O1020" t="s">
        <v>168</v>
      </c>
      <c r="P1020" t="s">
        <v>168</v>
      </c>
      <c r="Q1020" t="s">
        <v>170</v>
      </c>
      <c r="R1020" t="s">
        <v>168</v>
      </c>
      <c r="S1020">
        <v>0</v>
      </c>
      <c r="T1020">
        <v>0</v>
      </c>
    </row>
    <row r="1021" spans="1:20">
      <c r="A1021" s="245">
        <v>42773.910534641203</v>
      </c>
      <c r="B1021" t="s">
        <v>241</v>
      </c>
      <c r="C1021">
        <v>2</v>
      </c>
      <c r="D1021" t="s">
        <v>25</v>
      </c>
      <c r="E1021" t="s">
        <v>25</v>
      </c>
      <c r="F1021" t="s">
        <v>169</v>
      </c>
      <c r="G1021" t="s">
        <v>168</v>
      </c>
      <c r="H1021" t="s">
        <v>184</v>
      </c>
      <c r="I1021" t="s">
        <v>184</v>
      </c>
      <c r="J1021" t="s">
        <v>168</v>
      </c>
      <c r="K1021" t="s">
        <v>168</v>
      </c>
      <c r="L1021" t="s">
        <v>168</v>
      </c>
      <c r="M1021" t="s">
        <v>168</v>
      </c>
      <c r="N1021" t="s">
        <v>170</v>
      </c>
      <c r="O1021" t="s">
        <v>168</v>
      </c>
      <c r="P1021" t="s">
        <v>168</v>
      </c>
      <c r="Q1021" t="s">
        <v>168</v>
      </c>
      <c r="R1021" t="s">
        <v>168</v>
      </c>
      <c r="S1021">
        <v>94.3998610000003</v>
      </c>
      <c r="T1021">
        <v>0</v>
      </c>
    </row>
    <row r="1022" spans="1:20">
      <c r="A1022" s="245">
        <v>42773.910534641203</v>
      </c>
      <c r="B1022" t="s">
        <v>241</v>
      </c>
      <c r="C1022">
        <v>2</v>
      </c>
      <c r="D1022" t="s">
        <v>25</v>
      </c>
      <c r="E1022" t="s">
        <v>25</v>
      </c>
      <c r="F1022" t="s">
        <v>169</v>
      </c>
      <c r="G1022" t="s">
        <v>168</v>
      </c>
      <c r="H1022" t="s">
        <v>184</v>
      </c>
      <c r="I1022" t="s">
        <v>184</v>
      </c>
      <c r="J1022" t="s">
        <v>168</v>
      </c>
      <c r="K1022" t="s">
        <v>168</v>
      </c>
      <c r="L1022" t="s">
        <v>170</v>
      </c>
      <c r="M1022" t="s">
        <v>168</v>
      </c>
      <c r="N1022" t="s">
        <v>168</v>
      </c>
      <c r="O1022" t="s">
        <v>168</v>
      </c>
      <c r="P1022" t="s">
        <v>168</v>
      </c>
      <c r="Q1022" t="s">
        <v>168</v>
      </c>
      <c r="R1022" t="s">
        <v>168</v>
      </c>
      <c r="S1022">
        <v>182.566489999998</v>
      </c>
      <c r="T1022">
        <v>0</v>
      </c>
    </row>
    <row r="1023" spans="1:20">
      <c r="A1023" s="245">
        <v>42773.910534641203</v>
      </c>
      <c r="B1023" t="s">
        <v>241</v>
      </c>
      <c r="C1023">
        <v>2</v>
      </c>
      <c r="D1023" t="s">
        <v>25</v>
      </c>
      <c r="E1023" t="s">
        <v>25</v>
      </c>
      <c r="F1023" t="s">
        <v>169</v>
      </c>
      <c r="G1023" t="s">
        <v>168</v>
      </c>
      <c r="H1023" t="s">
        <v>184</v>
      </c>
      <c r="I1023" t="s">
        <v>184</v>
      </c>
      <c r="J1023" t="s">
        <v>168</v>
      </c>
      <c r="K1023" t="s">
        <v>168</v>
      </c>
      <c r="L1023" t="s">
        <v>170</v>
      </c>
      <c r="M1023" t="s">
        <v>168</v>
      </c>
      <c r="N1023" t="s">
        <v>168</v>
      </c>
      <c r="O1023" t="s">
        <v>168</v>
      </c>
      <c r="P1023" t="s">
        <v>168</v>
      </c>
      <c r="Q1023" t="s">
        <v>170</v>
      </c>
      <c r="R1023" t="s">
        <v>168</v>
      </c>
      <c r="S1023">
        <v>3.6666590000000001</v>
      </c>
      <c r="T1023">
        <v>0</v>
      </c>
    </row>
    <row r="1024" spans="1:20">
      <c r="A1024" s="245">
        <v>42773.910534641203</v>
      </c>
      <c r="B1024" t="s">
        <v>241</v>
      </c>
      <c r="C1024">
        <v>2</v>
      </c>
      <c r="D1024" t="s">
        <v>24</v>
      </c>
      <c r="E1024" t="s">
        <v>24</v>
      </c>
      <c r="F1024" t="s">
        <v>167</v>
      </c>
      <c r="G1024" t="s">
        <v>168</v>
      </c>
      <c r="H1024" t="s">
        <v>184</v>
      </c>
      <c r="I1024" t="s">
        <v>184</v>
      </c>
      <c r="J1024" t="s">
        <v>168</v>
      </c>
      <c r="K1024" t="s">
        <v>168</v>
      </c>
      <c r="L1024" t="s">
        <v>168</v>
      </c>
      <c r="M1024" t="s">
        <v>168</v>
      </c>
      <c r="N1024" t="s">
        <v>168</v>
      </c>
      <c r="O1024" t="s">
        <v>168</v>
      </c>
      <c r="P1024" t="s">
        <v>170</v>
      </c>
      <c r="Q1024" t="s">
        <v>168</v>
      </c>
      <c r="R1024" t="s">
        <v>168</v>
      </c>
      <c r="S1024">
        <v>119.799865</v>
      </c>
      <c r="T1024">
        <v>0</v>
      </c>
    </row>
    <row r="1025" spans="1:20">
      <c r="A1025" s="245">
        <v>42773.910534641203</v>
      </c>
      <c r="B1025" t="s">
        <v>241</v>
      </c>
      <c r="C1025">
        <v>2</v>
      </c>
      <c r="D1025" t="s">
        <v>24</v>
      </c>
      <c r="E1025" t="s">
        <v>24</v>
      </c>
      <c r="F1025" t="s">
        <v>167</v>
      </c>
      <c r="G1025" t="s">
        <v>168</v>
      </c>
      <c r="H1025" t="s">
        <v>184</v>
      </c>
      <c r="I1025" t="s">
        <v>184</v>
      </c>
      <c r="J1025" t="s">
        <v>168</v>
      </c>
      <c r="K1025" t="s">
        <v>168</v>
      </c>
      <c r="L1025" t="s">
        <v>170</v>
      </c>
      <c r="M1025" t="s">
        <v>168</v>
      </c>
      <c r="N1025" t="s">
        <v>168</v>
      </c>
      <c r="O1025" t="s">
        <v>168</v>
      </c>
      <c r="P1025" t="s">
        <v>170</v>
      </c>
      <c r="Q1025" t="s">
        <v>168</v>
      </c>
      <c r="R1025" t="s">
        <v>168</v>
      </c>
      <c r="S1025">
        <v>87.466577999999998</v>
      </c>
      <c r="T1025">
        <v>0</v>
      </c>
    </row>
    <row r="1026" spans="1:20">
      <c r="A1026" s="245">
        <v>42773.910534641203</v>
      </c>
      <c r="B1026" t="s">
        <v>241</v>
      </c>
      <c r="C1026">
        <v>2</v>
      </c>
      <c r="D1026" t="s">
        <v>24</v>
      </c>
      <c r="E1026" t="s">
        <v>24</v>
      </c>
      <c r="F1026" t="s">
        <v>167</v>
      </c>
      <c r="G1026" t="s">
        <v>168</v>
      </c>
      <c r="H1026" t="s">
        <v>184</v>
      </c>
      <c r="I1026" t="s">
        <v>184</v>
      </c>
      <c r="J1026" t="s">
        <v>168</v>
      </c>
      <c r="K1026" t="s">
        <v>170</v>
      </c>
      <c r="L1026" t="s">
        <v>168</v>
      </c>
      <c r="M1026" t="s">
        <v>168</v>
      </c>
      <c r="N1026" t="s">
        <v>168</v>
      </c>
      <c r="O1026" t="s">
        <v>168</v>
      </c>
      <c r="P1026" t="s">
        <v>168</v>
      </c>
      <c r="Q1026" t="s">
        <v>168</v>
      </c>
      <c r="R1026" t="s">
        <v>168</v>
      </c>
      <c r="S1026">
        <v>258.433098999999</v>
      </c>
      <c r="T1026">
        <v>0</v>
      </c>
    </row>
    <row r="1027" spans="1:20">
      <c r="A1027" s="245">
        <v>42773.910534641203</v>
      </c>
      <c r="B1027" t="s">
        <v>241</v>
      </c>
      <c r="C1027">
        <v>2</v>
      </c>
      <c r="D1027" t="s">
        <v>24</v>
      </c>
      <c r="E1027" t="s">
        <v>24</v>
      </c>
      <c r="F1027" t="s">
        <v>171</v>
      </c>
      <c r="G1027" t="s">
        <v>168</v>
      </c>
      <c r="H1027" t="s">
        <v>184</v>
      </c>
      <c r="I1027" t="s">
        <v>184</v>
      </c>
      <c r="J1027" t="s">
        <v>168</v>
      </c>
      <c r="K1027" t="s">
        <v>168</v>
      </c>
      <c r="L1027" t="s">
        <v>168</v>
      </c>
      <c r="M1027" t="s">
        <v>168</v>
      </c>
      <c r="N1027" t="s">
        <v>168</v>
      </c>
      <c r="O1027" t="s">
        <v>168</v>
      </c>
      <c r="P1027" t="s">
        <v>168</v>
      </c>
      <c r="Q1027" t="s">
        <v>168</v>
      </c>
      <c r="R1027" t="s">
        <v>168</v>
      </c>
      <c r="S1027">
        <v>520.65934899999002</v>
      </c>
      <c r="T1027">
        <v>0</v>
      </c>
    </row>
    <row r="1028" spans="1:20">
      <c r="A1028" s="245">
        <v>42773.910534641203</v>
      </c>
      <c r="B1028" t="s">
        <v>241</v>
      </c>
      <c r="C1028">
        <v>2</v>
      </c>
      <c r="D1028" t="s">
        <v>24</v>
      </c>
      <c r="E1028" t="s">
        <v>24</v>
      </c>
      <c r="F1028" t="s">
        <v>171</v>
      </c>
      <c r="G1028" t="s">
        <v>168</v>
      </c>
      <c r="H1028" t="s">
        <v>184</v>
      </c>
      <c r="I1028" t="s">
        <v>184</v>
      </c>
      <c r="J1028" t="s">
        <v>168</v>
      </c>
      <c r="K1028" t="s">
        <v>168</v>
      </c>
      <c r="L1028" t="s">
        <v>168</v>
      </c>
      <c r="M1028" t="s">
        <v>168</v>
      </c>
      <c r="N1028" t="s">
        <v>168</v>
      </c>
      <c r="O1028" t="s">
        <v>168</v>
      </c>
      <c r="P1028" t="s">
        <v>168</v>
      </c>
      <c r="Q1028" t="s">
        <v>168</v>
      </c>
      <c r="R1028" t="s">
        <v>170</v>
      </c>
      <c r="S1028">
        <v>53.033277000000098</v>
      </c>
      <c r="T1028">
        <v>0</v>
      </c>
    </row>
    <row r="1029" spans="1:20">
      <c r="A1029" s="245">
        <v>42773.910534641203</v>
      </c>
      <c r="B1029" t="s">
        <v>241</v>
      </c>
      <c r="C1029">
        <v>2</v>
      </c>
      <c r="D1029" t="s">
        <v>24</v>
      </c>
      <c r="E1029" t="s">
        <v>24</v>
      </c>
      <c r="F1029" t="s">
        <v>171</v>
      </c>
      <c r="G1029" t="s">
        <v>168</v>
      </c>
      <c r="H1029" t="s">
        <v>184</v>
      </c>
      <c r="I1029" t="s">
        <v>184</v>
      </c>
      <c r="J1029" t="s">
        <v>168</v>
      </c>
      <c r="K1029" t="s">
        <v>168</v>
      </c>
      <c r="L1029" t="s">
        <v>168</v>
      </c>
      <c r="M1029" t="s">
        <v>168</v>
      </c>
      <c r="N1029" t="s">
        <v>168</v>
      </c>
      <c r="O1029" t="s">
        <v>168</v>
      </c>
      <c r="P1029" t="s">
        <v>168</v>
      </c>
      <c r="Q1029" t="s">
        <v>170</v>
      </c>
      <c r="R1029" t="s">
        <v>168</v>
      </c>
      <c r="S1029">
        <v>19.333310999999998</v>
      </c>
      <c r="T1029">
        <v>0</v>
      </c>
    </row>
    <row r="1030" spans="1:20">
      <c r="A1030" s="245">
        <v>42773.910534641203</v>
      </c>
      <c r="B1030" t="s">
        <v>241</v>
      </c>
      <c r="C1030">
        <v>2</v>
      </c>
      <c r="D1030" t="s">
        <v>24</v>
      </c>
      <c r="E1030" t="s">
        <v>24</v>
      </c>
      <c r="F1030" t="s">
        <v>171</v>
      </c>
      <c r="G1030" t="s">
        <v>168</v>
      </c>
      <c r="H1030" t="s">
        <v>184</v>
      </c>
      <c r="I1030" t="s">
        <v>184</v>
      </c>
      <c r="J1030" t="s">
        <v>168</v>
      </c>
      <c r="K1030" t="s">
        <v>168</v>
      </c>
      <c r="L1030" t="s">
        <v>168</v>
      </c>
      <c r="M1030" t="s">
        <v>168</v>
      </c>
      <c r="N1030" t="s">
        <v>168</v>
      </c>
      <c r="O1030" t="s">
        <v>168</v>
      </c>
      <c r="P1030" t="s">
        <v>168</v>
      </c>
      <c r="Q1030" t="s">
        <v>170</v>
      </c>
      <c r="R1030" t="s">
        <v>170</v>
      </c>
      <c r="S1030">
        <v>5.1666629999999998</v>
      </c>
      <c r="T1030">
        <v>0</v>
      </c>
    </row>
    <row r="1031" spans="1:20">
      <c r="A1031" s="245">
        <v>42773.910534641203</v>
      </c>
      <c r="B1031" t="s">
        <v>241</v>
      </c>
      <c r="C1031">
        <v>2</v>
      </c>
      <c r="D1031" t="s">
        <v>24</v>
      </c>
      <c r="E1031" t="s">
        <v>24</v>
      </c>
      <c r="F1031" t="s">
        <v>171</v>
      </c>
      <c r="G1031" t="s">
        <v>168</v>
      </c>
      <c r="H1031" t="s">
        <v>184</v>
      </c>
      <c r="I1031" t="s">
        <v>184</v>
      </c>
      <c r="J1031" t="s">
        <v>168</v>
      </c>
      <c r="K1031" t="s">
        <v>168</v>
      </c>
      <c r="L1031" t="s">
        <v>168</v>
      </c>
      <c r="M1031" t="s">
        <v>168</v>
      </c>
      <c r="N1031" t="s">
        <v>170</v>
      </c>
      <c r="O1031" t="s">
        <v>168</v>
      </c>
      <c r="P1031" t="s">
        <v>168</v>
      </c>
      <c r="Q1031" t="s">
        <v>168</v>
      </c>
      <c r="R1031" t="s">
        <v>168</v>
      </c>
      <c r="S1031">
        <v>0.8</v>
      </c>
      <c r="T1031">
        <v>0</v>
      </c>
    </row>
    <row r="1032" spans="1:20">
      <c r="A1032" s="245">
        <v>42773.910534641203</v>
      </c>
      <c r="B1032" t="s">
        <v>241</v>
      </c>
      <c r="C1032">
        <v>2</v>
      </c>
      <c r="D1032" t="s">
        <v>24</v>
      </c>
      <c r="E1032" t="s">
        <v>24</v>
      </c>
      <c r="F1032" t="s">
        <v>171</v>
      </c>
      <c r="G1032" t="s">
        <v>168</v>
      </c>
      <c r="H1032" t="s">
        <v>184</v>
      </c>
      <c r="I1032" t="s">
        <v>184</v>
      </c>
      <c r="J1032" t="s">
        <v>168</v>
      </c>
      <c r="K1032" t="s">
        <v>168</v>
      </c>
      <c r="L1032" t="s">
        <v>168</v>
      </c>
      <c r="M1032" t="s">
        <v>170</v>
      </c>
      <c r="N1032" t="s">
        <v>168</v>
      </c>
      <c r="O1032" t="s">
        <v>168</v>
      </c>
      <c r="P1032" t="s">
        <v>168</v>
      </c>
      <c r="Q1032" t="s">
        <v>168</v>
      </c>
      <c r="R1032" t="s">
        <v>168</v>
      </c>
      <c r="S1032">
        <v>81.013298000000006</v>
      </c>
      <c r="T1032">
        <v>0</v>
      </c>
    </row>
    <row r="1033" spans="1:20">
      <c r="A1033" s="245">
        <v>42773.910534641203</v>
      </c>
      <c r="B1033" t="s">
        <v>241</v>
      </c>
      <c r="C1033">
        <v>2</v>
      </c>
      <c r="D1033" t="s">
        <v>24</v>
      </c>
      <c r="E1033" t="s">
        <v>24</v>
      </c>
      <c r="F1033" t="s">
        <v>171</v>
      </c>
      <c r="G1033" t="s">
        <v>168</v>
      </c>
      <c r="H1033" t="s">
        <v>184</v>
      </c>
      <c r="I1033" t="s">
        <v>184</v>
      </c>
      <c r="J1033" t="s">
        <v>168</v>
      </c>
      <c r="K1033" t="s">
        <v>168</v>
      </c>
      <c r="L1033" t="s">
        <v>168</v>
      </c>
      <c r="M1033" t="s">
        <v>170</v>
      </c>
      <c r="N1033" t="s">
        <v>168</v>
      </c>
      <c r="O1033" t="s">
        <v>168</v>
      </c>
      <c r="P1033" t="s">
        <v>168</v>
      </c>
      <c r="Q1033" t="s">
        <v>168</v>
      </c>
      <c r="R1033" t="s">
        <v>170</v>
      </c>
      <c r="S1033">
        <v>16.586658</v>
      </c>
      <c r="T1033">
        <v>0</v>
      </c>
    </row>
    <row r="1034" spans="1:20">
      <c r="A1034" s="245">
        <v>42773.910534641203</v>
      </c>
      <c r="B1034" t="s">
        <v>241</v>
      </c>
      <c r="C1034">
        <v>2</v>
      </c>
      <c r="D1034" t="s">
        <v>24</v>
      </c>
      <c r="E1034" t="s">
        <v>24</v>
      </c>
      <c r="F1034" t="s">
        <v>171</v>
      </c>
      <c r="G1034" t="s">
        <v>168</v>
      </c>
      <c r="H1034" t="s">
        <v>184</v>
      </c>
      <c r="I1034" t="s">
        <v>184</v>
      </c>
      <c r="J1034" t="s">
        <v>168</v>
      </c>
      <c r="K1034" t="s">
        <v>168</v>
      </c>
      <c r="L1034" t="s">
        <v>168</v>
      </c>
      <c r="M1034" t="s">
        <v>170</v>
      </c>
      <c r="N1034" t="s">
        <v>168</v>
      </c>
      <c r="O1034" t="s">
        <v>168</v>
      </c>
      <c r="P1034" t="s">
        <v>168</v>
      </c>
      <c r="Q1034" t="s">
        <v>170</v>
      </c>
      <c r="R1034" t="s">
        <v>168</v>
      </c>
      <c r="S1034">
        <v>7.8399939999999999</v>
      </c>
      <c r="T1034">
        <v>0</v>
      </c>
    </row>
    <row r="1035" spans="1:20">
      <c r="A1035" s="245">
        <v>42773.910534641203</v>
      </c>
      <c r="B1035" t="s">
        <v>241</v>
      </c>
      <c r="C1035">
        <v>2</v>
      </c>
      <c r="D1035" t="s">
        <v>24</v>
      </c>
      <c r="E1035" t="s">
        <v>24</v>
      </c>
      <c r="F1035" t="s">
        <v>171</v>
      </c>
      <c r="G1035" t="s">
        <v>168</v>
      </c>
      <c r="H1035" t="s">
        <v>184</v>
      </c>
      <c r="I1035" t="s">
        <v>184</v>
      </c>
      <c r="J1035" t="s">
        <v>168</v>
      </c>
      <c r="K1035" t="s">
        <v>168</v>
      </c>
      <c r="L1035" t="s">
        <v>168</v>
      </c>
      <c r="M1035" t="s">
        <v>170</v>
      </c>
      <c r="N1035" t="s">
        <v>168</v>
      </c>
      <c r="O1035" t="s">
        <v>168</v>
      </c>
      <c r="P1035" t="s">
        <v>168</v>
      </c>
      <c r="Q1035" t="s">
        <v>170</v>
      </c>
      <c r="R1035" t="s">
        <v>170</v>
      </c>
      <c r="S1035">
        <v>3.0399980000000002</v>
      </c>
      <c r="T1035">
        <v>0</v>
      </c>
    </row>
    <row r="1036" spans="1:20">
      <c r="A1036" s="245">
        <v>42773.910534641203</v>
      </c>
      <c r="B1036" t="s">
        <v>241</v>
      </c>
      <c r="C1036">
        <v>2</v>
      </c>
      <c r="D1036" t="s">
        <v>24</v>
      </c>
      <c r="E1036" t="s">
        <v>24</v>
      </c>
      <c r="F1036" t="s">
        <v>171</v>
      </c>
      <c r="G1036" t="s">
        <v>168</v>
      </c>
      <c r="H1036" t="s">
        <v>184</v>
      </c>
      <c r="I1036" t="s">
        <v>184</v>
      </c>
      <c r="J1036" t="s">
        <v>168</v>
      </c>
      <c r="K1036" t="s">
        <v>168</v>
      </c>
      <c r="L1036" t="s">
        <v>170</v>
      </c>
      <c r="M1036" t="s">
        <v>168</v>
      </c>
      <c r="N1036" t="s">
        <v>168</v>
      </c>
      <c r="O1036" t="s">
        <v>168</v>
      </c>
      <c r="P1036" t="s">
        <v>168</v>
      </c>
      <c r="Q1036" t="s">
        <v>168</v>
      </c>
      <c r="R1036" t="s">
        <v>168</v>
      </c>
      <c r="S1036">
        <v>552.23939299999302</v>
      </c>
      <c r="T1036">
        <v>0</v>
      </c>
    </row>
    <row r="1037" spans="1:20">
      <c r="A1037" s="245">
        <v>42773.910534641203</v>
      </c>
      <c r="B1037" t="s">
        <v>241</v>
      </c>
      <c r="C1037">
        <v>2</v>
      </c>
      <c r="D1037" t="s">
        <v>24</v>
      </c>
      <c r="E1037" t="s">
        <v>24</v>
      </c>
      <c r="F1037" t="s">
        <v>171</v>
      </c>
      <c r="G1037" t="s">
        <v>168</v>
      </c>
      <c r="H1037" t="s">
        <v>184</v>
      </c>
      <c r="I1037" t="s">
        <v>184</v>
      </c>
      <c r="J1037" t="s">
        <v>168</v>
      </c>
      <c r="K1037" t="s">
        <v>168</v>
      </c>
      <c r="L1037" t="s">
        <v>170</v>
      </c>
      <c r="M1037" t="s">
        <v>168</v>
      </c>
      <c r="N1037" t="s">
        <v>168</v>
      </c>
      <c r="O1037" t="s">
        <v>168</v>
      </c>
      <c r="P1037" t="s">
        <v>168</v>
      </c>
      <c r="Q1037" t="s">
        <v>168</v>
      </c>
      <c r="R1037" t="s">
        <v>170</v>
      </c>
      <c r="S1037">
        <v>69.039926000000193</v>
      </c>
      <c r="T1037">
        <v>0</v>
      </c>
    </row>
    <row r="1038" spans="1:20">
      <c r="A1038" s="245">
        <v>42773.910534641203</v>
      </c>
      <c r="B1038" t="s">
        <v>241</v>
      </c>
      <c r="C1038">
        <v>2</v>
      </c>
      <c r="D1038" t="s">
        <v>24</v>
      </c>
      <c r="E1038" t="s">
        <v>24</v>
      </c>
      <c r="F1038" t="s">
        <v>171</v>
      </c>
      <c r="G1038" t="s">
        <v>168</v>
      </c>
      <c r="H1038" t="s">
        <v>184</v>
      </c>
      <c r="I1038" t="s">
        <v>184</v>
      </c>
      <c r="J1038" t="s">
        <v>168</v>
      </c>
      <c r="K1038" t="s">
        <v>168</v>
      </c>
      <c r="L1038" t="s">
        <v>170</v>
      </c>
      <c r="M1038" t="s">
        <v>168</v>
      </c>
      <c r="N1038" t="s">
        <v>168</v>
      </c>
      <c r="O1038" t="s">
        <v>168</v>
      </c>
      <c r="P1038" t="s">
        <v>168</v>
      </c>
      <c r="Q1038" t="s">
        <v>170</v>
      </c>
      <c r="R1038" t="s">
        <v>168</v>
      </c>
      <c r="S1038">
        <v>24.586641</v>
      </c>
      <c r="T1038">
        <v>0</v>
      </c>
    </row>
    <row r="1039" spans="1:20">
      <c r="A1039" s="245">
        <v>42773.910534641203</v>
      </c>
      <c r="B1039" t="s">
        <v>241</v>
      </c>
      <c r="C1039">
        <v>2</v>
      </c>
      <c r="D1039" t="s">
        <v>24</v>
      </c>
      <c r="E1039" t="s">
        <v>24</v>
      </c>
      <c r="F1039" t="s">
        <v>171</v>
      </c>
      <c r="G1039" t="s">
        <v>168</v>
      </c>
      <c r="H1039" t="s">
        <v>184</v>
      </c>
      <c r="I1039" t="s">
        <v>184</v>
      </c>
      <c r="J1039" t="s">
        <v>168</v>
      </c>
      <c r="K1039" t="s">
        <v>168</v>
      </c>
      <c r="L1039" t="s">
        <v>170</v>
      </c>
      <c r="M1039" t="s">
        <v>168</v>
      </c>
      <c r="N1039" t="s">
        <v>168</v>
      </c>
      <c r="O1039" t="s">
        <v>168</v>
      </c>
      <c r="P1039" t="s">
        <v>168</v>
      </c>
      <c r="Q1039" t="s">
        <v>170</v>
      </c>
      <c r="R1039" t="s">
        <v>170</v>
      </c>
      <c r="S1039">
        <v>5.9333270000000002</v>
      </c>
      <c r="T1039">
        <v>0</v>
      </c>
    </row>
    <row r="1040" spans="1:20">
      <c r="A1040" s="245">
        <v>42773.910534641203</v>
      </c>
      <c r="B1040" t="s">
        <v>241</v>
      </c>
      <c r="C1040">
        <v>2</v>
      </c>
      <c r="D1040" t="s">
        <v>24</v>
      </c>
      <c r="E1040" t="s">
        <v>24</v>
      </c>
      <c r="F1040" t="s">
        <v>171</v>
      </c>
      <c r="G1040" t="s">
        <v>168</v>
      </c>
      <c r="H1040" t="s">
        <v>184</v>
      </c>
      <c r="I1040" t="s">
        <v>184</v>
      </c>
      <c r="J1040" t="s">
        <v>170</v>
      </c>
      <c r="K1040" t="s">
        <v>168</v>
      </c>
      <c r="L1040" t="s">
        <v>168</v>
      </c>
      <c r="M1040" t="s">
        <v>168</v>
      </c>
      <c r="N1040" t="s">
        <v>168</v>
      </c>
      <c r="O1040" t="s">
        <v>168</v>
      </c>
      <c r="P1040" t="s">
        <v>168</v>
      </c>
      <c r="Q1040" t="s">
        <v>168</v>
      </c>
      <c r="R1040" t="s">
        <v>168</v>
      </c>
      <c r="S1040">
        <v>80.699868000000095</v>
      </c>
      <c r="T1040">
        <v>0</v>
      </c>
    </row>
    <row r="1041" spans="1:20">
      <c r="A1041" s="245">
        <v>42773.910534641203</v>
      </c>
      <c r="B1041" t="s">
        <v>241</v>
      </c>
      <c r="C1041">
        <v>2</v>
      </c>
      <c r="D1041" t="s">
        <v>24</v>
      </c>
      <c r="E1041" t="s">
        <v>24</v>
      </c>
      <c r="F1041" t="s">
        <v>171</v>
      </c>
      <c r="G1041" t="s">
        <v>168</v>
      </c>
      <c r="H1041" t="s">
        <v>184</v>
      </c>
      <c r="I1041" t="s">
        <v>184</v>
      </c>
      <c r="J1041" t="s">
        <v>170</v>
      </c>
      <c r="K1041" t="s">
        <v>168</v>
      </c>
      <c r="L1041" t="s">
        <v>168</v>
      </c>
      <c r="M1041" t="s">
        <v>168</v>
      </c>
      <c r="N1041" t="s">
        <v>168</v>
      </c>
      <c r="O1041" t="s">
        <v>168</v>
      </c>
      <c r="P1041" t="s">
        <v>168</v>
      </c>
      <c r="Q1041" t="s">
        <v>168</v>
      </c>
      <c r="R1041" t="s">
        <v>170</v>
      </c>
      <c r="S1041">
        <v>5.3999930000000003</v>
      </c>
      <c r="T1041">
        <v>0</v>
      </c>
    </row>
    <row r="1042" spans="1:20">
      <c r="A1042" s="245">
        <v>42773.910534641203</v>
      </c>
      <c r="B1042" t="s">
        <v>241</v>
      </c>
      <c r="C1042">
        <v>2</v>
      </c>
      <c r="D1042" t="s">
        <v>24</v>
      </c>
      <c r="E1042" t="s">
        <v>24</v>
      </c>
      <c r="F1042" t="s">
        <v>171</v>
      </c>
      <c r="G1042" t="s">
        <v>168</v>
      </c>
      <c r="H1042" t="s">
        <v>184</v>
      </c>
      <c r="I1042" t="s">
        <v>184</v>
      </c>
      <c r="J1042" t="s">
        <v>170</v>
      </c>
      <c r="K1042" t="s">
        <v>168</v>
      </c>
      <c r="L1042" t="s">
        <v>168</v>
      </c>
      <c r="M1042" t="s">
        <v>168</v>
      </c>
      <c r="N1042" t="s">
        <v>168</v>
      </c>
      <c r="O1042" t="s">
        <v>168</v>
      </c>
      <c r="P1042" t="s">
        <v>168</v>
      </c>
      <c r="Q1042" t="s">
        <v>170</v>
      </c>
      <c r="R1042" t="s">
        <v>168</v>
      </c>
      <c r="S1042">
        <v>11.599989000000001</v>
      </c>
      <c r="T1042">
        <v>0</v>
      </c>
    </row>
    <row r="1043" spans="1:20">
      <c r="A1043" s="245">
        <v>42773.910534641203</v>
      </c>
      <c r="B1043" t="s">
        <v>241</v>
      </c>
      <c r="C1043">
        <v>2</v>
      </c>
      <c r="D1043" t="s">
        <v>24</v>
      </c>
      <c r="E1043" t="s">
        <v>24</v>
      </c>
      <c r="F1043" t="s">
        <v>171</v>
      </c>
      <c r="G1043" t="s">
        <v>168</v>
      </c>
      <c r="H1043" t="s">
        <v>184</v>
      </c>
      <c r="I1043" t="s">
        <v>184</v>
      </c>
      <c r="J1043" t="s">
        <v>170</v>
      </c>
      <c r="K1043" t="s">
        <v>168</v>
      </c>
      <c r="L1043" t="s">
        <v>168</v>
      </c>
      <c r="M1043" t="s">
        <v>168</v>
      </c>
      <c r="N1043" t="s">
        <v>168</v>
      </c>
      <c r="O1043" t="s">
        <v>168</v>
      </c>
      <c r="P1043" t="s">
        <v>168</v>
      </c>
      <c r="Q1043" t="s">
        <v>170</v>
      </c>
      <c r="R1043" t="s">
        <v>170</v>
      </c>
      <c r="S1043">
        <v>3.9333300000000002</v>
      </c>
      <c r="T1043">
        <v>0</v>
      </c>
    </row>
    <row r="1044" spans="1:20">
      <c r="A1044" s="245">
        <v>42773.910534641203</v>
      </c>
      <c r="B1044" t="s">
        <v>241</v>
      </c>
      <c r="C1044">
        <v>2</v>
      </c>
      <c r="D1044" t="s">
        <v>24</v>
      </c>
      <c r="E1044" t="s">
        <v>24</v>
      </c>
      <c r="F1044" t="s">
        <v>171</v>
      </c>
      <c r="G1044" t="s">
        <v>168</v>
      </c>
      <c r="H1044" t="s">
        <v>184</v>
      </c>
      <c r="I1044" t="s">
        <v>184</v>
      </c>
      <c r="J1044" t="s">
        <v>170</v>
      </c>
      <c r="K1044" t="s">
        <v>168</v>
      </c>
      <c r="L1044" t="s">
        <v>170</v>
      </c>
      <c r="M1044" t="s">
        <v>168</v>
      </c>
      <c r="N1044" t="s">
        <v>168</v>
      </c>
      <c r="O1044" t="s">
        <v>168</v>
      </c>
      <c r="P1044" t="s">
        <v>168</v>
      </c>
      <c r="Q1044" t="s">
        <v>168</v>
      </c>
      <c r="R1044" t="s">
        <v>168</v>
      </c>
      <c r="S1044">
        <v>62.733257000000201</v>
      </c>
      <c r="T1044">
        <v>0</v>
      </c>
    </row>
    <row r="1045" spans="1:20">
      <c r="A1045" s="245">
        <v>42773.910534641203</v>
      </c>
      <c r="B1045" t="s">
        <v>241</v>
      </c>
      <c r="C1045">
        <v>2</v>
      </c>
      <c r="D1045" t="s">
        <v>24</v>
      </c>
      <c r="E1045" t="s">
        <v>24</v>
      </c>
      <c r="F1045" t="s">
        <v>171</v>
      </c>
      <c r="G1045" t="s">
        <v>168</v>
      </c>
      <c r="H1045" t="s">
        <v>184</v>
      </c>
      <c r="I1045" t="s">
        <v>184</v>
      </c>
      <c r="J1045" t="s">
        <v>170</v>
      </c>
      <c r="K1045" t="s">
        <v>168</v>
      </c>
      <c r="L1045" t="s">
        <v>170</v>
      </c>
      <c r="M1045" t="s">
        <v>168</v>
      </c>
      <c r="N1045" t="s">
        <v>168</v>
      </c>
      <c r="O1045" t="s">
        <v>168</v>
      </c>
      <c r="P1045" t="s">
        <v>168</v>
      </c>
      <c r="Q1045" t="s">
        <v>168</v>
      </c>
      <c r="R1045" t="s">
        <v>170</v>
      </c>
      <c r="S1045">
        <v>0.83999900000000005</v>
      </c>
      <c r="T1045">
        <v>0</v>
      </c>
    </row>
    <row r="1046" spans="1:20">
      <c r="A1046" s="245">
        <v>42773.910534641203</v>
      </c>
      <c r="B1046" t="s">
        <v>241</v>
      </c>
      <c r="C1046">
        <v>2</v>
      </c>
      <c r="D1046" t="s">
        <v>24</v>
      </c>
      <c r="E1046" t="s">
        <v>24</v>
      </c>
      <c r="F1046" t="s">
        <v>171</v>
      </c>
      <c r="G1046" t="s">
        <v>168</v>
      </c>
      <c r="H1046" t="s">
        <v>184</v>
      </c>
      <c r="I1046" t="s">
        <v>184</v>
      </c>
      <c r="J1046" t="s">
        <v>170</v>
      </c>
      <c r="K1046" t="s">
        <v>168</v>
      </c>
      <c r="L1046" t="s">
        <v>170</v>
      </c>
      <c r="M1046" t="s">
        <v>168</v>
      </c>
      <c r="N1046" t="s">
        <v>168</v>
      </c>
      <c r="O1046" t="s">
        <v>168</v>
      </c>
      <c r="P1046" t="s">
        <v>168</v>
      </c>
      <c r="Q1046" t="s">
        <v>170</v>
      </c>
      <c r="R1046" t="s">
        <v>168</v>
      </c>
      <c r="S1046">
        <v>8.8533279999999994</v>
      </c>
      <c r="T1046">
        <v>0</v>
      </c>
    </row>
    <row r="1047" spans="1:20">
      <c r="A1047" s="245">
        <v>42773.910534641203</v>
      </c>
      <c r="B1047" t="s">
        <v>241</v>
      </c>
      <c r="C1047">
        <v>2</v>
      </c>
      <c r="D1047" t="s">
        <v>24</v>
      </c>
      <c r="E1047" t="s">
        <v>24</v>
      </c>
      <c r="F1047" t="s">
        <v>171</v>
      </c>
      <c r="G1047" t="s">
        <v>168</v>
      </c>
      <c r="H1047" t="s">
        <v>184</v>
      </c>
      <c r="I1047" t="s">
        <v>184</v>
      </c>
      <c r="J1047" t="s">
        <v>170</v>
      </c>
      <c r="K1047" t="s">
        <v>168</v>
      </c>
      <c r="L1047" t="s">
        <v>170</v>
      </c>
      <c r="M1047" t="s">
        <v>168</v>
      </c>
      <c r="N1047" t="s">
        <v>168</v>
      </c>
      <c r="O1047" t="s">
        <v>168</v>
      </c>
      <c r="P1047" t="s">
        <v>168</v>
      </c>
      <c r="Q1047" t="s">
        <v>170</v>
      </c>
      <c r="R1047" t="s">
        <v>170</v>
      </c>
      <c r="S1047">
        <v>1.3066660000000001</v>
      </c>
      <c r="T1047">
        <v>0</v>
      </c>
    </row>
    <row r="1048" spans="1:20">
      <c r="A1048" s="245">
        <v>42773.910534641203</v>
      </c>
      <c r="B1048" t="s">
        <v>241</v>
      </c>
      <c r="C1048">
        <v>2</v>
      </c>
      <c r="D1048" t="s">
        <v>24</v>
      </c>
      <c r="E1048" t="s">
        <v>24</v>
      </c>
      <c r="F1048" t="s">
        <v>171</v>
      </c>
      <c r="G1048" t="s">
        <v>170</v>
      </c>
      <c r="H1048" t="s">
        <v>184</v>
      </c>
      <c r="I1048" t="s">
        <v>184</v>
      </c>
      <c r="J1048" t="s">
        <v>168</v>
      </c>
      <c r="K1048" t="s">
        <v>168</v>
      </c>
      <c r="L1048" t="s">
        <v>168</v>
      </c>
      <c r="M1048" t="s">
        <v>168</v>
      </c>
      <c r="N1048" t="s">
        <v>168</v>
      </c>
      <c r="O1048" t="s">
        <v>168</v>
      </c>
      <c r="P1048" t="s">
        <v>168</v>
      </c>
      <c r="Q1048" t="s">
        <v>168</v>
      </c>
      <c r="R1048" t="s">
        <v>168</v>
      </c>
      <c r="S1048">
        <v>3.1999919999999999</v>
      </c>
      <c r="T1048">
        <v>0</v>
      </c>
    </row>
    <row r="1049" spans="1:20">
      <c r="A1049" s="245">
        <v>42773.910534641203</v>
      </c>
      <c r="B1049" t="s">
        <v>241</v>
      </c>
      <c r="C1049">
        <v>2</v>
      </c>
      <c r="D1049" t="s">
        <v>24</v>
      </c>
      <c r="E1049" t="s">
        <v>24</v>
      </c>
      <c r="F1049" t="s">
        <v>171</v>
      </c>
      <c r="G1049" t="s">
        <v>170</v>
      </c>
      <c r="H1049" t="s">
        <v>184</v>
      </c>
      <c r="I1049" t="s">
        <v>184</v>
      </c>
      <c r="J1049" t="s">
        <v>168</v>
      </c>
      <c r="K1049" t="s">
        <v>168</v>
      </c>
      <c r="L1049" t="s">
        <v>170</v>
      </c>
      <c r="M1049" t="s">
        <v>168</v>
      </c>
      <c r="N1049" t="s">
        <v>168</v>
      </c>
      <c r="O1049" t="s">
        <v>168</v>
      </c>
      <c r="P1049" t="s">
        <v>168</v>
      </c>
      <c r="Q1049" t="s">
        <v>168</v>
      </c>
      <c r="R1049" t="s">
        <v>168</v>
      </c>
      <c r="S1049">
        <v>0.66666599999999998</v>
      </c>
      <c r="T1049">
        <v>0</v>
      </c>
    </row>
    <row r="1050" spans="1:20">
      <c r="A1050" s="245">
        <v>42773.910534641203</v>
      </c>
      <c r="B1050" t="s">
        <v>241</v>
      </c>
      <c r="C1050">
        <v>2</v>
      </c>
      <c r="D1050" t="s">
        <v>24</v>
      </c>
      <c r="E1050" t="s">
        <v>24</v>
      </c>
      <c r="F1050" t="s">
        <v>169</v>
      </c>
      <c r="G1050" t="s">
        <v>168</v>
      </c>
      <c r="H1050" t="s">
        <v>184</v>
      </c>
      <c r="I1050" t="s">
        <v>184</v>
      </c>
      <c r="J1050" t="s">
        <v>168</v>
      </c>
      <c r="K1050" t="s">
        <v>168</v>
      </c>
      <c r="L1050" t="s">
        <v>168</v>
      </c>
      <c r="M1050" t="s">
        <v>168</v>
      </c>
      <c r="N1050" t="s">
        <v>168</v>
      </c>
      <c r="O1050" t="s">
        <v>168</v>
      </c>
      <c r="P1050" t="s">
        <v>168</v>
      </c>
      <c r="Q1050" t="s">
        <v>168</v>
      </c>
      <c r="R1050" t="s">
        <v>168</v>
      </c>
      <c r="S1050">
        <v>11.806603000000001</v>
      </c>
      <c r="T1050">
        <v>0</v>
      </c>
    </row>
    <row r="1051" spans="1:20">
      <c r="A1051" s="245">
        <v>42773.910534641203</v>
      </c>
      <c r="B1051" t="s">
        <v>241</v>
      </c>
      <c r="C1051">
        <v>2</v>
      </c>
      <c r="D1051" t="s">
        <v>24</v>
      </c>
      <c r="E1051" t="s">
        <v>24</v>
      </c>
      <c r="F1051" t="s">
        <v>169</v>
      </c>
      <c r="G1051" t="s">
        <v>168</v>
      </c>
      <c r="H1051" t="s">
        <v>184</v>
      </c>
      <c r="I1051" t="s">
        <v>184</v>
      </c>
      <c r="J1051" t="s">
        <v>168</v>
      </c>
      <c r="K1051" t="s">
        <v>168</v>
      </c>
      <c r="L1051" t="s">
        <v>168</v>
      </c>
      <c r="M1051" t="s">
        <v>168</v>
      </c>
      <c r="N1051" t="s">
        <v>168</v>
      </c>
      <c r="O1051" t="s">
        <v>168</v>
      </c>
      <c r="P1051" t="s">
        <v>168</v>
      </c>
      <c r="Q1051" t="s">
        <v>170</v>
      </c>
      <c r="R1051" t="s">
        <v>168</v>
      </c>
      <c r="S1051">
        <v>0.04</v>
      </c>
      <c r="T1051">
        <v>0</v>
      </c>
    </row>
    <row r="1052" spans="1:20">
      <c r="A1052" s="245">
        <v>42773.910534641203</v>
      </c>
      <c r="B1052" t="s">
        <v>241</v>
      </c>
      <c r="C1052">
        <v>2</v>
      </c>
      <c r="D1052" t="s">
        <v>23</v>
      </c>
      <c r="E1052" t="s">
        <v>23</v>
      </c>
      <c r="F1052" t="s">
        <v>167</v>
      </c>
      <c r="G1052" t="s">
        <v>168</v>
      </c>
      <c r="H1052" t="s">
        <v>184</v>
      </c>
      <c r="I1052" t="s">
        <v>184</v>
      </c>
      <c r="J1052" t="s">
        <v>168</v>
      </c>
      <c r="K1052" t="s">
        <v>168</v>
      </c>
      <c r="L1052" t="s">
        <v>168</v>
      </c>
      <c r="M1052" t="s">
        <v>168</v>
      </c>
      <c r="N1052" t="s">
        <v>168</v>
      </c>
      <c r="O1052" t="s">
        <v>168</v>
      </c>
      <c r="P1052" t="s">
        <v>168</v>
      </c>
      <c r="Q1052" t="s">
        <v>168</v>
      </c>
      <c r="R1052" t="s">
        <v>168</v>
      </c>
      <c r="S1052">
        <v>157.739845</v>
      </c>
      <c r="T1052">
        <v>0</v>
      </c>
    </row>
    <row r="1053" spans="1:20">
      <c r="A1053" s="245">
        <v>42773.910534641203</v>
      </c>
      <c r="B1053" t="s">
        <v>241</v>
      </c>
      <c r="C1053">
        <v>2</v>
      </c>
      <c r="D1053" t="s">
        <v>23</v>
      </c>
      <c r="E1053" t="s">
        <v>23</v>
      </c>
      <c r="F1053" t="s">
        <v>167</v>
      </c>
      <c r="G1053" t="s">
        <v>168</v>
      </c>
      <c r="H1053" t="s">
        <v>184</v>
      </c>
      <c r="I1053" t="s">
        <v>184</v>
      </c>
      <c r="J1053" t="s">
        <v>168</v>
      </c>
      <c r="K1053" t="s">
        <v>168</v>
      </c>
      <c r="L1053" t="s">
        <v>168</v>
      </c>
      <c r="M1053" t="s">
        <v>168</v>
      </c>
      <c r="N1053" t="s">
        <v>168</v>
      </c>
      <c r="O1053" t="s">
        <v>168</v>
      </c>
      <c r="P1053" t="s">
        <v>170</v>
      </c>
      <c r="Q1053" t="s">
        <v>168</v>
      </c>
      <c r="R1053" t="s">
        <v>168</v>
      </c>
      <c r="S1053">
        <v>955.572296000042</v>
      </c>
      <c r="T1053">
        <v>0</v>
      </c>
    </row>
    <row r="1054" spans="1:20">
      <c r="A1054" s="245">
        <v>42773.910534641203</v>
      </c>
      <c r="B1054" t="s">
        <v>241</v>
      </c>
      <c r="C1054">
        <v>2</v>
      </c>
      <c r="D1054" t="s">
        <v>23</v>
      </c>
      <c r="E1054" t="s">
        <v>23</v>
      </c>
      <c r="F1054" t="s">
        <v>167</v>
      </c>
      <c r="G1054" t="s">
        <v>168</v>
      </c>
      <c r="H1054" t="s">
        <v>184</v>
      </c>
      <c r="I1054" t="s">
        <v>184</v>
      </c>
      <c r="J1054" t="s">
        <v>168</v>
      </c>
      <c r="K1054" t="s">
        <v>168</v>
      </c>
      <c r="L1054" t="s">
        <v>168</v>
      </c>
      <c r="M1054" t="s">
        <v>168</v>
      </c>
      <c r="N1054" t="s">
        <v>168</v>
      </c>
      <c r="O1054" t="s">
        <v>170</v>
      </c>
      <c r="P1054" t="s">
        <v>168</v>
      </c>
      <c r="Q1054" t="s">
        <v>168</v>
      </c>
      <c r="R1054" t="s">
        <v>168</v>
      </c>
      <c r="S1054">
        <v>3.599996</v>
      </c>
      <c r="T1054">
        <v>0</v>
      </c>
    </row>
    <row r="1055" spans="1:20">
      <c r="A1055" s="245">
        <v>42773.910534641203</v>
      </c>
      <c r="B1055" t="s">
        <v>241</v>
      </c>
      <c r="C1055">
        <v>2</v>
      </c>
      <c r="D1055" t="s">
        <v>23</v>
      </c>
      <c r="E1055" t="s">
        <v>23</v>
      </c>
      <c r="F1055" t="s">
        <v>167</v>
      </c>
      <c r="G1055" t="s">
        <v>168</v>
      </c>
      <c r="H1055" t="s">
        <v>184</v>
      </c>
      <c r="I1055" t="s">
        <v>184</v>
      </c>
      <c r="J1055" t="s">
        <v>168</v>
      </c>
      <c r="K1055" t="s">
        <v>168</v>
      </c>
      <c r="L1055" t="s">
        <v>168</v>
      </c>
      <c r="M1055" t="s">
        <v>168</v>
      </c>
      <c r="N1055" t="s">
        <v>170</v>
      </c>
      <c r="O1055" t="s">
        <v>168</v>
      </c>
      <c r="P1055" t="s">
        <v>168</v>
      </c>
      <c r="Q1055" t="s">
        <v>168</v>
      </c>
      <c r="R1055" t="s">
        <v>168</v>
      </c>
      <c r="S1055">
        <v>553.49989700000003</v>
      </c>
      <c r="T1055">
        <v>0</v>
      </c>
    </row>
    <row r="1056" spans="1:20">
      <c r="A1056" s="245">
        <v>42773.910534641203</v>
      </c>
      <c r="B1056" t="s">
        <v>241</v>
      </c>
      <c r="C1056">
        <v>2</v>
      </c>
      <c r="D1056" t="s">
        <v>23</v>
      </c>
      <c r="E1056" t="s">
        <v>23</v>
      </c>
      <c r="F1056" t="s">
        <v>167</v>
      </c>
      <c r="G1056" t="s">
        <v>168</v>
      </c>
      <c r="H1056" t="s">
        <v>184</v>
      </c>
      <c r="I1056" t="s">
        <v>184</v>
      </c>
      <c r="J1056" t="s">
        <v>168</v>
      </c>
      <c r="K1056" t="s">
        <v>168</v>
      </c>
      <c r="L1056" t="s">
        <v>168</v>
      </c>
      <c r="M1056" t="s">
        <v>168</v>
      </c>
      <c r="N1056" t="s">
        <v>170</v>
      </c>
      <c r="O1056" t="s">
        <v>170</v>
      </c>
      <c r="P1056" t="s">
        <v>168</v>
      </c>
      <c r="Q1056" t="s">
        <v>168</v>
      </c>
      <c r="R1056" t="s">
        <v>168</v>
      </c>
      <c r="S1056">
        <v>1080.9988450000501</v>
      </c>
      <c r="T1056">
        <v>0</v>
      </c>
    </row>
    <row r="1057" spans="1:20">
      <c r="A1057" s="245">
        <v>42773.910534641203</v>
      </c>
      <c r="B1057" t="s">
        <v>241</v>
      </c>
      <c r="C1057">
        <v>2</v>
      </c>
      <c r="D1057" t="s">
        <v>23</v>
      </c>
      <c r="E1057" t="s">
        <v>23</v>
      </c>
      <c r="F1057" t="s">
        <v>167</v>
      </c>
      <c r="G1057" t="s">
        <v>168</v>
      </c>
      <c r="H1057" t="s">
        <v>184</v>
      </c>
      <c r="I1057" t="s">
        <v>184</v>
      </c>
      <c r="J1057" t="s">
        <v>168</v>
      </c>
      <c r="K1057" t="s">
        <v>168</v>
      </c>
      <c r="L1057" t="s">
        <v>170</v>
      </c>
      <c r="M1057" t="s">
        <v>168</v>
      </c>
      <c r="N1057" t="s">
        <v>168</v>
      </c>
      <c r="O1057" t="s">
        <v>168</v>
      </c>
      <c r="P1057" t="s">
        <v>168</v>
      </c>
      <c r="Q1057" t="s">
        <v>168</v>
      </c>
      <c r="R1057" t="s">
        <v>168</v>
      </c>
      <c r="S1057">
        <v>22.866644000000001</v>
      </c>
      <c r="T1057">
        <v>0</v>
      </c>
    </row>
    <row r="1058" spans="1:20">
      <c r="A1058" s="245">
        <v>42773.910534641203</v>
      </c>
      <c r="B1058" t="s">
        <v>241</v>
      </c>
      <c r="C1058">
        <v>2</v>
      </c>
      <c r="D1058" t="s">
        <v>23</v>
      </c>
      <c r="E1058" t="s">
        <v>23</v>
      </c>
      <c r="F1058" t="s">
        <v>167</v>
      </c>
      <c r="G1058" t="s">
        <v>168</v>
      </c>
      <c r="H1058" t="s">
        <v>184</v>
      </c>
      <c r="I1058" t="s">
        <v>184</v>
      </c>
      <c r="J1058" t="s">
        <v>168</v>
      </c>
      <c r="K1058" t="s">
        <v>168</v>
      </c>
      <c r="L1058" t="s">
        <v>170</v>
      </c>
      <c r="M1058" t="s">
        <v>168</v>
      </c>
      <c r="N1058" t="s">
        <v>168</v>
      </c>
      <c r="O1058" t="s">
        <v>168</v>
      </c>
      <c r="P1058" t="s">
        <v>170</v>
      </c>
      <c r="Q1058" t="s">
        <v>168</v>
      </c>
      <c r="R1058" t="s">
        <v>168</v>
      </c>
      <c r="S1058">
        <v>475.93285799999097</v>
      </c>
      <c r="T1058">
        <v>0</v>
      </c>
    </row>
    <row r="1059" spans="1:20">
      <c r="A1059" s="245">
        <v>42773.910534641203</v>
      </c>
      <c r="B1059" t="s">
        <v>241</v>
      </c>
      <c r="C1059">
        <v>2</v>
      </c>
      <c r="D1059" t="s">
        <v>23</v>
      </c>
      <c r="E1059" t="s">
        <v>23</v>
      </c>
      <c r="F1059" t="s">
        <v>167</v>
      </c>
      <c r="G1059" t="s">
        <v>168</v>
      </c>
      <c r="H1059" t="s">
        <v>184</v>
      </c>
      <c r="I1059" t="s">
        <v>184</v>
      </c>
      <c r="J1059" t="s">
        <v>168</v>
      </c>
      <c r="K1059" t="s">
        <v>168</v>
      </c>
      <c r="L1059" t="s">
        <v>170</v>
      </c>
      <c r="M1059" t="s">
        <v>168</v>
      </c>
      <c r="N1059" t="s">
        <v>168</v>
      </c>
      <c r="O1059" t="s">
        <v>170</v>
      </c>
      <c r="P1059" t="s">
        <v>168</v>
      </c>
      <c r="Q1059" t="s">
        <v>168</v>
      </c>
      <c r="R1059" t="s">
        <v>168</v>
      </c>
      <c r="S1059">
        <v>0.33333299999999999</v>
      </c>
      <c r="T1059">
        <v>0</v>
      </c>
    </row>
    <row r="1060" spans="1:20">
      <c r="A1060" s="245">
        <v>42773.910534641203</v>
      </c>
      <c r="B1060" t="s">
        <v>241</v>
      </c>
      <c r="C1060">
        <v>2</v>
      </c>
      <c r="D1060" t="s">
        <v>23</v>
      </c>
      <c r="E1060" t="s">
        <v>23</v>
      </c>
      <c r="F1060" t="s">
        <v>167</v>
      </c>
      <c r="G1060" t="s">
        <v>168</v>
      </c>
      <c r="H1060" t="s">
        <v>184</v>
      </c>
      <c r="I1060" t="s">
        <v>184</v>
      </c>
      <c r="J1060" t="s">
        <v>168</v>
      </c>
      <c r="K1060" t="s">
        <v>168</v>
      </c>
      <c r="L1060" t="s">
        <v>170</v>
      </c>
      <c r="M1060" t="s">
        <v>168</v>
      </c>
      <c r="N1060" t="s">
        <v>170</v>
      </c>
      <c r="O1060" t="s">
        <v>170</v>
      </c>
      <c r="P1060" t="s">
        <v>168</v>
      </c>
      <c r="Q1060" t="s">
        <v>168</v>
      </c>
      <c r="R1060" t="s">
        <v>168</v>
      </c>
      <c r="S1060">
        <v>246.73307900000299</v>
      </c>
      <c r="T1060">
        <v>0</v>
      </c>
    </row>
    <row r="1061" spans="1:20">
      <c r="A1061" s="245">
        <v>42773.910534641203</v>
      </c>
      <c r="B1061" t="s">
        <v>241</v>
      </c>
      <c r="C1061">
        <v>2</v>
      </c>
      <c r="D1061" t="s">
        <v>23</v>
      </c>
      <c r="E1061" t="s">
        <v>23</v>
      </c>
      <c r="F1061" t="s">
        <v>171</v>
      </c>
      <c r="G1061" t="s">
        <v>168</v>
      </c>
      <c r="H1061" t="s">
        <v>184</v>
      </c>
      <c r="I1061" t="s">
        <v>184</v>
      </c>
      <c r="J1061" t="s">
        <v>168</v>
      </c>
      <c r="K1061" t="s">
        <v>168</v>
      </c>
      <c r="L1061" t="s">
        <v>168</v>
      </c>
      <c r="M1061" t="s">
        <v>168</v>
      </c>
      <c r="N1061" t="s">
        <v>168</v>
      </c>
      <c r="O1061" t="s">
        <v>168</v>
      </c>
      <c r="P1061" t="s">
        <v>168</v>
      </c>
      <c r="Q1061" t="s">
        <v>168</v>
      </c>
      <c r="R1061" t="s">
        <v>168</v>
      </c>
      <c r="S1061">
        <v>2150.0376690001499</v>
      </c>
      <c r="T1061">
        <v>0</v>
      </c>
    </row>
    <row r="1062" spans="1:20">
      <c r="A1062" s="245">
        <v>42773.910534641203</v>
      </c>
      <c r="B1062" t="s">
        <v>241</v>
      </c>
      <c r="C1062">
        <v>2</v>
      </c>
      <c r="D1062" t="s">
        <v>23</v>
      </c>
      <c r="E1062" t="s">
        <v>23</v>
      </c>
      <c r="F1062" t="s">
        <v>171</v>
      </c>
      <c r="G1062" t="s">
        <v>168</v>
      </c>
      <c r="H1062" t="s">
        <v>184</v>
      </c>
      <c r="I1062" t="s">
        <v>184</v>
      </c>
      <c r="J1062" t="s">
        <v>168</v>
      </c>
      <c r="K1062" t="s">
        <v>168</v>
      </c>
      <c r="L1062" t="s">
        <v>168</v>
      </c>
      <c r="M1062" t="s">
        <v>168</v>
      </c>
      <c r="N1062" t="s">
        <v>168</v>
      </c>
      <c r="O1062" t="s">
        <v>168</v>
      </c>
      <c r="P1062" t="s">
        <v>168</v>
      </c>
      <c r="Q1062" t="s">
        <v>168</v>
      </c>
      <c r="R1062" t="s">
        <v>170</v>
      </c>
      <c r="S1062">
        <v>196.47977399999999</v>
      </c>
      <c r="T1062">
        <v>0</v>
      </c>
    </row>
    <row r="1063" spans="1:20">
      <c r="A1063" s="245">
        <v>42773.910534641203</v>
      </c>
      <c r="B1063" t="s">
        <v>241</v>
      </c>
      <c r="C1063">
        <v>2</v>
      </c>
      <c r="D1063" t="s">
        <v>23</v>
      </c>
      <c r="E1063" t="s">
        <v>23</v>
      </c>
      <c r="F1063" t="s">
        <v>171</v>
      </c>
      <c r="G1063" t="s">
        <v>168</v>
      </c>
      <c r="H1063" t="s">
        <v>184</v>
      </c>
      <c r="I1063" t="s">
        <v>184</v>
      </c>
      <c r="J1063" t="s">
        <v>168</v>
      </c>
      <c r="K1063" t="s">
        <v>168</v>
      </c>
      <c r="L1063" t="s">
        <v>168</v>
      </c>
      <c r="M1063" t="s">
        <v>168</v>
      </c>
      <c r="N1063" t="s">
        <v>168</v>
      </c>
      <c r="O1063" t="s">
        <v>168</v>
      </c>
      <c r="P1063" t="s">
        <v>168</v>
      </c>
      <c r="Q1063" t="s">
        <v>170</v>
      </c>
      <c r="R1063" t="s">
        <v>168</v>
      </c>
      <c r="S1063">
        <v>33.199961000000002</v>
      </c>
      <c r="T1063">
        <v>0</v>
      </c>
    </row>
    <row r="1064" spans="1:20">
      <c r="A1064" s="245">
        <v>42773.910534641203</v>
      </c>
      <c r="B1064" t="s">
        <v>241</v>
      </c>
      <c r="C1064">
        <v>2</v>
      </c>
      <c r="D1064" t="s">
        <v>23</v>
      </c>
      <c r="E1064" t="s">
        <v>23</v>
      </c>
      <c r="F1064" t="s">
        <v>171</v>
      </c>
      <c r="G1064" t="s">
        <v>168</v>
      </c>
      <c r="H1064" t="s">
        <v>184</v>
      </c>
      <c r="I1064" t="s">
        <v>184</v>
      </c>
      <c r="J1064" t="s">
        <v>168</v>
      </c>
      <c r="K1064" t="s">
        <v>168</v>
      </c>
      <c r="L1064" t="s">
        <v>168</v>
      </c>
      <c r="M1064" t="s">
        <v>168</v>
      </c>
      <c r="N1064" t="s">
        <v>168</v>
      </c>
      <c r="O1064" t="s">
        <v>168</v>
      </c>
      <c r="P1064" t="s">
        <v>168</v>
      </c>
      <c r="Q1064" t="s">
        <v>170</v>
      </c>
      <c r="R1064" t="s">
        <v>170</v>
      </c>
      <c r="S1064">
        <v>0.99999899999999997</v>
      </c>
      <c r="T1064">
        <v>0</v>
      </c>
    </row>
    <row r="1065" spans="1:20">
      <c r="A1065" s="245">
        <v>42773.910534641203</v>
      </c>
      <c r="B1065" t="s">
        <v>241</v>
      </c>
      <c r="C1065">
        <v>2</v>
      </c>
      <c r="D1065" t="s">
        <v>23</v>
      </c>
      <c r="E1065" t="s">
        <v>23</v>
      </c>
      <c r="F1065" t="s">
        <v>171</v>
      </c>
      <c r="G1065" t="s">
        <v>168</v>
      </c>
      <c r="H1065" t="s">
        <v>184</v>
      </c>
      <c r="I1065" t="s">
        <v>184</v>
      </c>
      <c r="J1065" t="s">
        <v>168</v>
      </c>
      <c r="K1065" t="s">
        <v>168</v>
      </c>
      <c r="L1065" t="s">
        <v>168</v>
      </c>
      <c r="M1065" t="s">
        <v>168</v>
      </c>
      <c r="N1065" t="s">
        <v>170</v>
      </c>
      <c r="O1065" t="s">
        <v>168</v>
      </c>
      <c r="P1065" t="s">
        <v>168</v>
      </c>
      <c r="Q1065" t="s">
        <v>168</v>
      </c>
      <c r="R1065" t="s">
        <v>168</v>
      </c>
      <c r="S1065">
        <v>85.933242000000007</v>
      </c>
      <c r="T1065">
        <v>0</v>
      </c>
    </row>
    <row r="1066" spans="1:20">
      <c r="A1066" s="245">
        <v>42773.910534641203</v>
      </c>
      <c r="B1066" t="s">
        <v>241</v>
      </c>
      <c r="C1066">
        <v>2</v>
      </c>
      <c r="D1066" t="s">
        <v>23</v>
      </c>
      <c r="E1066" t="s">
        <v>23</v>
      </c>
      <c r="F1066" t="s">
        <v>171</v>
      </c>
      <c r="G1066" t="s">
        <v>168</v>
      </c>
      <c r="H1066" t="s">
        <v>184</v>
      </c>
      <c r="I1066" t="s">
        <v>184</v>
      </c>
      <c r="J1066" t="s">
        <v>168</v>
      </c>
      <c r="K1066" t="s">
        <v>168</v>
      </c>
      <c r="L1066" t="s">
        <v>168</v>
      </c>
      <c r="M1066" t="s">
        <v>168</v>
      </c>
      <c r="N1066" t="s">
        <v>170</v>
      </c>
      <c r="O1066" t="s">
        <v>168</v>
      </c>
      <c r="P1066" t="s">
        <v>168</v>
      </c>
      <c r="Q1066" t="s">
        <v>168</v>
      </c>
      <c r="R1066" t="s">
        <v>170</v>
      </c>
      <c r="S1066">
        <v>0.33333299999999999</v>
      </c>
      <c r="T1066">
        <v>0</v>
      </c>
    </row>
    <row r="1067" spans="1:20">
      <c r="A1067" s="245">
        <v>42773.910534641203</v>
      </c>
      <c r="B1067" t="s">
        <v>241</v>
      </c>
      <c r="C1067">
        <v>2</v>
      </c>
      <c r="D1067" t="s">
        <v>23</v>
      </c>
      <c r="E1067" t="s">
        <v>23</v>
      </c>
      <c r="F1067" t="s">
        <v>171</v>
      </c>
      <c r="G1067" t="s">
        <v>168</v>
      </c>
      <c r="H1067" t="s">
        <v>184</v>
      </c>
      <c r="I1067" t="s">
        <v>184</v>
      </c>
      <c r="J1067" t="s">
        <v>168</v>
      </c>
      <c r="K1067" t="s">
        <v>168</v>
      </c>
      <c r="L1067" t="s">
        <v>168</v>
      </c>
      <c r="M1067" t="s">
        <v>170</v>
      </c>
      <c r="N1067" t="s">
        <v>168</v>
      </c>
      <c r="O1067" t="s">
        <v>168</v>
      </c>
      <c r="P1067" t="s">
        <v>168</v>
      </c>
      <c r="Q1067" t="s">
        <v>168</v>
      </c>
      <c r="R1067" t="s">
        <v>168</v>
      </c>
      <c r="S1067">
        <v>14.719996</v>
      </c>
      <c r="T1067">
        <v>0</v>
      </c>
    </row>
    <row r="1068" spans="1:20">
      <c r="A1068" s="245">
        <v>42773.910534641203</v>
      </c>
      <c r="B1068" t="s">
        <v>241</v>
      </c>
      <c r="C1068">
        <v>2</v>
      </c>
      <c r="D1068" t="s">
        <v>23</v>
      </c>
      <c r="E1068" t="s">
        <v>23</v>
      </c>
      <c r="F1068" t="s">
        <v>171</v>
      </c>
      <c r="G1068" t="s">
        <v>168</v>
      </c>
      <c r="H1068" t="s">
        <v>184</v>
      </c>
      <c r="I1068" t="s">
        <v>184</v>
      </c>
      <c r="J1068" t="s">
        <v>168</v>
      </c>
      <c r="K1068" t="s">
        <v>168</v>
      </c>
      <c r="L1068" t="s">
        <v>168</v>
      </c>
      <c r="M1068" t="s">
        <v>170</v>
      </c>
      <c r="N1068" t="s">
        <v>168</v>
      </c>
      <c r="O1068" t="s">
        <v>168</v>
      </c>
      <c r="P1068" t="s">
        <v>168</v>
      </c>
      <c r="Q1068" t="s">
        <v>168</v>
      </c>
      <c r="R1068" t="s">
        <v>170</v>
      </c>
      <c r="S1068">
        <v>5.7199970000000002</v>
      </c>
      <c r="T1068">
        <v>0</v>
      </c>
    </row>
    <row r="1069" spans="1:20">
      <c r="A1069" s="245">
        <v>42773.910534641203</v>
      </c>
      <c r="B1069" t="s">
        <v>241</v>
      </c>
      <c r="C1069">
        <v>2</v>
      </c>
      <c r="D1069" t="s">
        <v>23</v>
      </c>
      <c r="E1069" t="s">
        <v>23</v>
      </c>
      <c r="F1069" t="s">
        <v>171</v>
      </c>
      <c r="G1069" t="s">
        <v>168</v>
      </c>
      <c r="H1069" t="s">
        <v>184</v>
      </c>
      <c r="I1069" t="s">
        <v>184</v>
      </c>
      <c r="J1069" t="s">
        <v>168</v>
      </c>
      <c r="K1069" t="s">
        <v>168</v>
      </c>
      <c r="L1069" t="s">
        <v>168</v>
      </c>
      <c r="M1069" t="s">
        <v>170</v>
      </c>
      <c r="N1069" t="s">
        <v>168</v>
      </c>
      <c r="O1069" t="s">
        <v>168</v>
      </c>
      <c r="P1069" t="s">
        <v>168</v>
      </c>
      <c r="Q1069" t="s">
        <v>170</v>
      </c>
      <c r="R1069" t="s">
        <v>168</v>
      </c>
      <c r="S1069">
        <v>4.5599999999999996</v>
      </c>
      <c r="T1069">
        <v>0</v>
      </c>
    </row>
    <row r="1070" spans="1:20">
      <c r="A1070" s="245">
        <v>42773.910534641203</v>
      </c>
      <c r="B1070" t="s">
        <v>241</v>
      </c>
      <c r="C1070">
        <v>2</v>
      </c>
      <c r="D1070" t="s">
        <v>23</v>
      </c>
      <c r="E1070" t="s">
        <v>23</v>
      </c>
      <c r="F1070" t="s">
        <v>171</v>
      </c>
      <c r="G1070" t="s">
        <v>168</v>
      </c>
      <c r="H1070" t="s">
        <v>184</v>
      </c>
      <c r="I1070" t="s">
        <v>184</v>
      </c>
      <c r="J1070" t="s">
        <v>168</v>
      </c>
      <c r="K1070" t="s">
        <v>168</v>
      </c>
      <c r="L1070" t="s">
        <v>170</v>
      </c>
      <c r="M1070" t="s">
        <v>168</v>
      </c>
      <c r="N1070" t="s">
        <v>168</v>
      </c>
      <c r="O1070" t="s">
        <v>168</v>
      </c>
      <c r="P1070" t="s">
        <v>168</v>
      </c>
      <c r="Q1070" t="s">
        <v>168</v>
      </c>
      <c r="R1070" t="s">
        <v>168</v>
      </c>
      <c r="S1070">
        <v>1259.59206800008</v>
      </c>
      <c r="T1070">
        <v>0</v>
      </c>
    </row>
    <row r="1071" spans="1:20">
      <c r="A1071" s="245">
        <v>42773.910534641203</v>
      </c>
      <c r="B1071" t="s">
        <v>241</v>
      </c>
      <c r="C1071">
        <v>2</v>
      </c>
      <c r="D1071" t="s">
        <v>23</v>
      </c>
      <c r="E1071" t="s">
        <v>23</v>
      </c>
      <c r="F1071" t="s">
        <v>171</v>
      </c>
      <c r="G1071" t="s">
        <v>168</v>
      </c>
      <c r="H1071" t="s">
        <v>184</v>
      </c>
      <c r="I1071" t="s">
        <v>184</v>
      </c>
      <c r="J1071" t="s">
        <v>168</v>
      </c>
      <c r="K1071" t="s">
        <v>168</v>
      </c>
      <c r="L1071" t="s">
        <v>170</v>
      </c>
      <c r="M1071" t="s">
        <v>168</v>
      </c>
      <c r="N1071" t="s">
        <v>168</v>
      </c>
      <c r="O1071" t="s">
        <v>168</v>
      </c>
      <c r="P1071" t="s">
        <v>168</v>
      </c>
      <c r="Q1071" t="s">
        <v>168</v>
      </c>
      <c r="R1071" t="s">
        <v>170</v>
      </c>
      <c r="S1071">
        <v>116.66654800000001</v>
      </c>
      <c r="T1071">
        <v>0</v>
      </c>
    </row>
    <row r="1072" spans="1:20">
      <c r="A1072" s="245">
        <v>42773.910534641203</v>
      </c>
      <c r="B1072" t="s">
        <v>241</v>
      </c>
      <c r="C1072">
        <v>2</v>
      </c>
      <c r="D1072" t="s">
        <v>23</v>
      </c>
      <c r="E1072" t="s">
        <v>23</v>
      </c>
      <c r="F1072" t="s">
        <v>171</v>
      </c>
      <c r="G1072" t="s">
        <v>168</v>
      </c>
      <c r="H1072" t="s">
        <v>184</v>
      </c>
      <c r="I1072" t="s">
        <v>184</v>
      </c>
      <c r="J1072" t="s">
        <v>168</v>
      </c>
      <c r="K1072" t="s">
        <v>168</v>
      </c>
      <c r="L1072" t="s">
        <v>170</v>
      </c>
      <c r="M1072" t="s">
        <v>168</v>
      </c>
      <c r="N1072" t="s">
        <v>168</v>
      </c>
      <c r="O1072" t="s">
        <v>168</v>
      </c>
      <c r="P1072" t="s">
        <v>168</v>
      </c>
      <c r="Q1072" t="s">
        <v>170</v>
      </c>
      <c r="R1072" t="s">
        <v>168</v>
      </c>
      <c r="S1072">
        <v>19.219978999999999</v>
      </c>
      <c r="T1072">
        <v>0</v>
      </c>
    </row>
    <row r="1073" spans="1:20">
      <c r="A1073" s="245">
        <v>42773.910534641203</v>
      </c>
      <c r="B1073" t="s">
        <v>241</v>
      </c>
      <c r="C1073">
        <v>2</v>
      </c>
      <c r="D1073" t="s">
        <v>23</v>
      </c>
      <c r="E1073" t="s">
        <v>23</v>
      </c>
      <c r="F1073" t="s">
        <v>171</v>
      </c>
      <c r="G1073" t="s">
        <v>168</v>
      </c>
      <c r="H1073" t="s">
        <v>184</v>
      </c>
      <c r="I1073" t="s">
        <v>184</v>
      </c>
      <c r="J1073" t="s">
        <v>168</v>
      </c>
      <c r="K1073" t="s">
        <v>168</v>
      </c>
      <c r="L1073" t="s">
        <v>170</v>
      </c>
      <c r="M1073" t="s">
        <v>168</v>
      </c>
      <c r="N1073" t="s">
        <v>168</v>
      </c>
      <c r="O1073" t="s">
        <v>168</v>
      </c>
      <c r="P1073" t="s">
        <v>168</v>
      </c>
      <c r="Q1073" t="s">
        <v>170</v>
      </c>
      <c r="R1073" t="s">
        <v>170</v>
      </c>
      <c r="S1073">
        <v>2.6666639999999999</v>
      </c>
      <c r="T1073">
        <v>0</v>
      </c>
    </row>
    <row r="1074" spans="1:20">
      <c r="A1074" s="245">
        <v>42773.910534641203</v>
      </c>
      <c r="B1074" t="s">
        <v>241</v>
      </c>
      <c r="C1074">
        <v>2</v>
      </c>
      <c r="D1074" t="s">
        <v>23</v>
      </c>
      <c r="E1074" t="s">
        <v>23</v>
      </c>
      <c r="F1074" t="s">
        <v>171</v>
      </c>
      <c r="G1074" t="s">
        <v>168</v>
      </c>
      <c r="H1074" t="s">
        <v>184</v>
      </c>
      <c r="I1074" t="s">
        <v>184</v>
      </c>
      <c r="J1074" t="s">
        <v>168</v>
      </c>
      <c r="K1074" t="s">
        <v>168</v>
      </c>
      <c r="L1074" t="s">
        <v>170</v>
      </c>
      <c r="M1074" t="s">
        <v>168</v>
      </c>
      <c r="N1074" t="s">
        <v>170</v>
      </c>
      <c r="O1074" t="s">
        <v>168</v>
      </c>
      <c r="P1074" t="s">
        <v>168</v>
      </c>
      <c r="Q1074" t="s">
        <v>168</v>
      </c>
      <c r="R1074" t="s">
        <v>168</v>
      </c>
      <c r="S1074">
        <v>27.933304</v>
      </c>
      <c r="T1074">
        <v>0</v>
      </c>
    </row>
    <row r="1075" spans="1:20">
      <c r="A1075" s="245">
        <v>42773.910534641203</v>
      </c>
      <c r="B1075" t="s">
        <v>241</v>
      </c>
      <c r="C1075">
        <v>2</v>
      </c>
      <c r="D1075" t="s">
        <v>23</v>
      </c>
      <c r="E1075" t="s">
        <v>23</v>
      </c>
      <c r="F1075" t="s">
        <v>171</v>
      </c>
      <c r="G1075" t="s">
        <v>168</v>
      </c>
      <c r="H1075" t="s">
        <v>184</v>
      </c>
      <c r="I1075" t="s">
        <v>184</v>
      </c>
      <c r="J1075" t="s">
        <v>168</v>
      </c>
      <c r="K1075" t="s">
        <v>168</v>
      </c>
      <c r="L1075" t="s">
        <v>170</v>
      </c>
      <c r="M1075" t="s">
        <v>168</v>
      </c>
      <c r="N1075" t="s">
        <v>170</v>
      </c>
      <c r="O1075" t="s">
        <v>168</v>
      </c>
      <c r="P1075" t="s">
        <v>168</v>
      </c>
      <c r="Q1075" t="s">
        <v>168</v>
      </c>
      <c r="R1075" t="s">
        <v>170</v>
      </c>
      <c r="S1075">
        <v>0.73333199999999998</v>
      </c>
      <c r="T1075">
        <v>0</v>
      </c>
    </row>
    <row r="1076" spans="1:20">
      <c r="A1076" s="245">
        <v>42773.910534641203</v>
      </c>
      <c r="B1076" t="s">
        <v>241</v>
      </c>
      <c r="C1076">
        <v>2</v>
      </c>
      <c r="D1076" t="s">
        <v>23</v>
      </c>
      <c r="E1076" t="s">
        <v>23</v>
      </c>
      <c r="F1076" t="s">
        <v>171</v>
      </c>
      <c r="G1076" t="s">
        <v>168</v>
      </c>
      <c r="H1076" t="s">
        <v>184</v>
      </c>
      <c r="I1076" t="s">
        <v>184</v>
      </c>
      <c r="J1076" t="s">
        <v>170</v>
      </c>
      <c r="K1076" t="s">
        <v>168</v>
      </c>
      <c r="L1076" t="s">
        <v>168</v>
      </c>
      <c r="M1076" t="s">
        <v>168</v>
      </c>
      <c r="N1076" t="s">
        <v>168</v>
      </c>
      <c r="O1076" t="s">
        <v>168</v>
      </c>
      <c r="P1076" t="s">
        <v>168</v>
      </c>
      <c r="Q1076" t="s">
        <v>168</v>
      </c>
      <c r="R1076" t="s">
        <v>168</v>
      </c>
      <c r="S1076">
        <v>522.39986999999803</v>
      </c>
      <c r="T1076">
        <v>0</v>
      </c>
    </row>
    <row r="1077" spans="1:20">
      <c r="A1077" s="245">
        <v>42773.910534641203</v>
      </c>
      <c r="B1077" t="s">
        <v>241</v>
      </c>
      <c r="C1077">
        <v>2</v>
      </c>
      <c r="D1077" t="s">
        <v>23</v>
      </c>
      <c r="E1077" t="s">
        <v>23</v>
      </c>
      <c r="F1077" t="s">
        <v>171</v>
      </c>
      <c r="G1077" t="s">
        <v>168</v>
      </c>
      <c r="H1077" t="s">
        <v>184</v>
      </c>
      <c r="I1077" t="s">
        <v>184</v>
      </c>
      <c r="J1077" t="s">
        <v>170</v>
      </c>
      <c r="K1077" t="s">
        <v>168</v>
      </c>
      <c r="L1077" t="s">
        <v>168</v>
      </c>
      <c r="M1077" t="s">
        <v>168</v>
      </c>
      <c r="N1077" t="s">
        <v>168</v>
      </c>
      <c r="O1077" t="s">
        <v>168</v>
      </c>
      <c r="P1077" t="s">
        <v>168</v>
      </c>
      <c r="Q1077" t="s">
        <v>168</v>
      </c>
      <c r="R1077" t="s">
        <v>170</v>
      </c>
      <c r="S1077">
        <v>15.866654</v>
      </c>
      <c r="T1077">
        <v>0</v>
      </c>
    </row>
    <row r="1078" spans="1:20">
      <c r="A1078" s="245">
        <v>42773.910534641203</v>
      </c>
      <c r="B1078" t="s">
        <v>241</v>
      </c>
      <c r="C1078">
        <v>2</v>
      </c>
      <c r="D1078" t="s">
        <v>23</v>
      </c>
      <c r="E1078" t="s">
        <v>23</v>
      </c>
      <c r="F1078" t="s">
        <v>171</v>
      </c>
      <c r="G1078" t="s">
        <v>168</v>
      </c>
      <c r="H1078" t="s">
        <v>184</v>
      </c>
      <c r="I1078" t="s">
        <v>184</v>
      </c>
      <c r="J1078" t="s">
        <v>170</v>
      </c>
      <c r="K1078" t="s">
        <v>168</v>
      </c>
      <c r="L1078" t="s">
        <v>168</v>
      </c>
      <c r="M1078" t="s">
        <v>168</v>
      </c>
      <c r="N1078" t="s">
        <v>168</v>
      </c>
      <c r="O1078" t="s">
        <v>168</v>
      </c>
      <c r="P1078" t="s">
        <v>168</v>
      </c>
      <c r="Q1078" t="s">
        <v>170</v>
      </c>
      <c r="R1078" t="s">
        <v>168</v>
      </c>
      <c r="S1078">
        <v>54.199992000000002</v>
      </c>
      <c r="T1078">
        <v>0</v>
      </c>
    </row>
    <row r="1079" spans="1:20">
      <c r="A1079" s="245">
        <v>42773.910534641203</v>
      </c>
      <c r="B1079" t="s">
        <v>241</v>
      </c>
      <c r="C1079">
        <v>2</v>
      </c>
      <c r="D1079" t="s">
        <v>23</v>
      </c>
      <c r="E1079" t="s">
        <v>23</v>
      </c>
      <c r="F1079" t="s">
        <v>171</v>
      </c>
      <c r="G1079" t="s">
        <v>168</v>
      </c>
      <c r="H1079" t="s">
        <v>184</v>
      </c>
      <c r="I1079" t="s">
        <v>184</v>
      </c>
      <c r="J1079" t="s">
        <v>170</v>
      </c>
      <c r="K1079" t="s">
        <v>168</v>
      </c>
      <c r="L1079" t="s">
        <v>168</v>
      </c>
      <c r="M1079" t="s">
        <v>168</v>
      </c>
      <c r="N1079" t="s">
        <v>170</v>
      </c>
      <c r="O1079" t="s">
        <v>168</v>
      </c>
      <c r="P1079" t="s">
        <v>168</v>
      </c>
      <c r="Q1079" t="s">
        <v>168</v>
      </c>
      <c r="R1079" t="s">
        <v>168</v>
      </c>
      <c r="S1079">
        <v>0.33333299999999999</v>
      </c>
      <c r="T1079">
        <v>0</v>
      </c>
    </row>
    <row r="1080" spans="1:20">
      <c r="A1080" s="245">
        <v>42773.910534641203</v>
      </c>
      <c r="B1080" t="s">
        <v>241</v>
      </c>
      <c r="C1080">
        <v>2</v>
      </c>
      <c r="D1080" t="s">
        <v>23</v>
      </c>
      <c r="E1080" t="s">
        <v>23</v>
      </c>
      <c r="F1080" t="s">
        <v>171</v>
      </c>
      <c r="G1080" t="s">
        <v>168</v>
      </c>
      <c r="H1080" t="s">
        <v>184</v>
      </c>
      <c r="I1080" t="s">
        <v>184</v>
      </c>
      <c r="J1080" t="s">
        <v>170</v>
      </c>
      <c r="K1080" t="s">
        <v>168</v>
      </c>
      <c r="L1080" t="s">
        <v>170</v>
      </c>
      <c r="M1080" t="s">
        <v>168</v>
      </c>
      <c r="N1080" t="s">
        <v>168</v>
      </c>
      <c r="O1080" t="s">
        <v>168</v>
      </c>
      <c r="P1080" t="s">
        <v>168</v>
      </c>
      <c r="Q1080" t="s">
        <v>168</v>
      </c>
      <c r="R1080" t="s">
        <v>168</v>
      </c>
      <c r="S1080">
        <v>8.5999929999999996</v>
      </c>
      <c r="T1080">
        <v>0</v>
      </c>
    </row>
    <row r="1081" spans="1:20">
      <c r="A1081" s="245">
        <v>42773.910534641203</v>
      </c>
      <c r="B1081" t="s">
        <v>241</v>
      </c>
      <c r="C1081">
        <v>2</v>
      </c>
      <c r="D1081" t="s">
        <v>23</v>
      </c>
      <c r="E1081" t="s">
        <v>23</v>
      </c>
      <c r="F1081" t="s">
        <v>171</v>
      </c>
      <c r="G1081" t="s">
        <v>168</v>
      </c>
      <c r="H1081" t="s">
        <v>184</v>
      </c>
      <c r="I1081" t="s">
        <v>184</v>
      </c>
      <c r="J1081" t="s">
        <v>170</v>
      </c>
      <c r="K1081" t="s">
        <v>168</v>
      </c>
      <c r="L1081" t="s">
        <v>170</v>
      </c>
      <c r="M1081" t="s">
        <v>168</v>
      </c>
      <c r="N1081" t="s">
        <v>168</v>
      </c>
      <c r="O1081" t="s">
        <v>168</v>
      </c>
      <c r="P1081" t="s">
        <v>168</v>
      </c>
      <c r="Q1081" t="s">
        <v>168</v>
      </c>
      <c r="R1081" t="s">
        <v>170</v>
      </c>
      <c r="S1081">
        <v>0.33333299999999999</v>
      </c>
      <c r="T1081">
        <v>0</v>
      </c>
    </row>
    <row r="1082" spans="1:20">
      <c r="A1082" s="245">
        <v>42773.910534641203</v>
      </c>
      <c r="B1082" t="s">
        <v>241</v>
      </c>
      <c r="C1082">
        <v>2</v>
      </c>
      <c r="D1082" t="s">
        <v>23</v>
      </c>
      <c r="E1082" t="s">
        <v>23</v>
      </c>
      <c r="F1082" t="s">
        <v>171</v>
      </c>
      <c r="G1082" t="s">
        <v>168</v>
      </c>
      <c r="H1082" t="s">
        <v>184</v>
      </c>
      <c r="I1082" t="s">
        <v>184</v>
      </c>
      <c r="J1082" t="s">
        <v>170</v>
      </c>
      <c r="K1082" t="s">
        <v>168</v>
      </c>
      <c r="L1082" t="s">
        <v>170</v>
      </c>
      <c r="M1082" t="s">
        <v>168</v>
      </c>
      <c r="N1082" t="s">
        <v>168</v>
      </c>
      <c r="O1082" t="s">
        <v>168</v>
      </c>
      <c r="P1082" t="s">
        <v>168</v>
      </c>
      <c r="Q1082" t="s">
        <v>170</v>
      </c>
      <c r="R1082" t="s">
        <v>168</v>
      </c>
      <c r="S1082">
        <v>0.8</v>
      </c>
      <c r="T1082">
        <v>0</v>
      </c>
    </row>
    <row r="1083" spans="1:20">
      <c r="A1083" s="245">
        <v>42773.910534641203</v>
      </c>
      <c r="B1083" t="s">
        <v>241</v>
      </c>
      <c r="C1083">
        <v>2</v>
      </c>
      <c r="D1083" t="s">
        <v>23</v>
      </c>
      <c r="E1083" t="s">
        <v>23</v>
      </c>
      <c r="F1083" t="s">
        <v>171</v>
      </c>
      <c r="G1083" t="s">
        <v>170</v>
      </c>
      <c r="H1083" t="s">
        <v>184</v>
      </c>
      <c r="I1083" t="s">
        <v>184</v>
      </c>
      <c r="J1083" t="s">
        <v>168</v>
      </c>
      <c r="K1083" t="s">
        <v>168</v>
      </c>
      <c r="L1083" t="s">
        <v>170</v>
      </c>
      <c r="M1083" t="s">
        <v>168</v>
      </c>
      <c r="N1083" t="s">
        <v>168</v>
      </c>
      <c r="O1083" t="s">
        <v>168</v>
      </c>
      <c r="P1083" t="s">
        <v>168</v>
      </c>
      <c r="Q1083" t="s">
        <v>168</v>
      </c>
      <c r="R1083" t="s">
        <v>168</v>
      </c>
      <c r="S1083">
        <v>0.13333300000000001</v>
      </c>
      <c r="T1083">
        <v>0</v>
      </c>
    </row>
    <row r="1084" spans="1:20">
      <c r="A1084" s="245">
        <v>42773.910534641203</v>
      </c>
      <c r="B1084" t="s">
        <v>241</v>
      </c>
      <c r="C1084">
        <v>2</v>
      </c>
      <c r="D1084" t="s">
        <v>23</v>
      </c>
      <c r="E1084" t="s">
        <v>23</v>
      </c>
      <c r="F1084" t="s">
        <v>169</v>
      </c>
      <c r="G1084" t="s">
        <v>168</v>
      </c>
      <c r="H1084" t="s">
        <v>184</v>
      </c>
      <c r="I1084" t="s">
        <v>184</v>
      </c>
      <c r="J1084" t="s">
        <v>168</v>
      </c>
      <c r="K1084" t="s">
        <v>168</v>
      </c>
      <c r="L1084" t="s">
        <v>168</v>
      </c>
      <c r="M1084" t="s">
        <v>168</v>
      </c>
      <c r="N1084" t="s">
        <v>168</v>
      </c>
      <c r="O1084" t="s">
        <v>168</v>
      </c>
      <c r="P1084" t="s">
        <v>168</v>
      </c>
      <c r="Q1084" t="s">
        <v>168</v>
      </c>
      <c r="R1084" t="s">
        <v>168</v>
      </c>
      <c r="S1084">
        <v>100.892906</v>
      </c>
      <c r="T1084">
        <v>0</v>
      </c>
    </row>
    <row r="1085" spans="1:20">
      <c r="A1085" s="245">
        <v>42773.910534641203</v>
      </c>
      <c r="B1085" t="s">
        <v>241</v>
      </c>
      <c r="C1085">
        <v>2</v>
      </c>
      <c r="D1085" t="s">
        <v>23</v>
      </c>
      <c r="E1085" t="s">
        <v>23</v>
      </c>
      <c r="F1085" t="s">
        <v>169</v>
      </c>
      <c r="G1085" t="s">
        <v>168</v>
      </c>
      <c r="H1085" t="s">
        <v>184</v>
      </c>
      <c r="I1085" t="s">
        <v>184</v>
      </c>
      <c r="J1085" t="s">
        <v>168</v>
      </c>
      <c r="K1085" t="s">
        <v>168</v>
      </c>
      <c r="L1085" t="s">
        <v>168</v>
      </c>
      <c r="M1085" t="s">
        <v>168</v>
      </c>
      <c r="N1085" t="s">
        <v>170</v>
      </c>
      <c r="O1085" t="s">
        <v>168</v>
      </c>
      <c r="P1085" t="s">
        <v>168</v>
      </c>
      <c r="Q1085" t="s">
        <v>168</v>
      </c>
      <c r="R1085" t="s">
        <v>168</v>
      </c>
      <c r="S1085">
        <v>1.366665</v>
      </c>
      <c r="T1085">
        <v>0</v>
      </c>
    </row>
    <row r="1086" spans="1:20">
      <c r="A1086" s="245">
        <v>42773.910534641203</v>
      </c>
      <c r="B1086" t="s">
        <v>241</v>
      </c>
      <c r="C1086">
        <v>2</v>
      </c>
      <c r="D1086" t="s">
        <v>23</v>
      </c>
      <c r="E1086" t="s">
        <v>23</v>
      </c>
      <c r="F1086" t="s">
        <v>169</v>
      </c>
      <c r="G1086" t="s">
        <v>168</v>
      </c>
      <c r="H1086" t="s">
        <v>184</v>
      </c>
      <c r="I1086" t="s">
        <v>184</v>
      </c>
      <c r="J1086" t="s">
        <v>168</v>
      </c>
      <c r="K1086" t="s">
        <v>168</v>
      </c>
      <c r="L1086" t="s">
        <v>170</v>
      </c>
      <c r="M1086" t="s">
        <v>168</v>
      </c>
      <c r="N1086" t="s">
        <v>168</v>
      </c>
      <c r="O1086" t="s">
        <v>168</v>
      </c>
      <c r="P1086" t="s">
        <v>168</v>
      </c>
      <c r="Q1086" t="s">
        <v>168</v>
      </c>
      <c r="R1086" t="s">
        <v>168</v>
      </c>
      <c r="S1086">
        <v>15.933332999999999</v>
      </c>
      <c r="T1086">
        <v>0</v>
      </c>
    </row>
    <row r="1087" spans="1:20">
      <c r="A1087" s="245">
        <v>42773.910534641203</v>
      </c>
      <c r="B1087" t="s">
        <v>241</v>
      </c>
      <c r="C1087">
        <v>2</v>
      </c>
      <c r="D1087" t="s">
        <v>22</v>
      </c>
      <c r="E1087" t="s">
        <v>22</v>
      </c>
      <c r="F1087" t="s">
        <v>167</v>
      </c>
      <c r="G1087" t="s">
        <v>168</v>
      </c>
      <c r="H1087" t="s">
        <v>184</v>
      </c>
      <c r="I1087" t="s">
        <v>184</v>
      </c>
      <c r="J1087" t="s">
        <v>168</v>
      </c>
      <c r="K1087" t="s">
        <v>168</v>
      </c>
      <c r="L1087" t="s">
        <v>168</v>
      </c>
      <c r="M1087" t="s">
        <v>168</v>
      </c>
      <c r="N1087" t="s">
        <v>168</v>
      </c>
      <c r="O1087" t="s">
        <v>168</v>
      </c>
      <c r="P1087" t="s">
        <v>168</v>
      </c>
      <c r="Q1087" t="s">
        <v>168</v>
      </c>
      <c r="R1087" t="s">
        <v>168</v>
      </c>
      <c r="S1087">
        <v>138.93317999999999</v>
      </c>
      <c r="T1087">
        <v>0</v>
      </c>
    </row>
    <row r="1088" spans="1:20">
      <c r="A1088" s="245">
        <v>42773.910534641203</v>
      </c>
      <c r="B1088" t="s">
        <v>241</v>
      </c>
      <c r="C1088">
        <v>2</v>
      </c>
      <c r="D1088" t="s">
        <v>22</v>
      </c>
      <c r="E1088" t="s">
        <v>22</v>
      </c>
      <c r="F1088" t="s">
        <v>167</v>
      </c>
      <c r="G1088" t="s">
        <v>168</v>
      </c>
      <c r="H1088" t="s">
        <v>184</v>
      </c>
      <c r="I1088" t="s">
        <v>184</v>
      </c>
      <c r="J1088" t="s">
        <v>168</v>
      </c>
      <c r="K1088" t="s">
        <v>168</v>
      </c>
      <c r="L1088" t="s">
        <v>168</v>
      </c>
      <c r="M1088" t="s">
        <v>168</v>
      </c>
      <c r="N1088" t="s">
        <v>168</v>
      </c>
      <c r="O1088" t="s">
        <v>168</v>
      </c>
      <c r="P1088" t="s">
        <v>168</v>
      </c>
      <c r="Q1088" t="s">
        <v>170</v>
      </c>
      <c r="R1088" t="s">
        <v>168</v>
      </c>
      <c r="S1088">
        <v>1.43333</v>
      </c>
      <c r="T1088">
        <v>0</v>
      </c>
    </row>
    <row r="1089" spans="1:20">
      <c r="A1089" s="245">
        <v>42773.910534641203</v>
      </c>
      <c r="B1089" t="s">
        <v>241</v>
      </c>
      <c r="C1089">
        <v>2</v>
      </c>
      <c r="D1089" t="s">
        <v>22</v>
      </c>
      <c r="E1089" t="s">
        <v>22</v>
      </c>
      <c r="F1089" t="s">
        <v>167</v>
      </c>
      <c r="G1089" t="s">
        <v>168</v>
      </c>
      <c r="H1089" t="s">
        <v>184</v>
      </c>
      <c r="I1089" t="s">
        <v>184</v>
      </c>
      <c r="J1089" t="s">
        <v>168</v>
      </c>
      <c r="K1089" t="s">
        <v>168</v>
      </c>
      <c r="L1089" t="s">
        <v>168</v>
      </c>
      <c r="M1089" t="s">
        <v>168</v>
      </c>
      <c r="N1089" t="s">
        <v>168</v>
      </c>
      <c r="O1089" t="s">
        <v>168</v>
      </c>
      <c r="P1089" t="s">
        <v>170</v>
      </c>
      <c r="Q1089" t="s">
        <v>168</v>
      </c>
      <c r="R1089" t="s">
        <v>168</v>
      </c>
      <c r="S1089">
        <v>1076.8520960000601</v>
      </c>
      <c r="T1089">
        <v>0</v>
      </c>
    </row>
    <row r="1090" spans="1:20">
      <c r="A1090" s="245">
        <v>42773.910534641203</v>
      </c>
      <c r="B1090" t="s">
        <v>241</v>
      </c>
      <c r="C1090">
        <v>2</v>
      </c>
      <c r="D1090" t="s">
        <v>22</v>
      </c>
      <c r="E1090" t="s">
        <v>22</v>
      </c>
      <c r="F1090" t="s">
        <v>167</v>
      </c>
      <c r="G1090" t="s">
        <v>168</v>
      </c>
      <c r="H1090" t="s">
        <v>184</v>
      </c>
      <c r="I1090" t="s">
        <v>184</v>
      </c>
      <c r="J1090" t="s">
        <v>168</v>
      </c>
      <c r="K1090" t="s">
        <v>168</v>
      </c>
      <c r="L1090" t="s">
        <v>168</v>
      </c>
      <c r="M1090" t="s">
        <v>168</v>
      </c>
      <c r="N1090" t="s">
        <v>168</v>
      </c>
      <c r="O1090" t="s">
        <v>170</v>
      </c>
      <c r="P1090" t="s">
        <v>168</v>
      </c>
      <c r="Q1090" t="s">
        <v>168</v>
      </c>
      <c r="R1090" t="s">
        <v>168</v>
      </c>
      <c r="S1090">
        <v>0.33333299999999999</v>
      </c>
      <c r="T1090">
        <v>0</v>
      </c>
    </row>
    <row r="1091" spans="1:20">
      <c r="A1091" s="245">
        <v>42773.910534641203</v>
      </c>
      <c r="B1091" t="s">
        <v>241</v>
      </c>
      <c r="C1091">
        <v>2</v>
      </c>
      <c r="D1091" t="s">
        <v>22</v>
      </c>
      <c r="E1091" t="s">
        <v>22</v>
      </c>
      <c r="F1091" t="s">
        <v>167</v>
      </c>
      <c r="G1091" t="s">
        <v>168</v>
      </c>
      <c r="H1091" t="s">
        <v>184</v>
      </c>
      <c r="I1091" t="s">
        <v>184</v>
      </c>
      <c r="J1091" t="s">
        <v>168</v>
      </c>
      <c r="K1091" t="s">
        <v>168</v>
      </c>
      <c r="L1091" t="s">
        <v>168</v>
      </c>
      <c r="M1091" t="s">
        <v>168</v>
      </c>
      <c r="N1091" t="s">
        <v>170</v>
      </c>
      <c r="O1091" t="s">
        <v>168</v>
      </c>
      <c r="P1091" t="s">
        <v>168</v>
      </c>
      <c r="Q1091" t="s">
        <v>168</v>
      </c>
      <c r="R1091" t="s">
        <v>168</v>
      </c>
      <c r="S1091">
        <v>2.3999830000000002</v>
      </c>
      <c r="T1091">
        <v>0</v>
      </c>
    </row>
    <row r="1092" spans="1:20">
      <c r="A1092" s="245">
        <v>42773.910534641203</v>
      </c>
      <c r="B1092" t="s">
        <v>241</v>
      </c>
      <c r="C1092">
        <v>2</v>
      </c>
      <c r="D1092" t="s">
        <v>22</v>
      </c>
      <c r="E1092" t="s">
        <v>22</v>
      </c>
      <c r="F1092" t="s">
        <v>167</v>
      </c>
      <c r="G1092" t="s">
        <v>168</v>
      </c>
      <c r="H1092" t="s">
        <v>184</v>
      </c>
      <c r="I1092" t="s">
        <v>184</v>
      </c>
      <c r="J1092" t="s">
        <v>168</v>
      </c>
      <c r="K1092" t="s">
        <v>168</v>
      </c>
      <c r="L1092" t="s">
        <v>168</v>
      </c>
      <c r="M1092" t="s">
        <v>168</v>
      </c>
      <c r="N1092" t="s">
        <v>170</v>
      </c>
      <c r="O1092" t="s">
        <v>170</v>
      </c>
      <c r="P1092" t="s">
        <v>168</v>
      </c>
      <c r="Q1092" t="s">
        <v>168</v>
      </c>
      <c r="R1092" t="s">
        <v>168</v>
      </c>
      <c r="S1092">
        <v>411.98607699999502</v>
      </c>
      <c r="T1092">
        <v>0</v>
      </c>
    </row>
    <row r="1093" spans="1:20">
      <c r="A1093" s="245">
        <v>42773.910534641203</v>
      </c>
      <c r="B1093" t="s">
        <v>241</v>
      </c>
      <c r="C1093">
        <v>2</v>
      </c>
      <c r="D1093" t="s">
        <v>22</v>
      </c>
      <c r="E1093" t="s">
        <v>22</v>
      </c>
      <c r="F1093" t="s">
        <v>167</v>
      </c>
      <c r="G1093" t="s">
        <v>168</v>
      </c>
      <c r="H1093" t="s">
        <v>184</v>
      </c>
      <c r="I1093" t="s">
        <v>184</v>
      </c>
      <c r="J1093" t="s">
        <v>168</v>
      </c>
      <c r="K1093" t="s">
        <v>168</v>
      </c>
      <c r="L1093" t="s">
        <v>170</v>
      </c>
      <c r="M1093" t="s">
        <v>168</v>
      </c>
      <c r="N1093" t="s">
        <v>168</v>
      </c>
      <c r="O1093" t="s">
        <v>168</v>
      </c>
      <c r="P1093" t="s">
        <v>168</v>
      </c>
      <c r="Q1093" t="s">
        <v>168</v>
      </c>
      <c r="R1093" t="s">
        <v>168</v>
      </c>
      <c r="S1093">
        <v>6.6666600000000003</v>
      </c>
      <c r="T1093">
        <v>0</v>
      </c>
    </row>
    <row r="1094" spans="1:20">
      <c r="A1094" s="245">
        <v>42773.910534641203</v>
      </c>
      <c r="B1094" t="s">
        <v>241</v>
      </c>
      <c r="C1094">
        <v>2</v>
      </c>
      <c r="D1094" t="s">
        <v>22</v>
      </c>
      <c r="E1094" t="s">
        <v>22</v>
      </c>
      <c r="F1094" t="s">
        <v>167</v>
      </c>
      <c r="G1094" t="s">
        <v>168</v>
      </c>
      <c r="H1094" t="s">
        <v>184</v>
      </c>
      <c r="I1094" t="s">
        <v>184</v>
      </c>
      <c r="J1094" t="s">
        <v>168</v>
      </c>
      <c r="K1094" t="s">
        <v>168</v>
      </c>
      <c r="L1094" t="s">
        <v>170</v>
      </c>
      <c r="M1094" t="s">
        <v>168</v>
      </c>
      <c r="N1094" t="s">
        <v>168</v>
      </c>
      <c r="O1094" t="s">
        <v>168</v>
      </c>
      <c r="P1094" t="s">
        <v>170</v>
      </c>
      <c r="Q1094" t="s">
        <v>168</v>
      </c>
      <c r="R1094" t="s">
        <v>168</v>
      </c>
      <c r="S1094">
        <v>307.44636000000099</v>
      </c>
      <c r="T1094">
        <v>0</v>
      </c>
    </row>
    <row r="1095" spans="1:20">
      <c r="A1095" s="245">
        <v>42773.910534641203</v>
      </c>
      <c r="B1095" t="s">
        <v>241</v>
      </c>
      <c r="C1095">
        <v>2</v>
      </c>
      <c r="D1095" t="s">
        <v>22</v>
      </c>
      <c r="E1095" t="s">
        <v>22</v>
      </c>
      <c r="F1095" t="s">
        <v>167</v>
      </c>
      <c r="G1095" t="s">
        <v>168</v>
      </c>
      <c r="H1095" t="s">
        <v>184</v>
      </c>
      <c r="I1095" t="s">
        <v>184</v>
      </c>
      <c r="J1095" t="s">
        <v>168</v>
      </c>
      <c r="K1095" t="s">
        <v>168</v>
      </c>
      <c r="L1095" t="s">
        <v>170</v>
      </c>
      <c r="M1095" t="s">
        <v>168</v>
      </c>
      <c r="N1095" t="s">
        <v>168</v>
      </c>
      <c r="O1095" t="s">
        <v>170</v>
      </c>
      <c r="P1095" t="s">
        <v>168</v>
      </c>
      <c r="Q1095" t="s">
        <v>168</v>
      </c>
      <c r="R1095" t="s">
        <v>168</v>
      </c>
      <c r="S1095">
        <v>0.33333299999999999</v>
      </c>
      <c r="T1095">
        <v>0</v>
      </c>
    </row>
    <row r="1096" spans="1:20">
      <c r="A1096" s="245">
        <v>42773.910534641203</v>
      </c>
      <c r="B1096" t="s">
        <v>241</v>
      </c>
      <c r="C1096">
        <v>2</v>
      </c>
      <c r="D1096" t="s">
        <v>22</v>
      </c>
      <c r="E1096" t="s">
        <v>22</v>
      </c>
      <c r="F1096" t="s">
        <v>167</v>
      </c>
      <c r="G1096" t="s">
        <v>168</v>
      </c>
      <c r="H1096" t="s">
        <v>184</v>
      </c>
      <c r="I1096" t="s">
        <v>184</v>
      </c>
      <c r="J1096" t="s">
        <v>168</v>
      </c>
      <c r="K1096" t="s">
        <v>168</v>
      </c>
      <c r="L1096" t="s">
        <v>170</v>
      </c>
      <c r="M1096" t="s">
        <v>168</v>
      </c>
      <c r="N1096" t="s">
        <v>170</v>
      </c>
      <c r="O1096" t="s">
        <v>168</v>
      </c>
      <c r="P1096" t="s">
        <v>168</v>
      </c>
      <c r="Q1096" t="s">
        <v>168</v>
      </c>
      <c r="R1096" t="s">
        <v>168</v>
      </c>
      <c r="S1096">
        <v>16.133317000000002</v>
      </c>
      <c r="T1096">
        <v>0</v>
      </c>
    </row>
    <row r="1097" spans="1:20">
      <c r="A1097" s="245">
        <v>42773.910534641203</v>
      </c>
      <c r="B1097" t="s">
        <v>241</v>
      </c>
      <c r="C1097">
        <v>2</v>
      </c>
      <c r="D1097" t="s">
        <v>22</v>
      </c>
      <c r="E1097" t="s">
        <v>22</v>
      </c>
      <c r="F1097" t="s">
        <v>167</v>
      </c>
      <c r="G1097" t="s">
        <v>168</v>
      </c>
      <c r="H1097" t="s">
        <v>184</v>
      </c>
      <c r="I1097" t="s">
        <v>184</v>
      </c>
      <c r="J1097" t="s">
        <v>168</v>
      </c>
      <c r="K1097" t="s">
        <v>168</v>
      </c>
      <c r="L1097" t="s">
        <v>170</v>
      </c>
      <c r="M1097" t="s">
        <v>168</v>
      </c>
      <c r="N1097" t="s">
        <v>170</v>
      </c>
      <c r="O1097" t="s">
        <v>170</v>
      </c>
      <c r="P1097" t="s">
        <v>168</v>
      </c>
      <c r="Q1097" t="s">
        <v>168</v>
      </c>
      <c r="R1097" t="s">
        <v>168</v>
      </c>
      <c r="S1097">
        <v>117.31988</v>
      </c>
      <c r="T1097">
        <v>0</v>
      </c>
    </row>
    <row r="1098" spans="1:20">
      <c r="A1098" s="245">
        <v>42773.910534641203</v>
      </c>
      <c r="B1098" t="s">
        <v>241</v>
      </c>
      <c r="C1098">
        <v>2</v>
      </c>
      <c r="D1098" t="s">
        <v>22</v>
      </c>
      <c r="E1098" t="s">
        <v>22</v>
      </c>
      <c r="F1098" t="s">
        <v>171</v>
      </c>
      <c r="G1098" t="s">
        <v>168</v>
      </c>
      <c r="H1098" t="s">
        <v>184</v>
      </c>
      <c r="I1098" t="s">
        <v>184</v>
      </c>
      <c r="J1098" t="s">
        <v>168</v>
      </c>
      <c r="K1098" t="s">
        <v>168</v>
      </c>
      <c r="L1098" t="s">
        <v>168</v>
      </c>
      <c r="M1098" t="s">
        <v>168</v>
      </c>
      <c r="N1098" t="s">
        <v>168</v>
      </c>
      <c r="O1098" t="s">
        <v>168</v>
      </c>
      <c r="P1098" t="s">
        <v>168</v>
      </c>
      <c r="Q1098" t="s">
        <v>168</v>
      </c>
      <c r="R1098" t="s">
        <v>168</v>
      </c>
      <c r="S1098">
        <v>2193.03759000017</v>
      </c>
      <c r="T1098">
        <v>0</v>
      </c>
    </row>
    <row r="1099" spans="1:20">
      <c r="A1099" s="245">
        <v>42773.910534641203</v>
      </c>
      <c r="B1099" t="s">
        <v>241</v>
      </c>
      <c r="C1099">
        <v>2</v>
      </c>
      <c r="D1099" t="s">
        <v>22</v>
      </c>
      <c r="E1099" t="s">
        <v>22</v>
      </c>
      <c r="F1099" t="s">
        <v>171</v>
      </c>
      <c r="G1099" t="s">
        <v>168</v>
      </c>
      <c r="H1099" t="s">
        <v>184</v>
      </c>
      <c r="I1099" t="s">
        <v>184</v>
      </c>
      <c r="J1099" t="s">
        <v>168</v>
      </c>
      <c r="K1099" t="s">
        <v>168</v>
      </c>
      <c r="L1099" t="s">
        <v>168</v>
      </c>
      <c r="M1099" t="s">
        <v>168</v>
      </c>
      <c r="N1099" t="s">
        <v>168</v>
      </c>
      <c r="O1099" t="s">
        <v>168</v>
      </c>
      <c r="P1099" t="s">
        <v>168</v>
      </c>
      <c r="Q1099" t="s">
        <v>168</v>
      </c>
      <c r="R1099" t="s">
        <v>170</v>
      </c>
      <c r="S1099">
        <v>93.066563000000002</v>
      </c>
      <c r="T1099">
        <v>0</v>
      </c>
    </row>
    <row r="1100" spans="1:20">
      <c r="A1100" s="245">
        <v>42773.910534641203</v>
      </c>
      <c r="B1100" t="s">
        <v>241</v>
      </c>
      <c r="C1100">
        <v>2</v>
      </c>
      <c r="D1100" t="s">
        <v>22</v>
      </c>
      <c r="E1100" t="s">
        <v>22</v>
      </c>
      <c r="F1100" t="s">
        <v>171</v>
      </c>
      <c r="G1100" t="s">
        <v>168</v>
      </c>
      <c r="H1100" t="s">
        <v>184</v>
      </c>
      <c r="I1100" t="s">
        <v>184</v>
      </c>
      <c r="J1100" t="s">
        <v>168</v>
      </c>
      <c r="K1100" t="s">
        <v>168</v>
      </c>
      <c r="L1100" t="s">
        <v>168</v>
      </c>
      <c r="M1100" t="s">
        <v>168</v>
      </c>
      <c r="N1100" t="s">
        <v>168</v>
      </c>
      <c r="O1100" t="s">
        <v>168</v>
      </c>
      <c r="P1100" t="s">
        <v>168</v>
      </c>
      <c r="Q1100" t="s">
        <v>170</v>
      </c>
      <c r="R1100" t="s">
        <v>168</v>
      </c>
      <c r="S1100">
        <v>25.259972000000001</v>
      </c>
      <c r="T1100">
        <v>0</v>
      </c>
    </row>
    <row r="1101" spans="1:20">
      <c r="A1101" s="245">
        <v>42773.910534641203</v>
      </c>
      <c r="B1101" t="s">
        <v>241</v>
      </c>
      <c r="C1101">
        <v>2</v>
      </c>
      <c r="D1101" t="s">
        <v>22</v>
      </c>
      <c r="E1101" t="s">
        <v>22</v>
      </c>
      <c r="F1101" t="s">
        <v>171</v>
      </c>
      <c r="G1101" t="s">
        <v>168</v>
      </c>
      <c r="H1101" t="s">
        <v>184</v>
      </c>
      <c r="I1101" t="s">
        <v>184</v>
      </c>
      <c r="J1101" t="s">
        <v>168</v>
      </c>
      <c r="K1101" t="s">
        <v>168</v>
      </c>
      <c r="L1101" t="s">
        <v>168</v>
      </c>
      <c r="M1101" t="s">
        <v>168</v>
      </c>
      <c r="N1101" t="s">
        <v>170</v>
      </c>
      <c r="O1101" t="s">
        <v>168</v>
      </c>
      <c r="P1101" t="s">
        <v>168</v>
      </c>
      <c r="Q1101" t="s">
        <v>168</v>
      </c>
      <c r="R1101" t="s">
        <v>168</v>
      </c>
      <c r="S1101">
        <v>6.3999930000000003</v>
      </c>
      <c r="T1101">
        <v>0</v>
      </c>
    </row>
    <row r="1102" spans="1:20">
      <c r="A1102" s="245">
        <v>42773.910534641203</v>
      </c>
      <c r="B1102" t="s">
        <v>241</v>
      </c>
      <c r="C1102">
        <v>2</v>
      </c>
      <c r="D1102" t="s">
        <v>22</v>
      </c>
      <c r="E1102" t="s">
        <v>22</v>
      </c>
      <c r="F1102" t="s">
        <v>171</v>
      </c>
      <c r="G1102" t="s">
        <v>168</v>
      </c>
      <c r="H1102" t="s">
        <v>184</v>
      </c>
      <c r="I1102" t="s">
        <v>184</v>
      </c>
      <c r="J1102" t="s">
        <v>168</v>
      </c>
      <c r="K1102" t="s">
        <v>168</v>
      </c>
      <c r="L1102" t="s">
        <v>168</v>
      </c>
      <c r="M1102" t="s">
        <v>170</v>
      </c>
      <c r="N1102" t="s">
        <v>168</v>
      </c>
      <c r="O1102" t="s">
        <v>168</v>
      </c>
      <c r="P1102" t="s">
        <v>168</v>
      </c>
      <c r="Q1102" t="s">
        <v>168</v>
      </c>
      <c r="R1102" t="s">
        <v>168</v>
      </c>
      <c r="S1102">
        <v>25.566637</v>
      </c>
      <c r="T1102">
        <v>0</v>
      </c>
    </row>
    <row r="1103" spans="1:20">
      <c r="A1103" s="245">
        <v>42773.910534641203</v>
      </c>
      <c r="B1103" t="s">
        <v>241</v>
      </c>
      <c r="C1103">
        <v>2</v>
      </c>
      <c r="D1103" t="s">
        <v>22</v>
      </c>
      <c r="E1103" t="s">
        <v>22</v>
      </c>
      <c r="F1103" t="s">
        <v>171</v>
      </c>
      <c r="G1103" t="s">
        <v>168</v>
      </c>
      <c r="H1103" t="s">
        <v>184</v>
      </c>
      <c r="I1103" t="s">
        <v>184</v>
      </c>
      <c r="J1103" t="s">
        <v>168</v>
      </c>
      <c r="K1103" t="s">
        <v>168</v>
      </c>
      <c r="L1103" t="s">
        <v>168</v>
      </c>
      <c r="M1103" t="s">
        <v>170</v>
      </c>
      <c r="N1103" t="s">
        <v>168</v>
      </c>
      <c r="O1103" t="s">
        <v>168</v>
      </c>
      <c r="P1103" t="s">
        <v>168</v>
      </c>
      <c r="Q1103" t="s">
        <v>168</v>
      </c>
      <c r="R1103" t="s">
        <v>170</v>
      </c>
      <c r="S1103">
        <v>3.3999959999999998</v>
      </c>
      <c r="T1103">
        <v>0</v>
      </c>
    </row>
    <row r="1104" spans="1:20">
      <c r="A1104" s="245">
        <v>42773.910534641203</v>
      </c>
      <c r="B1104" t="s">
        <v>241</v>
      </c>
      <c r="C1104">
        <v>2</v>
      </c>
      <c r="D1104" t="s">
        <v>22</v>
      </c>
      <c r="E1104" t="s">
        <v>22</v>
      </c>
      <c r="F1104" t="s">
        <v>171</v>
      </c>
      <c r="G1104" t="s">
        <v>168</v>
      </c>
      <c r="H1104" t="s">
        <v>184</v>
      </c>
      <c r="I1104" t="s">
        <v>184</v>
      </c>
      <c r="J1104" t="s">
        <v>168</v>
      </c>
      <c r="K1104" t="s">
        <v>168</v>
      </c>
      <c r="L1104" t="s">
        <v>168</v>
      </c>
      <c r="M1104" t="s">
        <v>170</v>
      </c>
      <c r="N1104" t="s">
        <v>168</v>
      </c>
      <c r="O1104" t="s">
        <v>168</v>
      </c>
      <c r="P1104" t="s">
        <v>168</v>
      </c>
      <c r="Q1104" t="s">
        <v>170</v>
      </c>
      <c r="R1104" t="s">
        <v>168</v>
      </c>
      <c r="S1104">
        <v>4.3466620000000002</v>
      </c>
      <c r="T1104">
        <v>0</v>
      </c>
    </row>
    <row r="1105" spans="1:20">
      <c r="A1105" s="245">
        <v>42773.910534641203</v>
      </c>
      <c r="B1105" t="s">
        <v>241</v>
      </c>
      <c r="C1105">
        <v>2</v>
      </c>
      <c r="D1105" t="s">
        <v>22</v>
      </c>
      <c r="E1105" t="s">
        <v>22</v>
      </c>
      <c r="F1105" t="s">
        <v>171</v>
      </c>
      <c r="G1105" t="s">
        <v>168</v>
      </c>
      <c r="H1105" t="s">
        <v>184</v>
      </c>
      <c r="I1105" t="s">
        <v>184</v>
      </c>
      <c r="J1105" t="s">
        <v>168</v>
      </c>
      <c r="K1105" t="s">
        <v>168</v>
      </c>
      <c r="L1105" t="s">
        <v>168</v>
      </c>
      <c r="M1105" t="s">
        <v>170</v>
      </c>
      <c r="N1105" t="s">
        <v>170</v>
      </c>
      <c r="O1105" t="s">
        <v>168</v>
      </c>
      <c r="P1105" t="s">
        <v>168</v>
      </c>
      <c r="Q1105" t="s">
        <v>168</v>
      </c>
      <c r="R1105" t="s">
        <v>168</v>
      </c>
      <c r="S1105">
        <v>4.2199949999999999</v>
      </c>
      <c r="T1105">
        <v>0</v>
      </c>
    </row>
    <row r="1106" spans="1:20">
      <c r="A1106" s="245">
        <v>42773.910534641203</v>
      </c>
      <c r="B1106" t="s">
        <v>241</v>
      </c>
      <c r="C1106">
        <v>2</v>
      </c>
      <c r="D1106" t="s">
        <v>22</v>
      </c>
      <c r="E1106" t="s">
        <v>22</v>
      </c>
      <c r="F1106" t="s">
        <v>171</v>
      </c>
      <c r="G1106" t="s">
        <v>168</v>
      </c>
      <c r="H1106" t="s">
        <v>184</v>
      </c>
      <c r="I1106" t="s">
        <v>184</v>
      </c>
      <c r="J1106" t="s">
        <v>168</v>
      </c>
      <c r="K1106" t="s">
        <v>168</v>
      </c>
      <c r="L1106" t="s">
        <v>170</v>
      </c>
      <c r="M1106" t="s">
        <v>168</v>
      </c>
      <c r="N1106" t="s">
        <v>168</v>
      </c>
      <c r="O1106" t="s">
        <v>168</v>
      </c>
      <c r="P1106" t="s">
        <v>168</v>
      </c>
      <c r="Q1106" t="s">
        <v>168</v>
      </c>
      <c r="R1106" t="s">
        <v>168</v>
      </c>
      <c r="S1106">
        <v>857.20581300002902</v>
      </c>
      <c r="T1106">
        <v>0</v>
      </c>
    </row>
    <row r="1107" spans="1:20">
      <c r="A1107" s="245">
        <v>42773.910534641203</v>
      </c>
      <c r="B1107" t="s">
        <v>241</v>
      </c>
      <c r="C1107">
        <v>2</v>
      </c>
      <c r="D1107" t="s">
        <v>22</v>
      </c>
      <c r="E1107" t="s">
        <v>22</v>
      </c>
      <c r="F1107" t="s">
        <v>171</v>
      </c>
      <c r="G1107" t="s">
        <v>168</v>
      </c>
      <c r="H1107" t="s">
        <v>184</v>
      </c>
      <c r="I1107" t="s">
        <v>184</v>
      </c>
      <c r="J1107" t="s">
        <v>168</v>
      </c>
      <c r="K1107" t="s">
        <v>168</v>
      </c>
      <c r="L1107" t="s">
        <v>170</v>
      </c>
      <c r="M1107" t="s">
        <v>168</v>
      </c>
      <c r="N1107" t="s">
        <v>168</v>
      </c>
      <c r="O1107" t="s">
        <v>168</v>
      </c>
      <c r="P1107" t="s">
        <v>168</v>
      </c>
      <c r="Q1107" t="s">
        <v>168</v>
      </c>
      <c r="R1107" t="s">
        <v>170</v>
      </c>
      <c r="S1107">
        <v>65.4932730000003</v>
      </c>
      <c r="T1107">
        <v>0</v>
      </c>
    </row>
    <row r="1108" spans="1:20">
      <c r="A1108" s="245">
        <v>42773.910534641203</v>
      </c>
      <c r="B1108" t="s">
        <v>241</v>
      </c>
      <c r="C1108">
        <v>2</v>
      </c>
      <c r="D1108" t="s">
        <v>22</v>
      </c>
      <c r="E1108" t="s">
        <v>22</v>
      </c>
      <c r="F1108" t="s">
        <v>171</v>
      </c>
      <c r="G1108" t="s">
        <v>168</v>
      </c>
      <c r="H1108" t="s">
        <v>184</v>
      </c>
      <c r="I1108" t="s">
        <v>184</v>
      </c>
      <c r="J1108" t="s">
        <v>168</v>
      </c>
      <c r="K1108" t="s">
        <v>168</v>
      </c>
      <c r="L1108" t="s">
        <v>170</v>
      </c>
      <c r="M1108" t="s">
        <v>168</v>
      </c>
      <c r="N1108" t="s">
        <v>168</v>
      </c>
      <c r="O1108" t="s">
        <v>168</v>
      </c>
      <c r="P1108" t="s">
        <v>168</v>
      </c>
      <c r="Q1108" t="s">
        <v>170</v>
      </c>
      <c r="R1108" t="s">
        <v>168</v>
      </c>
      <c r="S1108">
        <v>20.326649</v>
      </c>
      <c r="T1108">
        <v>0</v>
      </c>
    </row>
    <row r="1109" spans="1:20">
      <c r="A1109" s="245">
        <v>42773.910534641203</v>
      </c>
      <c r="B1109" t="s">
        <v>241</v>
      </c>
      <c r="C1109">
        <v>2</v>
      </c>
      <c r="D1109" t="s">
        <v>22</v>
      </c>
      <c r="E1109" t="s">
        <v>22</v>
      </c>
      <c r="F1109" t="s">
        <v>171</v>
      </c>
      <c r="G1109" t="s">
        <v>168</v>
      </c>
      <c r="H1109" t="s">
        <v>184</v>
      </c>
      <c r="I1109" t="s">
        <v>184</v>
      </c>
      <c r="J1109" t="s">
        <v>168</v>
      </c>
      <c r="K1109" t="s">
        <v>168</v>
      </c>
      <c r="L1109" t="s">
        <v>170</v>
      </c>
      <c r="M1109" t="s">
        <v>168</v>
      </c>
      <c r="N1109" t="s">
        <v>170</v>
      </c>
      <c r="O1109" t="s">
        <v>168</v>
      </c>
      <c r="P1109" t="s">
        <v>168</v>
      </c>
      <c r="Q1109" t="s">
        <v>168</v>
      </c>
      <c r="R1109" t="s">
        <v>168</v>
      </c>
      <c r="S1109">
        <v>2.999997</v>
      </c>
      <c r="T1109">
        <v>0</v>
      </c>
    </row>
    <row r="1110" spans="1:20">
      <c r="A1110" s="245">
        <v>42773.910534641203</v>
      </c>
      <c r="B1110" t="s">
        <v>241</v>
      </c>
      <c r="C1110">
        <v>2</v>
      </c>
      <c r="D1110" t="s">
        <v>22</v>
      </c>
      <c r="E1110" t="s">
        <v>22</v>
      </c>
      <c r="F1110" t="s">
        <v>171</v>
      </c>
      <c r="G1110" t="s">
        <v>168</v>
      </c>
      <c r="H1110" t="s">
        <v>184</v>
      </c>
      <c r="I1110" t="s">
        <v>184</v>
      </c>
      <c r="J1110" t="s">
        <v>170</v>
      </c>
      <c r="K1110" t="s">
        <v>168</v>
      </c>
      <c r="L1110" t="s">
        <v>168</v>
      </c>
      <c r="M1110" t="s">
        <v>168</v>
      </c>
      <c r="N1110" t="s">
        <v>168</v>
      </c>
      <c r="O1110" t="s">
        <v>168</v>
      </c>
      <c r="P1110" t="s">
        <v>168</v>
      </c>
      <c r="Q1110" t="s">
        <v>168</v>
      </c>
      <c r="R1110" t="s">
        <v>168</v>
      </c>
      <c r="S1110">
        <v>1779.9059669999899</v>
      </c>
      <c r="T1110">
        <v>0</v>
      </c>
    </row>
    <row r="1111" spans="1:20">
      <c r="A1111" s="245">
        <v>42773.910534641203</v>
      </c>
      <c r="B1111" t="s">
        <v>241</v>
      </c>
      <c r="C1111">
        <v>2</v>
      </c>
      <c r="D1111" t="s">
        <v>22</v>
      </c>
      <c r="E1111" t="s">
        <v>22</v>
      </c>
      <c r="F1111" t="s">
        <v>171</v>
      </c>
      <c r="G1111" t="s">
        <v>168</v>
      </c>
      <c r="H1111" t="s">
        <v>184</v>
      </c>
      <c r="I1111" t="s">
        <v>184</v>
      </c>
      <c r="J1111" t="s">
        <v>170</v>
      </c>
      <c r="K1111" t="s">
        <v>168</v>
      </c>
      <c r="L1111" t="s">
        <v>168</v>
      </c>
      <c r="M1111" t="s">
        <v>168</v>
      </c>
      <c r="N1111" t="s">
        <v>168</v>
      </c>
      <c r="O1111" t="s">
        <v>168</v>
      </c>
      <c r="P1111" t="s">
        <v>168</v>
      </c>
      <c r="Q1111" t="s">
        <v>168</v>
      </c>
      <c r="R1111" t="s">
        <v>170</v>
      </c>
      <c r="S1111">
        <v>17.166654999999999</v>
      </c>
      <c r="T1111">
        <v>0</v>
      </c>
    </row>
    <row r="1112" spans="1:20">
      <c r="A1112" s="245">
        <v>42773.910534641203</v>
      </c>
      <c r="B1112" t="s">
        <v>241</v>
      </c>
      <c r="C1112">
        <v>2</v>
      </c>
      <c r="D1112" t="s">
        <v>22</v>
      </c>
      <c r="E1112" t="s">
        <v>22</v>
      </c>
      <c r="F1112" t="s">
        <v>171</v>
      </c>
      <c r="G1112" t="s">
        <v>168</v>
      </c>
      <c r="H1112" t="s">
        <v>184</v>
      </c>
      <c r="I1112" t="s">
        <v>184</v>
      </c>
      <c r="J1112" t="s">
        <v>170</v>
      </c>
      <c r="K1112" t="s">
        <v>168</v>
      </c>
      <c r="L1112" t="s">
        <v>168</v>
      </c>
      <c r="M1112" t="s">
        <v>168</v>
      </c>
      <c r="N1112" t="s">
        <v>168</v>
      </c>
      <c r="O1112" t="s">
        <v>168</v>
      </c>
      <c r="P1112" t="s">
        <v>168</v>
      </c>
      <c r="Q1112" t="s">
        <v>170</v>
      </c>
      <c r="R1112" t="s">
        <v>168</v>
      </c>
      <c r="S1112">
        <v>104.106629</v>
      </c>
      <c r="T1112">
        <v>0</v>
      </c>
    </row>
    <row r="1113" spans="1:20">
      <c r="A1113" s="245">
        <v>42773.910534641203</v>
      </c>
      <c r="B1113" t="s">
        <v>241</v>
      </c>
      <c r="C1113">
        <v>2</v>
      </c>
      <c r="D1113" t="s">
        <v>22</v>
      </c>
      <c r="E1113" t="s">
        <v>22</v>
      </c>
      <c r="F1113" t="s">
        <v>171</v>
      </c>
      <c r="G1113" t="s">
        <v>168</v>
      </c>
      <c r="H1113" t="s">
        <v>184</v>
      </c>
      <c r="I1113" t="s">
        <v>184</v>
      </c>
      <c r="J1113" t="s">
        <v>170</v>
      </c>
      <c r="K1113" t="s">
        <v>168</v>
      </c>
      <c r="L1113" t="s">
        <v>170</v>
      </c>
      <c r="M1113" t="s">
        <v>168</v>
      </c>
      <c r="N1113" t="s">
        <v>168</v>
      </c>
      <c r="O1113" t="s">
        <v>168</v>
      </c>
      <c r="P1113" t="s">
        <v>168</v>
      </c>
      <c r="Q1113" t="s">
        <v>168</v>
      </c>
      <c r="R1113" t="s">
        <v>168</v>
      </c>
      <c r="S1113">
        <v>6.3333269999999997</v>
      </c>
      <c r="T1113">
        <v>0</v>
      </c>
    </row>
    <row r="1114" spans="1:20">
      <c r="A1114" s="245">
        <v>42773.910534641203</v>
      </c>
      <c r="B1114" t="s">
        <v>241</v>
      </c>
      <c r="C1114">
        <v>2</v>
      </c>
      <c r="D1114" t="s">
        <v>22</v>
      </c>
      <c r="E1114" t="s">
        <v>22</v>
      </c>
      <c r="F1114" t="s">
        <v>171</v>
      </c>
      <c r="G1114" t="s">
        <v>170</v>
      </c>
      <c r="H1114" t="s">
        <v>184</v>
      </c>
      <c r="I1114" t="s">
        <v>184</v>
      </c>
      <c r="J1114" t="s">
        <v>168</v>
      </c>
      <c r="K1114" t="s">
        <v>168</v>
      </c>
      <c r="L1114" t="s">
        <v>170</v>
      </c>
      <c r="M1114" t="s">
        <v>168</v>
      </c>
      <c r="N1114" t="s">
        <v>168</v>
      </c>
      <c r="O1114" t="s">
        <v>168</v>
      </c>
      <c r="P1114" t="s">
        <v>168</v>
      </c>
      <c r="Q1114" t="s">
        <v>168</v>
      </c>
      <c r="R1114" t="s">
        <v>168</v>
      </c>
      <c r="S1114">
        <v>1.6666650000000001</v>
      </c>
      <c r="T1114">
        <v>0</v>
      </c>
    </row>
    <row r="1115" spans="1:20">
      <c r="A1115" s="245">
        <v>42773.910534641203</v>
      </c>
      <c r="B1115" t="s">
        <v>241</v>
      </c>
      <c r="C1115">
        <v>2</v>
      </c>
      <c r="D1115" t="s">
        <v>22</v>
      </c>
      <c r="E1115" t="s">
        <v>22</v>
      </c>
      <c r="F1115" t="s">
        <v>169</v>
      </c>
      <c r="G1115" t="s">
        <v>168</v>
      </c>
      <c r="H1115" t="s">
        <v>184</v>
      </c>
      <c r="I1115" t="s">
        <v>184</v>
      </c>
      <c r="J1115" t="s">
        <v>168</v>
      </c>
      <c r="K1115" t="s">
        <v>168</v>
      </c>
      <c r="L1115" t="s">
        <v>168</v>
      </c>
      <c r="M1115" t="s">
        <v>168</v>
      </c>
      <c r="N1115" t="s">
        <v>168</v>
      </c>
      <c r="O1115" t="s">
        <v>168</v>
      </c>
      <c r="P1115" t="s">
        <v>168</v>
      </c>
      <c r="Q1115" t="s">
        <v>168</v>
      </c>
      <c r="R1115" t="s">
        <v>168</v>
      </c>
      <c r="S1115">
        <v>14.093309</v>
      </c>
      <c r="T1115">
        <v>0</v>
      </c>
    </row>
    <row r="1116" spans="1:20">
      <c r="A1116" s="245">
        <v>42773.910534641203</v>
      </c>
      <c r="B1116" t="s">
        <v>241</v>
      </c>
      <c r="C1116">
        <v>2</v>
      </c>
      <c r="D1116" t="s">
        <v>22</v>
      </c>
      <c r="E1116" t="s">
        <v>22</v>
      </c>
      <c r="F1116" t="s">
        <v>169</v>
      </c>
      <c r="G1116" t="s">
        <v>168</v>
      </c>
      <c r="H1116" t="s">
        <v>184</v>
      </c>
      <c r="I1116" t="s">
        <v>184</v>
      </c>
      <c r="J1116" t="s">
        <v>168</v>
      </c>
      <c r="K1116" t="s">
        <v>168</v>
      </c>
      <c r="L1116" t="s">
        <v>168</v>
      </c>
      <c r="M1116" t="s">
        <v>168</v>
      </c>
      <c r="N1116" t="s">
        <v>168</v>
      </c>
      <c r="O1116" t="s">
        <v>168</v>
      </c>
      <c r="P1116" t="s">
        <v>168</v>
      </c>
      <c r="Q1116" t="s">
        <v>170</v>
      </c>
      <c r="R1116" t="s">
        <v>168</v>
      </c>
      <c r="S1116">
        <v>0</v>
      </c>
      <c r="T1116">
        <v>0</v>
      </c>
    </row>
    <row r="1117" spans="1:20">
      <c r="A1117" s="245">
        <v>42773.910534641203</v>
      </c>
      <c r="B1117" t="s">
        <v>241</v>
      </c>
      <c r="C1117">
        <v>2</v>
      </c>
      <c r="D1117" t="s">
        <v>22</v>
      </c>
      <c r="E1117" t="s">
        <v>22</v>
      </c>
      <c r="F1117" t="s">
        <v>169</v>
      </c>
      <c r="G1117" t="s">
        <v>168</v>
      </c>
      <c r="H1117" t="s">
        <v>184</v>
      </c>
      <c r="I1117" t="s">
        <v>184</v>
      </c>
      <c r="J1117" t="s">
        <v>168</v>
      </c>
      <c r="K1117" t="s">
        <v>168</v>
      </c>
      <c r="L1117" t="s">
        <v>170</v>
      </c>
      <c r="M1117" t="s">
        <v>168</v>
      </c>
      <c r="N1117" t="s">
        <v>168</v>
      </c>
      <c r="O1117" t="s">
        <v>168</v>
      </c>
      <c r="P1117" t="s">
        <v>168</v>
      </c>
      <c r="Q1117" t="s">
        <v>168</v>
      </c>
      <c r="R1117" t="s">
        <v>168</v>
      </c>
      <c r="S1117">
        <v>0.33333299999999999</v>
      </c>
      <c r="T1117">
        <v>0</v>
      </c>
    </row>
    <row r="1118" spans="1:20">
      <c r="A1118" s="245">
        <v>42773.910534641203</v>
      </c>
      <c r="B1118" t="s">
        <v>241</v>
      </c>
      <c r="C1118">
        <v>2</v>
      </c>
      <c r="D1118" t="s">
        <v>21</v>
      </c>
      <c r="E1118" t="s">
        <v>21</v>
      </c>
      <c r="F1118" t="s">
        <v>167</v>
      </c>
      <c r="G1118" t="s">
        <v>168</v>
      </c>
      <c r="H1118" t="s">
        <v>184</v>
      </c>
      <c r="I1118" t="s">
        <v>184</v>
      </c>
      <c r="J1118" t="s">
        <v>168</v>
      </c>
      <c r="K1118" t="s">
        <v>168</v>
      </c>
      <c r="L1118" t="s">
        <v>168</v>
      </c>
      <c r="M1118" t="s">
        <v>168</v>
      </c>
      <c r="N1118" t="s">
        <v>168</v>
      </c>
      <c r="O1118" t="s">
        <v>168</v>
      </c>
      <c r="P1118" t="s">
        <v>168</v>
      </c>
      <c r="Q1118" t="s">
        <v>168</v>
      </c>
      <c r="R1118" t="s">
        <v>168</v>
      </c>
      <c r="S1118">
        <v>290.34629100000001</v>
      </c>
      <c r="T1118">
        <v>0</v>
      </c>
    </row>
    <row r="1119" spans="1:20">
      <c r="A1119" s="245">
        <v>42773.910534641203</v>
      </c>
      <c r="B1119" t="s">
        <v>241</v>
      </c>
      <c r="C1119">
        <v>2</v>
      </c>
      <c r="D1119" t="s">
        <v>21</v>
      </c>
      <c r="E1119" t="s">
        <v>21</v>
      </c>
      <c r="F1119" t="s">
        <v>167</v>
      </c>
      <c r="G1119" t="s">
        <v>168</v>
      </c>
      <c r="H1119" t="s">
        <v>184</v>
      </c>
      <c r="I1119" t="s">
        <v>184</v>
      </c>
      <c r="J1119" t="s">
        <v>168</v>
      </c>
      <c r="K1119" t="s">
        <v>168</v>
      </c>
      <c r="L1119" t="s">
        <v>168</v>
      </c>
      <c r="M1119" t="s">
        <v>168</v>
      </c>
      <c r="N1119" t="s">
        <v>168</v>
      </c>
      <c r="O1119" t="s">
        <v>168</v>
      </c>
      <c r="P1119" t="s">
        <v>168</v>
      </c>
      <c r="Q1119" t="s">
        <v>170</v>
      </c>
      <c r="R1119" t="s">
        <v>168</v>
      </c>
      <c r="S1119">
        <v>0.99999899999999997</v>
      </c>
      <c r="T1119">
        <v>0</v>
      </c>
    </row>
    <row r="1120" spans="1:20">
      <c r="A1120" s="245">
        <v>42773.910534641203</v>
      </c>
      <c r="B1120" t="s">
        <v>241</v>
      </c>
      <c r="C1120">
        <v>2</v>
      </c>
      <c r="D1120" t="s">
        <v>21</v>
      </c>
      <c r="E1120" t="s">
        <v>21</v>
      </c>
      <c r="F1120" t="s">
        <v>167</v>
      </c>
      <c r="G1120" t="s">
        <v>168</v>
      </c>
      <c r="H1120" t="s">
        <v>184</v>
      </c>
      <c r="I1120" t="s">
        <v>184</v>
      </c>
      <c r="J1120" t="s">
        <v>168</v>
      </c>
      <c r="K1120" t="s">
        <v>168</v>
      </c>
      <c r="L1120" t="s">
        <v>168</v>
      </c>
      <c r="M1120" t="s">
        <v>168</v>
      </c>
      <c r="N1120" t="s">
        <v>168</v>
      </c>
      <c r="O1120" t="s">
        <v>168</v>
      </c>
      <c r="P1120" t="s">
        <v>170</v>
      </c>
      <c r="Q1120" t="s">
        <v>168</v>
      </c>
      <c r="R1120" t="s">
        <v>168</v>
      </c>
      <c r="S1120">
        <v>53.199943000000196</v>
      </c>
      <c r="T1120">
        <v>0</v>
      </c>
    </row>
    <row r="1121" spans="1:20">
      <c r="A1121" s="245">
        <v>42773.910534641203</v>
      </c>
      <c r="B1121" t="s">
        <v>241</v>
      </c>
      <c r="C1121">
        <v>2</v>
      </c>
      <c r="D1121" t="s">
        <v>21</v>
      </c>
      <c r="E1121" t="s">
        <v>21</v>
      </c>
      <c r="F1121" t="s">
        <v>167</v>
      </c>
      <c r="G1121" t="s">
        <v>168</v>
      </c>
      <c r="H1121" t="s">
        <v>184</v>
      </c>
      <c r="I1121" t="s">
        <v>184</v>
      </c>
      <c r="J1121" t="s">
        <v>168</v>
      </c>
      <c r="K1121" t="s">
        <v>168</v>
      </c>
      <c r="L1121" t="s">
        <v>168</v>
      </c>
      <c r="M1121" t="s">
        <v>168</v>
      </c>
      <c r="N1121" t="s">
        <v>170</v>
      </c>
      <c r="O1121" t="s">
        <v>168</v>
      </c>
      <c r="P1121" t="s">
        <v>168</v>
      </c>
      <c r="Q1121" t="s">
        <v>168</v>
      </c>
      <c r="R1121" t="s">
        <v>168</v>
      </c>
      <c r="S1121">
        <v>23.533294000000001</v>
      </c>
      <c r="T1121">
        <v>0</v>
      </c>
    </row>
    <row r="1122" spans="1:20">
      <c r="A1122" s="245">
        <v>42773.910534641203</v>
      </c>
      <c r="B1122" t="s">
        <v>241</v>
      </c>
      <c r="C1122">
        <v>2</v>
      </c>
      <c r="D1122" t="s">
        <v>21</v>
      </c>
      <c r="E1122" t="s">
        <v>21</v>
      </c>
      <c r="F1122" t="s">
        <v>167</v>
      </c>
      <c r="G1122" t="s">
        <v>168</v>
      </c>
      <c r="H1122" t="s">
        <v>184</v>
      </c>
      <c r="I1122" t="s">
        <v>184</v>
      </c>
      <c r="J1122" t="s">
        <v>168</v>
      </c>
      <c r="K1122" t="s">
        <v>168</v>
      </c>
      <c r="L1122" t="s">
        <v>170</v>
      </c>
      <c r="M1122" t="s">
        <v>168</v>
      </c>
      <c r="N1122" t="s">
        <v>168</v>
      </c>
      <c r="O1122" t="s">
        <v>168</v>
      </c>
      <c r="P1122" t="s">
        <v>168</v>
      </c>
      <c r="Q1122" t="s">
        <v>168</v>
      </c>
      <c r="R1122" t="s">
        <v>168</v>
      </c>
      <c r="S1122">
        <v>42.399950000000104</v>
      </c>
      <c r="T1122">
        <v>0</v>
      </c>
    </row>
    <row r="1123" spans="1:20">
      <c r="A1123" s="245">
        <v>42773.910534641203</v>
      </c>
      <c r="B1123" t="s">
        <v>241</v>
      </c>
      <c r="C1123">
        <v>2</v>
      </c>
      <c r="D1123" t="s">
        <v>21</v>
      </c>
      <c r="E1123" t="s">
        <v>21</v>
      </c>
      <c r="F1123" t="s">
        <v>167</v>
      </c>
      <c r="G1123" t="s">
        <v>168</v>
      </c>
      <c r="H1123" t="s">
        <v>184</v>
      </c>
      <c r="I1123" t="s">
        <v>184</v>
      </c>
      <c r="J1123" t="s">
        <v>168</v>
      </c>
      <c r="K1123" t="s">
        <v>168</v>
      </c>
      <c r="L1123" t="s">
        <v>170</v>
      </c>
      <c r="M1123" t="s">
        <v>168</v>
      </c>
      <c r="N1123" t="s">
        <v>168</v>
      </c>
      <c r="O1123" t="s">
        <v>168</v>
      </c>
      <c r="P1123" t="s">
        <v>170</v>
      </c>
      <c r="Q1123" t="s">
        <v>168</v>
      </c>
      <c r="R1123" t="s">
        <v>168</v>
      </c>
      <c r="S1123">
        <v>5.5333269999999999</v>
      </c>
      <c r="T1123">
        <v>0</v>
      </c>
    </row>
    <row r="1124" spans="1:20">
      <c r="A1124" s="245">
        <v>42773.910534641203</v>
      </c>
      <c r="B1124" t="s">
        <v>241</v>
      </c>
      <c r="C1124">
        <v>2</v>
      </c>
      <c r="D1124" t="s">
        <v>21</v>
      </c>
      <c r="E1124" t="s">
        <v>21</v>
      </c>
      <c r="F1124" t="s">
        <v>171</v>
      </c>
      <c r="G1124" t="s">
        <v>168</v>
      </c>
      <c r="H1124" t="s">
        <v>184</v>
      </c>
      <c r="I1124" t="s">
        <v>184</v>
      </c>
      <c r="J1124" t="s">
        <v>168</v>
      </c>
      <c r="K1124" t="s">
        <v>168</v>
      </c>
      <c r="L1124" t="s">
        <v>168</v>
      </c>
      <c r="M1124" t="s">
        <v>168</v>
      </c>
      <c r="N1124" t="s">
        <v>168</v>
      </c>
      <c r="O1124" t="s">
        <v>168</v>
      </c>
      <c r="P1124" t="s">
        <v>168</v>
      </c>
      <c r="Q1124" t="s">
        <v>168</v>
      </c>
      <c r="R1124" t="s">
        <v>168</v>
      </c>
      <c r="S1124">
        <v>1264.2184660000401</v>
      </c>
      <c r="T1124">
        <v>0</v>
      </c>
    </row>
    <row r="1125" spans="1:20">
      <c r="A1125" s="245">
        <v>42773.910534641203</v>
      </c>
      <c r="B1125" t="s">
        <v>241</v>
      </c>
      <c r="C1125">
        <v>2</v>
      </c>
      <c r="D1125" t="s">
        <v>21</v>
      </c>
      <c r="E1125" t="s">
        <v>21</v>
      </c>
      <c r="F1125" t="s">
        <v>171</v>
      </c>
      <c r="G1125" t="s">
        <v>168</v>
      </c>
      <c r="H1125" t="s">
        <v>184</v>
      </c>
      <c r="I1125" t="s">
        <v>184</v>
      </c>
      <c r="J1125" t="s">
        <v>168</v>
      </c>
      <c r="K1125" t="s">
        <v>168</v>
      </c>
      <c r="L1125" t="s">
        <v>168</v>
      </c>
      <c r="M1125" t="s">
        <v>168</v>
      </c>
      <c r="N1125" t="s">
        <v>168</v>
      </c>
      <c r="O1125" t="s">
        <v>168</v>
      </c>
      <c r="P1125" t="s">
        <v>168</v>
      </c>
      <c r="Q1125" t="s">
        <v>168</v>
      </c>
      <c r="R1125" t="s">
        <v>170</v>
      </c>
      <c r="S1125">
        <v>171.17316</v>
      </c>
      <c r="T1125">
        <v>0</v>
      </c>
    </row>
    <row r="1126" spans="1:20">
      <c r="A1126" s="245">
        <v>42773.910534641203</v>
      </c>
      <c r="B1126" t="s">
        <v>241</v>
      </c>
      <c r="C1126">
        <v>2</v>
      </c>
      <c r="D1126" t="s">
        <v>21</v>
      </c>
      <c r="E1126" t="s">
        <v>21</v>
      </c>
      <c r="F1126" t="s">
        <v>171</v>
      </c>
      <c r="G1126" t="s">
        <v>168</v>
      </c>
      <c r="H1126" t="s">
        <v>184</v>
      </c>
      <c r="I1126" t="s">
        <v>184</v>
      </c>
      <c r="J1126" t="s">
        <v>168</v>
      </c>
      <c r="K1126" t="s">
        <v>168</v>
      </c>
      <c r="L1126" t="s">
        <v>168</v>
      </c>
      <c r="M1126" t="s">
        <v>168</v>
      </c>
      <c r="N1126" t="s">
        <v>168</v>
      </c>
      <c r="O1126" t="s">
        <v>168</v>
      </c>
      <c r="P1126" t="s">
        <v>168</v>
      </c>
      <c r="Q1126" t="s">
        <v>170</v>
      </c>
      <c r="R1126" t="s">
        <v>168</v>
      </c>
      <c r="S1126">
        <v>7.5999920000000003</v>
      </c>
      <c r="T1126">
        <v>0</v>
      </c>
    </row>
    <row r="1127" spans="1:20">
      <c r="A1127" s="245">
        <v>42773.910534641203</v>
      </c>
      <c r="B1127" t="s">
        <v>241</v>
      </c>
      <c r="C1127">
        <v>2</v>
      </c>
      <c r="D1127" t="s">
        <v>21</v>
      </c>
      <c r="E1127" t="s">
        <v>21</v>
      </c>
      <c r="F1127" t="s">
        <v>171</v>
      </c>
      <c r="G1127" t="s">
        <v>168</v>
      </c>
      <c r="H1127" t="s">
        <v>184</v>
      </c>
      <c r="I1127" t="s">
        <v>184</v>
      </c>
      <c r="J1127" t="s">
        <v>168</v>
      </c>
      <c r="K1127" t="s">
        <v>168</v>
      </c>
      <c r="L1127" t="s">
        <v>168</v>
      </c>
      <c r="M1127" t="s">
        <v>168</v>
      </c>
      <c r="N1127" t="s">
        <v>170</v>
      </c>
      <c r="O1127" t="s">
        <v>168</v>
      </c>
      <c r="P1127" t="s">
        <v>168</v>
      </c>
      <c r="Q1127" t="s">
        <v>168</v>
      </c>
      <c r="R1127" t="s">
        <v>168</v>
      </c>
      <c r="S1127">
        <v>39.899957000000001</v>
      </c>
      <c r="T1127">
        <v>0</v>
      </c>
    </row>
    <row r="1128" spans="1:20">
      <c r="A1128" s="245">
        <v>42773.910534641203</v>
      </c>
      <c r="B1128" t="s">
        <v>241</v>
      </c>
      <c r="C1128">
        <v>2</v>
      </c>
      <c r="D1128" t="s">
        <v>21</v>
      </c>
      <c r="E1128" t="s">
        <v>21</v>
      </c>
      <c r="F1128" t="s">
        <v>171</v>
      </c>
      <c r="G1128" t="s">
        <v>168</v>
      </c>
      <c r="H1128" t="s">
        <v>184</v>
      </c>
      <c r="I1128" t="s">
        <v>184</v>
      </c>
      <c r="J1128" t="s">
        <v>168</v>
      </c>
      <c r="K1128" t="s">
        <v>168</v>
      </c>
      <c r="L1128" t="s">
        <v>168</v>
      </c>
      <c r="M1128" t="s">
        <v>170</v>
      </c>
      <c r="N1128" t="s">
        <v>168</v>
      </c>
      <c r="O1128" t="s">
        <v>168</v>
      </c>
      <c r="P1128" t="s">
        <v>168</v>
      </c>
      <c r="Q1128" t="s">
        <v>168</v>
      </c>
      <c r="R1128" t="s">
        <v>168</v>
      </c>
      <c r="S1128">
        <v>50.446611000000097</v>
      </c>
      <c r="T1128">
        <v>0</v>
      </c>
    </row>
    <row r="1129" spans="1:20">
      <c r="A1129" s="245">
        <v>42773.910534641203</v>
      </c>
      <c r="B1129" t="s">
        <v>241</v>
      </c>
      <c r="C1129">
        <v>2</v>
      </c>
      <c r="D1129" t="s">
        <v>21</v>
      </c>
      <c r="E1129" t="s">
        <v>21</v>
      </c>
      <c r="F1129" t="s">
        <v>171</v>
      </c>
      <c r="G1129" t="s">
        <v>168</v>
      </c>
      <c r="H1129" t="s">
        <v>184</v>
      </c>
      <c r="I1129" t="s">
        <v>184</v>
      </c>
      <c r="J1129" t="s">
        <v>168</v>
      </c>
      <c r="K1129" t="s">
        <v>168</v>
      </c>
      <c r="L1129" t="s">
        <v>168</v>
      </c>
      <c r="M1129" t="s">
        <v>170</v>
      </c>
      <c r="N1129" t="s">
        <v>168</v>
      </c>
      <c r="O1129" t="s">
        <v>168</v>
      </c>
      <c r="P1129" t="s">
        <v>168</v>
      </c>
      <c r="Q1129" t="s">
        <v>168</v>
      </c>
      <c r="R1129" t="s">
        <v>170</v>
      </c>
      <c r="S1129">
        <v>2.9333300000000002</v>
      </c>
      <c r="T1129">
        <v>0</v>
      </c>
    </row>
    <row r="1130" spans="1:20">
      <c r="A1130" s="245">
        <v>42773.910534641203</v>
      </c>
      <c r="B1130" t="s">
        <v>241</v>
      </c>
      <c r="C1130">
        <v>2</v>
      </c>
      <c r="D1130" t="s">
        <v>21</v>
      </c>
      <c r="E1130" t="s">
        <v>21</v>
      </c>
      <c r="F1130" t="s">
        <v>171</v>
      </c>
      <c r="G1130" t="s">
        <v>168</v>
      </c>
      <c r="H1130" t="s">
        <v>184</v>
      </c>
      <c r="I1130" t="s">
        <v>184</v>
      </c>
      <c r="J1130" t="s">
        <v>168</v>
      </c>
      <c r="K1130" t="s">
        <v>168</v>
      </c>
      <c r="L1130" t="s">
        <v>168</v>
      </c>
      <c r="M1130" t="s">
        <v>170</v>
      </c>
      <c r="N1130" t="s">
        <v>168</v>
      </c>
      <c r="O1130" t="s">
        <v>168</v>
      </c>
      <c r="P1130" t="s">
        <v>168</v>
      </c>
      <c r="Q1130" t="s">
        <v>170</v>
      </c>
      <c r="R1130" t="s">
        <v>168</v>
      </c>
      <c r="S1130">
        <v>1.4066650000000001</v>
      </c>
      <c r="T1130">
        <v>0</v>
      </c>
    </row>
    <row r="1131" spans="1:20">
      <c r="A1131" s="245">
        <v>42773.910534641203</v>
      </c>
      <c r="B1131" t="s">
        <v>241</v>
      </c>
      <c r="C1131">
        <v>2</v>
      </c>
      <c r="D1131" t="s">
        <v>21</v>
      </c>
      <c r="E1131" t="s">
        <v>21</v>
      </c>
      <c r="F1131" t="s">
        <v>171</v>
      </c>
      <c r="G1131" t="s">
        <v>168</v>
      </c>
      <c r="H1131" t="s">
        <v>184</v>
      </c>
      <c r="I1131" t="s">
        <v>184</v>
      </c>
      <c r="J1131" t="s">
        <v>168</v>
      </c>
      <c r="K1131" t="s">
        <v>168</v>
      </c>
      <c r="L1131" t="s">
        <v>170</v>
      </c>
      <c r="M1131" t="s">
        <v>168</v>
      </c>
      <c r="N1131" t="s">
        <v>168</v>
      </c>
      <c r="O1131" t="s">
        <v>168</v>
      </c>
      <c r="P1131" t="s">
        <v>168</v>
      </c>
      <c r="Q1131" t="s">
        <v>168</v>
      </c>
      <c r="R1131" t="s">
        <v>168</v>
      </c>
      <c r="S1131">
        <v>378.599533999995</v>
      </c>
      <c r="T1131">
        <v>0</v>
      </c>
    </row>
    <row r="1132" spans="1:20">
      <c r="A1132" s="245">
        <v>42773.910534641203</v>
      </c>
      <c r="B1132" t="s">
        <v>241</v>
      </c>
      <c r="C1132">
        <v>2</v>
      </c>
      <c r="D1132" t="s">
        <v>21</v>
      </c>
      <c r="E1132" t="s">
        <v>21</v>
      </c>
      <c r="F1132" t="s">
        <v>171</v>
      </c>
      <c r="G1132" t="s">
        <v>168</v>
      </c>
      <c r="H1132" t="s">
        <v>184</v>
      </c>
      <c r="I1132" t="s">
        <v>184</v>
      </c>
      <c r="J1132" t="s">
        <v>168</v>
      </c>
      <c r="K1132" t="s">
        <v>168</v>
      </c>
      <c r="L1132" t="s">
        <v>170</v>
      </c>
      <c r="M1132" t="s">
        <v>168</v>
      </c>
      <c r="N1132" t="s">
        <v>168</v>
      </c>
      <c r="O1132" t="s">
        <v>168</v>
      </c>
      <c r="P1132" t="s">
        <v>168</v>
      </c>
      <c r="Q1132" t="s">
        <v>168</v>
      </c>
      <c r="R1132" t="s">
        <v>170</v>
      </c>
      <c r="S1132">
        <v>45.933265000000098</v>
      </c>
      <c r="T1132">
        <v>0</v>
      </c>
    </row>
    <row r="1133" spans="1:20">
      <c r="A1133" s="245">
        <v>42773.910534641203</v>
      </c>
      <c r="B1133" t="s">
        <v>241</v>
      </c>
      <c r="C1133">
        <v>2</v>
      </c>
      <c r="D1133" t="s">
        <v>21</v>
      </c>
      <c r="E1133" t="s">
        <v>21</v>
      </c>
      <c r="F1133" t="s">
        <v>171</v>
      </c>
      <c r="G1133" t="s">
        <v>168</v>
      </c>
      <c r="H1133" t="s">
        <v>184</v>
      </c>
      <c r="I1133" t="s">
        <v>184</v>
      </c>
      <c r="J1133" t="s">
        <v>168</v>
      </c>
      <c r="K1133" t="s">
        <v>168</v>
      </c>
      <c r="L1133" t="s">
        <v>170</v>
      </c>
      <c r="M1133" t="s">
        <v>168</v>
      </c>
      <c r="N1133" t="s">
        <v>168</v>
      </c>
      <c r="O1133" t="s">
        <v>168</v>
      </c>
      <c r="P1133" t="s">
        <v>168</v>
      </c>
      <c r="Q1133" t="s">
        <v>170</v>
      </c>
      <c r="R1133" t="s">
        <v>168</v>
      </c>
      <c r="S1133">
        <v>2.5333299999999999</v>
      </c>
      <c r="T1133">
        <v>0</v>
      </c>
    </row>
    <row r="1134" spans="1:20">
      <c r="A1134" s="245">
        <v>42773.910534641203</v>
      </c>
      <c r="B1134" t="s">
        <v>241</v>
      </c>
      <c r="C1134">
        <v>2</v>
      </c>
      <c r="D1134" t="s">
        <v>21</v>
      </c>
      <c r="E1134" t="s">
        <v>21</v>
      </c>
      <c r="F1134" t="s">
        <v>171</v>
      </c>
      <c r="G1134" t="s">
        <v>168</v>
      </c>
      <c r="H1134" t="s">
        <v>184</v>
      </c>
      <c r="I1134" t="s">
        <v>184</v>
      </c>
      <c r="J1134" t="s">
        <v>168</v>
      </c>
      <c r="K1134" t="s">
        <v>168</v>
      </c>
      <c r="L1134" t="s">
        <v>170</v>
      </c>
      <c r="M1134" t="s">
        <v>168</v>
      </c>
      <c r="N1134" t="s">
        <v>170</v>
      </c>
      <c r="O1134" t="s">
        <v>168</v>
      </c>
      <c r="P1134" t="s">
        <v>168</v>
      </c>
      <c r="Q1134" t="s">
        <v>168</v>
      </c>
      <c r="R1134" t="s">
        <v>168</v>
      </c>
      <c r="S1134">
        <v>19.866641999999999</v>
      </c>
      <c r="T1134">
        <v>0</v>
      </c>
    </row>
    <row r="1135" spans="1:20">
      <c r="A1135" s="245">
        <v>42773.910534641203</v>
      </c>
      <c r="B1135" t="s">
        <v>241</v>
      </c>
      <c r="C1135">
        <v>2</v>
      </c>
      <c r="D1135" t="s">
        <v>21</v>
      </c>
      <c r="E1135" t="s">
        <v>21</v>
      </c>
      <c r="F1135" t="s">
        <v>171</v>
      </c>
      <c r="G1135" t="s">
        <v>168</v>
      </c>
      <c r="H1135" t="s">
        <v>184</v>
      </c>
      <c r="I1135" t="s">
        <v>184</v>
      </c>
      <c r="J1135" t="s">
        <v>168</v>
      </c>
      <c r="K1135" t="s">
        <v>168</v>
      </c>
      <c r="L1135" t="s">
        <v>170</v>
      </c>
      <c r="M1135" t="s">
        <v>170</v>
      </c>
      <c r="N1135" t="s">
        <v>168</v>
      </c>
      <c r="O1135" t="s">
        <v>168</v>
      </c>
      <c r="P1135" t="s">
        <v>168</v>
      </c>
      <c r="Q1135" t="s">
        <v>168</v>
      </c>
      <c r="R1135" t="s">
        <v>168</v>
      </c>
      <c r="S1135">
        <v>8.9333220000000004</v>
      </c>
      <c r="T1135">
        <v>0</v>
      </c>
    </row>
    <row r="1136" spans="1:20">
      <c r="A1136" s="245">
        <v>42773.910534641203</v>
      </c>
      <c r="B1136" t="s">
        <v>241</v>
      </c>
      <c r="C1136">
        <v>2</v>
      </c>
      <c r="D1136" t="s">
        <v>21</v>
      </c>
      <c r="E1136" t="s">
        <v>21</v>
      </c>
      <c r="F1136" t="s">
        <v>171</v>
      </c>
      <c r="G1136" t="s">
        <v>168</v>
      </c>
      <c r="H1136" t="s">
        <v>184</v>
      </c>
      <c r="I1136" t="s">
        <v>184</v>
      </c>
      <c r="J1136" t="s">
        <v>168</v>
      </c>
      <c r="K1136" t="s">
        <v>168</v>
      </c>
      <c r="L1136" t="s">
        <v>170</v>
      </c>
      <c r="M1136" t="s">
        <v>170</v>
      </c>
      <c r="N1136" t="s">
        <v>168</v>
      </c>
      <c r="O1136" t="s">
        <v>168</v>
      </c>
      <c r="P1136" t="s">
        <v>168</v>
      </c>
      <c r="Q1136" t="s">
        <v>168</v>
      </c>
      <c r="R1136" t="s">
        <v>170</v>
      </c>
      <c r="S1136">
        <v>2.73333</v>
      </c>
      <c r="T1136">
        <v>0</v>
      </c>
    </row>
    <row r="1137" spans="1:20">
      <c r="A1137" s="245">
        <v>42773.910534641203</v>
      </c>
      <c r="B1137" t="s">
        <v>241</v>
      </c>
      <c r="C1137">
        <v>2</v>
      </c>
      <c r="D1137" t="s">
        <v>21</v>
      </c>
      <c r="E1137" t="s">
        <v>21</v>
      </c>
      <c r="F1137" t="s">
        <v>171</v>
      </c>
      <c r="G1137" t="s">
        <v>168</v>
      </c>
      <c r="H1137" t="s">
        <v>184</v>
      </c>
      <c r="I1137" t="s">
        <v>184</v>
      </c>
      <c r="J1137" t="s">
        <v>170</v>
      </c>
      <c r="K1137" t="s">
        <v>168</v>
      </c>
      <c r="L1137" t="s">
        <v>168</v>
      </c>
      <c r="M1137" t="s">
        <v>168</v>
      </c>
      <c r="N1137" t="s">
        <v>168</v>
      </c>
      <c r="O1137" t="s">
        <v>168</v>
      </c>
      <c r="P1137" t="s">
        <v>168</v>
      </c>
      <c r="Q1137" t="s">
        <v>168</v>
      </c>
      <c r="R1137" t="s">
        <v>168</v>
      </c>
      <c r="S1137">
        <v>354.03991799999801</v>
      </c>
      <c r="T1137">
        <v>0</v>
      </c>
    </row>
    <row r="1138" spans="1:20">
      <c r="A1138" s="245">
        <v>42773.910534641203</v>
      </c>
      <c r="B1138" t="s">
        <v>241</v>
      </c>
      <c r="C1138">
        <v>2</v>
      </c>
      <c r="D1138" t="s">
        <v>21</v>
      </c>
      <c r="E1138" t="s">
        <v>21</v>
      </c>
      <c r="F1138" t="s">
        <v>171</v>
      </c>
      <c r="G1138" t="s">
        <v>168</v>
      </c>
      <c r="H1138" t="s">
        <v>184</v>
      </c>
      <c r="I1138" t="s">
        <v>184</v>
      </c>
      <c r="J1138" t="s">
        <v>170</v>
      </c>
      <c r="K1138" t="s">
        <v>168</v>
      </c>
      <c r="L1138" t="s">
        <v>168</v>
      </c>
      <c r="M1138" t="s">
        <v>168</v>
      </c>
      <c r="N1138" t="s">
        <v>168</v>
      </c>
      <c r="O1138" t="s">
        <v>168</v>
      </c>
      <c r="P1138" t="s">
        <v>168</v>
      </c>
      <c r="Q1138" t="s">
        <v>168</v>
      </c>
      <c r="R1138" t="s">
        <v>170</v>
      </c>
      <c r="S1138">
        <v>2.2000000000000002</v>
      </c>
      <c r="T1138">
        <v>0</v>
      </c>
    </row>
    <row r="1139" spans="1:20">
      <c r="A1139" s="245">
        <v>42773.910534641203</v>
      </c>
      <c r="B1139" t="s">
        <v>241</v>
      </c>
      <c r="C1139">
        <v>2</v>
      </c>
      <c r="D1139" t="s">
        <v>21</v>
      </c>
      <c r="E1139" t="s">
        <v>21</v>
      </c>
      <c r="F1139" t="s">
        <v>171</v>
      </c>
      <c r="G1139" t="s">
        <v>168</v>
      </c>
      <c r="H1139" t="s">
        <v>184</v>
      </c>
      <c r="I1139" t="s">
        <v>184</v>
      </c>
      <c r="J1139" t="s">
        <v>170</v>
      </c>
      <c r="K1139" t="s">
        <v>168</v>
      </c>
      <c r="L1139" t="s">
        <v>168</v>
      </c>
      <c r="M1139" t="s">
        <v>168</v>
      </c>
      <c r="N1139" t="s">
        <v>168</v>
      </c>
      <c r="O1139" t="s">
        <v>168</v>
      </c>
      <c r="P1139" t="s">
        <v>168</v>
      </c>
      <c r="Q1139" t="s">
        <v>170</v>
      </c>
      <c r="R1139" t="s">
        <v>168</v>
      </c>
      <c r="S1139">
        <v>2.1333319999999998</v>
      </c>
      <c r="T1139">
        <v>0</v>
      </c>
    </row>
    <row r="1140" spans="1:20">
      <c r="A1140" s="245">
        <v>42773.910534641203</v>
      </c>
      <c r="B1140" t="s">
        <v>241</v>
      </c>
      <c r="C1140">
        <v>2</v>
      </c>
      <c r="D1140" t="s">
        <v>21</v>
      </c>
      <c r="E1140" t="s">
        <v>21</v>
      </c>
      <c r="F1140" t="s">
        <v>171</v>
      </c>
      <c r="G1140" t="s">
        <v>168</v>
      </c>
      <c r="H1140" t="s">
        <v>184</v>
      </c>
      <c r="I1140" t="s">
        <v>184</v>
      </c>
      <c r="J1140" t="s">
        <v>170</v>
      </c>
      <c r="K1140" t="s">
        <v>168</v>
      </c>
      <c r="L1140" t="s">
        <v>168</v>
      </c>
      <c r="M1140" t="s">
        <v>168</v>
      </c>
      <c r="N1140" t="s">
        <v>170</v>
      </c>
      <c r="O1140" t="s">
        <v>168</v>
      </c>
      <c r="P1140" t="s">
        <v>168</v>
      </c>
      <c r="Q1140" t="s">
        <v>168</v>
      </c>
      <c r="R1140" t="s">
        <v>168</v>
      </c>
      <c r="S1140">
        <v>1.666666</v>
      </c>
      <c r="T1140">
        <v>0</v>
      </c>
    </row>
    <row r="1141" spans="1:20">
      <c r="A1141" s="245">
        <v>42773.910534641203</v>
      </c>
      <c r="B1141" t="s">
        <v>241</v>
      </c>
      <c r="C1141">
        <v>2</v>
      </c>
      <c r="D1141" t="s">
        <v>21</v>
      </c>
      <c r="E1141" t="s">
        <v>21</v>
      </c>
      <c r="F1141" t="s">
        <v>171</v>
      </c>
      <c r="G1141" t="s">
        <v>168</v>
      </c>
      <c r="H1141" t="s">
        <v>184</v>
      </c>
      <c r="I1141" t="s">
        <v>184</v>
      </c>
      <c r="J1141" t="s">
        <v>170</v>
      </c>
      <c r="K1141" t="s">
        <v>168</v>
      </c>
      <c r="L1141" t="s">
        <v>170</v>
      </c>
      <c r="M1141" t="s">
        <v>168</v>
      </c>
      <c r="N1141" t="s">
        <v>168</v>
      </c>
      <c r="O1141" t="s">
        <v>168</v>
      </c>
      <c r="P1141" t="s">
        <v>168</v>
      </c>
      <c r="Q1141" t="s">
        <v>168</v>
      </c>
      <c r="R1141" t="s">
        <v>168</v>
      </c>
      <c r="S1141">
        <v>232.71994799999899</v>
      </c>
      <c r="T1141">
        <v>0</v>
      </c>
    </row>
    <row r="1142" spans="1:20">
      <c r="A1142" s="245">
        <v>42773.910534641203</v>
      </c>
      <c r="B1142" t="s">
        <v>241</v>
      </c>
      <c r="C1142">
        <v>2</v>
      </c>
      <c r="D1142" t="s">
        <v>21</v>
      </c>
      <c r="E1142" t="s">
        <v>21</v>
      </c>
      <c r="F1142" t="s">
        <v>171</v>
      </c>
      <c r="G1142" t="s">
        <v>168</v>
      </c>
      <c r="H1142" t="s">
        <v>184</v>
      </c>
      <c r="I1142" t="s">
        <v>184</v>
      </c>
      <c r="J1142" t="s">
        <v>170</v>
      </c>
      <c r="K1142" t="s">
        <v>168</v>
      </c>
      <c r="L1142" t="s">
        <v>170</v>
      </c>
      <c r="M1142" t="s">
        <v>168</v>
      </c>
      <c r="N1142" t="s">
        <v>168</v>
      </c>
      <c r="O1142" t="s">
        <v>168</v>
      </c>
      <c r="P1142" t="s">
        <v>168</v>
      </c>
      <c r="Q1142" t="s">
        <v>170</v>
      </c>
      <c r="R1142" t="s">
        <v>168</v>
      </c>
      <c r="S1142">
        <v>1.2</v>
      </c>
      <c r="T1142">
        <v>0</v>
      </c>
    </row>
    <row r="1143" spans="1:20">
      <c r="A1143" s="245">
        <v>42773.910534641203</v>
      </c>
      <c r="B1143" t="s">
        <v>241</v>
      </c>
      <c r="C1143">
        <v>2</v>
      </c>
      <c r="D1143" t="s">
        <v>21</v>
      </c>
      <c r="E1143" t="s">
        <v>21</v>
      </c>
      <c r="F1143" t="s">
        <v>171</v>
      </c>
      <c r="G1143" t="s">
        <v>168</v>
      </c>
      <c r="H1143" t="s">
        <v>184</v>
      </c>
      <c r="I1143" t="s">
        <v>184</v>
      </c>
      <c r="J1143" t="s">
        <v>170</v>
      </c>
      <c r="K1143" t="s">
        <v>168</v>
      </c>
      <c r="L1143" t="s">
        <v>170</v>
      </c>
      <c r="M1143" t="s">
        <v>168</v>
      </c>
      <c r="N1143" t="s">
        <v>170</v>
      </c>
      <c r="O1143" t="s">
        <v>168</v>
      </c>
      <c r="P1143" t="s">
        <v>168</v>
      </c>
      <c r="Q1143" t="s">
        <v>168</v>
      </c>
      <c r="R1143" t="s">
        <v>168</v>
      </c>
      <c r="S1143">
        <v>1.2</v>
      </c>
      <c r="T1143">
        <v>0</v>
      </c>
    </row>
    <row r="1144" spans="1:20">
      <c r="A1144" s="245">
        <v>42773.910534641203</v>
      </c>
      <c r="B1144" t="s">
        <v>241</v>
      </c>
      <c r="C1144">
        <v>2</v>
      </c>
      <c r="D1144" t="s">
        <v>21</v>
      </c>
      <c r="E1144" t="s">
        <v>21</v>
      </c>
      <c r="F1144" t="s">
        <v>171</v>
      </c>
      <c r="G1144" t="s">
        <v>170</v>
      </c>
      <c r="H1144" t="s">
        <v>184</v>
      </c>
      <c r="I1144" t="s">
        <v>184</v>
      </c>
      <c r="J1144" t="s">
        <v>168</v>
      </c>
      <c r="K1144" t="s">
        <v>168</v>
      </c>
      <c r="L1144" t="s">
        <v>168</v>
      </c>
      <c r="M1144" t="s">
        <v>168</v>
      </c>
      <c r="N1144" t="s">
        <v>168</v>
      </c>
      <c r="O1144" t="s">
        <v>168</v>
      </c>
      <c r="P1144" t="s">
        <v>168</v>
      </c>
      <c r="Q1144" t="s">
        <v>168</v>
      </c>
      <c r="R1144" t="s">
        <v>168</v>
      </c>
      <c r="S1144">
        <v>108.999992000001</v>
      </c>
      <c r="T1144">
        <v>0</v>
      </c>
    </row>
    <row r="1145" spans="1:20">
      <c r="A1145" s="245">
        <v>42773.910534641203</v>
      </c>
      <c r="B1145" t="s">
        <v>241</v>
      </c>
      <c r="C1145">
        <v>2</v>
      </c>
      <c r="D1145" t="s">
        <v>20</v>
      </c>
      <c r="E1145" t="s">
        <v>20</v>
      </c>
      <c r="F1145" t="s">
        <v>167</v>
      </c>
      <c r="G1145" t="s">
        <v>168</v>
      </c>
      <c r="H1145" t="s">
        <v>184</v>
      </c>
      <c r="I1145" t="s">
        <v>184</v>
      </c>
      <c r="J1145" t="s">
        <v>168</v>
      </c>
      <c r="K1145" t="s">
        <v>168</v>
      </c>
      <c r="L1145" t="s">
        <v>168</v>
      </c>
      <c r="M1145" t="s">
        <v>168</v>
      </c>
      <c r="N1145" t="s">
        <v>168</v>
      </c>
      <c r="O1145" t="s">
        <v>168</v>
      </c>
      <c r="P1145" t="s">
        <v>168</v>
      </c>
      <c r="Q1145" t="s">
        <v>168</v>
      </c>
      <c r="R1145" t="s">
        <v>168</v>
      </c>
      <c r="S1145">
        <v>217.32639200000099</v>
      </c>
      <c r="T1145">
        <v>0</v>
      </c>
    </row>
    <row r="1146" spans="1:20">
      <c r="A1146" s="245">
        <v>42773.910534641203</v>
      </c>
      <c r="B1146" t="s">
        <v>241</v>
      </c>
      <c r="C1146">
        <v>2</v>
      </c>
      <c r="D1146" t="s">
        <v>20</v>
      </c>
      <c r="E1146" t="s">
        <v>20</v>
      </c>
      <c r="F1146" t="s">
        <v>167</v>
      </c>
      <c r="G1146" t="s">
        <v>168</v>
      </c>
      <c r="H1146" t="s">
        <v>184</v>
      </c>
      <c r="I1146" t="s">
        <v>184</v>
      </c>
      <c r="J1146" t="s">
        <v>168</v>
      </c>
      <c r="K1146" t="s">
        <v>168</v>
      </c>
      <c r="L1146" t="s">
        <v>168</v>
      </c>
      <c r="M1146" t="s">
        <v>168</v>
      </c>
      <c r="N1146" t="s">
        <v>168</v>
      </c>
      <c r="O1146" t="s">
        <v>168</v>
      </c>
      <c r="P1146" t="s">
        <v>168</v>
      </c>
      <c r="Q1146" t="s">
        <v>170</v>
      </c>
      <c r="R1146" t="s">
        <v>168</v>
      </c>
      <c r="S1146">
        <v>29.466653000000001</v>
      </c>
      <c r="T1146">
        <v>0</v>
      </c>
    </row>
    <row r="1147" spans="1:20">
      <c r="A1147" s="245">
        <v>42773.910534641203</v>
      </c>
      <c r="B1147" t="s">
        <v>241</v>
      </c>
      <c r="C1147">
        <v>2</v>
      </c>
      <c r="D1147" t="s">
        <v>20</v>
      </c>
      <c r="E1147" t="s">
        <v>20</v>
      </c>
      <c r="F1147" t="s">
        <v>167</v>
      </c>
      <c r="G1147" t="s">
        <v>168</v>
      </c>
      <c r="H1147" t="s">
        <v>184</v>
      </c>
      <c r="I1147" t="s">
        <v>184</v>
      </c>
      <c r="J1147" t="s">
        <v>168</v>
      </c>
      <c r="K1147" t="s">
        <v>168</v>
      </c>
      <c r="L1147" t="s">
        <v>168</v>
      </c>
      <c r="M1147" t="s">
        <v>168</v>
      </c>
      <c r="N1147" t="s">
        <v>168</v>
      </c>
      <c r="O1147" t="s">
        <v>168</v>
      </c>
      <c r="P1147" t="s">
        <v>170</v>
      </c>
      <c r="Q1147" t="s">
        <v>168</v>
      </c>
      <c r="R1147" t="s">
        <v>168</v>
      </c>
      <c r="S1147">
        <v>269.53967800000203</v>
      </c>
      <c r="T1147">
        <v>0</v>
      </c>
    </row>
    <row r="1148" spans="1:20">
      <c r="A1148" s="245">
        <v>42773.910534641203</v>
      </c>
      <c r="B1148" t="s">
        <v>241</v>
      </c>
      <c r="C1148">
        <v>2</v>
      </c>
      <c r="D1148" t="s">
        <v>20</v>
      </c>
      <c r="E1148" t="s">
        <v>20</v>
      </c>
      <c r="F1148" t="s">
        <v>167</v>
      </c>
      <c r="G1148" t="s">
        <v>168</v>
      </c>
      <c r="H1148" t="s">
        <v>184</v>
      </c>
      <c r="I1148" t="s">
        <v>184</v>
      </c>
      <c r="J1148" t="s">
        <v>168</v>
      </c>
      <c r="K1148" t="s">
        <v>168</v>
      </c>
      <c r="L1148" t="s">
        <v>168</v>
      </c>
      <c r="M1148" t="s">
        <v>168</v>
      </c>
      <c r="N1148" t="s">
        <v>170</v>
      </c>
      <c r="O1148" t="s">
        <v>170</v>
      </c>
      <c r="P1148" t="s">
        <v>168</v>
      </c>
      <c r="Q1148" t="s">
        <v>168</v>
      </c>
      <c r="R1148" t="s">
        <v>168</v>
      </c>
      <c r="S1148">
        <v>11.599983</v>
      </c>
      <c r="T1148">
        <v>0</v>
      </c>
    </row>
    <row r="1149" spans="1:20">
      <c r="A1149" s="245">
        <v>42773.910534641203</v>
      </c>
      <c r="B1149" t="s">
        <v>241</v>
      </c>
      <c r="C1149">
        <v>2</v>
      </c>
      <c r="D1149" t="s">
        <v>20</v>
      </c>
      <c r="E1149" t="s">
        <v>20</v>
      </c>
      <c r="F1149" t="s">
        <v>167</v>
      </c>
      <c r="G1149" t="s">
        <v>168</v>
      </c>
      <c r="H1149" t="s">
        <v>184</v>
      </c>
      <c r="I1149" t="s">
        <v>184</v>
      </c>
      <c r="J1149" t="s">
        <v>168</v>
      </c>
      <c r="K1149" t="s">
        <v>168</v>
      </c>
      <c r="L1149" t="s">
        <v>170</v>
      </c>
      <c r="M1149" t="s">
        <v>168</v>
      </c>
      <c r="N1149" t="s">
        <v>168</v>
      </c>
      <c r="O1149" t="s">
        <v>168</v>
      </c>
      <c r="P1149" t="s">
        <v>168</v>
      </c>
      <c r="Q1149" t="s">
        <v>168</v>
      </c>
      <c r="R1149" t="s">
        <v>168</v>
      </c>
      <c r="S1149">
        <v>1.0666659999999999</v>
      </c>
      <c r="T1149">
        <v>0</v>
      </c>
    </row>
    <row r="1150" spans="1:20">
      <c r="A1150" s="245">
        <v>42773.910534641203</v>
      </c>
      <c r="B1150" t="s">
        <v>241</v>
      </c>
      <c r="C1150">
        <v>2</v>
      </c>
      <c r="D1150" t="s">
        <v>20</v>
      </c>
      <c r="E1150" t="s">
        <v>20</v>
      </c>
      <c r="F1150" t="s">
        <v>167</v>
      </c>
      <c r="G1150" t="s">
        <v>168</v>
      </c>
      <c r="H1150" t="s">
        <v>184</v>
      </c>
      <c r="I1150" t="s">
        <v>184</v>
      </c>
      <c r="J1150" t="s">
        <v>168</v>
      </c>
      <c r="K1150" t="s">
        <v>168</v>
      </c>
      <c r="L1150" t="s">
        <v>170</v>
      </c>
      <c r="M1150" t="s">
        <v>168</v>
      </c>
      <c r="N1150" t="s">
        <v>168</v>
      </c>
      <c r="O1150" t="s">
        <v>168</v>
      </c>
      <c r="P1150" t="s">
        <v>170</v>
      </c>
      <c r="Q1150" t="s">
        <v>168</v>
      </c>
      <c r="R1150" t="s">
        <v>168</v>
      </c>
      <c r="S1150">
        <v>101.093227</v>
      </c>
      <c r="T1150">
        <v>0</v>
      </c>
    </row>
    <row r="1151" spans="1:20">
      <c r="A1151" s="245">
        <v>42773.910534641203</v>
      </c>
      <c r="B1151" t="s">
        <v>241</v>
      </c>
      <c r="C1151">
        <v>2</v>
      </c>
      <c r="D1151" t="s">
        <v>20</v>
      </c>
      <c r="E1151" t="s">
        <v>20</v>
      </c>
      <c r="F1151" t="s">
        <v>167</v>
      </c>
      <c r="G1151" t="s">
        <v>168</v>
      </c>
      <c r="H1151" t="s">
        <v>184</v>
      </c>
      <c r="I1151" t="s">
        <v>184</v>
      </c>
      <c r="J1151" t="s">
        <v>168</v>
      </c>
      <c r="K1151" t="s">
        <v>168</v>
      </c>
      <c r="L1151" t="s">
        <v>170</v>
      </c>
      <c r="M1151" t="s">
        <v>168</v>
      </c>
      <c r="N1151" t="s">
        <v>170</v>
      </c>
      <c r="O1151" t="s">
        <v>170</v>
      </c>
      <c r="P1151" t="s">
        <v>168</v>
      </c>
      <c r="Q1151" t="s">
        <v>168</v>
      </c>
      <c r="R1151" t="s">
        <v>168</v>
      </c>
      <c r="S1151">
        <v>4.7333280000000002</v>
      </c>
      <c r="T1151">
        <v>0</v>
      </c>
    </row>
    <row r="1152" spans="1:20">
      <c r="A1152" s="245">
        <v>42773.910534641203</v>
      </c>
      <c r="B1152" t="s">
        <v>241</v>
      </c>
      <c r="C1152">
        <v>2</v>
      </c>
      <c r="D1152" t="s">
        <v>20</v>
      </c>
      <c r="E1152" t="s">
        <v>20</v>
      </c>
      <c r="F1152" t="s">
        <v>171</v>
      </c>
      <c r="G1152" t="s">
        <v>168</v>
      </c>
      <c r="H1152" t="s">
        <v>184</v>
      </c>
      <c r="I1152" t="s">
        <v>184</v>
      </c>
      <c r="J1152" t="s">
        <v>168</v>
      </c>
      <c r="K1152" t="s">
        <v>168</v>
      </c>
      <c r="L1152" t="s">
        <v>168</v>
      </c>
      <c r="M1152" t="s">
        <v>168</v>
      </c>
      <c r="N1152" t="s">
        <v>168</v>
      </c>
      <c r="O1152" t="s">
        <v>168</v>
      </c>
      <c r="P1152" t="s">
        <v>168</v>
      </c>
      <c r="Q1152" t="s">
        <v>168</v>
      </c>
      <c r="R1152" t="s">
        <v>168</v>
      </c>
      <c r="S1152">
        <v>927.85882500003402</v>
      </c>
      <c r="T1152">
        <v>0</v>
      </c>
    </row>
    <row r="1153" spans="1:20">
      <c r="A1153" s="245">
        <v>42773.910534641203</v>
      </c>
      <c r="B1153" t="s">
        <v>241</v>
      </c>
      <c r="C1153">
        <v>2</v>
      </c>
      <c r="D1153" t="s">
        <v>20</v>
      </c>
      <c r="E1153" t="s">
        <v>20</v>
      </c>
      <c r="F1153" t="s">
        <v>171</v>
      </c>
      <c r="G1153" t="s">
        <v>168</v>
      </c>
      <c r="H1153" t="s">
        <v>184</v>
      </c>
      <c r="I1153" t="s">
        <v>184</v>
      </c>
      <c r="J1153" t="s">
        <v>168</v>
      </c>
      <c r="K1153" t="s">
        <v>168</v>
      </c>
      <c r="L1153" t="s">
        <v>168</v>
      </c>
      <c r="M1153" t="s">
        <v>168</v>
      </c>
      <c r="N1153" t="s">
        <v>168</v>
      </c>
      <c r="O1153" t="s">
        <v>168</v>
      </c>
      <c r="P1153" t="s">
        <v>168</v>
      </c>
      <c r="Q1153" t="s">
        <v>168</v>
      </c>
      <c r="R1153" t="s">
        <v>170</v>
      </c>
      <c r="S1153">
        <v>44.539954000000101</v>
      </c>
      <c r="T1153">
        <v>0</v>
      </c>
    </row>
    <row r="1154" spans="1:20">
      <c r="A1154" s="245">
        <v>42773.910534641203</v>
      </c>
      <c r="B1154" t="s">
        <v>241</v>
      </c>
      <c r="C1154">
        <v>2</v>
      </c>
      <c r="D1154" t="s">
        <v>20</v>
      </c>
      <c r="E1154" t="s">
        <v>20</v>
      </c>
      <c r="F1154" t="s">
        <v>171</v>
      </c>
      <c r="G1154" t="s">
        <v>168</v>
      </c>
      <c r="H1154" t="s">
        <v>184</v>
      </c>
      <c r="I1154" t="s">
        <v>184</v>
      </c>
      <c r="J1154" t="s">
        <v>168</v>
      </c>
      <c r="K1154" t="s">
        <v>168</v>
      </c>
      <c r="L1154" t="s">
        <v>168</v>
      </c>
      <c r="M1154" t="s">
        <v>168</v>
      </c>
      <c r="N1154" t="s">
        <v>168</v>
      </c>
      <c r="O1154" t="s">
        <v>168</v>
      </c>
      <c r="P1154" t="s">
        <v>168</v>
      </c>
      <c r="Q1154" t="s">
        <v>170</v>
      </c>
      <c r="R1154" t="s">
        <v>168</v>
      </c>
      <c r="S1154">
        <v>36.133293999999999</v>
      </c>
      <c r="T1154">
        <v>0</v>
      </c>
    </row>
    <row r="1155" spans="1:20">
      <c r="A1155" s="245">
        <v>42773.910534641203</v>
      </c>
      <c r="B1155" t="s">
        <v>241</v>
      </c>
      <c r="C1155">
        <v>2</v>
      </c>
      <c r="D1155" t="s">
        <v>20</v>
      </c>
      <c r="E1155" t="s">
        <v>20</v>
      </c>
      <c r="F1155" t="s">
        <v>171</v>
      </c>
      <c r="G1155" t="s">
        <v>168</v>
      </c>
      <c r="H1155" t="s">
        <v>184</v>
      </c>
      <c r="I1155" t="s">
        <v>184</v>
      </c>
      <c r="J1155" t="s">
        <v>168</v>
      </c>
      <c r="K1155" t="s">
        <v>168</v>
      </c>
      <c r="L1155" t="s">
        <v>168</v>
      </c>
      <c r="M1155" t="s">
        <v>168</v>
      </c>
      <c r="N1155" t="s">
        <v>168</v>
      </c>
      <c r="O1155" t="s">
        <v>168</v>
      </c>
      <c r="P1155" t="s">
        <v>168</v>
      </c>
      <c r="Q1155" t="s">
        <v>170</v>
      </c>
      <c r="R1155" t="s">
        <v>170</v>
      </c>
      <c r="S1155">
        <v>2.1999979999999999</v>
      </c>
      <c r="T1155">
        <v>0</v>
      </c>
    </row>
    <row r="1156" spans="1:20">
      <c r="A1156" s="245">
        <v>42773.910534641203</v>
      </c>
      <c r="B1156" t="s">
        <v>241</v>
      </c>
      <c r="C1156">
        <v>2</v>
      </c>
      <c r="D1156" t="s">
        <v>20</v>
      </c>
      <c r="E1156" t="s">
        <v>20</v>
      </c>
      <c r="F1156" t="s">
        <v>171</v>
      </c>
      <c r="G1156" t="s">
        <v>168</v>
      </c>
      <c r="H1156" t="s">
        <v>184</v>
      </c>
      <c r="I1156" t="s">
        <v>184</v>
      </c>
      <c r="J1156" t="s">
        <v>168</v>
      </c>
      <c r="K1156" t="s">
        <v>168</v>
      </c>
      <c r="L1156" t="s">
        <v>168</v>
      </c>
      <c r="M1156" t="s">
        <v>168</v>
      </c>
      <c r="N1156" t="s">
        <v>170</v>
      </c>
      <c r="O1156" t="s">
        <v>168</v>
      </c>
      <c r="P1156" t="s">
        <v>168</v>
      </c>
      <c r="Q1156" t="s">
        <v>168</v>
      </c>
      <c r="R1156" t="s">
        <v>168</v>
      </c>
      <c r="S1156">
        <v>0.13333300000000001</v>
      </c>
      <c r="T1156">
        <v>0</v>
      </c>
    </row>
    <row r="1157" spans="1:20">
      <c r="A1157" s="245">
        <v>42773.910534641203</v>
      </c>
      <c r="B1157" t="s">
        <v>241</v>
      </c>
      <c r="C1157">
        <v>2</v>
      </c>
      <c r="D1157" t="s">
        <v>20</v>
      </c>
      <c r="E1157" t="s">
        <v>20</v>
      </c>
      <c r="F1157" t="s">
        <v>171</v>
      </c>
      <c r="G1157" t="s">
        <v>168</v>
      </c>
      <c r="H1157" t="s">
        <v>184</v>
      </c>
      <c r="I1157" t="s">
        <v>184</v>
      </c>
      <c r="J1157" t="s">
        <v>168</v>
      </c>
      <c r="K1157" t="s">
        <v>168</v>
      </c>
      <c r="L1157" t="s">
        <v>168</v>
      </c>
      <c r="M1157" t="s">
        <v>170</v>
      </c>
      <c r="N1157" t="s">
        <v>168</v>
      </c>
      <c r="O1157" t="s">
        <v>168</v>
      </c>
      <c r="P1157" t="s">
        <v>168</v>
      </c>
      <c r="Q1157" t="s">
        <v>168</v>
      </c>
      <c r="R1157" t="s">
        <v>168</v>
      </c>
      <c r="S1157">
        <v>60.119939000000002</v>
      </c>
      <c r="T1157">
        <v>0</v>
      </c>
    </row>
    <row r="1158" spans="1:20">
      <c r="A1158" s="245">
        <v>42773.910534641203</v>
      </c>
      <c r="B1158" t="s">
        <v>241</v>
      </c>
      <c r="C1158">
        <v>2</v>
      </c>
      <c r="D1158" t="s">
        <v>20</v>
      </c>
      <c r="E1158" t="s">
        <v>20</v>
      </c>
      <c r="F1158" t="s">
        <v>171</v>
      </c>
      <c r="G1158" t="s">
        <v>168</v>
      </c>
      <c r="H1158" t="s">
        <v>184</v>
      </c>
      <c r="I1158" t="s">
        <v>184</v>
      </c>
      <c r="J1158" t="s">
        <v>168</v>
      </c>
      <c r="K1158" t="s">
        <v>168</v>
      </c>
      <c r="L1158" t="s">
        <v>168</v>
      </c>
      <c r="M1158" t="s">
        <v>170</v>
      </c>
      <c r="N1158" t="s">
        <v>168</v>
      </c>
      <c r="O1158" t="s">
        <v>168</v>
      </c>
      <c r="P1158" t="s">
        <v>168</v>
      </c>
      <c r="Q1158" t="s">
        <v>168</v>
      </c>
      <c r="R1158" t="s">
        <v>170</v>
      </c>
      <c r="S1158">
        <v>13.439988</v>
      </c>
      <c r="T1158">
        <v>0</v>
      </c>
    </row>
    <row r="1159" spans="1:20">
      <c r="A1159" s="245">
        <v>42773.910534641203</v>
      </c>
      <c r="B1159" t="s">
        <v>241</v>
      </c>
      <c r="C1159">
        <v>2</v>
      </c>
      <c r="D1159" t="s">
        <v>20</v>
      </c>
      <c r="E1159" t="s">
        <v>20</v>
      </c>
      <c r="F1159" t="s">
        <v>171</v>
      </c>
      <c r="G1159" t="s">
        <v>168</v>
      </c>
      <c r="H1159" t="s">
        <v>184</v>
      </c>
      <c r="I1159" t="s">
        <v>184</v>
      </c>
      <c r="J1159" t="s">
        <v>168</v>
      </c>
      <c r="K1159" t="s">
        <v>168</v>
      </c>
      <c r="L1159" t="s">
        <v>168</v>
      </c>
      <c r="M1159" t="s">
        <v>170</v>
      </c>
      <c r="N1159" t="s">
        <v>168</v>
      </c>
      <c r="O1159" t="s">
        <v>168</v>
      </c>
      <c r="P1159" t="s">
        <v>168</v>
      </c>
      <c r="Q1159" t="s">
        <v>170</v>
      </c>
      <c r="R1159" t="s">
        <v>168</v>
      </c>
      <c r="S1159">
        <v>6.3399929999999998</v>
      </c>
      <c r="T1159">
        <v>0</v>
      </c>
    </row>
    <row r="1160" spans="1:20">
      <c r="A1160" s="245">
        <v>42773.910534641203</v>
      </c>
      <c r="B1160" t="s">
        <v>241</v>
      </c>
      <c r="C1160">
        <v>2</v>
      </c>
      <c r="D1160" t="s">
        <v>20</v>
      </c>
      <c r="E1160" t="s">
        <v>20</v>
      </c>
      <c r="F1160" t="s">
        <v>171</v>
      </c>
      <c r="G1160" t="s">
        <v>168</v>
      </c>
      <c r="H1160" t="s">
        <v>184</v>
      </c>
      <c r="I1160" t="s">
        <v>184</v>
      </c>
      <c r="J1160" t="s">
        <v>168</v>
      </c>
      <c r="K1160" t="s">
        <v>168</v>
      </c>
      <c r="L1160" t="s">
        <v>170</v>
      </c>
      <c r="M1160" t="s">
        <v>168</v>
      </c>
      <c r="N1160" t="s">
        <v>168</v>
      </c>
      <c r="O1160" t="s">
        <v>168</v>
      </c>
      <c r="P1160" t="s">
        <v>168</v>
      </c>
      <c r="Q1160" t="s">
        <v>168</v>
      </c>
      <c r="R1160" t="s">
        <v>168</v>
      </c>
      <c r="S1160">
        <v>506.25272099998801</v>
      </c>
      <c r="T1160">
        <v>0</v>
      </c>
    </row>
    <row r="1161" spans="1:20">
      <c r="A1161" s="245">
        <v>42773.910534641203</v>
      </c>
      <c r="B1161" t="s">
        <v>241</v>
      </c>
      <c r="C1161">
        <v>2</v>
      </c>
      <c r="D1161" t="s">
        <v>20</v>
      </c>
      <c r="E1161" t="s">
        <v>20</v>
      </c>
      <c r="F1161" t="s">
        <v>171</v>
      </c>
      <c r="G1161" t="s">
        <v>168</v>
      </c>
      <c r="H1161" t="s">
        <v>184</v>
      </c>
      <c r="I1161" t="s">
        <v>184</v>
      </c>
      <c r="J1161" t="s">
        <v>168</v>
      </c>
      <c r="K1161" t="s">
        <v>168</v>
      </c>
      <c r="L1161" t="s">
        <v>170</v>
      </c>
      <c r="M1161" t="s">
        <v>168</v>
      </c>
      <c r="N1161" t="s">
        <v>168</v>
      </c>
      <c r="O1161" t="s">
        <v>168</v>
      </c>
      <c r="P1161" t="s">
        <v>168</v>
      </c>
      <c r="Q1161" t="s">
        <v>168</v>
      </c>
      <c r="R1161" t="s">
        <v>170</v>
      </c>
      <c r="S1161">
        <v>20.799973999999999</v>
      </c>
      <c r="T1161">
        <v>0</v>
      </c>
    </row>
    <row r="1162" spans="1:20">
      <c r="A1162" s="245">
        <v>42773.910534641203</v>
      </c>
      <c r="B1162" t="s">
        <v>241</v>
      </c>
      <c r="C1162">
        <v>2</v>
      </c>
      <c r="D1162" t="s">
        <v>20</v>
      </c>
      <c r="E1162" t="s">
        <v>20</v>
      </c>
      <c r="F1162" t="s">
        <v>171</v>
      </c>
      <c r="G1162" t="s">
        <v>168</v>
      </c>
      <c r="H1162" t="s">
        <v>184</v>
      </c>
      <c r="I1162" t="s">
        <v>184</v>
      </c>
      <c r="J1162" t="s">
        <v>168</v>
      </c>
      <c r="K1162" t="s">
        <v>168</v>
      </c>
      <c r="L1162" t="s">
        <v>170</v>
      </c>
      <c r="M1162" t="s">
        <v>168</v>
      </c>
      <c r="N1162" t="s">
        <v>168</v>
      </c>
      <c r="O1162" t="s">
        <v>168</v>
      </c>
      <c r="P1162" t="s">
        <v>168</v>
      </c>
      <c r="Q1162" t="s">
        <v>170</v>
      </c>
      <c r="R1162" t="s">
        <v>168</v>
      </c>
      <c r="S1162">
        <v>13.666653</v>
      </c>
      <c r="T1162">
        <v>0</v>
      </c>
    </row>
    <row r="1163" spans="1:20">
      <c r="A1163" s="245">
        <v>42773.910534641203</v>
      </c>
      <c r="B1163" t="s">
        <v>241</v>
      </c>
      <c r="C1163">
        <v>2</v>
      </c>
      <c r="D1163" t="s">
        <v>20</v>
      </c>
      <c r="E1163" t="s">
        <v>20</v>
      </c>
      <c r="F1163" t="s">
        <v>171</v>
      </c>
      <c r="G1163" t="s">
        <v>168</v>
      </c>
      <c r="H1163" t="s">
        <v>184</v>
      </c>
      <c r="I1163" t="s">
        <v>184</v>
      </c>
      <c r="J1163" t="s">
        <v>168</v>
      </c>
      <c r="K1163" t="s">
        <v>168</v>
      </c>
      <c r="L1163" t="s">
        <v>170</v>
      </c>
      <c r="M1163" t="s">
        <v>168</v>
      </c>
      <c r="N1163" t="s">
        <v>168</v>
      </c>
      <c r="O1163" t="s">
        <v>168</v>
      </c>
      <c r="P1163" t="s">
        <v>168</v>
      </c>
      <c r="Q1163" t="s">
        <v>170</v>
      </c>
      <c r="R1163" t="s">
        <v>170</v>
      </c>
      <c r="S1163">
        <v>0.46666600000000003</v>
      </c>
      <c r="T1163">
        <v>0</v>
      </c>
    </row>
    <row r="1164" spans="1:20">
      <c r="A1164" s="245">
        <v>42773.910534641203</v>
      </c>
      <c r="B1164" t="s">
        <v>241</v>
      </c>
      <c r="C1164">
        <v>2</v>
      </c>
      <c r="D1164" t="s">
        <v>20</v>
      </c>
      <c r="E1164" t="s">
        <v>20</v>
      </c>
      <c r="F1164" t="s">
        <v>171</v>
      </c>
      <c r="G1164" t="s">
        <v>168</v>
      </c>
      <c r="H1164" t="s">
        <v>184</v>
      </c>
      <c r="I1164" t="s">
        <v>184</v>
      </c>
      <c r="J1164" t="s">
        <v>168</v>
      </c>
      <c r="K1164" t="s">
        <v>168</v>
      </c>
      <c r="L1164" t="s">
        <v>170</v>
      </c>
      <c r="M1164" t="s">
        <v>170</v>
      </c>
      <c r="N1164" t="s">
        <v>168</v>
      </c>
      <c r="O1164" t="s">
        <v>168</v>
      </c>
      <c r="P1164" t="s">
        <v>168</v>
      </c>
      <c r="Q1164" t="s">
        <v>168</v>
      </c>
      <c r="R1164" t="s">
        <v>168</v>
      </c>
      <c r="S1164">
        <v>14.42665</v>
      </c>
      <c r="T1164">
        <v>0</v>
      </c>
    </row>
    <row r="1165" spans="1:20">
      <c r="A1165" s="245">
        <v>42773.910534641203</v>
      </c>
      <c r="B1165" t="s">
        <v>241</v>
      </c>
      <c r="C1165">
        <v>2</v>
      </c>
      <c r="D1165" t="s">
        <v>20</v>
      </c>
      <c r="E1165" t="s">
        <v>20</v>
      </c>
      <c r="F1165" t="s">
        <v>171</v>
      </c>
      <c r="G1165" t="s">
        <v>168</v>
      </c>
      <c r="H1165" t="s">
        <v>184</v>
      </c>
      <c r="I1165" t="s">
        <v>184</v>
      </c>
      <c r="J1165" t="s">
        <v>168</v>
      </c>
      <c r="K1165" t="s">
        <v>168</v>
      </c>
      <c r="L1165" t="s">
        <v>170</v>
      </c>
      <c r="M1165" t="s">
        <v>170</v>
      </c>
      <c r="N1165" t="s">
        <v>168</v>
      </c>
      <c r="O1165" t="s">
        <v>168</v>
      </c>
      <c r="P1165" t="s">
        <v>168</v>
      </c>
      <c r="Q1165" t="s">
        <v>168</v>
      </c>
      <c r="R1165" t="s">
        <v>170</v>
      </c>
      <c r="S1165">
        <v>1.5266649999999999</v>
      </c>
      <c r="T1165">
        <v>0</v>
      </c>
    </row>
    <row r="1166" spans="1:20">
      <c r="A1166" s="245">
        <v>42773.910534641203</v>
      </c>
      <c r="B1166" t="s">
        <v>241</v>
      </c>
      <c r="C1166">
        <v>2</v>
      </c>
      <c r="D1166" t="s">
        <v>20</v>
      </c>
      <c r="E1166" t="s">
        <v>20</v>
      </c>
      <c r="F1166" t="s">
        <v>171</v>
      </c>
      <c r="G1166" t="s">
        <v>168</v>
      </c>
      <c r="H1166" t="s">
        <v>184</v>
      </c>
      <c r="I1166" t="s">
        <v>184</v>
      </c>
      <c r="J1166" t="s">
        <v>168</v>
      </c>
      <c r="K1166" t="s">
        <v>168</v>
      </c>
      <c r="L1166" t="s">
        <v>170</v>
      </c>
      <c r="M1166" t="s">
        <v>170</v>
      </c>
      <c r="N1166" t="s">
        <v>168</v>
      </c>
      <c r="O1166" t="s">
        <v>168</v>
      </c>
      <c r="P1166" t="s">
        <v>168</v>
      </c>
      <c r="Q1166" t="s">
        <v>170</v>
      </c>
      <c r="R1166" t="s">
        <v>168</v>
      </c>
      <c r="S1166">
        <v>1.4066650000000001</v>
      </c>
      <c r="T1166">
        <v>0</v>
      </c>
    </row>
    <row r="1167" spans="1:20">
      <c r="A1167" s="245">
        <v>42773.910534641203</v>
      </c>
      <c r="B1167" t="s">
        <v>241</v>
      </c>
      <c r="C1167">
        <v>2</v>
      </c>
      <c r="D1167" t="s">
        <v>20</v>
      </c>
      <c r="E1167" t="s">
        <v>20</v>
      </c>
      <c r="F1167" t="s">
        <v>171</v>
      </c>
      <c r="G1167" t="s">
        <v>168</v>
      </c>
      <c r="H1167" t="s">
        <v>184</v>
      </c>
      <c r="I1167" t="s">
        <v>184</v>
      </c>
      <c r="J1167" t="s">
        <v>168</v>
      </c>
      <c r="K1167" t="s">
        <v>168</v>
      </c>
      <c r="L1167" t="s">
        <v>170</v>
      </c>
      <c r="M1167" t="s">
        <v>170</v>
      </c>
      <c r="N1167" t="s">
        <v>170</v>
      </c>
      <c r="O1167" t="s">
        <v>168</v>
      </c>
      <c r="P1167" t="s">
        <v>168</v>
      </c>
      <c r="Q1167" t="s">
        <v>168</v>
      </c>
      <c r="R1167" t="s">
        <v>168</v>
      </c>
      <c r="S1167">
        <v>0.35333300000000001</v>
      </c>
      <c r="T1167">
        <v>0</v>
      </c>
    </row>
    <row r="1168" spans="1:20">
      <c r="A1168" s="245">
        <v>42773.910534641203</v>
      </c>
      <c r="B1168" t="s">
        <v>241</v>
      </c>
      <c r="C1168">
        <v>2</v>
      </c>
      <c r="D1168" t="s">
        <v>20</v>
      </c>
      <c r="E1168" t="s">
        <v>20</v>
      </c>
      <c r="F1168" t="s">
        <v>171</v>
      </c>
      <c r="G1168" t="s">
        <v>168</v>
      </c>
      <c r="H1168" t="s">
        <v>184</v>
      </c>
      <c r="I1168" t="s">
        <v>184</v>
      </c>
      <c r="J1168" t="s">
        <v>170</v>
      </c>
      <c r="K1168" t="s">
        <v>168</v>
      </c>
      <c r="L1168" t="s">
        <v>168</v>
      </c>
      <c r="M1168" t="s">
        <v>168</v>
      </c>
      <c r="N1168" t="s">
        <v>168</v>
      </c>
      <c r="O1168" t="s">
        <v>168</v>
      </c>
      <c r="P1168" t="s">
        <v>168</v>
      </c>
      <c r="Q1168" t="s">
        <v>168</v>
      </c>
      <c r="R1168" t="s">
        <v>168</v>
      </c>
      <c r="S1168">
        <v>488.37933599999297</v>
      </c>
      <c r="T1168">
        <v>0</v>
      </c>
    </row>
    <row r="1169" spans="1:20">
      <c r="A1169" s="245">
        <v>42773.910534641203</v>
      </c>
      <c r="B1169" t="s">
        <v>241</v>
      </c>
      <c r="C1169">
        <v>2</v>
      </c>
      <c r="D1169" t="s">
        <v>20</v>
      </c>
      <c r="E1169" t="s">
        <v>20</v>
      </c>
      <c r="F1169" t="s">
        <v>171</v>
      </c>
      <c r="G1169" t="s">
        <v>168</v>
      </c>
      <c r="H1169" t="s">
        <v>184</v>
      </c>
      <c r="I1169" t="s">
        <v>184</v>
      </c>
      <c r="J1169" t="s">
        <v>170</v>
      </c>
      <c r="K1169" t="s">
        <v>168</v>
      </c>
      <c r="L1169" t="s">
        <v>168</v>
      </c>
      <c r="M1169" t="s">
        <v>168</v>
      </c>
      <c r="N1169" t="s">
        <v>168</v>
      </c>
      <c r="O1169" t="s">
        <v>168</v>
      </c>
      <c r="P1169" t="s">
        <v>168</v>
      </c>
      <c r="Q1169" t="s">
        <v>168</v>
      </c>
      <c r="R1169" t="s">
        <v>170</v>
      </c>
      <c r="S1169">
        <v>10.766651</v>
      </c>
      <c r="T1169">
        <v>0</v>
      </c>
    </row>
    <row r="1170" spans="1:20">
      <c r="A1170" s="245">
        <v>42773.910534641203</v>
      </c>
      <c r="B1170" t="s">
        <v>241</v>
      </c>
      <c r="C1170">
        <v>2</v>
      </c>
      <c r="D1170" t="s">
        <v>20</v>
      </c>
      <c r="E1170" t="s">
        <v>20</v>
      </c>
      <c r="F1170" t="s">
        <v>171</v>
      </c>
      <c r="G1170" t="s">
        <v>168</v>
      </c>
      <c r="H1170" t="s">
        <v>184</v>
      </c>
      <c r="I1170" t="s">
        <v>184</v>
      </c>
      <c r="J1170" t="s">
        <v>170</v>
      </c>
      <c r="K1170" t="s">
        <v>168</v>
      </c>
      <c r="L1170" t="s">
        <v>168</v>
      </c>
      <c r="M1170" t="s">
        <v>168</v>
      </c>
      <c r="N1170" t="s">
        <v>168</v>
      </c>
      <c r="O1170" t="s">
        <v>168</v>
      </c>
      <c r="P1170" t="s">
        <v>168</v>
      </c>
      <c r="Q1170" t="s">
        <v>170</v>
      </c>
      <c r="R1170" t="s">
        <v>168</v>
      </c>
      <c r="S1170">
        <v>58.6532440000001</v>
      </c>
      <c r="T1170">
        <v>0</v>
      </c>
    </row>
    <row r="1171" spans="1:20">
      <c r="A1171" s="245">
        <v>42773.910534641203</v>
      </c>
      <c r="B1171" t="s">
        <v>241</v>
      </c>
      <c r="C1171">
        <v>2</v>
      </c>
      <c r="D1171" t="s">
        <v>20</v>
      </c>
      <c r="E1171" t="s">
        <v>20</v>
      </c>
      <c r="F1171" t="s">
        <v>171</v>
      </c>
      <c r="G1171" t="s">
        <v>168</v>
      </c>
      <c r="H1171" t="s">
        <v>184</v>
      </c>
      <c r="I1171" t="s">
        <v>184</v>
      </c>
      <c r="J1171" t="s">
        <v>170</v>
      </c>
      <c r="K1171" t="s">
        <v>168</v>
      </c>
      <c r="L1171" t="s">
        <v>168</v>
      </c>
      <c r="M1171" t="s">
        <v>168</v>
      </c>
      <c r="N1171" t="s">
        <v>170</v>
      </c>
      <c r="O1171" t="s">
        <v>168</v>
      </c>
      <c r="P1171" t="s">
        <v>168</v>
      </c>
      <c r="Q1171" t="s">
        <v>168</v>
      </c>
      <c r="R1171" t="s">
        <v>168</v>
      </c>
      <c r="S1171">
        <v>0.66666599999999998</v>
      </c>
      <c r="T1171">
        <v>0</v>
      </c>
    </row>
    <row r="1172" spans="1:20">
      <c r="A1172" s="245">
        <v>42773.910534641203</v>
      </c>
      <c r="B1172" t="s">
        <v>241</v>
      </c>
      <c r="C1172">
        <v>2</v>
      </c>
      <c r="D1172" t="s">
        <v>20</v>
      </c>
      <c r="E1172" t="s">
        <v>20</v>
      </c>
      <c r="F1172" t="s">
        <v>171</v>
      </c>
      <c r="G1172" t="s">
        <v>168</v>
      </c>
      <c r="H1172" t="s">
        <v>184</v>
      </c>
      <c r="I1172" t="s">
        <v>184</v>
      </c>
      <c r="J1172" t="s">
        <v>170</v>
      </c>
      <c r="K1172" t="s">
        <v>168</v>
      </c>
      <c r="L1172" t="s">
        <v>170</v>
      </c>
      <c r="M1172" t="s">
        <v>168</v>
      </c>
      <c r="N1172" t="s">
        <v>168</v>
      </c>
      <c r="O1172" t="s">
        <v>168</v>
      </c>
      <c r="P1172" t="s">
        <v>168</v>
      </c>
      <c r="Q1172" t="s">
        <v>168</v>
      </c>
      <c r="R1172" t="s">
        <v>168</v>
      </c>
      <c r="S1172">
        <v>38.759929999999997</v>
      </c>
      <c r="T1172">
        <v>0</v>
      </c>
    </row>
    <row r="1173" spans="1:20">
      <c r="A1173" s="245">
        <v>42773.910534641203</v>
      </c>
      <c r="B1173" t="s">
        <v>241</v>
      </c>
      <c r="C1173">
        <v>2</v>
      </c>
      <c r="D1173" t="s">
        <v>20</v>
      </c>
      <c r="E1173" t="s">
        <v>20</v>
      </c>
      <c r="F1173" t="s">
        <v>171</v>
      </c>
      <c r="G1173" t="s">
        <v>168</v>
      </c>
      <c r="H1173" t="s">
        <v>184</v>
      </c>
      <c r="I1173" t="s">
        <v>184</v>
      </c>
      <c r="J1173" t="s">
        <v>170</v>
      </c>
      <c r="K1173" t="s">
        <v>168</v>
      </c>
      <c r="L1173" t="s">
        <v>170</v>
      </c>
      <c r="M1173" t="s">
        <v>168</v>
      </c>
      <c r="N1173" t="s">
        <v>168</v>
      </c>
      <c r="O1173" t="s">
        <v>168</v>
      </c>
      <c r="P1173" t="s">
        <v>168</v>
      </c>
      <c r="Q1173" t="s">
        <v>168</v>
      </c>
      <c r="R1173" t="s">
        <v>170</v>
      </c>
      <c r="S1173">
        <v>0.65333200000000002</v>
      </c>
      <c r="T1173">
        <v>0</v>
      </c>
    </row>
    <row r="1174" spans="1:20">
      <c r="A1174" s="245">
        <v>42773.910534641203</v>
      </c>
      <c r="B1174" t="s">
        <v>241</v>
      </c>
      <c r="C1174">
        <v>2</v>
      </c>
      <c r="D1174" t="s">
        <v>20</v>
      </c>
      <c r="E1174" t="s">
        <v>20</v>
      </c>
      <c r="F1174" t="s">
        <v>171</v>
      </c>
      <c r="G1174" t="s">
        <v>168</v>
      </c>
      <c r="H1174" t="s">
        <v>184</v>
      </c>
      <c r="I1174" t="s">
        <v>184</v>
      </c>
      <c r="J1174" t="s">
        <v>170</v>
      </c>
      <c r="K1174" t="s">
        <v>168</v>
      </c>
      <c r="L1174" t="s">
        <v>170</v>
      </c>
      <c r="M1174" t="s">
        <v>168</v>
      </c>
      <c r="N1174" t="s">
        <v>168</v>
      </c>
      <c r="O1174" t="s">
        <v>168</v>
      </c>
      <c r="P1174" t="s">
        <v>168</v>
      </c>
      <c r="Q1174" t="s">
        <v>170</v>
      </c>
      <c r="R1174" t="s">
        <v>168</v>
      </c>
      <c r="S1174">
        <v>9.5533140000000003</v>
      </c>
      <c r="T1174">
        <v>0</v>
      </c>
    </row>
    <row r="1175" spans="1:20">
      <c r="A1175" s="245">
        <v>42773.910534641203</v>
      </c>
      <c r="B1175" t="s">
        <v>241</v>
      </c>
      <c r="C1175">
        <v>2</v>
      </c>
      <c r="D1175" t="s">
        <v>20</v>
      </c>
      <c r="E1175" t="s">
        <v>20</v>
      </c>
      <c r="F1175" t="s">
        <v>169</v>
      </c>
      <c r="G1175" t="s">
        <v>168</v>
      </c>
      <c r="H1175" t="s">
        <v>184</v>
      </c>
      <c r="I1175" t="s">
        <v>184</v>
      </c>
      <c r="J1175" t="s">
        <v>168</v>
      </c>
      <c r="K1175" t="s">
        <v>168</v>
      </c>
      <c r="L1175" t="s">
        <v>168</v>
      </c>
      <c r="M1175" t="s">
        <v>168</v>
      </c>
      <c r="N1175" t="s">
        <v>168</v>
      </c>
      <c r="O1175" t="s">
        <v>168</v>
      </c>
      <c r="P1175" t="s">
        <v>168</v>
      </c>
      <c r="Q1175" t="s">
        <v>168</v>
      </c>
      <c r="R1175" t="s">
        <v>168</v>
      </c>
      <c r="S1175">
        <v>61.026581000000199</v>
      </c>
      <c r="T1175">
        <v>0</v>
      </c>
    </row>
    <row r="1176" spans="1:20">
      <c r="A1176" s="245">
        <v>42773.910534641203</v>
      </c>
      <c r="B1176" t="s">
        <v>241</v>
      </c>
      <c r="C1176">
        <v>2</v>
      </c>
      <c r="D1176" t="s">
        <v>20</v>
      </c>
      <c r="E1176" t="s">
        <v>20</v>
      </c>
      <c r="F1176" t="s">
        <v>169</v>
      </c>
      <c r="G1176" t="s">
        <v>168</v>
      </c>
      <c r="H1176" t="s">
        <v>184</v>
      </c>
      <c r="I1176" t="s">
        <v>184</v>
      </c>
      <c r="J1176" t="s">
        <v>168</v>
      </c>
      <c r="K1176" t="s">
        <v>168</v>
      </c>
      <c r="L1176" t="s">
        <v>168</v>
      </c>
      <c r="M1176" t="s">
        <v>168</v>
      </c>
      <c r="N1176" t="s">
        <v>168</v>
      </c>
      <c r="O1176" t="s">
        <v>168</v>
      </c>
      <c r="P1176" t="s">
        <v>168</v>
      </c>
      <c r="Q1176" t="s">
        <v>170</v>
      </c>
      <c r="R1176" t="s">
        <v>168</v>
      </c>
      <c r="S1176">
        <v>0.87999799999999995</v>
      </c>
      <c r="T1176">
        <v>0</v>
      </c>
    </row>
    <row r="1177" spans="1:20">
      <c r="A1177" s="245">
        <v>42773.910534641203</v>
      </c>
      <c r="B1177" t="s">
        <v>241</v>
      </c>
      <c r="C1177">
        <v>2</v>
      </c>
      <c r="D1177" t="s">
        <v>19</v>
      </c>
      <c r="E1177" t="s">
        <v>19</v>
      </c>
      <c r="F1177" t="s">
        <v>167</v>
      </c>
      <c r="G1177" t="s">
        <v>168</v>
      </c>
      <c r="H1177" t="s">
        <v>184</v>
      </c>
      <c r="I1177" t="s">
        <v>184</v>
      </c>
      <c r="J1177" t="s">
        <v>168</v>
      </c>
      <c r="K1177" t="s">
        <v>168</v>
      </c>
      <c r="L1177" t="s">
        <v>168</v>
      </c>
      <c r="M1177" t="s">
        <v>168</v>
      </c>
      <c r="N1177" t="s">
        <v>168</v>
      </c>
      <c r="O1177" t="s">
        <v>168</v>
      </c>
      <c r="P1177" t="s">
        <v>168</v>
      </c>
      <c r="Q1177" t="s">
        <v>168</v>
      </c>
      <c r="R1177" t="s">
        <v>168</v>
      </c>
      <c r="S1177">
        <v>6.4666649999999999</v>
      </c>
      <c r="T1177">
        <v>0</v>
      </c>
    </row>
    <row r="1178" spans="1:20">
      <c r="A1178" s="245">
        <v>42773.910534641203</v>
      </c>
      <c r="B1178" t="s">
        <v>241</v>
      </c>
      <c r="C1178">
        <v>2</v>
      </c>
      <c r="D1178" t="s">
        <v>19</v>
      </c>
      <c r="E1178" t="s">
        <v>19</v>
      </c>
      <c r="F1178" t="s">
        <v>167</v>
      </c>
      <c r="G1178" t="s">
        <v>168</v>
      </c>
      <c r="H1178" t="s">
        <v>184</v>
      </c>
      <c r="I1178" t="s">
        <v>184</v>
      </c>
      <c r="J1178" t="s">
        <v>168</v>
      </c>
      <c r="K1178" t="s">
        <v>168</v>
      </c>
      <c r="L1178" t="s">
        <v>168</v>
      </c>
      <c r="M1178" t="s">
        <v>168</v>
      </c>
      <c r="N1178" t="s">
        <v>168</v>
      </c>
      <c r="O1178" t="s">
        <v>168</v>
      </c>
      <c r="P1178" t="s">
        <v>170</v>
      </c>
      <c r="Q1178" t="s">
        <v>168</v>
      </c>
      <c r="R1178" t="s">
        <v>168</v>
      </c>
      <c r="S1178">
        <v>576.05274399999598</v>
      </c>
      <c r="T1178">
        <v>0</v>
      </c>
    </row>
    <row r="1179" spans="1:20">
      <c r="A1179" s="245">
        <v>42773.910534641203</v>
      </c>
      <c r="B1179" t="s">
        <v>241</v>
      </c>
      <c r="C1179">
        <v>2</v>
      </c>
      <c r="D1179" t="s">
        <v>19</v>
      </c>
      <c r="E1179" t="s">
        <v>19</v>
      </c>
      <c r="F1179" t="s">
        <v>167</v>
      </c>
      <c r="G1179" t="s">
        <v>168</v>
      </c>
      <c r="H1179" t="s">
        <v>184</v>
      </c>
      <c r="I1179" t="s">
        <v>184</v>
      </c>
      <c r="J1179" t="s">
        <v>168</v>
      </c>
      <c r="K1179" t="s">
        <v>168</v>
      </c>
      <c r="L1179" t="s">
        <v>170</v>
      </c>
      <c r="M1179" t="s">
        <v>168</v>
      </c>
      <c r="N1179" t="s">
        <v>168</v>
      </c>
      <c r="O1179" t="s">
        <v>168</v>
      </c>
      <c r="P1179" t="s">
        <v>168</v>
      </c>
      <c r="Q1179" t="s">
        <v>168</v>
      </c>
      <c r="R1179" t="s">
        <v>168</v>
      </c>
      <c r="S1179">
        <v>2.6</v>
      </c>
      <c r="T1179">
        <v>0</v>
      </c>
    </row>
    <row r="1180" spans="1:20">
      <c r="A1180" s="245">
        <v>42773.910534641203</v>
      </c>
      <c r="B1180" t="s">
        <v>241</v>
      </c>
      <c r="C1180">
        <v>2</v>
      </c>
      <c r="D1180" t="s">
        <v>19</v>
      </c>
      <c r="E1180" t="s">
        <v>19</v>
      </c>
      <c r="F1180" t="s">
        <v>167</v>
      </c>
      <c r="G1180" t="s">
        <v>168</v>
      </c>
      <c r="H1180" t="s">
        <v>184</v>
      </c>
      <c r="I1180" t="s">
        <v>184</v>
      </c>
      <c r="J1180" t="s">
        <v>168</v>
      </c>
      <c r="K1180" t="s">
        <v>168</v>
      </c>
      <c r="L1180" t="s">
        <v>170</v>
      </c>
      <c r="M1180" t="s">
        <v>168</v>
      </c>
      <c r="N1180" t="s">
        <v>168</v>
      </c>
      <c r="O1180" t="s">
        <v>168</v>
      </c>
      <c r="P1180" t="s">
        <v>170</v>
      </c>
      <c r="Q1180" t="s">
        <v>168</v>
      </c>
      <c r="R1180" t="s">
        <v>168</v>
      </c>
      <c r="S1180">
        <v>223.33310100000199</v>
      </c>
      <c r="T1180">
        <v>0</v>
      </c>
    </row>
    <row r="1181" spans="1:20">
      <c r="A1181" s="245">
        <v>42773.910534641203</v>
      </c>
      <c r="B1181" t="s">
        <v>241</v>
      </c>
      <c r="C1181">
        <v>2</v>
      </c>
      <c r="D1181" t="s">
        <v>19</v>
      </c>
      <c r="E1181" t="s">
        <v>19</v>
      </c>
      <c r="F1181" t="s">
        <v>171</v>
      </c>
      <c r="G1181" t="s">
        <v>168</v>
      </c>
      <c r="H1181" t="s">
        <v>184</v>
      </c>
      <c r="I1181" t="s">
        <v>184</v>
      </c>
      <c r="J1181" t="s">
        <v>168</v>
      </c>
      <c r="K1181" t="s">
        <v>168</v>
      </c>
      <c r="L1181" t="s">
        <v>168</v>
      </c>
      <c r="M1181" t="s">
        <v>168</v>
      </c>
      <c r="N1181" t="s">
        <v>168</v>
      </c>
      <c r="O1181" t="s">
        <v>168</v>
      </c>
      <c r="P1181" t="s">
        <v>168</v>
      </c>
      <c r="Q1181" t="s">
        <v>168</v>
      </c>
      <c r="R1181" t="s">
        <v>168</v>
      </c>
      <c r="S1181">
        <v>2400.8638810001798</v>
      </c>
      <c r="T1181">
        <v>0</v>
      </c>
    </row>
    <row r="1182" spans="1:20">
      <c r="A1182" s="245">
        <v>42773.910534641203</v>
      </c>
      <c r="B1182" t="s">
        <v>241</v>
      </c>
      <c r="C1182">
        <v>2</v>
      </c>
      <c r="D1182" t="s">
        <v>19</v>
      </c>
      <c r="E1182" t="s">
        <v>19</v>
      </c>
      <c r="F1182" t="s">
        <v>171</v>
      </c>
      <c r="G1182" t="s">
        <v>168</v>
      </c>
      <c r="H1182" t="s">
        <v>184</v>
      </c>
      <c r="I1182" t="s">
        <v>184</v>
      </c>
      <c r="J1182" t="s">
        <v>168</v>
      </c>
      <c r="K1182" t="s">
        <v>168</v>
      </c>
      <c r="L1182" t="s">
        <v>168</v>
      </c>
      <c r="M1182" t="s">
        <v>168</v>
      </c>
      <c r="N1182" t="s">
        <v>168</v>
      </c>
      <c r="O1182" t="s">
        <v>168</v>
      </c>
      <c r="P1182" t="s">
        <v>168</v>
      </c>
      <c r="Q1182" t="s">
        <v>168</v>
      </c>
      <c r="R1182" t="s">
        <v>170</v>
      </c>
      <c r="S1182">
        <v>173.866447999999</v>
      </c>
      <c r="T1182">
        <v>0</v>
      </c>
    </row>
    <row r="1183" spans="1:20">
      <c r="A1183" s="245">
        <v>42773.910534641203</v>
      </c>
      <c r="B1183" t="s">
        <v>241</v>
      </c>
      <c r="C1183">
        <v>2</v>
      </c>
      <c r="D1183" t="s">
        <v>19</v>
      </c>
      <c r="E1183" t="s">
        <v>19</v>
      </c>
      <c r="F1183" t="s">
        <v>171</v>
      </c>
      <c r="G1183" t="s">
        <v>168</v>
      </c>
      <c r="H1183" t="s">
        <v>184</v>
      </c>
      <c r="I1183" t="s">
        <v>184</v>
      </c>
      <c r="J1183" t="s">
        <v>168</v>
      </c>
      <c r="K1183" t="s">
        <v>168</v>
      </c>
      <c r="L1183" t="s">
        <v>168</v>
      </c>
      <c r="M1183" t="s">
        <v>168</v>
      </c>
      <c r="N1183" t="s">
        <v>168</v>
      </c>
      <c r="O1183" t="s">
        <v>168</v>
      </c>
      <c r="P1183" t="s">
        <v>168</v>
      </c>
      <c r="Q1183" t="s">
        <v>170</v>
      </c>
      <c r="R1183" t="s">
        <v>168</v>
      </c>
      <c r="S1183">
        <v>60.733265000000202</v>
      </c>
      <c r="T1183">
        <v>0</v>
      </c>
    </row>
    <row r="1184" spans="1:20">
      <c r="A1184" s="245">
        <v>42773.910534641203</v>
      </c>
      <c r="B1184" t="s">
        <v>241</v>
      </c>
      <c r="C1184">
        <v>2</v>
      </c>
      <c r="D1184" t="s">
        <v>19</v>
      </c>
      <c r="E1184" t="s">
        <v>19</v>
      </c>
      <c r="F1184" t="s">
        <v>171</v>
      </c>
      <c r="G1184" t="s">
        <v>168</v>
      </c>
      <c r="H1184" t="s">
        <v>184</v>
      </c>
      <c r="I1184" t="s">
        <v>184</v>
      </c>
      <c r="J1184" t="s">
        <v>168</v>
      </c>
      <c r="K1184" t="s">
        <v>168</v>
      </c>
      <c r="L1184" t="s">
        <v>168</v>
      </c>
      <c r="M1184" t="s">
        <v>168</v>
      </c>
      <c r="N1184" t="s">
        <v>170</v>
      </c>
      <c r="O1184" t="s">
        <v>168</v>
      </c>
      <c r="P1184" t="s">
        <v>168</v>
      </c>
      <c r="Q1184" t="s">
        <v>168</v>
      </c>
      <c r="R1184" t="s">
        <v>168</v>
      </c>
      <c r="S1184">
        <v>105.466559</v>
      </c>
      <c r="T1184">
        <v>0</v>
      </c>
    </row>
    <row r="1185" spans="1:20">
      <c r="A1185" s="245">
        <v>42773.910534641203</v>
      </c>
      <c r="B1185" t="s">
        <v>241</v>
      </c>
      <c r="C1185">
        <v>2</v>
      </c>
      <c r="D1185" t="s">
        <v>19</v>
      </c>
      <c r="E1185" t="s">
        <v>19</v>
      </c>
      <c r="F1185" t="s">
        <v>171</v>
      </c>
      <c r="G1185" t="s">
        <v>168</v>
      </c>
      <c r="H1185" t="s">
        <v>184</v>
      </c>
      <c r="I1185" t="s">
        <v>184</v>
      </c>
      <c r="J1185" t="s">
        <v>168</v>
      </c>
      <c r="K1185" t="s">
        <v>168</v>
      </c>
      <c r="L1185" t="s">
        <v>168</v>
      </c>
      <c r="M1185" t="s">
        <v>170</v>
      </c>
      <c r="N1185" t="s">
        <v>168</v>
      </c>
      <c r="O1185" t="s">
        <v>168</v>
      </c>
      <c r="P1185" t="s">
        <v>168</v>
      </c>
      <c r="Q1185" t="s">
        <v>168</v>
      </c>
      <c r="R1185" t="s">
        <v>168</v>
      </c>
      <c r="S1185">
        <v>11.099973</v>
      </c>
      <c r="T1185">
        <v>0</v>
      </c>
    </row>
    <row r="1186" spans="1:20">
      <c r="A1186" s="245">
        <v>42773.910534641203</v>
      </c>
      <c r="B1186" t="s">
        <v>241</v>
      </c>
      <c r="C1186">
        <v>2</v>
      </c>
      <c r="D1186" t="s">
        <v>19</v>
      </c>
      <c r="E1186" t="s">
        <v>19</v>
      </c>
      <c r="F1186" t="s">
        <v>171</v>
      </c>
      <c r="G1186" t="s">
        <v>168</v>
      </c>
      <c r="H1186" t="s">
        <v>184</v>
      </c>
      <c r="I1186" t="s">
        <v>184</v>
      </c>
      <c r="J1186" t="s">
        <v>168</v>
      </c>
      <c r="K1186" t="s">
        <v>168</v>
      </c>
      <c r="L1186" t="s">
        <v>168</v>
      </c>
      <c r="M1186" t="s">
        <v>170</v>
      </c>
      <c r="N1186" t="s">
        <v>168</v>
      </c>
      <c r="O1186" t="s">
        <v>168</v>
      </c>
      <c r="P1186" t="s">
        <v>168</v>
      </c>
      <c r="Q1186" t="s">
        <v>168</v>
      </c>
      <c r="R1186" t="s">
        <v>170</v>
      </c>
      <c r="S1186">
        <v>2.966666</v>
      </c>
      <c r="T1186">
        <v>0</v>
      </c>
    </row>
    <row r="1187" spans="1:20">
      <c r="A1187" s="245">
        <v>42773.910534641203</v>
      </c>
      <c r="B1187" t="s">
        <v>241</v>
      </c>
      <c r="C1187">
        <v>2</v>
      </c>
      <c r="D1187" t="s">
        <v>19</v>
      </c>
      <c r="E1187" t="s">
        <v>19</v>
      </c>
      <c r="F1187" t="s">
        <v>171</v>
      </c>
      <c r="G1187" t="s">
        <v>168</v>
      </c>
      <c r="H1187" t="s">
        <v>184</v>
      </c>
      <c r="I1187" t="s">
        <v>184</v>
      </c>
      <c r="J1187" t="s">
        <v>168</v>
      </c>
      <c r="K1187" t="s">
        <v>168</v>
      </c>
      <c r="L1187" t="s">
        <v>168</v>
      </c>
      <c r="M1187" t="s">
        <v>170</v>
      </c>
      <c r="N1187" t="s">
        <v>168</v>
      </c>
      <c r="O1187" t="s">
        <v>168</v>
      </c>
      <c r="P1187" t="s">
        <v>168</v>
      </c>
      <c r="Q1187" t="s">
        <v>170</v>
      </c>
      <c r="R1187" t="s">
        <v>168</v>
      </c>
      <c r="S1187">
        <v>0.7</v>
      </c>
      <c r="T1187">
        <v>0</v>
      </c>
    </row>
    <row r="1188" spans="1:20">
      <c r="A1188" s="245">
        <v>42773.910534641203</v>
      </c>
      <c r="B1188" t="s">
        <v>241</v>
      </c>
      <c r="C1188">
        <v>2</v>
      </c>
      <c r="D1188" t="s">
        <v>19</v>
      </c>
      <c r="E1188" t="s">
        <v>19</v>
      </c>
      <c r="F1188" t="s">
        <v>171</v>
      </c>
      <c r="G1188" t="s">
        <v>168</v>
      </c>
      <c r="H1188" t="s">
        <v>184</v>
      </c>
      <c r="I1188" t="s">
        <v>184</v>
      </c>
      <c r="J1188" t="s">
        <v>168</v>
      </c>
      <c r="K1188" t="s">
        <v>168</v>
      </c>
      <c r="L1188" t="s">
        <v>168</v>
      </c>
      <c r="M1188" t="s">
        <v>170</v>
      </c>
      <c r="N1188" t="s">
        <v>170</v>
      </c>
      <c r="O1188" t="s">
        <v>168</v>
      </c>
      <c r="P1188" t="s">
        <v>168</v>
      </c>
      <c r="Q1188" t="s">
        <v>168</v>
      </c>
      <c r="R1188" t="s">
        <v>168</v>
      </c>
      <c r="S1188">
        <v>0.86666399999999999</v>
      </c>
      <c r="T1188">
        <v>0</v>
      </c>
    </row>
    <row r="1189" spans="1:20">
      <c r="A1189" s="245">
        <v>42773.910534641203</v>
      </c>
      <c r="B1189" t="s">
        <v>241</v>
      </c>
      <c r="C1189">
        <v>2</v>
      </c>
      <c r="D1189" t="s">
        <v>19</v>
      </c>
      <c r="E1189" t="s">
        <v>19</v>
      </c>
      <c r="F1189" t="s">
        <v>171</v>
      </c>
      <c r="G1189" t="s">
        <v>168</v>
      </c>
      <c r="H1189" t="s">
        <v>184</v>
      </c>
      <c r="I1189" t="s">
        <v>184</v>
      </c>
      <c r="J1189" t="s">
        <v>168</v>
      </c>
      <c r="K1189" t="s">
        <v>168</v>
      </c>
      <c r="L1189" t="s">
        <v>170</v>
      </c>
      <c r="M1189" t="s">
        <v>168</v>
      </c>
      <c r="N1189" t="s">
        <v>168</v>
      </c>
      <c r="O1189" t="s">
        <v>168</v>
      </c>
      <c r="P1189" t="s">
        <v>168</v>
      </c>
      <c r="Q1189" t="s">
        <v>168</v>
      </c>
      <c r="R1189" t="s">
        <v>168</v>
      </c>
      <c r="S1189">
        <v>966.06554800003801</v>
      </c>
      <c r="T1189">
        <v>0</v>
      </c>
    </row>
    <row r="1190" spans="1:20">
      <c r="A1190" s="245">
        <v>42773.910534641203</v>
      </c>
      <c r="B1190" t="s">
        <v>241</v>
      </c>
      <c r="C1190">
        <v>2</v>
      </c>
      <c r="D1190" t="s">
        <v>19</v>
      </c>
      <c r="E1190" t="s">
        <v>19</v>
      </c>
      <c r="F1190" t="s">
        <v>171</v>
      </c>
      <c r="G1190" t="s">
        <v>168</v>
      </c>
      <c r="H1190" t="s">
        <v>184</v>
      </c>
      <c r="I1190" t="s">
        <v>184</v>
      </c>
      <c r="J1190" t="s">
        <v>168</v>
      </c>
      <c r="K1190" t="s">
        <v>168</v>
      </c>
      <c r="L1190" t="s">
        <v>170</v>
      </c>
      <c r="M1190" t="s">
        <v>168</v>
      </c>
      <c r="N1190" t="s">
        <v>168</v>
      </c>
      <c r="O1190" t="s">
        <v>168</v>
      </c>
      <c r="P1190" t="s">
        <v>168</v>
      </c>
      <c r="Q1190" t="s">
        <v>168</v>
      </c>
      <c r="R1190" t="s">
        <v>170</v>
      </c>
      <c r="S1190">
        <v>93.599869999999896</v>
      </c>
      <c r="T1190">
        <v>0</v>
      </c>
    </row>
    <row r="1191" spans="1:20">
      <c r="A1191" s="245">
        <v>42773.910534641203</v>
      </c>
      <c r="B1191" t="s">
        <v>241</v>
      </c>
      <c r="C1191">
        <v>2</v>
      </c>
      <c r="D1191" t="s">
        <v>19</v>
      </c>
      <c r="E1191" t="s">
        <v>19</v>
      </c>
      <c r="F1191" t="s">
        <v>171</v>
      </c>
      <c r="G1191" t="s">
        <v>168</v>
      </c>
      <c r="H1191" t="s">
        <v>184</v>
      </c>
      <c r="I1191" t="s">
        <v>184</v>
      </c>
      <c r="J1191" t="s">
        <v>168</v>
      </c>
      <c r="K1191" t="s">
        <v>168</v>
      </c>
      <c r="L1191" t="s">
        <v>170</v>
      </c>
      <c r="M1191" t="s">
        <v>168</v>
      </c>
      <c r="N1191" t="s">
        <v>168</v>
      </c>
      <c r="O1191" t="s">
        <v>168</v>
      </c>
      <c r="P1191" t="s">
        <v>168</v>
      </c>
      <c r="Q1191" t="s">
        <v>170</v>
      </c>
      <c r="R1191" t="s">
        <v>168</v>
      </c>
      <c r="S1191">
        <v>21.533303</v>
      </c>
      <c r="T1191">
        <v>0</v>
      </c>
    </row>
    <row r="1192" spans="1:20">
      <c r="A1192" s="245">
        <v>42773.910534641203</v>
      </c>
      <c r="B1192" t="s">
        <v>241</v>
      </c>
      <c r="C1192">
        <v>2</v>
      </c>
      <c r="D1192" t="s">
        <v>19</v>
      </c>
      <c r="E1192" t="s">
        <v>19</v>
      </c>
      <c r="F1192" t="s">
        <v>171</v>
      </c>
      <c r="G1192" t="s">
        <v>168</v>
      </c>
      <c r="H1192" t="s">
        <v>184</v>
      </c>
      <c r="I1192" t="s">
        <v>184</v>
      </c>
      <c r="J1192" t="s">
        <v>168</v>
      </c>
      <c r="K1192" t="s">
        <v>168</v>
      </c>
      <c r="L1192" t="s">
        <v>170</v>
      </c>
      <c r="M1192" t="s">
        <v>168</v>
      </c>
      <c r="N1192" t="s">
        <v>170</v>
      </c>
      <c r="O1192" t="s">
        <v>168</v>
      </c>
      <c r="P1192" t="s">
        <v>168</v>
      </c>
      <c r="Q1192" t="s">
        <v>168</v>
      </c>
      <c r="R1192" t="s">
        <v>168</v>
      </c>
      <c r="S1192">
        <v>12.066654</v>
      </c>
      <c r="T1192">
        <v>0</v>
      </c>
    </row>
    <row r="1193" spans="1:20">
      <c r="A1193" s="245">
        <v>42773.910534641203</v>
      </c>
      <c r="B1193" t="s">
        <v>241</v>
      </c>
      <c r="C1193">
        <v>2</v>
      </c>
      <c r="D1193" t="s">
        <v>19</v>
      </c>
      <c r="E1193" t="s">
        <v>19</v>
      </c>
      <c r="F1193" t="s">
        <v>171</v>
      </c>
      <c r="G1193" t="s">
        <v>168</v>
      </c>
      <c r="H1193" t="s">
        <v>184</v>
      </c>
      <c r="I1193" t="s">
        <v>184</v>
      </c>
      <c r="J1193" t="s">
        <v>168</v>
      </c>
      <c r="K1193" t="s">
        <v>168</v>
      </c>
      <c r="L1193" t="s">
        <v>170</v>
      </c>
      <c r="M1193" t="s">
        <v>170</v>
      </c>
      <c r="N1193" t="s">
        <v>168</v>
      </c>
      <c r="O1193" t="s">
        <v>168</v>
      </c>
      <c r="P1193" t="s">
        <v>168</v>
      </c>
      <c r="Q1193" t="s">
        <v>168</v>
      </c>
      <c r="R1193" t="s">
        <v>168</v>
      </c>
      <c r="S1193">
        <v>0.53333200000000003</v>
      </c>
      <c r="T1193">
        <v>0</v>
      </c>
    </row>
    <row r="1194" spans="1:20">
      <c r="A1194" s="245">
        <v>42773.910534641203</v>
      </c>
      <c r="B1194" t="s">
        <v>241</v>
      </c>
      <c r="C1194">
        <v>2</v>
      </c>
      <c r="D1194" t="s">
        <v>19</v>
      </c>
      <c r="E1194" t="s">
        <v>19</v>
      </c>
      <c r="F1194" t="s">
        <v>171</v>
      </c>
      <c r="G1194" t="s">
        <v>168</v>
      </c>
      <c r="H1194" t="s">
        <v>184</v>
      </c>
      <c r="I1194" t="s">
        <v>184</v>
      </c>
      <c r="J1194" t="s">
        <v>168</v>
      </c>
      <c r="K1194" t="s">
        <v>168</v>
      </c>
      <c r="L1194" t="s">
        <v>170</v>
      </c>
      <c r="M1194" t="s">
        <v>170</v>
      </c>
      <c r="N1194" t="s">
        <v>168</v>
      </c>
      <c r="O1194" t="s">
        <v>168</v>
      </c>
      <c r="P1194" t="s">
        <v>168</v>
      </c>
      <c r="Q1194" t="s">
        <v>168</v>
      </c>
      <c r="R1194" t="s">
        <v>170</v>
      </c>
      <c r="S1194">
        <v>1.0666640000000001</v>
      </c>
      <c r="T1194">
        <v>0</v>
      </c>
    </row>
    <row r="1195" spans="1:20">
      <c r="A1195" s="245">
        <v>42773.910534641203</v>
      </c>
      <c r="B1195" t="s">
        <v>241</v>
      </c>
      <c r="C1195">
        <v>2</v>
      </c>
      <c r="D1195" t="s">
        <v>19</v>
      </c>
      <c r="E1195" t="s">
        <v>19</v>
      </c>
      <c r="F1195" t="s">
        <v>171</v>
      </c>
      <c r="G1195" t="s">
        <v>168</v>
      </c>
      <c r="H1195" t="s">
        <v>184</v>
      </c>
      <c r="I1195" t="s">
        <v>184</v>
      </c>
      <c r="J1195" t="s">
        <v>170</v>
      </c>
      <c r="K1195" t="s">
        <v>168</v>
      </c>
      <c r="L1195" t="s">
        <v>168</v>
      </c>
      <c r="M1195" t="s">
        <v>168</v>
      </c>
      <c r="N1195" t="s">
        <v>168</v>
      </c>
      <c r="O1195" t="s">
        <v>168</v>
      </c>
      <c r="P1195" t="s">
        <v>168</v>
      </c>
      <c r="Q1195" t="s">
        <v>168</v>
      </c>
      <c r="R1195" t="s">
        <v>168</v>
      </c>
      <c r="S1195">
        <v>180.626364</v>
      </c>
      <c r="T1195">
        <v>0</v>
      </c>
    </row>
    <row r="1196" spans="1:20">
      <c r="A1196" s="245">
        <v>42773.910534641203</v>
      </c>
      <c r="B1196" t="s">
        <v>241</v>
      </c>
      <c r="C1196">
        <v>2</v>
      </c>
      <c r="D1196" t="s">
        <v>19</v>
      </c>
      <c r="E1196" t="s">
        <v>19</v>
      </c>
      <c r="F1196" t="s">
        <v>171</v>
      </c>
      <c r="G1196" t="s">
        <v>168</v>
      </c>
      <c r="H1196" t="s">
        <v>184</v>
      </c>
      <c r="I1196" t="s">
        <v>184</v>
      </c>
      <c r="J1196" t="s">
        <v>170</v>
      </c>
      <c r="K1196" t="s">
        <v>168</v>
      </c>
      <c r="L1196" t="s">
        <v>168</v>
      </c>
      <c r="M1196" t="s">
        <v>168</v>
      </c>
      <c r="N1196" t="s">
        <v>168</v>
      </c>
      <c r="O1196" t="s">
        <v>168</v>
      </c>
      <c r="P1196" t="s">
        <v>168</v>
      </c>
      <c r="Q1196" t="s">
        <v>168</v>
      </c>
      <c r="R1196" t="s">
        <v>170</v>
      </c>
      <c r="S1196">
        <v>6.6666000000000003E-2</v>
      </c>
      <c r="T1196">
        <v>0</v>
      </c>
    </row>
    <row r="1197" spans="1:20">
      <c r="A1197" s="245">
        <v>42773.910534641203</v>
      </c>
      <c r="B1197" t="s">
        <v>241</v>
      </c>
      <c r="C1197">
        <v>2</v>
      </c>
      <c r="D1197" t="s">
        <v>19</v>
      </c>
      <c r="E1197" t="s">
        <v>19</v>
      </c>
      <c r="F1197" t="s">
        <v>171</v>
      </c>
      <c r="G1197" t="s">
        <v>168</v>
      </c>
      <c r="H1197" t="s">
        <v>184</v>
      </c>
      <c r="I1197" t="s">
        <v>184</v>
      </c>
      <c r="J1197" t="s">
        <v>170</v>
      </c>
      <c r="K1197" t="s">
        <v>168</v>
      </c>
      <c r="L1197" t="s">
        <v>168</v>
      </c>
      <c r="M1197" t="s">
        <v>168</v>
      </c>
      <c r="N1197" t="s">
        <v>168</v>
      </c>
      <c r="O1197" t="s">
        <v>168</v>
      </c>
      <c r="P1197" t="s">
        <v>168</v>
      </c>
      <c r="Q1197" t="s">
        <v>170</v>
      </c>
      <c r="R1197" t="s">
        <v>168</v>
      </c>
      <c r="S1197">
        <v>11.819982</v>
      </c>
      <c r="T1197">
        <v>0</v>
      </c>
    </row>
    <row r="1198" spans="1:20">
      <c r="A1198" s="245">
        <v>42773.910534641203</v>
      </c>
      <c r="B1198" t="s">
        <v>241</v>
      </c>
      <c r="C1198">
        <v>2</v>
      </c>
      <c r="D1198" t="s">
        <v>19</v>
      </c>
      <c r="E1198" t="s">
        <v>19</v>
      </c>
      <c r="F1198" t="s">
        <v>171</v>
      </c>
      <c r="G1198" t="s">
        <v>168</v>
      </c>
      <c r="H1198" t="s">
        <v>184</v>
      </c>
      <c r="I1198" t="s">
        <v>184</v>
      </c>
      <c r="J1198" t="s">
        <v>170</v>
      </c>
      <c r="K1198" t="s">
        <v>168</v>
      </c>
      <c r="L1198" t="s">
        <v>168</v>
      </c>
      <c r="M1198" t="s">
        <v>168</v>
      </c>
      <c r="N1198" t="s">
        <v>170</v>
      </c>
      <c r="O1198" t="s">
        <v>168</v>
      </c>
      <c r="P1198" t="s">
        <v>168</v>
      </c>
      <c r="Q1198" t="s">
        <v>168</v>
      </c>
      <c r="R1198" t="s">
        <v>168</v>
      </c>
      <c r="S1198">
        <v>0.49999900000000003</v>
      </c>
      <c r="T1198">
        <v>0</v>
      </c>
    </row>
    <row r="1199" spans="1:20">
      <c r="A1199" s="245">
        <v>42773.910534641203</v>
      </c>
      <c r="B1199" t="s">
        <v>241</v>
      </c>
      <c r="C1199">
        <v>2</v>
      </c>
      <c r="D1199" t="s">
        <v>19</v>
      </c>
      <c r="E1199" t="s">
        <v>19</v>
      </c>
      <c r="F1199" t="s">
        <v>171</v>
      </c>
      <c r="G1199" t="s">
        <v>168</v>
      </c>
      <c r="H1199" t="s">
        <v>184</v>
      </c>
      <c r="I1199" t="s">
        <v>184</v>
      </c>
      <c r="J1199" t="s">
        <v>170</v>
      </c>
      <c r="K1199" t="s">
        <v>168</v>
      </c>
      <c r="L1199" t="s">
        <v>170</v>
      </c>
      <c r="M1199" t="s">
        <v>168</v>
      </c>
      <c r="N1199" t="s">
        <v>168</v>
      </c>
      <c r="O1199" t="s">
        <v>168</v>
      </c>
      <c r="P1199" t="s">
        <v>168</v>
      </c>
      <c r="Q1199" t="s">
        <v>168</v>
      </c>
      <c r="R1199" t="s">
        <v>168</v>
      </c>
      <c r="S1199">
        <v>15.266655</v>
      </c>
      <c r="T1199">
        <v>0</v>
      </c>
    </row>
    <row r="1200" spans="1:20">
      <c r="A1200" s="245">
        <v>42773.910534641203</v>
      </c>
      <c r="B1200" t="s">
        <v>241</v>
      </c>
      <c r="C1200">
        <v>2</v>
      </c>
      <c r="D1200" t="s">
        <v>19</v>
      </c>
      <c r="E1200" t="s">
        <v>19</v>
      </c>
      <c r="F1200" t="s">
        <v>171</v>
      </c>
      <c r="G1200" t="s">
        <v>168</v>
      </c>
      <c r="H1200" t="s">
        <v>184</v>
      </c>
      <c r="I1200" t="s">
        <v>184</v>
      </c>
      <c r="J1200" t="s">
        <v>170</v>
      </c>
      <c r="K1200" t="s">
        <v>168</v>
      </c>
      <c r="L1200" t="s">
        <v>170</v>
      </c>
      <c r="M1200" t="s">
        <v>168</v>
      </c>
      <c r="N1200" t="s">
        <v>168</v>
      </c>
      <c r="O1200" t="s">
        <v>168</v>
      </c>
      <c r="P1200" t="s">
        <v>168</v>
      </c>
      <c r="Q1200" t="s">
        <v>168</v>
      </c>
      <c r="R1200" t="s">
        <v>170</v>
      </c>
      <c r="S1200">
        <v>0.33333299999999999</v>
      </c>
      <c r="T1200">
        <v>0</v>
      </c>
    </row>
    <row r="1201" spans="1:20">
      <c r="A1201" s="245">
        <v>42773.910534641203</v>
      </c>
      <c r="B1201" t="s">
        <v>241</v>
      </c>
      <c r="C1201">
        <v>2</v>
      </c>
      <c r="D1201" t="s">
        <v>19</v>
      </c>
      <c r="E1201" t="s">
        <v>19</v>
      </c>
      <c r="F1201" t="s">
        <v>171</v>
      </c>
      <c r="G1201" t="s">
        <v>168</v>
      </c>
      <c r="H1201" t="s">
        <v>184</v>
      </c>
      <c r="I1201" t="s">
        <v>184</v>
      </c>
      <c r="J1201" t="s">
        <v>170</v>
      </c>
      <c r="K1201" t="s">
        <v>168</v>
      </c>
      <c r="L1201" t="s">
        <v>170</v>
      </c>
      <c r="M1201" t="s">
        <v>168</v>
      </c>
      <c r="N1201" t="s">
        <v>168</v>
      </c>
      <c r="O1201" t="s">
        <v>168</v>
      </c>
      <c r="P1201" t="s">
        <v>168</v>
      </c>
      <c r="Q1201" t="s">
        <v>170</v>
      </c>
      <c r="R1201" t="s">
        <v>168</v>
      </c>
      <c r="S1201">
        <v>2.799998</v>
      </c>
      <c r="T1201">
        <v>0</v>
      </c>
    </row>
    <row r="1202" spans="1:20">
      <c r="A1202" s="245">
        <v>42773.910534641203</v>
      </c>
      <c r="B1202" t="s">
        <v>241</v>
      </c>
      <c r="C1202">
        <v>2</v>
      </c>
      <c r="D1202" t="s">
        <v>19</v>
      </c>
      <c r="E1202" t="s">
        <v>19</v>
      </c>
      <c r="F1202" t="s">
        <v>171</v>
      </c>
      <c r="G1202" t="s">
        <v>170</v>
      </c>
      <c r="H1202" t="s">
        <v>184</v>
      </c>
      <c r="I1202" t="s">
        <v>184</v>
      </c>
      <c r="J1202" t="s">
        <v>168</v>
      </c>
      <c r="K1202" t="s">
        <v>168</v>
      </c>
      <c r="L1202" t="s">
        <v>168</v>
      </c>
      <c r="M1202" t="s">
        <v>168</v>
      </c>
      <c r="N1202" t="s">
        <v>168</v>
      </c>
      <c r="O1202" t="s">
        <v>168</v>
      </c>
      <c r="P1202" t="s">
        <v>168</v>
      </c>
      <c r="Q1202" t="s">
        <v>168</v>
      </c>
      <c r="R1202" t="s">
        <v>168</v>
      </c>
      <c r="S1202">
        <v>394.732764999989</v>
      </c>
      <c r="T1202">
        <v>0</v>
      </c>
    </row>
    <row r="1203" spans="1:20">
      <c r="A1203" s="245">
        <v>42773.910534641203</v>
      </c>
      <c r="B1203" t="s">
        <v>241</v>
      </c>
      <c r="C1203">
        <v>2</v>
      </c>
      <c r="D1203" t="s">
        <v>19</v>
      </c>
      <c r="E1203" t="s">
        <v>19</v>
      </c>
      <c r="F1203" t="s">
        <v>171</v>
      </c>
      <c r="G1203" t="s">
        <v>170</v>
      </c>
      <c r="H1203" t="s">
        <v>184</v>
      </c>
      <c r="I1203" t="s">
        <v>184</v>
      </c>
      <c r="J1203" t="s">
        <v>168</v>
      </c>
      <c r="K1203" t="s">
        <v>168</v>
      </c>
      <c r="L1203" t="s">
        <v>168</v>
      </c>
      <c r="M1203" t="s">
        <v>168</v>
      </c>
      <c r="N1203" t="s">
        <v>168</v>
      </c>
      <c r="O1203" t="s">
        <v>168</v>
      </c>
      <c r="P1203" t="s">
        <v>168</v>
      </c>
      <c r="Q1203" t="s">
        <v>168</v>
      </c>
      <c r="R1203" t="s">
        <v>170</v>
      </c>
      <c r="S1203">
        <v>6.3333250000000003</v>
      </c>
      <c r="T1203">
        <v>0</v>
      </c>
    </row>
    <row r="1204" spans="1:20">
      <c r="A1204" s="245">
        <v>42773.910534641203</v>
      </c>
      <c r="B1204" t="s">
        <v>241</v>
      </c>
      <c r="C1204">
        <v>2</v>
      </c>
      <c r="D1204" t="s">
        <v>19</v>
      </c>
      <c r="E1204" t="s">
        <v>19</v>
      </c>
      <c r="F1204" t="s">
        <v>169</v>
      </c>
      <c r="G1204" t="s">
        <v>168</v>
      </c>
      <c r="H1204" t="s">
        <v>184</v>
      </c>
      <c r="I1204" t="s">
        <v>184</v>
      </c>
      <c r="J1204" t="s">
        <v>168</v>
      </c>
      <c r="K1204" t="s">
        <v>168</v>
      </c>
      <c r="L1204" t="s">
        <v>168</v>
      </c>
      <c r="M1204" t="s">
        <v>168</v>
      </c>
      <c r="N1204" t="s">
        <v>168</v>
      </c>
      <c r="O1204" t="s">
        <v>168</v>
      </c>
      <c r="P1204" t="s">
        <v>168</v>
      </c>
      <c r="Q1204" t="s">
        <v>168</v>
      </c>
      <c r="R1204" t="s">
        <v>168</v>
      </c>
      <c r="S1204">
        <v>1.3666430000000001</v>
      </c>
      <c r="T1204">
        <v>0</v>
      </c>
    </row>
    <row r="1205" spans="1:20">
      <c r="A1205" s="245">
        <v>42773.910534641203</v>
      </c>
      <c r="B1205" t="s">
        <v>241</v>
      </c>
      <c r="C1205">
        <v>2</v>
      </c>
      <c r="D1205" t="s">
        <v>19</v>
      </c>
      <c r="E1205" t="s">
        <v>19</v>
      </c>
      <c r="F1205" t="s">
        <v>169</v>
      </c>
      <c r="G1205" t="s">
        <v>168</v>
      </c>
      <c r="H1205" t="s">
        <v>184</v>
      </c>
      <c r="I1205" t="s">
        <v>184</v>
      </c>
      <c r="J1205" t="s">
        <v>168</v>
      </c>
      <c r="K1205" t="s">
        <v>168</v>
      </c>
      <c r="L1205" t="s">
        <v>168</v>
      </c>
      <c r="M1205" t="s">
        <v>168</v>
      </c>
      <c r="N1205" t="s">
        <v>168</v>
      </c>
      <c r="O1205" t="s">
        <v>168</v>
      </c>
      <c r="P1205" t="s">
        <v>168</v>
      </c>
      <c r="Q1205" t="s">
        <v>170</v>
      </c>
      <c r="R1205" t="s">
        <v>168</v>
      </c>
      <c r="S1205">
        <v>1.3332999999999999E-2</v>
      </c>
      <c r="T1205">
        <v>0</v>
      </c>
    </row>
    <row r="1206" spans="1:20">
      <c r="A1206" s="245">
        <v>42773.910534641203</v>
      </c>
      <c r="B1206" t="s">
        <v>241</v>
      </c>
      <c r="C1206">
        <v>2</v>
      </c>
      <c r="D1206" t="s">
        <v>19</v>
      </c>
      <c r="E1206" t="s">
        <v>19</v>
      </c>
      <c r="F1206" t="s">
        <v>169</v>
      </c>
      <c r="G1206" t="s">
        <v>168</v>
      </c>
      <c r="H1206" t="s">
        <v>184</v>
      </c>
      <c r="I1206" t="s">
        <v>184</v>
      </c>
      <c r="J1206" t="s">
        <v>168</v>
      </c>
      <c r="K1206" t="s">
        <v>168</v>
      </c>
      <c r="L1206" t="s">
        <v>170</v>
      </c>
      <c r="M1206" t="s">
        <v>168</v>
      </c>
      <c r="N1206" t="s">
        <v>168</v>
      </c>
      <c r="O1206" t="s">
        <v>168</v>
      </c>
      <c r="P1206" t="s">
        <v>168</v>
      </c>
      <c r="Q1206" t="s">
        <v>168</v>
      </c>
      <c r="R1206" t="s">
        <v>168</v>
      </c>
      <c r="S1206">
        <v>0</v>
      </c>
      <c r="T1206">
        <v>0</v>
      </c>
    </row>
    <row r="1207" spans="1:20">
      <c r="A1207" s="245">
        <v>42773.910534641203</v>
      </c>
      <c r="B1207" t="s">
        <v>241</v>
      </c>
      <c r="C1207">
        <v>2</v>
      </c>
      <c r="D1207" t="s">
        <v>18</v>
      </c>
      <c r="E1207" t="s">
        <v>18</v>
      </c>
      <c r="F1207" t="s">
        <v>167</v>
      </c>
      <c r="G1207" t="s">
        <v>168</v>
      </c>
      <c r="H1207" t="s">
        <v>184</v>
      </c>
      <c r="I1207" t="s">
        <v>184</v>
      </c>
      <c r="J1207" t="s">
        <v>168</v>
      </c>
      <c r="K1207" t="s">
        <v>168</v>
      </c>
      <c r="L1207" t="s">
        <v>168</v>
      </c>
      <c r="M1207" t="s">
        <v>168</v>
      </c>
      <c r="N1207" t="s">
        <v>168</v>
      </c>
      <c r="O1207" t="s">
        <v>168</v>
      </c>
      <c r="P1207" t="s">
        <v>168</v>
      </c>
      <c r="Q1207" t="s">
        <v>168</v>
      </c>
      <c r="R1207" t="s">
        <v>168</v>
      </c>
      <c r="S1207">
        <v>2.2866599999999999</v>
      </c>
      <c r="T1207">
        <v>0</v>
      </c>
    </row>
    <row r="1208" spans="1:20">
      <c r="A1208" s="245">
        <v>42773.910534641203</v>
      </c>
      <c r="B1208" t="s">
        <v>241</v>
      </c>
      <c r="C1208">
        <v>2</v>
      </c>
      <c r="D1208" t="s">
        <v>18</v>
      </c>
      <c r="E1208" t="s">
        <v>18</v>
      </c>
      <c r="F1208" t="s">
        <v>167</v>
      </c>
      <c r="G1208" t="s">
        <v>168</v>
      </c>
      <c r="H1208" t="s">
        <v>184</v>
      </c>
      <c r="I1208" t="s">
        <v>184</v>
      </c>
      <c r="J1208" t="s">
        <v>168</v>
      </c>
      <c r="K1208" t="s">
        <v>168</v>
      </c>
      <c r="L1208" t="s">
        <v>168</v>
      </c>
      <c r="M1208" t="s">
        <v>168</v>
      </c>
      <c r="N1208" t="s">
        <v>168</v>
      </c>
      <c r="O1208" t="s">
        <v>168</v>
      </c>
      <c r="P1208" t="s">
        <v>168</v>
      </c>
      <c r="Q1208" t="s">
        <v>170</v>
      </c>
      <c r="R1208" t="s">
        <v>168</v>
      </c>
      <c r="S1208">
        <v>1.9466639999999999</v>
      </c>
      <c r="T1208">
        <v>0</v>
      </c>
    </row>
    <row r="1209" spans="1:20">
      <c r="A1209" s="245">
        <v>42773.910534641203</v>
      </c>
      <c r="B1209" t="s">
        <v>241</v>
      </c>
      <c r="C1209">
        <v>2</v>
      </c>
      <c r="D1209" t="s">
        <v>18</v>
      </c>
      <c r="E1209" t="s">
        <v>18</v>
      </c>
      <c r="F1209" t="s">
        <v>167</v>
      </c>
      <c r="G1209" t="s">
        <v>168</v>
      </c>
      <c r="H1209" t="s">
        <v>184</v>
      </c>
      <c r="I1209" t="s">
        <v>184</v>
      </c>
      <c r="J1209" t="s">
        <v>168</v>
      </c>
      <c r="K1209" t="s">
        <v>168</v>
      </c>
      <c r="L1209" t="s">
        <v>168</v>
      </c>
      <c r="M1209" t="s">
        <v>168</v>
      </c>
      <c r="N1209" t="s">
        <v>168</v>
      </c>
      <c r="O1209" t="s">
        <v>168</v>
      </c>
      <c r="P1209" t="s">
        <v>170</v>
      </c>
      <c r="Q1209" t="s">
        <v>168</v>
      </c>
      <c r="R1209" t="s">
        <v>168</v>
      </c>
      <c r="S1209">
        <v>150.326491</v>
      </c>
      <c r="T1209">
        <v>0</v>
      </c>
    </row>
    <row r="1210" spans="1:20">
      <c r="A1210" s="245">
        <v>42773.910534641203</v>
      </c>
      <c r="B1210" t="s">
        <v>241</v>
      </c>
      <c r="C1210">
        <v>2</v>
      </c>
      <c r="D1210" t="s">
        <v>18</v>
      </c>
      <c r="E1210" t="s">
        <v>18</v>
      </c>
      <c r="F1210" t="s">
        <v>167</v>
      </c>
      <c r="G1210" t="s">
        <v>168</v>
      </c>
      <c r="H1210" t="s">
        <v>184</v>
      </c>
      <c r="I1210" t="s">
        <v>184</v>
      </c>
      <c r="J1210" t="s">
        <v>168</v>
      </c>
      <c r="K1210" t="s">
        <v>168</v>
      </c>
      <c r="L1210" t="s">
        <v>168</v>
      </c>
      <c r="M1210" t="s">
        <v>168</v>
      </c>
      <c r="N1210" t="s">
        <v>168</v>
      </c>
      <c r="O1210" t="s">
        <v>170</v>
      </c>
      <c r="P1210" t="s">
        <v>168</v>
      </c>
      <c r="Q1210" t="s">
        <v>168</v>
      </c>
      <c r="R1210" t="s">
        <v>168</v>
      </c>
      <c r="S1210">
        <v>0.73333199999999998</v>
      </c>
      <c r="T1210">
        <v>0</v>
      </c>
    </row>
    <row r="1211" spans="1:20">
      <c r="A1211" s="245">
        <v>42773.910534641203</v>
      </c>
      <c r="B1211" t="s">
        <v>241</v>
      </c>
      <c r="C1211">
        <v>2</v>
      </c>
      <c r="D1211" t="s">
        <v>18</v>
      </c>
      <c r="E1211" t="s">
        <v>18</v>
      </c>
      <c r="F1211" t="s">
        <v>167</v>
      </c>
      <c r="G1211" t="s">
        <v>168</v>
      </c>
      <c r="H1211" t="s">
        <v>184</v>
      </c>
      <c r="I1211" t="s">
        <v>184</v>
      </c>
      <c r="J1211" t="s">
        <v>168</v>
      </c>
      <c r="K1211" t="s">
        <v>168</v>
      </c>
      <c r="L1211" t="s">
        <v>168</v>
      </c>
      <c r="M1211" t="s">
        <v>168</v>
      </c>
      <c r="N1211" t="s">
        <v>170</v>
      </c>
      <c r="O1211" t="s">
        <v>168</v>
      </c>
      <c r="P1211" t="s">
        <v>168</v>
      </c>
      <c r="Q1211" t="s">
        <v>168</v>
      </c>
      <c r="R1211" t="s">
        <v>168</v>
      </c>
      <c r="S1211">
        <v>11.333322000000001</v>
      </c>
      <c r="T1211">
        <v>0</v>
      </c>
    </row>
    <row r="1212" spans="1:20">
      <c r="A1212" s="245">
        <v>42773.910534641203</v>
      </c>
      <c r="B1212" t="s">
        <v>241</v>
      </c>
      <c r="C1212">
        <v>2</v>
      </c>
      <c r="D1212" t="s">
        <v>18</v>
      </c>
      <c r="E1212" t="s">
        <v>18</v>
      </c>
      <c r="F1212" t="s">
        <v>167</v>
      </c>
      <c r="G1212" t="s">
        <v>168</v>
      </c>
      <c r="H1212" t="s">
        <v>184</v>
      </c>
      <c r="I1212" t="s">
        <v>184</v>
      </c>
      <c r="J1212" t="s">
        <v>168</v>
      </c>
      <c r="K1212" t="s">
        <v>168</v>
      </c>
      <c r="L1212" t="s">
        <v>168</v>
      </c>
      <c r="M1212" t="s">
        <v>168</v>
      </c>
      <c r="N1212" t="s">
        <v>170</v>
      </c>
      <c r="O1212" t="s">
        <v>170</v>
      </c>
      <c r="P1212" t="s">
        <v>168</v>
      </c>
      <c r="Q1212" t="s">
        <v>168</v>
      </c>
      <c r="R1212" t="s">
        <v>168</v>
      </c>
      <c r="S1212">
        <v>63.319923000000202</v>
      </c>
      <c r="T1212">
        <v>0</v>
      </c>
    </row>
    <row r="1213" spans="1:20">
      <c r="A1213" s="245">
        <v>42773.910534641203</v>
      </c>
      <c r="B1213" t="s">
        <v>241</v>
      </c>
      <c r="C1213">
        <v>2</v>
      </c>
      <c r="D1213" t="s">
        <v>18</v>
      </c>
      <c r="E1213" t="s">
        <v>18</v>
      </c>
      <c r="F1213" t="s">
        <v>167</v>
      </c>
      <c r="G1213" t="s">
        <v>168</v>
      </c>
      <c r="H1213" t="s">
        <v>184</v>
      </c>
      <c r="I1213" t="s">
        <v>184</v>
      </c>
      <c r="J1213" t="s">
        <v>168</v>
      </c>
      <c r="K1213" t="s">
        <v>168</v>
      </c>
      <c r="L1213" t="s">
        <v>170</v>
      </c>
      <c r="M1213" t="s">
        <v>168</v>
      </c>
      <c r="N1213" t="s">
        <v>168</v>
      </c>
      <c r="O1213" t="s">
        <v>168</v>
      </c>
      <c r="P1213" t="s">
        <v>170</v>
      </c>
      <c r="Q1213" t="s">
        <v>168</v>
      </c>
      <c r="R1213" t="s">
        <v>168</v>
      </c>
      <c r="S1213">
        <v>129.78653299999999</v>
      </c>
      <c r="T1213">
        <v>0</v>
      </c>
    </row>
    <row r="1214" spans="1:20">
      <c r="A1214" s="245">
        <v>42773.910534641203</v>
      </c>
      <c r="B1214" t="s">
        <v>241</v>
      </c>
      <c r="C1214">
        <v>2</v>
      </c>
      <c r="D1214" t="s">
        <v>18</v>
      </c>
      <c r="E1214" t="s">
        <v>18</v>
      </c>
      <c r="F1214" t="s">
        <v>167</v>
      </c>
      <c r="G1214" t="s">
        <v>168</v>
      </c>
      <c r="H1214" t="s">
        <v>184</v>
      </c>
      <c r="I1214" t="s">
        <v>184</v>
      </c>
      <c r="J1214" t="s">
        <v>168</v>
      </c>
      <c r="K1214" t="s">
        <v>168</v>
      </c>
      <c r="L1214" t="s">
        <v>170</v>
      </c>
      <c r="M1214" t="s">
        <v>168</v>
      </c>
      <c r="N1214" t="s">
        <v>168</v>
      </c>
      <c r="O1214" t="s">
        <v>170</v>
      </c>
      <c r="P1214" t="s">
        <v>168</v>
      </c>
      <c r="Q1214" t="s">
        <v>168</v>
      </c>
      <c r="R1214" t="s">
        <v>168</v>
      </c>
      <c r="S1214">
        <v>0.33333299999999999</v>
      </c>
      <c r="T1214">
        <v>0</v>
      </c>
    </row>
    <row r="1215" spans="1:20">
      <c r="A1215" s="245">
        <v>42773.910534641203</v>
      </c>
      <c r="B1215" t="s">
        <v>241</v>
      </c>
      <c r="C1215">
        <v>2</v>
      </c>
      <c r="D1215" t="s">
        <v>18</v>
      </c>
      <c r="E1215" t="s">
        <v>18</v>
      </c>
      <c r="F1215" t="s">
        <v>167</v>
      </c>
      <c r="G1215" t="s">
        <v>168</v>
      </c>
      <c r="H1215" t="s">
        <v>184</v>
      </c>
      <c r="I1215" t="s">
        <v>184</v>
      </c>
      <c r="J1215" t="s">
        <v>168</v>
      </c>
      <c r="K1215" t="s">
        <v>168</v>
      </c>
      <c r="L1215" t="s">
        <v>170</v>
      </c>
      <c r="M1215" t="s">
        <v>168</v>
      </c>
      <c r="N1215" t="s">
        <v>170</v>
      </c>
      <c r="O1215" t="s">
        <v>170</v>
      </c>
      <c r="P1215" t="s">
        <v>168</v>
      </c>
      <c r="Q1215" t="s">
        <v>168</v>
      </c>
      <c r="R1215" t="s">
        <v>168</v>
      </c>
      <c r="S1215">
        <v>42.599960000000102</v>
      </c>
      <c r="T1215">
        <v>0</v>
      </c>
    </row>
    <row r="1216" spans="1:20">
      <c r="A1216" s="245">
        <v>42773.910534641203</v>
      </c>
      <c r="B1216" t="s">
        <v>241</v>
      </c>
      <c r="C1216">
        <v>2</v>
      </c>
      <c r="D1216" t="s">
        <v>18</v>
      </c>
      <c r="E1216" t="s">
        <v>18</v>
      </c>
      <c r="F1216" t="s">
        <v>167</v>
      </c>
      <c r="G1216" t="s">
        <v>168</v>
      </c>
      <c r="H1216" t="s">
        <v>184</v>
      </c>
      <c r="I1216" t="s">
        <v>184</v>
      </c>
      <c r="J1216" t="s">
        <v>168</v>
      </c>
      <c r="K1216" t="s">
        <v>170</v>
      </c>
      <c r="L1216" t="s">
        <v>168</v>
      </c>
      <c r="M1216" t="s">
        <v>168</v>
      </c>
      <c r="N1216" t="s">
        <v>168</v>
      </c>
      <c r="O1216" t="s">
        <v>168</v>
      </c>
      <c r="P1216" t="s">
        <v>168</v>
      </c>
      <c r="Q1216" t="s">
        <v>168</v>
      </c>
      <c r="R1216" t="s">
        <v>168</v>
      </c>
      <c r="S1216">
        <v>229.04631699999999</v>
      </c>
      <c r="T1216">
        <v>0</v>
      </c>
    </row>
    <row r="1217" spans="1:20">
      <c r="A1217" s="245">
        <v>42773.910534641203</v>
      </c>
      <c r="B1217" t="s">
        <v>241</v>
      </c>
      <c r="C1217">
        <v>2</v>
      </c>
      <c r="D1217" t="s">
        <v>18</v>
      </c>
      <c r="E1217" t="s">
        <v>18</v>
      </c>
      <c r="F1217" t="s">
        <v>171</v>
      </c>
      <c r="G1217" t="s">
        <v>168</v>
      </c>
      <c r="H1217" t="s">
        <v>184</v>
      </c>
      <c r="I1217" t="s">
        <v>184</v>
      </c>
      <c r="J1217" t="s">
        <v>168</v>
      </c>
      <c r="K1217" t="s">
        <v>168</v>
      </c>
      <c r="L1217" t="s">
        <v>168</v>
      </c>
      <c r="M1217" t="s">
        <v>168</v>
      </c>
      <c r="N1217" t="s">
        <v>168</v>
      </c>
      <c r="O1217" t="s">
        <v>168</v>
      </c>
      <c r="P1217" t="s">
        <v>168</v>
      </c>
      <c r="Q1217" t="s">
        <v>168</v>
      </c>
      <c r="R1217" t="s">
        <v>168</v>
      </c>
      <c r="S1217">
        <v>423.42611299999299</v>
      </c>
      <c r="T1217">
        <v>0</v>
      </c>
    </row>
    <row r="1218" spans="1:20">
      <c r="A1218" s="245">
        <v>42773.910534641203</v>
      </c>
      <c r="B1218" t="s">
        <v>241</v>
      </c>
      <c r="C1218">
        <v>2</v>
      </c>
      <c r="D1218" t="s">
        <v>18</v>
      </c>
      <c r="E1218" t="s">
        <v>18</v>
      </c>
      <c r="F1218" t="s">
        <v>171</v>
      </c>
      <c r="G1218" t="s">
        <v>168</v>
      </c>
      <c r="H1218" t="s">
        <v>184</v>
      </c>
      <c r="I1218" t="s">
        <v>184</v>
      </c>
      <c r="J1218" t="s">
        <v>168</v>
      </c>
      <c r="K1218" t="s">
        <v>168</v>
      </c>
      <c r="L1218" t="s">
        <v>168</v>
      </c>
      <c r="M1218" t="s">
        <v>168</v>
      </c>
      <c r="N1218" t="s">
        <v>168</v>
      </c>
      <c r="O1218" t="s">
        <v>168</v>
      </c>
      <c r="P1218" t="s">
        <v>168</v>
      </c>
      <c r="Q1218" t="s">
        <v>168</v>
      </c>
      <c r="R1218" t="s">
        <v>170</v>
      </c>
      <c r="S1218">
        <v>78.979916000000102</v>
      </c>
      <c r="T1218">
        <v>0</v>
      </c>
    </row>
    <row r="1219" spans="1:20">
      <c r="A1219" s="245">
        <v>42773.910534641203</v>
      </c>
      <c r="B1219" t="s">
        <v>241</v>
      </c>
      <c r="C1219">
        <v>2</v>
      </c>
      <c r="D1219" t="s">
        <v>18</v>
      </c>
      <c r="E1219" t="s">
        <v>18</v>
      </c>
      <c r="F1219" t="s">
        <v>171</v>
      </c>
      <c r="G1219" t="s">
        <v>168</v>
      </c>
      <c r="H1219" t="s">
        <v>184</v>
      </c>
      <c r="I1219" t="s">
        <v>184</v>
      </c>
      <c r="J1219" t="s">
        <v>168</v>
      </c>
      <c r="K1219" t="s">
        <v>168</v>
      </c>
      <c r="L1219" t="s">
        <v>168</v>
      </c>
      <c r="M1219" t="s">
        <v>168</v>
      </c>
      <c r="N1219" t="s">
        <v>168</v>
      </c>
      <c r="O1219" t="s">
        <v>168</v>
      </c>
      <c r="P1219" t="s">
        <v>168</v>
      </c>
      <c r="Q1219" t="s">
        <v>170</v>
      </c>
      <c r="R1219" t="s">
        <v>168</v>
      </c>
      <c r="S1219">
        <v>7.6666559999999997</v>
      </c>
      <c r="T1219">
        <v>0</v>
      </c>
    </row>
    <row r="1220" spans="1:20">
      <c r="A1220" s="245">
        <v>42773.910534641203</v>
      </c>
      <c r="B1220" t="s">
        <v>241</v>
      </c>
      <c r="C1220">
        <v>2</v>
      </c>
      <c r="D1220" t="s">
        <v>18</v>
      </c>
      <c r="E1220" t="s">
        <v>18</v>
      </c>
      <c r="F1220" t="s">
        <v>171</v>
      </c>
      <c r="G1220" t="s">
        <v>168</v>
      </c>
      <c r="H1220" t="s">
        <v>184</v>
      </c>
      <c r="I1220" t="s">
        <v>184</v>
      </c>
      <c r="J1220" t="s">
        <v>168</v>
      </c>
      <c r="K1220" t="s">
        <v>168</v>
      </c>
      <c r="L1220" t="s">
        <v>168</v>
      </c>
      <c r="M1220" t="s">
        <v>168</v>
      </c>
      <c r="N1220" t="s">
        <v>170</v>
      </c>
      <c r="O1220" t="s">
        <v>168</v>
      </c>
      <c r="P1220" t="s">
        <v>168</v>
      </c>
      <c r="Q1220" t="s">
        <v>168</v>
      </c>
      <c r="R1220" t="s">
        <v>168</v>
      </c>
      <c r="S1220">
        <v>1.733331</v>
      </c>
      <c r="T1220">
        <v>0</v>
      </c>
    </row>
    <row r="1221" spans="1:20">
      <c r="A1221" s="245">
        <v>42773.910534641203</v>
      </c>
      <c r="B1221" t="s">
        <v>241</v>
      </c>
      <c r="C1221">
        <v>2</v>
      </c>
      <c r="D1221" t="s">
        <v>18</v>
      </c>
      <c r="E1221" t="s">
        <v>18</v>
      </c>
      <c r="F1221" t="s">
        <v>171</v>
      </c>
      <c r="G1221" t="s">
        <v>168</v>
      </c>
      <c r="H1221" t="s">
        <v>184</v>
      </c>
      <c r="I1221" t="s">
        <v>184</v>
      </c>
      <c r="J1221" t="s">
        <v>168</v>
      </c>
      <c r="K1221" t="s">
        <v>168</v>
      </c>
      <c r="L1221" t="s">
        <v>168</v>
      </c>
      <c r="M1221" t="s">
        <v>170</v>
      </c>
      <c r="N1221" t="s">
        <v>168</v>
      </c>
      <c r="O1221" t="s">
        <v>168</v>
      </c>
      <c r="P1221" t="s">
        <v>168</v>
      </c>
      <c r="Q1221" t="s">
        <v>168</v>
      </c>
      <c r="R1221" t="s">
        <v>168</v>
      </c>
      <c r="S1221">
        <v>67.659963000000005</v>
      </c>
      <c r="T1221">
        <v>0</v>
      </c>
    </row>
    <row r="1222" spans="1:20">
      <c r="A1222" s="245">
        <v>42773.910534641203</v>
      </c>
      <c r="B1222" t="s">
        <v>241</v>
      </c>
      <c r="C1222">
        <v>2</v>
      </c>
      <c r="D1222" t="s">
        <v>18</v>
      </c>
      <c r="E1222" t="s">
        <v>18</v>
      </c>
      <c r="F1222" t="s">
        <v>171</v>
      </c>
      <c r="G1222" t="s">
        <v>168</v>
      </c>
      <c r="H1222" t="s">
        <v>184</v>
      </c>
      <c r="I1222" t="s">
        <v>184</v>
      </c>
      <c r="J1222" t="s">
        <v>168</v>
      </c>
      <c r="K1222" t="s">
        <v>168</v>
      </c>
      <c r="L1222" t="s">
        <v>168</v>
      </c>
      <c r="M1222" t="s">
        <v>170</v>
      </c>
      <c r="N1222" t="s">
        <v>168</v>
      </c>
      <c r="O1222" t="s">
        <v>168</v>
      </c>
      <c r="P1222" t="s">
        <v>168</v>
      </c>
      <c r="Q1222" t="s">
        <v>168</v>
      </c>
      <c r="R1222" t="s">
        <v>170</v>
      </c>
      <c r="S1222">
        <v>39.899982999999999</v>
      </c>
      <c r="T1222">
        <v>0</v>
      </c>
    </row>
    <row r="1223" spans="1:20">
      <c r="A1223" s="245">
        <v>42773.910534641203</v>
      </c>
      <c r="B1223" t="s">
        <v>241</v>
      </c>
      <c r="C1223">
        <v>2</v>
      </c>
      <c r="D1223" t="s">
        <v>18</v>
      </c>
      <c r="E1223" t="s">
        <v>18</v>
      </c>
      <c r="F1223" t="s">
        <v>171</v>
      </c>
      <c r="G1223" t="s">
        <v>168</v>
      </c>
      <c r="H1223" t="s">
        <v>184</v>
      </c>
      <c r="I1223" t="s">
        <v>184</v>
      </c>
      <c r="J1223" t="s">
        <v>168</v>
      </c>
      <c r="K1223" t="s">
        <v>168</v>
      </c>
      <c r="L1223" t="s">
        <v>168</v>
      </c>
      <c r="M1223" t="s">
        <v>170</v>
      </c>
      <c r="N1223" t="s">
        <v>168</v>
      </c>
      <c r="O1223" t="s">
        <v>168</v>
      </c>
      <c r="P1223" t="s">
        <v>168</v>
      </c>
      <c r="Q1223" t="s">
        <v>170</v>
      </c>
      <c r="R1223" t="s">
        <v>168</v>
      </c>
      <c r="S1223">
        <v>2.3399990000000002</v>
      </c>
      <c r="T1223">
        <v>0</v>
      </c>
    </row>
    <row r="1224" spans="1:20">
      <c r="A1224" s="245">
        <v>42773.910534641203</v>
      </c>
      <c r="B1224" t="s">
        <v>241</v>
      </c>
      <c r="C1224">
        <v>2</v>
      </c>
      <c r="D1224" t="s">
        <v>18</v>
      </c>
      <c r="E1224" t="s">
        <v>18</v>
      </c>
      <c r="F1224" t="s">
        <v>171</v>
      </c>
      <c r="G1224" t="s">
        <v>168</v>
      </c>
      <c r="H1224" t="s">
        <v>184</v>
      </c>
      <c r="I1224" t="s">
        <v>184</v>
      </c>
      <c r="J1224" t="s">
        <v>168</v>
      </c>
      <c r="K1224" t="s">
        <v>168</v>
      </c>
      <c r="L1224" t="s">
        <v>168</v>
      </c>
      <c r="M1224" t="s">
        <v>170</v>
      </c>
      <c r="N1224" t="s">
        <v>168</v>
      </c>
      <c r="O1224" t="s">
        <v>168</v>
      </c>
      <c r="P1224" t="s">
        <v>168</v>
      </c>
      <c r="Q1224" t="s">
        <v>170</v>
      </c>
      <c r="R1224" t="s">
        <v>170</v>
      </c>
      <c r="S1224">
        <v>1.173332</v>
      </c>
      <c r="T1224">
        <v>0</v>
      </c>
    </row>
    <row r="1225" spans="1:20">
      <c r="A1225" s="245">
        <v>42773.910534641203</v>
      </c>
      <c r="B1225" t="s">
        <v>241</v>
      </c>
      <c r="C1225">
        <v>2</v>
      </c>
      <c r="D1225" t="s">
        <v>18</v>
      </c>
      <c r="E1225" t="s">
        <v>18</v>
      </c>
      <c r="F1225" t="s">
        <v>171</v>
      </c>
      <c r="G1225" t="s">
        <v>168</v>
      </c>
      <c r="H1225" t="s">
        <v>184</v>
      </c>
      <c r="I1225" t="s">
        <v>184</v>
      </c>
      <c r="J1225" t="s">
        <v>168</v>
      </c>
      <c r="K1225" t="s">
        <v>168</v>
      </c>
      <c r="L1225" t="s">
        <v>170</v>
      </c>
      <c r="M1225" t="s">
        <v>168</v>
      </c>
      <c r="N1225" t="s">
        <v>168</v>
      </c>
      <c r="O1225" t="s">
        <v>168</v>
      </c>
      <c r="P1225" t="s">
        <v>168</v>
      </c>
      <c r="Q1225" t="s">
        <v>168</v>
      </c>
      <c r="R1225" t="s">
        <v>168</v>
      </c>
      <c r="S1225">
        <v>404.67955799999498</v>
      </c>
      <c r="T1225">
        <v>0</v>
      </c>
    </row>
    <row r="1226" spans="1:20">
      <c r="A1226" s="245">
        <v>42773.910534641203</v>
      </c>
      <c r="B1226" t="s">
        <v>241</v>
      </c>
      <c r="C1226">
        <v>2</v>
      </c>
      <c r="D1226" t="s">
        <v>18</v>
      </c>
      <c r="E1226" t="s">
        <v>18</v>
      </c>
      <c r="F1226" t="s">
        <v>171</v>
      </c>
      <c r="G1226" t="s">
        <v>168</v>
      </c>
      <c r="H1226" t="s">
        <v>184</v>
      </c>
      <c r="I1226" t="s">
        <v>184</v>
      </c>
      <c r="J1226" t="s">
        <v>168</v>
      </c>
      <c r="K1226" t="s">
        <v>168</v>
      </c>
      <c r="L1226" t="s">
        <v>170</v>
      </c>
      <c r="M1226" t="s">
        <v>168</v>
      </c>
      <c r="N1226" t="s">
        <v>168</v>
      </c>
      <c r="O1226" t="s">
        <v>168</v>
      </c>
      <c r="P1226" t="s">
        <v>168</v>
      </c>
      <c r="Q1226" t="s">
        <v>168</v>
      </c>
      <c r="R1226" t="s">
        <v>170</v>
      </c>
      <c r="S1226">
        <v>70.933259000000206</v>
      </c>
      <c r="T1226">
        <v>0</v>
      </c>
    </row>
    <row r="1227" spans="1:20">
      <c r="A1227" s="245">
        <v>42773.910534641203</v>
      </c>
      <c r="B1227" t="s">
        <v>241</v>
      </c>
      <c r="C1227">
        <v>2</v>
      </c>
      <c r="D1227" t="s">
        <v>18</v>
      </c>
      <c r="E1227" t="s">
        <v>18</v>
      </c>
      <c r="F1227" t="s">
        <v>171</v>
      </c>
      <c r="G1227" t="s">
        <v>168</v>
      </c>
      <c r="H1227" t="s">
        <v>184</v>
      </c>
      <c r="I1227" t="s">
        <v>184</v>
      </c>
      <c r="J1227" t="s">
        <v>168</v>
      </c>
      <c r="K1227" t="s">
        <v>168</v>
      </c>
      <c r="L1227" t="s">
        <v>170</v>
      </c>
      <c r="M1227" t="s">
        <v>168</v>
      </c>
      <c r="N1227" t="s">
        <v>168</v>
      </c>
      <c r="O1227" t="s">
        <v>168</v>
      </c>
      <c r="P1227" t="s">
        <v>168</v>
      </c>
      <c r="Q1227" t="s">
        <v>170</v>
      </c>
      <c r="R1227" t="s">
        <v>168</v>
      </c>
      <c r="S1227">
        <v>2.3333309999999998</v>
      </c>
      <c r="T1227">
        <v>0</v>
      </c>
    </row>
    <row r="1228" spans="1:20">
      <c r="A1228" s="245">
        <v>42773.910534641203</v>
      </c>
      <c r="B1228" t="s">
        <v>241</v>
      </c>
      <c r="C1228">
        <v>2</v>
      </c>
      <c r="D1228" t="s">
        <v>18</v>
      </c>
      <c r="E1228" t="s">
        <v>18</v>
      </c>
      <c r="F1228" t="s">
        <v>171</v>
      </c>
      <c r="G1228" t="s">
        <v>168</v>
      </c>
      <c r="H1228" t="s">
        <v>184</v>
      </c>
      <c r="I1228" t="s">
        <v>184</v>
      </c>
      <c r="J1228" t="s">
        <v>168</v>
      </c>
      <c r="K1228" t="s">
        <v>168</v>
      </c>
      <c r="L1228" t="s">
        <v>170</v>
      </c>
      <c r="M1228" t="s">
        <v>168</v>
      </c>
      <c r="N1228" t="s">
        <v>168</v>
      </c>
      <c r="O1228" t="s">
        <v>168</v>
      </c>
      <c r="P1228" t="s">
        <v>168</v>
      </c>
      <c r="Q1228" t="s">
        <v>170</v>
      </c>
      <c r="R1228" t="s">
        <v>170</v>
      </c>
      <c r="S1228">
        <v>0.99999899999999997</v>
      </c>
      <c r="T1228">
        <v>0</v>
      </c>
    </row>
    <row r="1229" spans="1:20">
      <c r="A1229" s="245">
        <v>42773.910534641203</v>
      </c>
      <c r="B1229" t="s">
        <v>241</v>
      </c>
      <c r="C1229">
        <v>2</v>
      </c>
      <c r="D1229" t="s">
        <v>18</v>
      </c>
      <c r="E1229" t="s">
        <v>18</v>
      </c>
      <c r="F1229" t="s">
        <v>171</v>
      </c>
      <c r="G1229" t="s">
        <v>168</v>
      </c>
      <c r="H1229" t="s">
        <v>184</v>
      </c>
      <c r="I1229" t="s">
        <v>184</v>
      </c>
      <c r="J1229" t="s">
        <v>168</v>
      </c>
      <c r="K1229" t="s">
        <v>168</v>
      </c>
      <c r="L1229" t="s">
        <v>170</v>
      </c>
      <c r="M1229" t="s">
        <v>168</v>
      </c>
      <c r="N1229" t="s">
        <v>170</v>
      </c>
      <c r="O1229" t="s">
        <v>168</v>
      </c>
      <c r="P1229" t="s">
        <v>168</v>
      </c>
      <c r="Q1229" t="s">
        <v>168</v>
      </c>
      <c r="R1229" t="s">
        <v>168</v>
      </c>
      <c r="S1229">
        <v>6.6666000000000003E-2</v>
      </c>
      <c r="T1229">
        <v>0</v>
      </c>
    </row>
    <row r="1230" spans="1:20">
      <c r="A1230" s="245">
        <v>42773.910534641203</v>
      </c>
      <c r="B1230" t="s">
        <v>241</v>
      </c>
      <c r="C1230">
        <v>2</v>
      </c>
      <c r="D1230" t="s">
        <v>18</v>
      </c>
      <c r="E1230" t="s">
        <v>18</v>
      </c>
      <c r="F1230" t="s">
        <v>171</v>
      </c>
      <c r="G1230" t="s">
        <v>168</v>
      </c>
      <c r="H1230" t="s">
        <v>184</v>
      </c>
      <c r="I1230" t="s">
        <v>184</v>
      </c>
      <c r="J1230" t="s">
        <v>168</v>
      </c>
      <c r="K1230" t="s">
        <v>168</v>
      </c>
      <c r="L1230" t="s">
        <v>170</v>
      </c>
      <c r="M1230" t="s">
        <v>170</v>
      </c>
      <c r="N1230" t="s">
        <v>168</v>
      </c>
      <c r="O1230" t="s">
        <v>168</v>
      </c>
      <c r="P1230" t="s">
        <v>168</v>
      </c>
      <c r="Q1230" t="s">
        <v>168</v>
      </c>
      <c r="R1230" t="s">
        <v>168</v>
      </c>
      <c r="S1230">
        <v>21.739992000000001</v>
      </c>
      <c r="T1230">
        <v>0</v>
      </c>
    </row>
    <row r="1231" spans="1:20">
      <c r="A1231" s="245">
        <v>42773.910534641203</v>
      </c>
      <c r="B1231" t="s">
        <v>241</v>
      </c>
      <c r="C1231">
        <v>2</v>
      </c>
      <c r="D1231" t="s">
        <v>18</v>
      </c>
      <c r="E1231" t="s">
        <v>18</v>
      </c>
      <c r="F1231" t="s">
        <v>171</v>
      </c>
      <c r="G1231" t="s">
        <v>168</v>
      </c>
      <c r="H1231" t="s">
        <v>184</v>
      </c>
      <c r="I1231" t="s">
        <v>184</v>
      </c>
      <c r="J1231" t="s">
        <v>168</v>
      </c>
      <c r="K1231" t="s">
        <v>168</v>
      </c>
      <c r="L1231" t="s">
        <v>170</v>
      </c>
      <c r="M1231" t="s">
        <v>170</v>
      </c>
      <c r="N1231" t="s">
        <v>168</v>
      </c>
      <c r="O1231" t="s">
        <v>168</v>
      </c>
      <c r="P1231" t="s">
        <v>168</v>
      </c>
      <c r="Q1231" t="s">
        <v>168</v>
      </c>
      <c r="R1231" t="s">
        <v>170</v>
      </c>
      <c r="S1231">
        <v>5.1466640000000003</v>
      </c>
      <c r="T1231">
        <v>0</v>
      </c>
    </row>
    <row r="1232" spans="1:20">
      <c r="A1232" s="245">
        <v>42773.910534641203</v>
      </c>
      <c r="B1232" t="s">
        <v>241</v>
      </c>
      <c r="C1232">
        <v>2</v>
      </c>
      <c r="D1232" t="s">
        <v>18</v>
      </c>
      <c r="E1232" t="s">
        <v>18</v>
      </c>
      <c r="F1232" t="s">
        <v>171</v>
      </c>
      <c r="G1232" t="s">
        <v>168</v>
      </c>
      <c r="H1232" t="s">
        <v>184</v>
      </c>
      <c r="I1232" t="s">
        <v>184</v>
      </c>
      <c r="J1232" t="s">
        <v>170</v>
      </c>
      <c r="K1232" t="s">
        <v>168</v>
      </c>
      <c r="L1232" t="s">
        <v>168</v>
      </c>
      <c r="M1232" t="s">
        <v>168</v>
      </c>
      <c r="N1232" t="s">
        <v>168</v>
      </c>
      <c r="O1232" t="s">
        <v>168</v>
      </c>
      <c r="P1232" t="s">
        <v>168</v>
      </c>
      <c r="Q1232" t="s">
        <v>168</v>
      </c>
      <c r="R1232" t="s">
        <v>168</v>
      </c>
      <c r="S1232">
        <v>206.41980799999999</v>
      </c>
      <c r="T1232">
        <v>0</v>
      </c>
    </row>
    <row r="1233" spans="1:20">
      <c r="A1233" s="245">
        <v>42773.910534641203</v>
      </c>
      <c r="B1233" t="s">
        <v>241</v>
      </c>
      <c r="C1233">
        <v>2</v>
      </c>
      <c r="D1233" t="s">
        <v>18</v>
      </c>
      <c r="E1233" t="s">
        <v>18</v>
      </c>
      <c r="F1233" t="s">
        <v>171</v>
      </c>
      <c r="G1233" t="s">
        <v>168</v>
      </c>
      <c r="H1233" t="s">
        <v>184</v>
      </c>
      <c r="I1233" t="s">
        <v>184</v>
      </c>
      <c r="J1233" t="s">
        <v>170</v>
      </c>
      <c r="K1233" t="s">
        <v>168</v>
      </c>
      <c r="L1233" t="s">
        <v>168</v>
      </c>
      <c r="M1233" t="s">
        <v>168</v>
      </c>
      <c r="N1233" t="s">
        <v>168</v>
      </c>
      <c r="O1233" t="s">
        <v>168</v>
      </c>
      <c r="P1233" t="s">
        <v>168</v>
      </c>
      <c r="Q1233" t="s">
        <v>168</v>
      </c>
      <c r="R1233" t="s">
        <v>170</v>
      </c>
      <c r="S1233">
        <v>4.1333289999999998</v>
      </c>
      <c r="T1233">
        <v>0</v>
      </c>
    </row>
    <row r="1234" spans="1:20">
      <c r="A1234" s="245">
        <v>42773.910534641203</v>
      </c>
      <c r="B1234" t="s">
        <v>241</v>
      </c>
      <c r="C1234">
        <v>2</v>
      </c>
      <c r="D1234" t="s">
        <v>18</v>
      </c>
      <c r="E1234" t="s">
        <v>18</v>
      </c>
      <c r="F1234" t="s">
        <v>171</v>
      </c>
      <c r="G1234" t="s">
        <v>168</v>
      </c>
      <c r="H1234" t="s">
        <v>184</v>
      </c>
      <c r="I1234" t="s">
        <v>184</v>
      </c>
      <c r="J1234" t="s">
        <v>170</v>
      </c>
      <c r="K1234" t="s">
        <v>168</v>
      </c>
      <c r="L1234" t="s">
        <v>168</v>
      </c>
      <c r="M1234" t="s">
        <v>168</v>
      </c>
      <c r="N1234" t="s">
        <v>168</v>
      </c>
      <c r="O1234" t="s">
        <v>168</v>
      </c>
      <c r="P1234" t="s">
        <v>168</v>
      </c>
      <c r="Q1234" t="s">
        <v>170</v>
      </c>
      <c r="R1234" t="s">
        <v>168</v>
      </c>
      <c r="S1234">
        <v>7.686661</v>
      </c>
      <c r="T1234">
        <v>0</v>
      </c>
    </row>
    <row r="1235" spans="1:20">
      <c r="A1235" s="245">
        <v>42773.910534641203</v>
      </c>
      <c r="B1235" t="s">
        <v>241</v>
      </c>
      <c r="C1235">
        <v>2</v>
      </c>
      <c r="D1235" t="s">
        <v>18</v>
      </c>
      <c r="E1235" t="s">
        <v>18</v>
      </c>
      <c r="F1235" t="s">
        <v>171</v>
      </c>
      <c r="G1235" t="s">
        <v>168</v>
      </c>
      <c r="H1235" t="s">
        <v>184</v>
      </c>
      <c r="I1235" t="s">
        <v>184</v>
      </c>
      <c r="J1235" t="s">
        <v>170</v>
      </c>
      <c r="K1235" t="s">
        <v>168</v>
      </c>
      <c r="L1235" t="s">
        <v>170</v>
      </c>
      <c r="M1235" t="s">
        <v>168</v>
      </c>
      <c r="N1235" t="s">
        <v>168</v>
      </c>
      <c r="O1235" t="s">
        <v>168</v>
      </c>
      <c r="P1235" t="s">
        <v>168</v>
      </c>
      <c r="Q1235" t="s">
        <v>168</v>
      </c>
      <c r="R1235" t="s">
        <v>168</v>
      </c>
      <c r="S1235">
        <v>0.16666600000000001</v>
      </c>
      <c r="T1235">
        <v>0</v>
      </c>
    </row>
    <row r="1236" spans="1:20">
      <c r="A1236" s="245">
        <v>42773.910534641203</v>
      </c>
      <c r="B1236" t="s">
        <v>241</v>
      </c>
      <c r="C1236">
        <v>2</v>
      </c>
      <c r="D1236" t="s">
        <v>18</v>
      </c>
      <c r="E1236" t="s">
        <v>18</v>
      </c>
      <c r="F1236" t="s">
        <v>169</v>
      </c>
      <c r="G1236" t="s">
        <v>168</v>
      </c>
      <c r="H1236" t="s">
        <v>184</v>
      </c>
      <c r="I1236" t="s">
        <v>184</v>
      </c>
      <c r="J1236" t="s">
        <v>168</v>
      </c>
      <c r="K1236" t="s">
        <v>168</v>
      </c>
      <c r="L1236" t="s">
        <v>168</v>
      </c>
      <c r="M1236" t="s">
        <v>168</v>
      </c>
      <c r="N1236" t="s">
        <v>168</v>
      </c>
      <c r="O1236" t="s">
        <v>168</v>
      </c>
      <c r="P1236" t="s">
        <v>168</v>
      </c>
      <c r="Q1236" t="s">
        <v>168</v>
      </c>
      <c r="R1236" t="s">
        <v>168</v>
      </c>
      <c r="S1236">
        <v>33.586607000000001</v>
      </c>
      <c r="T1236">
        <v>0</v>
      </c>
    </row>
    <row r="1237" spans="1:20">
      <c r="A1237" s="245">
        <v>42773.910534641203</v>
      </c>
      <c r="B1237" t="s">
        <v>241</v>
      </c>
      <c r="C1237">
        <v>2</v>
      </c>
      <c r="D1237" t="s">
        <v>18</v>
      </c>
      <c r="E1237" t="s">
        <v>18</v>
      </c>
      <c r="F1237" t="s">
        <v>169</v>
      </c>
      <c r="G1237" t="s">
        <v>168</v>
      </c>
      <c r="H1237" t="s">
        <v>184</v>
      </c>
      <c r="I1237" t="s">
        <v>184</v>
      </c>
      <c r="J1237" t="s">
        <v>168</v>
      </c>
      <c r="K1237" t="s">
        <v>168</v>
      </c>
      <c r="L1237" t="s">
        <v>170</v>
      </c>
      <c r="M1237" t="s">
        <v>168</v>
      </c>
      <c r="N1237" t="s">
        <v>168</v>
      </c>
      <c r="O1237" t="s">
        <v>168</v>
      </c>
      <c r="P1237" t="s">
        <v>168</v>
      </c>
      <c r="Q1237" t="s">
        <v>168</v>
      </c>
      <c r="R1237" t="s">
        <v>168</v>
      </c>
      <c r="S1237">
        <v>0.253332</v>
      </c>
      <c r="T1237">
        <v>0</v>
      </c>
    </row>
    <row r="1238" spans="1:20">
      <c r="A1238" s="245">
        <v>42773.910534641203</v>
      </c>
      <c r="B1238" t="s">
        <v>241</v>
      </c>
      <c r="C1238">
        <v>2</v>
      </c>
      <c r="D1238" t="s">
        <v>17</v>
      </c>
      <c r="E1238" t="s">
        <v>144</v>
      </c>
      <c r="F1238" t="s">
        <v>167</v>
      </c>
      <c r="G1238" t="s">
        <v>168</v>
      </c>
      <c r="H1238" t="s">
        <v>184</v>
      </c>
      <c r="I1238" t="s">
        <v>184</v>
      </c>
      <c r="J1238" t="s">
        <v>168</v>
      </c>
      <c r="K1238" t="s">
        <v>168</v>
      </c>
      <c r="L1238" t="s">
        <v>168</v>
      </c>
      <c r="M1238" t="s">
        <v>168</v>
      </c>
      <c r="N1238" t="s">
        <v>168</v>
      </c>
      <c r="O1238" t="s">
        <v>168</v>
      </c>
      <c r="P1238" t="s">
        <v>168</v>
      </c>
      <c r="Q1238" t="s">
        <v>168</v>
      </c>
      <c r="R1238" t="s">
        <v>168</v>
      </c>
      <c r="S1238">
        <v>232.53313000000199</v>
      </c>
      <c r="T1238">
        <v>0</v>
      </c>
    </row>
    <row r="1239" spans="1:20">
      <c r="A1239" s="245">
        <v>42773.910534641203</v>
      </c>
      <c r="B1239" t="s">
        <v>241</v>
      </c>
      <c r="C1239">
        <v>2</v>
      </c>
      <c r="D1239" t="s">
        <v>17</v>
      </c>
      <c r="E1239" t="s">
        <v>144</v>
      </c>
      <c r="F1239" t="s">
        <v>167</v>
      </c>
      <c r="G1239" t="s">
        <v>168</v>
      </c>
      <c r="H1239" t="s">
        <v>184</v>
      </c>
      <c r="I1239" t="s">
        <v>184</v>
      </c>
      <c r="J1239" t="s">
        <v>168</v>
      </c>
      <c r="K1239" t="s">
        <v>168</v>
      </c>
      <c r="L1239" t="s">
        <v>168</v>
      </c>
      <c r="M1239" t="s">
        <v>168</v>
      </c>
      <c r="N1239" t="s">
        <v>168</v>
      </c>
      <c r="O1239" t="s">
        <v>168</v>
      </c>
      <c r="P1239" t="s">
        <v>170</v>
      </c>
      <c r="Q1239" t="s">
        <v>168</v>
      </c>
      <c r="R1239" t="s">
        <v>168</v>
      </c>
      <c r="S1239">
        <v>335.63300499999798</v>
      </c>
      <c r="T1239">
        <v>0</v>
      </c>
    </row>
    <row r="1240" spans="1:20">
      <c r="A1240" s="245">
        <v>42773.910534641203</v>
      </c>
      <c r="B1240" t="s">
        <v>241</v>
      </c>
      <c r="C1240">
        <v>2</v>
      </c>
      <c r="D1240" t="s">
        <v>17</v>
      </c>
      <c r="E1240" t="s">
        <v>144</v>
      </c>
      <c r="F1240" t="s">
        <v>167</v>
      </c>
      <c r="G1240" t="s">
        <v>168</v>
      </c>
      <c r="H1240" t="s">
        <v>184</v>
      </c>
      <c r="I1240" t="s">
        <v>184</v>
      </c>
      <c r="J1240" t="s">
        <v>168</v>
      </c>
      <c r="K1240" t="s">
        <v>168</v>
      </c>
      <c r="L1240" t="s">
        <v>168</v>
      </c>
      <c r="M1240" t="s">
        <v>168</v>
      </c>
      <c r="N1240" t="s">
        <v>170</v>
      </c>
      <c r="O1240" t="s">
        <v>168</v>
      </c>
      <c r="P1240" t="s">
        <v>168</v>
      </c>
      <c r="Q1240" t="s">
        <v>168</v>
      </c>
      <c r="R1240" t="s">
        <v>168</v>
      </c>
      <c r="S1240">
        <v>203.73312799999999</v>
      </c>
      <c r="T1240">
        <v>0</v>
      </c>
    </row>
    <row r="1241" spans="1:20">
      <c r="A1241" s="245">
        <v>42773.910534641203</v>
      </c>
      <c r="B1241" t="s">
        <v>241</v>
      </c>
      <c r="C1241">
        <v>2</v>
      </c>
      <c r="D1241" t="s">
        <v>17</v>
      </c>
      <c r="E1241" t="s">
        <v>144</v>
      </c>
      <c r="F1241" t="s">
        <v>167</v>
      </c>
      <c r="G1241" t="s">
        <v>168</v>
      </c>
      <c r="H1241" t="s">
        <v>184</v>
      </c>
      <c r="I1241" t="s">
        <v>184</v>
      </c>
      <c r="J1241" t="s">
        <v>168</v>
      </c>
      <c r="K1241" t="s">
        <v>168</v>
      </c>
      <c r="L1241" t="s">
        <v>168</v>
      </c>
      <c r="M1241" t="s">
        <v>168</v>
      </c>
      <c r="N1241" t="s">
        <v>170</v>
      </c>
      <c r="O1241" t="s">
        <v>170</v>
      </c>
      <c r="P1241" t="s">
        <v>168</v>
      </c>
      <c r="Q1241" t="s">
        <v>168</v>
      </c>
      <c r="R1241" t="s">
        <v>168</v>
      </c>
      <c r="S1241">
        <v>188.433154000001</v>
      </c>
      <c r="T1241">
        <v>0</v>
      </c>
    </row>
    <row r="1242" spans="1:20">
      <c r="A1242" s="245">
        <v>42773.910534641203</v>
      </c>
      <c r="B1242" t="s">
        <v>241</v>
      </c>
      <c r="C1242">
        <v>2</v>
      </c>
      <c r="D1242" t="s">
        <v>17</v>
      </c>
      <c r="E1242" t="s">
        <v>144</v>
      </c>
      <c r="F1242" t="s">
        <v>167</v>
      </c>
      <c r="G1242" t="s">
        <v>168</v>
      </c>
      <c r="H1242" t="s">
        <v>184</v>
      </c>
      <c r="I1242" t="s">
        <v>184</v>
      </c>
      <c r="J1242" t="s">
        <v>168</v>
      </c>
      <c r="K1242" t="s">
        <v>168</v>
      </c>
      <c r="L1242" t="s">
        <v>170</v>
      </c>
      <c r="M1242" t="s">
        <v>168</v>
      </c>
      <c r="N1242" t="s">
        <v>168</v>
      </c>
      <c r="O1242" t="s">
        <v>168</v>
      </c>
      <c r="P1242" t="s">
        <v>168</v>
      </c>
      <c r="Q1242" t="s">
        <v>168</v>
      </c>
      <c r="R1242" t="s">
        <v>168</v>
      </c>
      <c r="S1242">
        <v>592.53274899999894</v>
      </c>
      <c r="T1242">
        <v>0</v>
      </c>
    </row>
    <row r="1243" spans="1:20">
      <c r="A1243" s="245">
        <v>42773.910534641203</v>
      </c>
      <c r="B1243" t="s">
        <v>241</v>
      </c>
      <c r="C1243">
        <v>2</v>
      </c>
      <c r="D1243" t="s">
        <v>17</v>
      </c>
      <c r="E1243" t="s">
        <v>144</v>
      </c>
      <c r="F1243" t="s">
        <v>167</v>
      </c>
      <c r="G1243" t="s">
        <v>168</v>
      </c>
      <c r="H1243" t="s">
        <v>184</v>
      </c>
      <c r="I1243" t="s">
        <v>184</v>
      </c>
      <c r="J1243" t="s">
        <v>168</v>
      </c>
      <c r="K1243" t="s">
        <v>168</v>
      </c>
      <c r="L1243" t="s">
        <v>170</v>
      </c>
      <c r="M1243" t="s">
        <v>168</v>
      </c>
      <c r="N1243" t="s">
        <v>168</v>
      </c>
      <c r="O1243" t="s">
        <v>168</v>
      </c>
      <c r="P1243" t="s">
        <v>168</v>
      </c>
      <c r="Q1243" t="s">
        <v>170</v>
      </c>
      <c r="R1243" t="s">
        <v>168</v>
      </c>
      <c r="S1243">
        <v>0.66666599999999998</v>
      </c>
      <c r="T1243">
        <v>0</v>
      </c>
    </row>
    <row r="1244" spans="1:20">
      <c r="A1244" s="245">
        <v>42773.910534641203</v>
      </c>
      <c r="B1244" t="s">
        <v>241</v>
      </c>
      <c r="C1244">
        <v>2</v>
      </c>
      <c r="D1244" t="s">
        <v>17</v>
      </c>
      <c r="E1244" t="s">
        <v>144</v>
      </c>
      <c r="F1244" t="s">
        <v>167</v>
      </c>
      <c r="G1244" t="s">
        <v>168</v>
      </c>
      <c r="H1244" t="s">
        <v>184</v>
      </c>
      <c r="I1244" t="s">
        <v>184</v>
      </c>
      <c r="J1244" t="s">
        <v>168</v>
      </c>
      <c r="K1244" t="s">
        <v>168</v>
      </c>
      <c r="L1244" t="s">
        <v>170</v>
      </c>
      <c r="M1244" t="s">
        <v>168</v>
      </c>
      <c r="N1244" t="s">
        <v>168</v>
      </c>
      <c r="O1244" t="s">
        <v>168</v>
      </c>
      <c r="P1244" t="s">
        <v>170</v>
      </c>
      <c r="Q1244" t="s">
        <v>168</v>
      </c>
      <c r="R1244" t="s">
        <v>168</v>
      </c>
      <c r="S1244">
        <v>218.79976200000101</v>
      </c>
      <c r="T1244">
        <v>0</v>
      </c>
    </row>
    <row r="1245" spans="1:20">
      <c r="A1245" s="245">
        <v>42773.910534641203</v>
      </c>
      <c r="B1245" t="s">
        <v>241</v>
      </c>
      <c r="C1245">
        <v>2</v>
      </c>
      <c r="D1245" t="s">
        <v>17</v>
      </c>
      <c r="E1245" t="s">
        <v>144</v>
      </c>
      <c r="F1245" t="s">
        <v>167</v>
      </c>
      <c r="G1245" t="s">
        <v>168</v>
      </c>
      <c r="H1245" t="s">
        <v>184</v>
      </c>
      <c r="I1245" t="s">
        <v>184</v>
      </c>
      <c r="J1245" t="s">
        <v>168</v>
      </c>
      <c r="K1245" t="s">
        <v>168</v>
      </c>
      <c r="L1245" t="s">
        <v>170</v>
      </c>
      <c r="M1245" t="s">
        <v>168</v>
      </c>
      <c r="N1245" t="s">
        <v>170</v>
      </c>
      <c r="O1245" t="s">
        <v>168</v>
      </c>
      <c r="P1245" t="s">
        <v>168</v>
      </c>
      <c r="Q1245" t="s">
        <v>168</v>
      </c>
      <c r="R1245" t="s">
        <v>168</v>
      </c>
      <c r="S1245">
        <v>4.6666600000000003</v>
      </c>
      <c r="T1245">
        <v>0</v>
      </c>
    </row>
    <row r="1246" spans="1:20">
      <c r="A1246" s="245">
        <v>42773.910534641203</v>
      </c>
      <c r="B1246" t="s">
        <v>241</v>
      </c>
      <c r="C1246">
        <v>2</v>
      </c>
      <c r="D1246" t="s">
        <v>17</v>
      </c>
      <c r="E1246" t="s">
        <v>144</v>
      </c>
      <c r="F1246" t="s">
        <v>167</v>
      </c>
      <c r="G1246" t="s">
        <v>168</v>
      </c>
      <c r="H1246" t="s">
        <v>184</v>
      </c>
      <c r="I1246" t="s">
        <v>184</v>
      </c>
      <c r="J1246" t="s">
        <v>168</v>
      </c>
      <c r="K1246" t="s">
        <v>168</v>
      </c>
      <c r="L1246" t="s">
        <v>170</v>
      </c>
      <c r="M1246" t="s">
        <v>168</v>
      </c>
      <c r="N1246" t="s">
        <v>170</v>
      </c>
      <c r="O1246" t="s">
        <v>170</v>
      </c>
      <c r="P1246" t="s">
        <v>168</v>
      </c>
      <c r="Q1246" t="s">
        <v>168</v>
      </c>
      <c r="R1246" t="s">
        <v>168</v>
      </c>
      <c r="S1246">
        <v>33.933298000000001</v>
      </c>
      <c r="T1246">
        <v>0</v>
      </c>
    </row>
    <row r="1247" spans="1:20">
      <c r="A1247" s="245">
        <v>42773.910534641203</v>
      </c>
      <c r="B1247" t="s">
        <v>241</v>
      </c>
      <c r="C1247">
        <v>2</v>
      </c>
      <c r="D1247" t="s">
        <v>17</v>
      </c>
      <c r="E1247" t="s">
        <v>144</v>
      </c>
      <c r="F1247" t="s">
        <v>171</v>
      </c>
      <c r="G1247" t="s">
        <v>168</v>
      </c>
      <c r="H1247" t="s">
        <v>184</v>
      </c>
      <c r="I1247" t="s">
        <v>184</v>
      </c>
      <c r="J1247" t="s">
        <v>168</v>
      </c>
      <c r="K1247" t="s">
        <v>168</v>
      </c>
      <c r="L1247" t="s">
        <v>168</v>
      </c>
      <c r="M1247" t="s">
        <v>168</v>
      </c>
      <c r="N1247" t="s">
        <v>168</v>
      </c>
      <c r="O1247" t="s">
        <v>168</v>
      </c>
      <c r="P1247" t="s">
        <v>168</v>
      </c>
      <c r="Q1247" t="s">
        <v>168</v>
      </c>
      <c r="R1247" t="s">
        <v>168</v>
      </c>
      <c r="S1247">
        <v>1532.4983250001101</v>
      </c>
      <c r="T1247">
        <v>0</v>
      </c>
    </row>
    <row r="1248" spans="1:20">
      <c r="A1248" s="245">
        <v>42773.910534641203</v>
      </c>
      <c r="B1248" t="s">
        <v>241</v>
      </c>
      <c r="C1248">
        <v>2</v>
      </c>
      <c r="D1248" t="s">
        <v>17</v>
      </c>
      <c r="E1248" t="s">
        <v>144</v>
      </c>
      <c r="F1248" t="s">
        <v>171</v>
      </c>
      <c r="G1248" t="s">
        <v>168</v>
      </c>
      <c r="H1248" t="s">
        <v>184</v>
      </c>
      <c r="I1248" t="s">
        <v>184</v>
      </c>
      <c r="J1248" t="s">
        <v>168</v>
      </c>
      <c r="K1248" t="s">
        <v>168</v>
      </c>
      <c r="L1248" t="s">
        <v>168</v>
      </c>
      <c r="M1248" t="s">
        <v>168</v>
      </c>
      <c r="N1248" t="s">
        <v>168</v>
      </c>
      <c r="O1248" t="s">
        <v>168</v>
      </c>
      <c r="P1248" t="s">
        <v>168</v>
      </c>
      <c r="Q1248" t="s">
        <v>168</v>
      </c>
      <c r="R1248" t="s">
        <v>170</v>
      </c>
      <c r="S1248">
        <v>50.933276000000099</v>
      </c>
      <c r="T1248">
        <v>0</v>
      </c>
    </row>
    <row r="1249" spans="1:20">
      <c r="A1249" s="245">
        <v>42773.910534641203</v>
      </c>
      <c r="B1249" t="s">
        <v>241</v>
      </c>
      <c r="C1249">
        <v>2</v>
      </c>
      <c r="D1249" t="s">
        <v>17</v>
      </c>
      <c r="E1249" t="s">
        <v>144</v>
      </c>
      <c r="F1249" t="s">
        <v>171</v>
      </c>
      <c r="G1249" t="s">
        <v>168</v>
      </c>
      <c r="H1249" t="s">
        <v>184</v>
      </c>
      <c r="I1249" t="s">
        <v>184</v>
      </c>
      <c r="J1249" t="s">
        <v>168</v>
      </c>
      <c r="K1249" t="s">
        <v>168</v>
      </c>
      <c r="L1249" t="s">
        <v>168</v>
      </c>
      <c r="M1249" t="s">
        <v>168</v>
      </c>
      <c r="N1249" t="s">
        <v>168</v>
      </c>
      <c r="O1249" t="s">
        <v>168</v>
      </c>
      <c r="P1249" t="s">
        <v>168</v>
      </c>
      <c r="Q1249" t="s">
        <v>170</v>
      </c>
      <c r="R1249" t="s">
        <v>168</v>
      </c>
      <c r="S1249">
        <v>18.999981999999999</v>
      </c>
      <c r="T1249">
        <v>0</v>
      </c>
    </row>
    <row r="1250" spans="1:20">
      <c r="A1250" s="245">
        <v>42773.910534641203</v>
      </c>
      <c r="B1250" t="s">
        <v>241</v>
      </c>
      <c r="C1250">
        <v>2</v>
      </c>
      <c r="D1250" t="s">
        <v>17</v>
      </c>
      <c r="E1250" t="s">
        <v>144</v>
      </c>
      <c r="F1250" t="s">
        <v>171</v>
      </c>
      <c r="G1250" t="s">
        <v>168</v>
      </c>
      <c r="H1250" t="s">
        <v>184</v>
      </c>
      <c r="I1250" t="s">
        <v>184</v>
      </c>
      <c r="J1250" t="s">
        <v>168</v>
      </c>
      <c r="K1250" t="s">
        <v>168</v>
      </c>
      <c r="L1250" t="s">
        <v>168</v>
      </c>
      <c r="M1250" t="s">
        <v>168</v>
      </c>
      <c r="N1250" t="s">
        <v>170</v>
      </c>
      <c r="O1250" t="s">
        <v>168</v>
      </c>
      <c r="P1250" t="s">
        <v>168</v>
      </c>
      <c r="Q1250" t="s">
        <v>168</v>
      </c>
      <c r="R1250" t="s">
        <v>168</v>
      </c>
      <c r="S1250">
        <v>3.0666630000000001</v>
      </c>
      <c r="T1250">
        <v>0</v>
      </c>
    </row>
    <row r="1251" spans="1:20">
      <c r="A1251" s="245">
        <v>42773.910534641203</v>
      </c>
      <c r="B1251" t="s">
        <v>241</v>
      </c>
      <c r="C1251">
        <v>2</v>
      </c>
      <c r="D1251" t="s">
        <v>17</v>
      </c>
      <c r="E1251" t="s">
        <v>144</v>
      </c>
      <c r="F1251" t="s">
        <v>171</v>
      </c>
      <c r="G1251" t="s">
        <v>168</v>
      </c>
      <c r="H1251" t="s">
        <v>184</v>
      </c>
      <c r="I1251" t="s">
        <v>184</v>
      </c>
      <c r="J1251" t="s">
        <v>168</v>
      </c>
      <c r="K1251" t="s">
        <v>168</v>
      </c>
      <c r="L1251" t="s">
        <v>168</v>
      </c>
      <c r="M1251" t="s">
        <v>170</v>
      </c>
      <c r="N1251" t="s">
        <v>168</v>
      </c>
      <c r="O1251" t="s">
        <v>168</v>
      </c>
      <c r="P1251" t="s">
        <v>168</v>
      </c>
      <c r="Q1251" t="s">
        <v>168</v>
      </c>
      <c r="R1251" t="s">
        <v>168</v>
      </c>
      <c r="S1251">
        <v>18.779985</v>
      </c>
      <c r="T1251">
        <v>0</v>
      </c>
    </row>
    <row r="1252" spans="1:20">
      <c r="A1252" s="245">
        <v>42773.910534641203</v>
      </c>
      <c r="B1252" t="s">
        <v>241</v>
      </c>
      <c r="C1252">
        <v>2</v>
      </c>
      <c r="D1252" t="s">
        <v>17</v>
      </c>
      <c r="E1252" t="s">
        <v>144</v>
      </c>
      <c r="F1252" t="s">
        <v>171</v>
      </c>
      <c r="G1252" t="s">
        <v>168</v>
      </c>
      <c r="H1252" t="s">
        <v>184</v>
      </c>
      <c r="I1252" t="s">
        <v>184</v>
      </c>
      <c r="J1252" t="s">
        <v>168</v>
      </c>
      <c r="K1252" t="s">
        <v>168</v>
      </c>
      <c r="L1252" t="s">
        <v>168</v>
      </c>
      <c r="M1252" t="s">
        <v>170</v>
      </c>
      <c r="N1252" t="s">
        <v>168</v>
      </c>
      <c r="O1252" t="s">
        <v>168</v>
      </c>
      <c r="P1252" t="s">
        <v>168</v>
      </c>
      <c r="Q1252" t="s">
        <v>168</v>
      </c>
      <c r="R1252" t="s">
        <v>170</v>
      </c>
      <c r="S1252">
        <v>1.7666649999999999</v>
      </c>
      <c r="T1252">
        <v>0</v>
      </c>
    </row>
    <row r="1253" spans="1:20">
      <c r="A1253" s="245">
        <v>42773.910534641203</v>
      </c>
      <c r="B1253" t="s">
        <v>241</v>
      </c>
      <c r="C1253">
        <v>2</v>
      </c>
      <c r="D1253" t="s">
        <v>17</v>
      </c>
      <c r="E1253" t="s">
        <v>144</v>
      </c>
      <c r="F1253" t="s">
        <v>171</v>
      </c>
      <c r="G1253" t="s">
        <v>168</v>
      </c>
      <c r="H1253" t="s">
        <v>184</v>
      </c>
      <c r="I1253" t="s">
        <v>184</v>
      </c>
      <c r="J1253" t="s">
        <v>168</v>
      </c>
      <c r="K1253" t="s">
        <v>168</v>
      </c>
      <c r="L1253" t="s">
        <v>170</v>
      </c>
      <c r="M1253" t="s">
        <v>168</v>
      </c>
      <c r="N1253" t="s">
        <v>168</v>
      </c>
      <c r="O1253" t="s">
        <v>168</v>
      </c>
      <c r="P1253" t="s">
        <v>168</v>
      </c>
      <c r="Q1253" t="s">
        <v>168</v>
      </c>
      <c r="R1253" t="s">
        <v>168</v>
      </c>
      <c r="S1253">
        <v>943.33235800004002</v>
      </c>
      <c r="T1253">
        <v>0</v>
      </c>
    </row>
    <row r="1254" spans="1:20">
      <c r="A1254" s="245">
        <v>42773.910534641203</v>
      </c>
      <c r="B1254" t="s">
        <v>241</v>
      </c>
      <c r="C1254">
        <v>2</v>
      </c>
      <c r="D1254" t="s">
        <v>17</v>
      </c>
      <c r="E1254" t="s">
        <v>144</v>
      </c>
      <c r="F1254" t="s">
        <v>171</v>
      </c>
      <c r="G1254" t="s">
        <v>168</v>
      </c>
      <c r="H1254" t="s">
        <v>184</v>
      </c>
      <c r="I1254" t="s">
        <v>184</v>
      </c>
      <c r="J1254" t="s">
        <v>168</v>
      </c>
      <c r="K1254" t="s">
        <v>168</v>
      </c>
      <c r="L1254" t="s">
        <v>170</v>
      </c>
      <c r="M1254" t="s">
        <v>168</v>
      </c>
      <c r="N1254" t="s">
        <v>168</v>
      </c>
      <c r="O1254" t="s">
        <v>168</v>
      </c>
      <c r="P1254" t="s">
        <v>168</v>
      </c>
      <c r="Q1254" t="s">
        <v>168</v>
      </c>
      <c r="R1254" t="s">
        <v>170</v>
      </c>
      <c r="S1254">
        <v>39.333292</v>
      </c>
      <c r="T1254">
        <v>0</v>
      </c>
    </row>
    <row r="1255" spans="1:20">
      <c r="A1255" s="245">
        <v>42773.910534641203</v>
      </c>
      <c r="B1255" t="s">
        <v>241</v>
      </c>
      <c r="C1255">
        <v>2</v>
      </c>
      <c r="D1255" t="s">
        <v>17</v>
      </c>
      <c r="E1255" t="s">
        <v>144</v>
      </c>
      <c r="F1255" t="s">
        <v>171</v>
      </c>
      <c r="G1255" t="s">
        <v>168</v>
      </c>
      <c r="H1255" t="s">
        <v>184</v>
      </c>
      <c r="I1255" t="s">
        <v>184</v>
      </c>
      <c r="J1255" t="s">
        <v>168</v>
      </c>
      <c r="K1255" t="s">
        <v>168</v>
      </c>
      <c r="L1255" t="s">
        <v>170</v>
      </c>
      <c r="M1255" t="s">
        <v>168</v>
      </c>
      <c r="N1255" t="s">
        <v>168</v>
      </c>
      <c r="O1255" t="s">
        <v>168</v>
      </c>
      <c r="P1255" t="s">
        <v>168</v>
      </c>
      <c r="Q1255" t="s">
        <v>170</v>
      </c>
      <c r="R1255" t="s">
        <v>168</v>
      </c>
      <c r="S1255">
        <v>7.7333239999999996</v>
      </c>
      <c r="T1255">
        <v>0</v>
      </c>
    </row>
    <row r="1256" spans="1:20">
      <c r="A1256" s="245">
        <v>42773.910534641203</v>
      </c>
      <c r="B1256" t="s">
        <v>241</v>
      </c>
      <c r="C1256">
        <v>2</v>
      </c>
      <c r="D1256" t="s">
        <v>17</v>
      </c>
      <c r="E1256" t="s">
        <v>144</v>
      </c>
      <c r="F1256" t="s">
        <v>171</v>
      </c>
      <c r="G1256" t="s">
        <v>168</v>
      </c>
      <c r="H1256" t="s">
        <v>184</v>
      </c>
      <c r="I1256" t="s">
        <v>184</v>
      </c>
      <c r="J1256" t="s">
        <v>170</v>
      </c>
      <c r="K1256" t="s">
        <v>168</v>
      </c>
      <c r="L1256" t="s">
        <v>168</v>
      </c>
      <c r="M1256" t="s">
        <v>168</v>
      </c>
      <c r="N1256" t="s">
        <v>168</v>
      </c>
      <c r="O1256" t="s">
        <v>168</v>
      </c>
      <c r="P1256" t="s">
        <v>168</v>
      </c>
      <c r="Q1256" t="s">
        <v>168</v>
      </c>
      <c r="R1256" t="s">
        <v>168</v>
      </c>
      <c r="S1256">
        <v>174.86630899999901</v>
      </c>
      <c r="T1256">
        <v>0</v>
      </c>
    </row>
    <row r="1257" spans="1:20">
      <c r="A1257" s="245">
        <v>42773.910534641203</v>
      </c>
      <c r="B1257" t="s">
        <v>241</v>
      </c>
      <c r="C1257">
        <v>2</v>
      </c>
      <c r="D1257" t="s">
        <v>17</v>
      </c>
      <c r="E1257" t="s">
        <v>144</v>
      </c>
      <c r="F1257" t="s">
        <v>171</v>
      </c>
      <c r="G1257" t="s">
        <v>168</v>
      </c>
      <c r="H1257" t="s">
        <v>184</v>
      </c>
      <c r="I1257" t="s">
        <v>184</v>
      </c>
      <c r="J1257" t="s">
        <v>170</v>
      </c>
      <c r="K1257" t="s">
        <v>168</v>
      </c>
      <c r="L1257" t="s">
        <v>168</v>
      </c>
      <c r="M1257" t="s">
        <v>168</v>
      </c>
      <c r="N1257" t="s">
        <v>168</v>
      </c>
      <c r="O1257" t="s">
        <v>168</v>
      </c>
      <c r="P1257" t="s">
        <v>168</v>
      </c>
      <c r="Q1257" t="s">
        <v>168</v>
      </c>
      <c r="R1257" t="s">
        <v>170</v>
      </c>
      <c r="S1257">
        <v>1.1333299999999999</v>
      </c>
      <c r="T1257">
        <v>0</v>
      </c>
    </row>
    <row r="1258" spans="1:20">
      <c r="A1258" s="245">
        <v>42773.910534641203</v>
      </c>
      <c r="B1258" t="s">
        <v>241</v>
      </c>
      <c r="C1258">
        <v>2</v>
      </c>
      <c r="D1258" t="s">
        <v>17</v>
      </c>
      <c r="E1258" t="s">
        <v>144</v>
      </c>
      <c r="F1258" t="s">
        <v>171</v>
      </c>
      <c r="G1258" t="s">
        <v>168</v>
      </c>
      <c r="H1258" t="s">
        <v>184</v>
      </c>
      <c r="I1258" t="s">
        <v>184</v>
      </c>
      <c r="J1258" t="s">
        <v>170</v>
      </c>
      <c r="K1258" t="s">
        <v>168</v>
      </c>
      <c r="L1258" t="s">
        <v>168</v>
      </c>
      <c r="M1258" t="s">
        <v>168</v>
      </c>
      <c r="N1258" t="s">
        <v>168</v>
      </c>
      <c r="O1258" t="s">
        <v>168</v>
      </c>
      <c r="P1258" t="s">
        <v>168</v>
      </c>
      <c r="Q1258" t="s">
        <v>170</v>
      </c>
      <c r="R1258" t="s">
        <v>168</v>
      </c>
      <c r="S1258">
        <v>3.133327</v>
      </c>
      <c r="T1258">
        <v>0</v>
      </c>
    </row>
    <row r="1259" spans="1:20">
      <c r="A1259" s="245">
        <v>42773.910534641203</v>
      </c>
      <c r="B1259" t="s">
        <v>241</v>
      </c>
      <c r="C1259">
        <v>2</v>
      </c>
      <c r="D1259" t="s">
        <v>17</v>
      </c>
      <c r="E1259" t="s">
        <v>144</v>
      </c>
      <c r="F1259" t="s">
        <v>171</v>
      </c>
      <c r="G1259" t="s">
        <v>168</v>
      </c>
      <c r="H1259" t="s">
        <v>184</v>
      </c>
      <c r="I1259" t="s">
        <v>184</v>
      </c>
      <c r="J1259" t="s">
        <v>170</v>
      </c>
      <c r="K1259" t="s">
        <v>168</v>
      </c>
      <c r="L1259" t="s">
        <v>170</v>
      </c>
      <c r="M1259" t="s">
        <v>168</v>
      </c>
      <c r="N1259" t="s">
        <v>168</v>
      </c>
      <c r="O1259" t="s">
        <v>168</v>
      </c>
      <c r="P1259" t="s">
        <v>168</v>
      </c>
      <c r="Q1259" t="s">
        <v>168</v>
      </c>
      <c r="R1259" t="s">
        <v>168</v>
      </c>
      <c r="S1259">
        <v>38.999960999999999</v>
      </c>
      <c r="T1259">
        <v>0</v>
      </c>
    </row>
    <row r="1260" spans="1:20">
      <c r="A1260" s="245">
        <v>42773.910534641203</v>
      </c>
      <c r="B1260" t="s">
        <v>241</v>
      </c>
      <c r="C1260">
        <v>2</v>
      </c>
      <c r="D1260" t="s">
        <v>17</v>
      </c>
      <c r="E1260" t="s">
        <v>144</v>
      </c>
      <c r="F1260" t="s">
        <v>171</v>
      </c>
      <c r="G1260" t="s">
        <v>168</v>
      </c>
      <c r="H1260" t="s">
        <v>184</v>
      </c>
      <c r="I1260" t="s">
        <v>184</v>
      </c>
      <c r="J1260" t="s">
        <v>170</v>
      </c>
      <c r="K1260" t="s">
        <v>168</v>
      </c>
      <c r="L1260" t="s">
        <v>170</v>
      </c>
      <c r="M1260" t="s">
        <v>168</v>
      </c>
      <c r="N1260" t="s">
        <v>168</v>
      </c>
      <c r="O1260" t="s">
        <v>168</v>
      </c>
      <c r="P1260" t="s">
        <v>168</v>
      </c>
      <c r="Q1260" t="s">
        <v>168</v>
      </c>
      <c r="R1260" t="s">
        <v>170</v>
      </c>
      <c r="S1260">
        <v>0.66666599999999998</v>
      </c>
      <c r="T1260">
        <v>0</v>
      </c>
    </row>
    <row r="1261" spans="1:20">
      <c r="A1261" s="245">
        <v>42773.910534641203</v>
      </c>
      <c r="B1261" t="s">
        <v>241</v>
      </c>
      <c r="C1261">
        <v>2</v>
      </c>
      <c r="D1261" t="s">
        <v>17</v>
      </c>
      <c r="E1261" t="s">
        <v>144</v>
      </c>
      <c r="F1261" t="s">
        <v>171</v>
      </c>
      <c r="G1261" t="s">
        <v>168</v>
      </c>
      <c r="H1261" t="s">
        <v>184</v>
      </c>
      <c r="I1261" t="s">
        <v>184</v>
      </c>
      <c r="J1261" t="s">
        <v>170</v>
      </c>
      <c r="K1261" t="s">
        <v>168</v>
      </c>
      <c r="L1261" t="s">
        <v>170</v>
      </c>
      <c r="M1261" t="s">
        <v>168</v>
      </c>
      <c r="N1261" t="s">
        <v>168</v>
      </c>
      <c r="O1261" t="s">
        <v>168</v>
      </c>
      <c r="P1261" t="s">
        <v>168</v>
      </c>
      <c r="Q1261" t="s">
        <v>170</v>
      </c>
      <c r="R1261" t="s">
        <v>168</v>
      </c>
      <c r="S1261">
        <v>1.333332</v>
      </c>
      <c r="T1261">
        <v>0</v>
      </c>
    </row>
    <row r="1262" spans="1:20">
      <c r="A1262" s="245">
        <v>42773.910534641203</v>
      </c>
      <c r="B1262" t="s">
        <v>241</v>
      </c>
      <c r="C1262">
        <v>2</v>
      </c>
      <c r="D1262" t="s">
        <v>17</v>
      </c>
      <c r="E1262" t="s">
        <v>144</v>
      </c>
      <c r="F1262" t="s">
        <v>169</v>
      </c>
      <c r="G1262" t="s">
        <v>168</v>
      </c>
      <c r="H1262" t="s">
        <v>184</v>
      </c>
      <c r="I1262" t="s">
        <v>184</v>
      </c>
      <c r="J1262" t="s">
        <v>168</v>
      </c>
      <c r="K1262" t="s">
        <v>168</v>
      </c>
      <c r="L1262" t="s">
        <v>168</v>
      </c>
      <c r="M1262" t="s">
        <v>168</v>
      </c>
      <c r="N1262" t="s">
        <v>168</v>
      </c>
      <c r="O1262" t="s">
        <v>168</v>
      </c>
      <c r="P1262" t="s">
        <v>168</v>
      </c>
      <c r="Q1262" t="s">
        <v>168</v>
      </c>
      <c r="R1262" t="s">
        <v>168</v>
      </c>
      <c r="S1262">
        <v>26.0865439999999</v>
      </c>
      <c r="T1262">
        <v>0</v>
      </c>
    </row>
    <row r="1263" spans="1:20">
      <c r="A1263" s="245">
        <v>42773.910534641203</v>
      </c>
      <c r="B1263" t="s">
        <v>241</v>
      </c>
      <c r="C1263">
        <v>2</v>
      </c>
      <c r="D1263" t="s">
        <v>17</v>
      </c>
      <c r="E1263" t="s">
        <v>144</v>
      </c>
      <c r="F1263" t="s">
        <v>169</v>
      </c>
      <c r="G1263" t="s">
        <v>168</v>
      </c>
      <c r="H1263" t="s">
        <v>184</v>
      </c>
      <c r="I1263" t="s">
        <v>184</v>
      </c>
      <c r="J1263" t="s">
        <v>168</v>
      </c>
      <c r="K1263" t="s">
        <v>168</v>
      </c>
      <c r="L1263" t="s">
        <v>168</v>
      </c>
      <c r="M1263" t="s">
        <v>168</v>
      </c>
      <c r="N1263" t="s">
        <v>170</v>
      </c>
      <c r="O1263" t="s">
        <v>168</v>
      </c>
      <c r="P1263" t="s">
        <v>168</v>
      </c>
      <c r="Q1263" t="s">
        <v>168</v>
      </c>
      <c r="R1263" t="s">
        <v>168</v>
      </c>
      <c r="S1263">
        <v>1.0133319999999999</v>
      </c>
      <c r="T1263">
        <v>0</v>
      </c>
    </row>
    <row r="1264" spans="1:20">
      <c r="A1264" s="245">
        <v>42773.910534641203</v>
      </c>
      <c r="B1264" t="s">
        <v>241</v>
      </c>
      <c r="C1264">
        <v>2</v>
      </c>
      <c r="D1264" t="s">
        <v>17</v>
      </c>
      <c r="E1264" t="s">
        <v>144</v>
      </c>
      <c r="F1264" t="s">
        <v>169</v>
      </c>
      <c r="G1264" t="s">
        <v>168</v>
      </c>
      <c r="H1264" t="s">
        <v>184</v>
      </c>
      <c r="I1264" t="s">
        <v>184</v>
      </c>
      <c r="J1264" t="s">
        <v>168</v>
      </c>
      <c r="K1264" t="s">
        <v>168</v>
      </c>
      <c r="L1264" t="s">
        <v>170</v>
      </c>
      <c r="M1264" t="s">
        <v>168</v>
      </c>
      <c r="N1264" t="s">
        <v>168</v>
      </c>
      <c r="O1264" t="s">
        <v>168</v>
      </c>
      <c r="P1264" t="s">
        <v>168</v>
      </c>
      <c r="Q1264" t="s">
        <v>168</v>
      </c>
      <c r="R1264" t="s">
        <v>168</v>
      </c>
      <c r="S1264">
        <v>27.386623</v>
      </c>
      <c r="T1264">
        <v>0</v>
      </c>
    </row>
    <row r="1265" spans="1:20">
      <c r="A1265" s="245">
        <v>42773.910534641203</v>
      </c>
      <c r="B1265" t="s">
        <v>241</v>
      </c>
      <c r="C1265">
        <v>2</v>
      </c>
      <c r="D1265" t="s">
        <v>17</v>
      </c>
      <c r="E1265" t="s">
        <v>144</v>
      </c>
      <c r="F1265" t="s">
        <v>169</v>
      </c>
      <c r="G1265" t="s">
        <v>168</v>
      </c>
      <c r="H1265" t="s">
        <v>184</v>
      </c>
      <c r="I1265" t="s">
        <v>184</v>
      </c>
      <c r="J1265" t="s">
        <v>168</v>
      </c>
      <c r="K1265" t="s">
        <v>168</v>
      </c>
      <c r="L1265" t="s">
        <v>170</v>
      </c>
      <c r="M1265" t="s">
        <v>168</v>
      </c>
      <c r="N1265" t="s">
        <v>168</v>
      </c>
      <c r="O1265" t="s">
        <v>168</v>
      </c>
      <c r="P1265" t="s">
        <v>168</v>
      </c>
      <c r="Q1265" t="s">
        <v>170</v>
      </c>
      <c r="R1265" t="s">
        <v>168</v>
      </c>
      <c r="S1265">
        <v>0.13333300000000001</v>
      </c>
      <c r="T1265">
        <v>0</v>
      </c>
    </row>
    <row r="1266" spans="1:20">
      <c r="A1266" s="245">
        <v>42773.910534641203</v>
      </c>
      <c r="B1266" t="s">
        <v>241</v>
      </c>
      <c r="C1266">
        <v>2</v>
      </c>
      <c r="D1266" t="s">
        <v>17</v>
      </c>
      <c r="E1266" t="s">
        <v>172</v>
      </c>
      <c r="F1266" t="s">
        <v>167</v>
      </c>
      <c r="G1266" t="s">
        <v>168</v>
      </c>
      <c r="H1266" t="s">
        <v>184</v>
      </c>
      <c r="I1266" t="s">
        <v>184</v>
      </c>
      <c r="J1266" t="s">
        <v>168</v>
      </c>
      <c r="K1266" t="s">
        <v>168</v>
      </c>
      <c r="L1266" t="s">
        <v>168</v>
      </c>
      <c r="M1266" t="s">
        <v>168</v>
      </c>
      <c r="N1266" t="s">
        <v>168</v>
      </c>
      <c r="O1266" t="s">
        <v>168</v>
      </c>
      <c r="P1266" t="s">
        <v>168</v>
      </c>
      <c r="Q1266" t="s">
        <v>168</v>
      </c>
      <c r="R1266" t="s">
        <v>168</v>
      </c>
      <c r="S1266">
        <v>15.666651</v>
      </c>
      <c r="T1266">
        <v>0</v>
      </c>
    </row>
    <row r="1267" spans="1:20">
      <c r="A1267" s="245">
        <v>42773.910534641203</v>
      </c>
      <c r="B1267" t="s">
        <v>241</v>
      </c>
      <c r="C1267">
        <v>2</v>
      </c>
      <c r="D1267" t="s">
        <v>17</v>
      </c>
      <c r="E1267" t="s">
        <v>172</v>
      </c>
      <c r="F1267" t="s">
        <v>167</v>
      </c>
      <c r="G1267" t="s">
        <v>168</v>
      </c>
      <c r="H1267" t="s">
        <v>184</v>
      </c>
      <c r="I1267" t="s">
        <v>184</v>
      </c>
      <c r="J1267" t="s">
        <v>168</v>
      </c>
      <c r="K1267" t="s">
        <v>168</v>
      </c>
      <c r="L1267" t="s">
        <v>168</v>
      </c>
      <c r="M1267" t="s">
        <v>168</v>
      </c>
      <c r="N1267" t="s">
        <v>168</v>
      </c>
      <c r="O1267" t="s">
        <v>168</v>
      </c>
      <c r="P1267" t="s">
        <v>170</v>
      </c>
      <c r="Q1267" t="s">
        <v>168</v>
      </c>
      <c r="R1267" t="s">
        <v>168</v>
      </c>
      <c r="S1267">
        <v>996.83234300005404</v>
      </c>
      <c r="T1267">
        <v>0</v>
      </c>
    </row>
    <row r="1268" spans="1:20">
      <c r="A1268" s="245">
        <v>42773.910534641203</v>
      </c>
      <c r="B1268" t="s">
        <v>241</v>
      </c>
      <c r="C1268">
        <v>2</v>
      </c>
      <c r="D1268" t="s">
        <v>17</v>
      </c>
      <c r="E1268" t="s">
        <v>172</v>
      </c>
      <c r="F1268" t="s">
        <v>167</v>
      </c>
      <c r="G1268" t="s">
        <v>168</v>
      </c>
      <c r="H1268" t="s">
        <v>184</v>
      </c>
      <c r="I1268" t="s">
        <v>184</v>
      </c>
      <c r="J1268" t="s">
        <v>168</v>
      </c>
      <c r="K1268" t="s">
        <v>168</v>
      </c>
      <c r="L1268" t="s">
        <v>168</v>
      </c>
      <c r="M1268" t="s">
        <v>168</v>
      </c>
      <c r="N1268" t="s">
        <v>170</v>
      </c>
      <c r="O1268" t="s">
        <v>168</v>
      </c>
      <c r="P1268" t="s">
        <v>168</v>
      </c>
      <c r="Q1268" t="s">
        <v>168</v>
      </c>
      <c r="R1268" t="s">
        <v>168</v>
      </c>
      <c r="S1268">
        <v>2.6666639999999999</v>
      </c>
      <c r="T1268">
        <v>0</v>
      </c>
    </row>
    <row r="1269" spans="1:20">
      <c r="A1269" s="245">
        <v>42773.910534641203</v>
      </c>
      <c r="B1269" t="s">
        <v>241</v>
      </c>
      <c r="C1269">
        <v>2</v>
      </c>
      <c r="D1269" t="s">
        <v>17</v>
      </c>
      <c r="E1269" t="s">
        <v>172</v>
      </c>
      <c r="F1269" t="s">
        <v>167</v>
      </c>
      <c r="G1269" t="s">
        <v>168</v>
      </c>
      <c r="H1269" t="s">
        <v>184</v>
      </c>
      <c r="I1269" t="s">
        <v>184</v>
      </c>
      <c r="J1269" t="s">
        <v>168</v>
      </c>
      <c r="K1269" t="s">
        <v>168</v>
      </c>
      <c r="L1269" t="s">
        <v>168</v>
      </c>
      <c r="M1269" t="s">
        <v>168</v>
      </c>
      <c r="N1269" t="s">
        <v>170</v>
      </c>
      <c r="O1269" t="s">
        <v>170</v>
      </c>
      <c r="P1269" t="s">
        <v>168</v>
      </c>
      <c r="Q1269" t="s">
        <v>168</v>
      </c>
      <c r="R1269" t="s">
        <v>168</v>
      </c>
      <c r="S1269">
        <v>36.866633</v>
      </c>
      <c r="T1269">
        <v>0</v>
      </c>
    </row>
    <row r="1270" spans="1:20">
      <c r="A1270" s="245">
        <v>42773.910534641203</v>
      </c>
      <c r="B1270" t="s">
        <v>241</v>
      </c>
      <c r="C1270">
        <v>2</v>
      </c>
      <c r="D1270" t="s">
        <v>17</v>
      </c>
      <c r="E1270" t="s">
        <v>172</v>
      </c>
      <c r="F1270" t="s">
        <v>167</v>
      </c>
      <c r="G1270" t="s">
        <v>168</v>
      </c>
      <c r="H1270" t="s">
        <v>184</v>
      </c>
      <c r="I1270" t="s">
        <v>184</v>
      </c>
      <c r="J1270" t="s">
        <v>168</v>
      </c>
      <c r="K1270" t="s">
        <v>168</v>
      </c>
      <c r="L1270" t="s">
        <v>170</v>
      </c>
      <c r="M1270" t="s">
        <v>168</v>
      </c>
      <c r="N1270" t="s">
        <v>168</v>
      </c>
      <c r="O1270" t="s">
        <v>168</v>
      </c>
      <c r="P1270" t="s">
        <v>168</v>
      </c>
      <c r="Q1270" t="s">
        <v>168</v>
      </c>
      <c r="R1270" t="s">
        <v>168</v>
      </c>
      <c r="S1270">
        <v>5.3333279999999998</v>
      </c>
      <c r="T1270">
        <v>0</v>
      </c>
    </row>
    <row r="1271" spans="1:20">
      <c r="A1271" s="245">
        <v>42773.910534641203</v>
      </c>
      <c r="B1271" t="s">
        <v>241</v>
      </c>
      <c r="C1271">
        <v>2</v>
      </c>
      <c r="D1271" t="s">
        <v>17</v>
      </c>
      <c r="E1271" t="s">
        <v>172</v>
      </c>
      <c r="F1271" t="s">
        <v>167</v>
      </c>
      <c r="G1271" t="s">
        <v>168</v>
      </c>
      <c r="H1271" t="s">
        <v>184</v>
      </c>
      <c r="I1271" t="s">
        <v>184</v>
      </c>
      <c r="J1271" t="s">
        <v>168</v>
      </c>
      <c r="K1271" t="s">
        <v>168</v>
      </c>
      <c r="L1271" t="s">
        <v>170</v>
      </c>
      <c r="M1271" t="s">
        <v>168</v>
      </c>
      <c r="N1271" t="s">
        <v>168</v>
      </c>
      <c r="O1271" t="s">
        <v>168</v>
      </c>
      <c r="P1271" t="s">
        <v>170</v>
      </c>
      <c r="Q1271" t="s">
        <v>168</v>
      </c>
      <c r="R1271" t="s">
        <v>168</v>
      </c>
      <c r="S1271">
        <v>60.599940000000203</v>
      </c>
      <c r="T1271">
        <v>0</v>
      </c>
    </row>
    <row r="1272" spans="1:20">
      <c r="A1272" s="245">
        <v>42773.910534641203</v>
      </c>
      <c r="B1272" t="s">
        <v>241</v>
      </c>
      <c r="C1272">
        <v>2</v>
      </c>
      <c r="D1272" t="s">
        <v>17</v>
      </c>
      <c r="E1272" t="s">
        <v>172</v>
      </c>
      <c r="F1272" t="s">
        <v>167</v>
      </c>
      <c r="G1272" t="s">
        <v>168</v>
      </c>
      <c r="H1272" t="s">
        <v>184</v>
      </c>
      <c r="I1272" t="s">
        <v>184</v>
      </c>
      <c r="J1272" t="s">
        <v>168</v>
      </c>
      <c r="K1272" t="s">
        <v>168</v>
      </c>
      <c r="L1272" t="s">
        <v>170</v>
      </c>
      <c r="M1272" t="s">
        <v>168</v>
      </c>
      <c r="N1272" t="s">
        <v>170</v>
      </c>
      <c r="O1272" t="s">
        <v>168</v>
      </c>
      <c r="P1272" t="s">
        <v>168</v>
      </c>
      <c r="Q1272" t="s">
        <v>168</v>
      </c>
      <c r="R1272" t="s">
        <v>168</v>
      </c>
      <c r="S1272">
        <v>0.99999899999999997</v>
      </c>
      <c r="T1272">
        <v>0</v>
      </c>
    </row>
    <row r="1273" spans="1:20">
      <c r="A1273" s="245">
        <v>42773.910534641203</v>
      </c>
      <c r="B1273" t="s">
        <v>241</v>
      </c>
      <c r="C1273">
        <v>2</v>
      </c>
      <c r="D1273" t="s">
        <v>17</v>
      </c>
      <c r="E1273" t="s">
        <v>172</v>
      </c>
      <c r="F1273" t="s">
        <v>167</v>
      </c>
      <c r="G1273" t="s">
        <v>168</v>
      </c>
      <c r="H1273" t="s">
        <v>184</v>
      </c>
      <c r="I1273" t="s">
        <v>184</v>
      </c>
      <c r="J1273" t="s">
        <v>168</v>
      </c>
      <c r="K1273" t="s">
        <v>168</v>
      </c>
      <c r="L1273" t="s">
        <v>170</v>
      </c>
      <c r="M1273" t="s">
        <v>168</v>
      </c>
      <c r="N1273" t="s">
        <v>170</v>
      </c>
      <c r="O1273" t="s">
        <v>170</v>
      </c>
      <c r="P1273" t="s">
        <v>168</v>
      </c>
      <c r="Q1273" t="s">
        <v>168</v>
      </c>
      <c r="R1273" t="s">
        <v>168</v>
      </c>
      <c r="S1273">
        <v>4.333329</v>
      </c>
      <c r="T1273">
        <v>0</v>
      </c>
    </row>
    <row r="1274" spans="1:20">
      <c r="A1274" s="245">
        <v>42773.910534641203</v>
      </c>
      <c r="B1274" t="s">
        <v>241</v>
      </c>
      <c r="C1274">
        <v>2</v>
      </c>
      <c r="D1274" t="s">
        <v>17</v>
      </c>
      <c r="E1274" t="s">
        <v>172</v>
      </c>
      <c r="F1274" t="s">
        <v>171</v>
      </c>
      <c r="G1274" t="s">
        <v>168</v>
      </c>
      <c r="H1274" t="s">
        <v>184</v>
      </c>
      <c r="I1274" t="s">
        <v>184</v>
      </c>
      <c r="J1274" t="s">
        <v>168</v>
      </c>
      <c r="K1274" t="s">
        <v>168</v>
      </c>
      <c r="L1274" t="s">
        <v>168</v>
      </c>
      <c r="M1274" t="s">
        <v>168</v>
      </c>
      <c r="N1274" t="s">
        <v>168</v>
      </c>
      <c r="O1274" t="s">
        <v>168</v>
      </c>
      <c r="P1274" t="s">
        <v>168</v>
      </c>
      <c r="Q1274" t="s">
        <v>168</v>
      </c>
      <c r="R1274" t="s">
        <v>168</v>
      </c>
      <c r="S1274">
        <v>1552.8316600001001</v>
      </c>
      <c r="T1274">
        <v>0</v>
      </c>
    </row>
    <row r="1275" spans="1:20">
      <c r="A1275" s="245">
        <v>42773.910534641203</v>
      </c>
      <c r="B1275" t="s">
        <v>241</v>
      </c>
      <c r="C1275">
        <v>2</v>
      </c>
      <c r="D1275" t="s">
        <v>17</v>
      </c>
      <c r="E1275" t="s">
        <v>172</v>
      </c>
      <c r="F1275" t="s">
        <v>171</v>
      </c>
      <c r="G1275" t="s">
        <v>168</v>
      </c>
      <c r="H1275" t="s">
        <v>184</v>
      </c>
      <c r="I1275" t="s">
        <v>184</v>
      </c>
      <c r="J1275" t="s">
        <v>168</v>
      </c>
      <c r="K1275" t="s">
        <v>168</v>
      </c>
      <c r="L1275" t="s">
        <v>168</v>
      </c>
      <c r="M1275" t="s">
        <v>168</v>
      </c>
      <c r="N1275" t="s">
        <v>168</v>
      </c>
      <c r="O1275" t="s">
        <v>168</v>
      </c>
      <c r="P1275" t="s">
        <v>168</v>
      </c>
      <c r="Q1275" t="s">
        <v>168</v>
      </c>
      <c r="R1275" t="s">
        <v>170</v>
      </c>
      <c r="S1275">
        <v>84.333130999999995</v>
      </c>
      <c r="T1275">
        <v>0</v>
      </c>
    </row>
    <row r="1276" spans="1:20">
      <c r="A1276" s="245">
        <v>42773.910534641203</v>
      </c>
      <c r="B1276" t="s">
        <v>241</v>
      </c>
      <c r="C1276">
        <v>2</v>
      </c>
      <c r="D1276" t="s">
        <v>17</v>
      </c>
      <c r="E1276" t="s">
        <v>172</v>
      </c>
      <c r="F1276" t="s">
        <v>171</v>
      </c>
      <c r="G1276" t="s">
        <v>168</v>
      </c>
      <c r="H1276" t="s">
        <v>184</v>
      </c>
      <c r="I1276" t="s">
        <v>184</v>
      </c>
      <c r="J1276" t="s">
        <v>168</v>
      </c>
      <c r="K1276" t="s">
        <v>168</v>
      </c>
      <c r="L1276" t="s">
        <v>168</v>
      </c>
      <c r="M1276" t="s">
        <v>168</v>
      </c>
      <c r="N1276" t="s">
        <v>168</v>
      </c>
      <c r="O1276" t="s">
        <v>168</v>
      </c>
      <c r="P1276" t="s">
        <v>168</v>
      </c>
      <c r="Q1276" t="s">
        <v>170</v>
      </c>
      <c r="R1276" t="s">
        <v>168</v>
      </c>
      <c r="S1276">
        <v>10.19999</v>
      </c>
      <c r="T1276">
        <v>0</v>
      </c>
    </row>
    <row r="1277" spans="1:20">
      <c r="A1277" s="245">
        <v>42773.910534641203</v>
      </c>
      <c r="B1277" t="s">
        <v>241</v>
      </c>
      <c r="C1277">
        <v>2</v>
      </c>
      <c r="D1277" t="s">
        <v>17</v>
      </c>
      <c r="E1277" t="s">
        <v>172</v>
      </c>
      <c r="F1277" t="s">
        <v>171</v>
      </c>
      <c r="G1277" t="s">
        <v>168</v>
      </c>
      <c r="H1277" t="s">
        <v>184</v>
      </c>
      <c r="I1277" t="s">
        <v>184</v>
      </c>
      <c r="J1277" t="s">
        <v>168</v>
      </c>
      <c r="K1277" t="s">
        <v>168</v>
      </c>
      <c r="L1277" t="s">
        <v>168</v>
      </c>
      <c r="M1277" t="s">
        <v>170</v>
      </c>
      <c r="N1277" t="s">
        <v>168</v>
      </c>
      <c r="O1277" t="s">
        <v>168</v>
      </c>
      <c r="P1277" t="s">
        <v>168</v>
      </c>
      <c r="Q1277" t="s">
        <v>168</v>
      </c>
      <c r="R1277" t="s">
        <v>168</v>
      </c>
      <c r="S1277">
        <v>12.486660000000001</v>
      </c>
      <c r="T1277">
        <v>0</v>
      </c>
    </row>
    <row r="1278" spans="1:20">
      <c r="A1278" s="245">
        <v>42773.910534641203</v>
      </c>
      <c r="B1278" t="s">
        <v>241</v>
      </c>
      <c r="C1278">
        <v>2</v>
      </c>
      <c r="D1278" t="s">
        <v>17</v>
      </c>
      <c r="E1278" t="s">
        <v>172</v>
      </c>
      <c r="F1278" t="s">
        <v>171</v>
      </c>
      <c r="G1278" t="s">
        <v>168</v>
      </c>
      <c r="H1278" t="s">
        <v>184</v>
      </c>
      <c r="I1278" t="s">
        <v>184</v>
      </c>
      <c r="J1278" t="s">
        <v>168</v>
      </c>
      <c r="K1278" t="s">
        <v>168</v>
      </c>
      <c r="L1278" t="s">
        <v>168</v>
      </c>
      <c r="M1278" t="s">
        <v>170</v>
      </c>
      <c r="N1278" t="s">
        <v>168</v>
      </c>
      <c r="O1278" t="s">
        <v>168</v>
      </c>
      <c r="P1278" t="s">
        <v>168</v>
      </c>
      <c r="Q1278" t="s">
        <v>168</v>
      </c>
      <c r="R1278" t="s">
        <v>170</v>
      </c>
      <c r="S1278">
        <v>1.0666659999999999</v>
      </c>
      <c r="T1278">
        <v>0</v>
      </c>
    </row>
    <row r="1279" spans="1:20">
      <c r="A1279" s="245">
        <v>42773.910534641203</v>
      </c>
      <c r="B1279" t="s">
        <v>241</v>
      </c>
      <c r="C1279">
        <v>2</v>
      </c>
      <c r="D1279" t="s">
        <v>17</v>
      </c>
      <c r="E1279" t="s">
        <v>172</v>
      </c>
      <c r="F1279" t="s">
        <v>171</v>
      </c>
      <c r="G1279" t="s">
        <v>168</v>
      </c>
      <c r="H1279" t="s">
        <v>184</v>
      </c>
      <c r="I1279" t="s">
        <v>184</v>
      </c>
      <c r="J1279" t="s">
        <v>168</v>
      </c>
      <c r="K1279" t="s">
        <v>168</v>
      </c>
      <c r="L1279" t="s">
        <v>170</v>
      </c>
      <c r="M1279" t="s">
        <v>168</v>
      </c>
      <c r="N1279" t="s">
        <v>168</v>
      </c>
      <c r="O1279" t="s">
        <v>168</v>
      </c>
      <c r="P1279" t="s">
        <v>168</v>
      </c>
      <c r="Q1279" t="s">
        <v>168</v>
      </c>
      <c r="R1279" t="s">
        <v>168</v>
      </c>
      <c r="S1279">
        <v>182.19983900000099</v>
      </c>
      <c r="T1279">
        <v>0</v>
      </c>
    </row>
    <row r="1280" spans="1:20">
      <c r="A1280" s="245">
        <v>42773.910534641203</v>
      </c>
      <c r="B1280" t="s">
        <v>241</v>
      </c>
      <c r="C1280">
        <v>2</v>
      </c>
      <c r="D1280" t="s">
        <v>17</v>
      </c>
      <c r="E1280" t="s">
        <v>172</v>
      </c>
      <c r="F1280" t="s">
        <v>171</v>
      </c>
      <c r="G1280" t="s">
        <v>168</v>
      </c>
      <c r="H1280" t="s">
        <v>184</v>
      </c>
      <c r="I1280" t="s">
        <v>184</v>
      </c>
      <c r="J1280" t="s">
        <v>168</v>
      </c>
      <c r="K1280" t="s">
        <v>168</v>
      </c>
      <c r="L1280" t="s">
        <v>170</v>
      </c>
      <c r="M1280" t="s">
        <v>168</v>
      </c>
      <c r="N1280" t="s">
        <v>168</v>
      </c>
      <c r="O1280" t="s">
        <v>168</v>
      </c>
      <c r="P1280" t="s">
        <v>168</v>
      </c>
      <c r="Q1280" t="s">
        <v>168</v>
      </c>
      <c r="R1280" t="s">
        <v>170</v>
      </c>
      <c r="S1280">
        <v>10.799989999999999</v>
      </c>
      <c r="T1280">
        <v>0</v>
      </c>
    </row>
    <row r="1281" spans="1:20">
      <c r="A1281" s="245">
        <v>42773.910534641203</v>
      </c>
      <c r="B1281" t="s">
        <v>241</v>
      </c>
      <c r="C1281">
        <v>2</v>
      </c>
      <c r="D1281" t="s">
        <v>17</v>
      </c>
      <c r="E1281" t="s">
        <v>172</v>
      </c>
      <c r="F1281" t="s">
        <v>171</v>
      </c>
      <c r="G1281" t="s">
        <v>168</v>
      </c>
      <c r="H1281" t="s">
        <v>184</v>
      </c>
      <c r="I1281" t="s">
        <v>184</v>
      </c>
      <c r="J1281" t="s">
        <v>168</v>
      </c>
      <c r="K1281" t="s">
        <v>168</v>
      </c>
      <c r="L1281" t="s">
        <v>170</v>
      </c>
      <c r="M1281" t="s">
        <v>168</v>
      </c>
      <c r="N1281" t="s">
        <v>168</v>
      </c>
      <c r="O1281" t="s">
        <v>168</v>
      </c>
      <c r="P1281" t="s">
        <v>168</v>
      </c>
      <c r="Q1281" t="s">
        <v>170</v>
      </c>
      <c r="R1281" t="s">
        <v>168</v>
      </c>
      <c r="S1281">
        <v>1.866665</v>
      </c>
      <c r="T1281">
        <v>0</v>
      </c>
    </row>
    <row r="1282" spans="1:20">
      <c r="A1282" s="245">
        <v>42773.910534641203</v>
      </c>
      <c r="B1282" t="s">
        <v>241</v>
      </c>
      <c r="C1282">
        <v>2</v>
      </c>
      <c r="D1282" t="s">
        <v>17</v>
      </c>
      <c r="E1282" t="s">
        <v>172</v>
      </c>
      <c r="F1282" t="s">
        <v>171</v>
      </c>
      <c r="G1282" t="s">
        <v>168</v>
      </c>
      <c r="H1282" t="s">
        <v>184</v>
      </c>
      <c r="I1282" t="s">
        <v>184</v>
      </c>
      <c r="J1282" t="s">
        <v>168</v>
      </c>
      <c r="K1282" t="s">
        <v>168</v>
      </c>
      <c r="L1282" t="s">
        <v>170</v>
      </c>
      <c r="M1282" t="s">
        <v>170</v>
      </c>
      <c r="N1282" t="s">
        <v>168</v>
      </c>
      <c r="O1282" t="s">
        <v>168</v>
      </c>
      <c r="P1282" t="s">
        <v>168</v>
      </c>
      <c r="Q1282" t="s">
        <v>168</v>
      </c>
      <c r="R1282" t="s">
        <v>168</v>
      </c>
      <c r="S1282">
        <v>1.7666649999999999</v>
      </c>
      <c r="T1282">
        <v>0</v>
      </c>
    </row>
    <row r="1283" spans="1:20">
      <c r="A1283" s="245">
        <v>42773.910534641203</v>
      </c>
      <c r="B1283" t="s">
        <v>241</v>
      </c>
      <c r="C1283">
        <v>2</v>
      </c>
      <c r="D1283" t="s">
        <v>17</v>
      </c>
      <c r="E1283" t="s">
        <v>172</v>
      </c>
      <c r="F1283" t="s">
        <v>171</v>
      </c>
      <c r="G1283" t="s">
        <v>168</v>
      </c>
      <c r="H1283" t="s">
        <v>184</v>
      </c>
      <c r="I1283" t="s">
        <v>184</v>
      </c>
      <c r="J1283" t="s">
        <v>168</v>
      </c>
      <c r="K1283" t="s">
        <v>168</v>
      </c>
      <c r="L1283" t="s">
        <v>170</v>
      </c>
      <c r="M1283" t="s">
        <v>170</v>
      </c>
      <c r="N1283" t="s">
        <v>168</v>
      </c>
      <c r="O1283" t="s">
        <v>168</v>
      </c>
      <c r="P1283" t="s">
        <v>168</v>
      </c>
      <c r="Q1283" t="s">
        <v>168</v>
      </c>
      <c r="R1283" t="s">
        <v>170</v>
      </c>
      <c r="S1283">
        <v>0.35333300000000001</v>
      </c>
      <c r="T1283">
        <v>0</v>
      </c>
    </row>
    <row r="1284" spans="1:20">
      <c r="A1284" s="245">
        <v>42773.910534641203</v>
      </c>
      <c r="B1284" t="s">
        <v>241</v>
      </c>
      <c r="C1284">
        <v>2</v>
      </c>
      <c r="D1284" t="s">
        <v>17</v>
      </c>
      <c r="E1284" t="s">
        <v>172</v>
      </c>
      <c r="F1284" t="s">
        <v>171</v>
      </c>
      <c r="G1284" t="s">
        <v>168</v>
      </c>
      <c r="H1284" t="s">
        <v>184</v>
      </c>
      <c r="I1284" t="s">
        <v>184</v>
      </c>
      <c r="J1284" t="s">
        <v>170</v>
      </c>
      <c r="K1284" t="s">
        <v>168</v>
      </c>
      <c r="L1284" t="s">
        <v>168</v>
      </c>
      <c r="M1284" t="s">
        <v>168</v>
      </c>
      <c r="N1284" t="s">
        <v>168</v>
      </c>
      <c r="O1284" t="s">
        <v>168</v>
      </c>
      <c r="P1284" t="s">
        <v>168</v>
      </c>
      <c r="Q1284" t="s">
        <v>168</v>
      </c>
      <c r="R1284" t="s">
        <v>168</v>
      </c>
      <c r="S1284">
        <v>161.13292299999901</v>
      </c>
      <c r="T1284">
        <v>0</v>
      </c>
    </row>
    <row r="1285" spans="1:20">
      <c r="A1285" s="245">
        <v>42773.910534641203</v>
      </c>
      <c r="B1285" t="s">
        <v>241</v>
      </c>
      <c r="C1285">
        <v>2</v>
      </c>
      <c r="D1285" t="s">
        <v>17</v>
      </c>
      <c r="E1285" t="s">
        <v>172</v>
      </c>
      <c r="F1285" t="s">
        <v>171</v>
      </c>
      <c r="G1285" t="s">
        <v>168</v>
      </c>
      <c r="H1285" t="s">
        <v>184</v>
      </c>
      <c r="I1285" t="s">
        <v>184</v>
      </c>
      <c r="J1285" t="s">
        <v>170</v>
      </c>
      <c r="K1285" t="s">
        <v>168</v>
      </c>
      <c r="L1285" t="s">
        <v>168</v>
      </c>
      <c r="M1285" t="s">
        <v>168</v>
      </c>
      <c r="N1285" t="s">
        <v>168</v>
      </c>
      <c r="O1285" t="s">
        <v>168</v>
      </c>
      <c r="P1285" t="s">
        <v>168</v>
      </c>
      <c r="Q1285" t="s">
        <v>168</v>
      </c>
      <c r="R1285" t="s">
        <v>170</v>
      </c>
      <c r="S1285">
        <v>0.73333199999999998</v>
      </c>
      <c r="T1285">
        <v>0</v>
      </c>
    </row>
    <row r="1286" spans="1:20">
      <c r="A1286" s="245">
        <v>42773.910534641203</v>
      </c>
      <c r="B1286" t="s">
        <v>241</v>
      </c>
      <c r="C1286">
        <v>2</v>
      </c>
      <c r="D1286" t="s">
        <v>17</v>
      </c>
      <c r="E1286" t="s">
        <v>172</v>
      </c>
      <c r="F1286" t="s">
        <v>171</v>
      </c>
      <c r="G1286" t="s">
        <v>168</v>
      </c>
      <c r="H1286" t="s">
        <v>184</v>
      </c>
      <c r="I1286" t="s">
        <v>184</v>
      </c>
      <c r="J1286" t="s">
        <v>170</v>
      </c>
      <c r="K1286" t="s">
        <v>168</v>
      </c>
      <c r="L1286" t="s">
        <v>168</v>
      </c>
      <c r="M1286" t="s">
        <v>168</v>
      </c>
      <c r="N1286" t="s">
        <v>168</v>
      </c>
      <c r="O1286" t="s">
        <v>168</v>
      </c>
      <c r="P1286" t="s">
        <v>168</v>
      </c>
      <c r="Q1286" t="s">
        <v>170</v>
      </c>
      <c r="R1286" t="s">
        <v>168</v>
      </c>
      <c r="S1286">
        <v>1.3999969999999999</v>
      </c>
      <c r="T1286">
        <v>0</v>
      </c>
    </row>
    <row r="1287" spans="1:20">
      <c r="A1287" s="245">
        <v>42773.910534641203</v>
      </c>
      <c r="B1287" t="s">
        <v>241</v>
      </c>
      <c r="C1287">
        <v>2</v>
      </c>
      <c r="D1287" t="s">
        <v>17</v>
      </c>
      <c r="E1287" t="s">
        <v>172</v>
      </c>
      <c r="F1287" t="s">
        <v>171</v>
      </c>
      <c r="G1287" t="s">
        <v>168</v>
      </c>
      <c r="H1287" t="s">
        <v>184</v>
      </c>
      <c r="I1287" t="s">
        <v>184</v>
      </c>
      <c r="J1287" t="s">
        <v>170</v>
      </c>
      <c r="K1287" t="s">
        <v>168</v>
      </c>
      <c r="L1287" t="s">
        <v>170</v>
      </c>
      <c r="M1287" t="s">
        <v>168</v>
      </c>
      <c r="N1287" t="s">
        <v>168</v>
      </c>
      <c r="O1287" t="s">
        <v>168</v>
      </c>
      <c r="P1287" t="s">
        <v>168</v>
      </c>
      <c r="Q1287" t="s">
        <v>168</v>
      </c>
      <c r="R1287" t="s">
        <v>168</v>
      </c>
      <c r="S1287">
        <v>108.333225</v>
      </c>
      <c r="T1287">
        <v>0</v>
      </c>
    </row>
    <row r="1288" spans="1:20">
      <c r="A1288" s="245">
        <v>42773.910534641203</v>
      </c>
      <c r="B1288" t="s">
        <v>241</v>
      </c>
      <c r="C1288">
        <v>2</v>
      </c>
      <c r="D1288" t="s">
        <v>17</v>
      </c>
      <c r="E1288" t="s">
        <v>172</v>
      </c>
      <c r="F1288" t="s">
        <v>171</v>
      </c>
      <c r="G1288" t="s">
        <v>168</v>
      </c>
      <c r="H1288" t="s">
        <v>184</v>
      </c>
      <c r="I1288" t="s">
        <v>184</v>
      </c>
      <c r="J1288" t="s">
        <v>170</v>
      </c>
      <c r="K1288" t="s">
        <v>168</v>
      </c>
      <c r="L1288" t="s">
        <v>170</v>
      </c>
      <c r="M1288" t="s">
        <v>168</v>
      </c>
      <c r="N1288" t="s">
        <v>168</v>
      </c>
      <c r="O1288" t="s">
        <v>168</v>
      </c>
      <c r="P1288" t="s">
        <v>168</v>
      </c>
      <c r="Q1288" t="s">
        <v>170</v>
      </c>
      <c r="R1288" t="s">
        <v>168</v>
      </c>
      <c r="S1288">
        <v>0.66666599999999998</v>
      </c>
      <c r="T1288">
        <v>0</v>
      </c>
    </row>
    <row r="1289" spans="1:20">
      <c r="A1289" s="245">
        <v>42773.910534641203</v>
      </c>
      <c r="B1289" t="s">
        <v>241</v>
      </c>
      <c r="C1289">
        <v>2</v>
      </c>
      <c r="D1289" t="s">
        <v>16</v>
      </c>
      <c r="E1289" t="s">
        <v>16</v>
      </c>
      <c r="F1289" t="s">
        <v>167</v>
      </c>
      <c r="G1289" t="s">
        <v>168</v>
      </c>
      <c r="H1289" t="s">
        <v>184</v>
      </c>
      <c r="I1289" t="s">
        <v>184</v>
      </c>
      <c r="J1289" t="s">
        <v>168</v>
      </c>
      <c r="K1289" t="s">
        <v>168</v>
      </c>
      <c r="L1289" t="s">
        <v>168</v>
      </c>
      <c r="M1289" t="s">
        <v>168</v>
      </c>
      <c r="N1289" t="s">
        <v>168</v>
      </c>
      <c r="O1289" t="s">
        <v>168</v>
      </c>
      <c r="P1289" t="s">
        <v>168</v>
      </c>
      <c r="Q1289" t="s">
        <v>168</v>
      </c>
      <c r="R1289" t="s">
        <v>168</v>
      </c>
      <c r="S1289">
        <v>65.986615999999998</v>
      </c>
      <c r="T1289">
        <v>0</v>
      </c>
    </row>
    <row r="1290" spans="1:20">
      <c r="A1290" s="245">
        <v>42773.910534641203</v>
      </c>
      <c r="B1290" t="s">
        <v>241</v>
      </c>
      <c r="C1290">
        <v>2</v>
      </c>
      <c r="D1290" t="s">
        <v>16</v>
      </c>
      <c r="E1290" t="s">
        <v>16</v>
      </c>
      <c r="F1290" t="s">
        <v>167</v>
      </c>
      <c r="G1290" t="s">
        <v>168</v>
      </c>
      <c r="H1290" t="s">
        <v>184</v>
      </c>
      <c r="I1290" t="s">
        <v>184</v>
      </c>
      <c r="J1290" t="s">
        <v>168</v>
      </c>
      <c r="K1290" t="s">
        <v>168</v>
      </c>
      <c r="L1290" t="s">
        <v>168</v>
      </c>
      <c r="M1290" t="s">
        <v>168</v>
      </c>
      <c r="N1290" t="s">
        <v>168</v>
      </c>
      <c r="O1290" t="s">
        <v>168</v>
      </c>
      <c r="P1290" t="s">
        <v>168</v>
      </c>
      <c r="Q1290" t="s">
        <v>170</v>
      </c>
      <c r="R1290" t="s">
        <v>168</v>
      </c>
      <c r="S1290">
        <v>2.726664</v>
      </c>
      <c r="T1290">
        <v>0</v>
      </c>
    </row>
    <row r="1291" spans="1:20">
      <c r="A1291" s="245">
        <v>42773.910534641203</v>
      </c>
      <c r="B1291" t="s">
        <v>241</v>
      </c>
      <c r="C1291">
        <v>2</v>
      </c>
      <c r="D1291" t="s">
        <v>16</v>
      </c>
      <c r="E1291" t="s">
        <v>16</v>
      </c>
      <c r="F1291" t="s">
        <v>167</v>
      </c>
      <c r="G1291" t="s">
        <v>168</v>
      </c>
      <c r="H1291" t="s">
        <v>184</v>
      </c>
      <c r="I1291" t="s">
        <v>184</v>
      </c>
      <c r="J1291" t="s">
        <v>168</v>
      </c>
      <c r="K1291" t="s">
        <v>168</v>
      </c>
      <c r="L1291" t="s">
        <v>168</v>
      </c>
      <c r="M1291" t="s">
        <v>168</v>
      </c>
      <c r="N1291" t="s">
        <v>168</v>
      </c>
      <c r="O1291" t="s">
        <v>168</v>
      </c>
      <c r="P1291" t="s">
        <v>170</v>
      </c>
      <c r="Q1291" t="s">
        <v>168</v>
      </c>
      <c r="R1291" t="s">
        <v>168</v>
      </c>
      <c r="S1291">
        <v>71.666593000000105</v>
      </c>
      <c r="T1291">
        <v>0</v>
      </c>
    </row>
    <row r="1292" spans="1:20">
      <c r="A1292" s="245">
        <v>42773.910534641203</v>
      </c>
      <c r="B1292" t="s">
        <v>241</v>
      </c>
      <c r="C1292">
        <v>2</v>
      </c>
      <c r="D1292" t="s">
        <v>16</v>
      </c>
      <c r="E1292" t="s">
        <v>16</v>
      </c>
      <c r="F1292" t="s">
        <v>167</v>
      </c>
      <c r="G1292" t="s">
        <v>168</v>
      </c>
      <c r="H1292" t="s">
        <v>184</v>
      </c>
      <c r="I1292" t="s">
        <v>184</v>
      </c>
      <c r="J1292" t="s">
        <v>168</v>
      </c>
      <c r="K1292" t="s">
        <v>168</v>
      </c>
      <c r="L1292" t="s">
        <v>170</v>
      </c>
      <c r="M1292" t="s">
        <v>168</v>
      </c>
      <c r="N1292" t="s">
        <v>168</v>
      </c>
      <c r="O1292" t="s">
        <v>168</v>
      </c>
      <c r="P1292" t="s">
        <v>168</v>
      </c>
      <c r="Q1292" t="s">
        <v>168</v>
      </c>
      <c r="R1292" t="s">
        <v>168</v>
      </c>
      <c r="S1292">
        <v>0.26666600000000001</v>
      </c>
      <c r="T1292">
        <v>0</v>
      </c>
    </row>
    <row r="1293" spans="1:20">
      <c r="A1293" s="245">
        <v>42773.910534641203</v>
      </c>
      <c r="B1293" t="s">
        <v>241</v>
      </c>
      <c r="C1293">
        <v>2</v>
      </c>
      <c r="D1293" t="s">
        <v>16</v>
      </c>
      <c r="E1293" t="s">
        <v>16</v>
      </c>
      <c r="F1293" t="s">
        <v>167</v>
      </c>
      <c r="G1293" t="s">
        <v>168</v>
      </c>
      <c r="H1293" t="s">
        <v>184</v>
      </c>
      <c r="I1293" t="s">
        <v>184</v>
      </c>
      <c r="J1293" t="s">
        <v>168</v>
      </c>
      <c r="K1293" t="s">
        <v>168</v>
      </c>
      <c r="L1293" t="s">
        <v>170</v>
      </c>
      <c r="M1293" t="s">
        <v>168</v>
      </c>
      <c r="N1293" t="s">
        <v>168</v>
      </c>
      <c r="O1293" t="s">
        <v>168</v>
      </c>
      <c r="P1293" t="s">
        <v>168</v>
      </c>
      <c r="Q1293" t="s">
        <v>170</v>
      </c>
      <c r="R1293" t="s">
        <v>168</v>
      </c>
      <c r="S1293">
        <v>15.533307000000001</v>
      </c>
      <c r="T1293">
        <v>0</v>
      </c>
    </row>
    <row r="1294" spans="1:20">
      <c r="A1294" s="245">
        <v>42773.910534641203</v>
      </c>
      <c r="B1294" t="s">
        <v>241</v>
      </c>
      <c r="C1294">
        <v>2</v>
      </c>
      <c r="D1294" t="s">
        <v>16</v>
      </c>
      <c r="E1294" t="s">
        <v>16</v>
      </c>
      <c r="F1294" t="s">
        <v>167</v>
      </c>
      <c r="G1294" t="s">
        <v>168</v>
      </c>
      <c r="H1294" t="s">
        <v>184</v>
      </c>
      <c r="I1294" t="s">
        <v>184</v>
      </c>
      <c r="J1294" t="s">
        <v>168</v>
      </c>
      <c r="K1294" t="s">
        <v>168</v>
      </c>
      <c r="L1294" t="s">
        <v>170</v>
      </c>
      <c r="M1294" t="s">
        <v>168</v>
      </c>
      <c r="N1294" t="s">
        <v>168</v>
      </c>
      <c r="O1294" t="s">
        <v>168</v>
      </c>
      <c r="P1294" t="s">
        <v>170</v>
      </c>
      <c r="Q1294" t="s">
        <v>168</v>
      </c>
      <c r="R1294" t="s">
        <v>168</v>
      </c>
      <c r="S1294">
        <v>41.999958000000099</v>
      </c>
      <c r="T1294">
        <v>0</v>
      </c>
    </row>
    <row r="1295" spans="1:20">
      <c r="A1295" s="245">
        <v>42773.910534641203</v>
      </c>
      <c r="B1295" t="s">
        <v>241</v>
      </c>
      <c r="C1295">
        <v>2</v>
      </c>
      <c r="D1295" t="s">
        <v>16</v>
      </c>
      <c r="E1295" t="s">
        <v>16</v>
      </c>
      <c r="F1295" t="s">
        <v>171</v>
      </c>
      <c r="G1295" t="s">
        <v>168</v>
      </c>
      <c r="H1295" t="s">
        <v>184</v>
      </c>
      <c r="I1295" t="s">
        <v>184</v>
      </c>
      <c r="J1295" t="s">
        <v>168</v>
      </c>
      <c r="K1295" t="s">
        <v>168</v>
      </c>
      <c r="L1295" t="s">
        <v>168</v>
      </c>
      <c r="M1295" t="s">
        <v>168</v>
      </c>
      <c r="N1295" t="s">
        <v>168</v>
      </c>
      <c r="O1295" t="s">
        <v>168</v>
      </c>
      <c r="P1295" t="s">
        <v>168</v>
      </c>
      <c r="Q1295" t="s">
        <v>168</v>
      </c>
      <c r="R1295" t="s">
        <v>168</v>
      </c>
      <c r="S1295">
        <v>1083.67191200003</v>
      </c>
      <c r="T1295">
        <v>0</v>
      </c>
    </row>
    <row r="1296" spans="1:20">
      <c r="A1296" s="245">
        <v>42773.910534641203</v>
      </c>
      <c r="B1296" t="s">
        <v>241</v>
      </c>
      <c r="C1296">
        <v>2</v>
      </c>
      <c r="D1296" t="s">
        <v>16</v>
      </c>
      <c r="E1296" t="s">
        <v>16</v>
      </c>
      <c r="F1296" t="s">
        <v>171</v>
      </c>
      <c r="G1296" t="s">
        <v>168</v>
      </c>
      <c r="H1296" t="s">
        <v>184</v>
      </c>
      <c r="I1296" t="s">
        <v>184</v>
      </c>
      <c r="J1296" t="s">
        <v>168</v>
      </c>
      <c r="K1296" t="s">
        <v>168</v>
      </c>
      <c r="L1296" t="s">
        <v>168</v>
      </c>
      <c r="M1296" t="s">
        <v>168</v>
      </c>
      <c r="N1296" t="s">
        <v>168</v>
      </c>
      <c r="O1296" t="s">
        <v>168</v>
      </c>
      <c r="P1296" t="s">
        <v>168</v>
      </c>
      <c r="Q1296" t="s">
        <v>168</v>
      </c>
      <c r="R1296" t="s">
        <v>170</v>
      </c>
      <c r="S1296">
        <v>117.03320600000001</v>
      </c>
      <c r="T1296">
        <v>0</v>
      </c>
    </row>
    <row r="1297" spans="1:20">
      <c r="A1297" s="245">
        <v>42773.910534641203</v>
      </c>
      <c r="B1297" t="s">
        <v>241</v>
      </c>
      <c r="C1297">
        <v>2</v>
      </c>
      <c r="D1297" t="s">
        <v>16</v>
      </c>
      <c r="E1297" t="s">
        <v>16</v>
      </c>
      <c r="F1297" t="s">
        <v>171</v>
      </c>
      <c r="G1297" t="s">
        <v>168</v>
      </c>
      <c r="H1297" t="s">
        <v>184</v>
      </c>
      <c r="I1297" t="s">
        <v>184</v>
      </c>
      <c r="J1297" t="s">
        <v>168</v>
      </c>
      <c r="K1297" t="s">
        <v>168</v>
      </c>
      <c r="L1297" t="s">
        <v>168</v>
      </c>
      <c r="M1297" t="s">
        <v>168</v>
      </c>
      <c r="N1297" t="s">
        <v>168</v>
      </c>
      <c r="O1297" t="s">
        <v>168</v>
      </c>
      <c r="P1297" t="s">
        <v>168</v>
      </c>
      <c r="Q1297" t="s">
        <v>170</v>
      </c>
      <c r="R1297" t="s">
        <v>168</v>
      </c>
      <c r="S1297">
        <v>26.466635</v>
      </c>
      <c r="T1297">
        <v>0</v>
      </c>
    </row>
    <row r="1298" spans="1:20">
      <c r="A1298" s="245">
        <v>42773.910534641203</v>
      </c>
      <c r="B1298" t="s">
        <v>241</v>
      </c>
      <c r="C1298">
        <v>2</v>
      </c>
      <c r="D1298" t="s">
        <v>16</v>
      </c>
      <c r="E1298" t="s">
        <v>16</v>
      </c>
      <c r="F1298" t="s">
        <v>171</v>
      </c>
      <c r="G1298" t="s">
        <v>168</v>
      </c>
      <c r="H1298" t="s">
        <v>184</v>
      </c>
      <c r="I1298" t="s">
        <v>184</v>
      </c>
      <c r="J1298" t="s">
        <v>168</v>
      </c>
      <c r="K1298" t="s">
        <v>168</v>
      </c>
      <c r="L1298" t="s">
        <v>168</v>
      </c>
      <c r="M1298" t="s">
        <v>168</v>
      </c>
      <c r="N1298" t="s">
        <v>170</v>
      </c>
      <c r="O1298" t="s">
        <v>168</v>
      </c>
      <c r="P1298" t="s">
        <v>168</v>
      </c>
      <c r="Q1298" t="s">
        <v>168</v>
      </c>
      <c r="R1298" t="s">
        <v>168</v>
      </c>
      <c r="S1298">
        <v>12.866649000000001</v>
      </c>
      <c r="T1298">
        <v>0</v>
      </c>
    </row>
    <row r="1299" spans="1:20">
      <c r="A1299" s="245">
        <v>42773.910534641203</v>
      </c>
      <c r="B1299" t="s">
        <v>241</v>
      </c>
      <c r="C1299">
        <v>2</v>
      </c>
      <c r="D1299" t="s">
        <v>16</v>
      </c>
      <c r="E1299" t="s">
        <v>16</v>
      </c>
      <c r="F1299" t="s">
        <v>171</v>
      </c>
      <c r="G1299" t="s">
        <v>168</v>
      </c>
      <c r="H1299" t="s">
        <v>184</v>
      </c>
      <c r="I1299" t="s">
        <v>184</v>
      </c>
      <c r="J1299" t="s">
        <v>168</v>
      </c>
      <c r="K1299" t="s">
        <v>168</v>
      </c>
      <c r="L1299" t="s">
        <v>168</v>
      </c>
      <c r="M1299" t="s">
        <v>170</v>
      </c>
      <c r="N1299" t="s">
        <v>168</v>
      </c>
      <c r="O1299" t="s">
        <v>168</v>
      </c>
      <c r="P1299" t="s">
        <v>168</v>
      </c>
      <c r="Q1299" t="s">
        <v>168</v>
      </c>
      <c r="R1299" t="s">
        <v>168</v>
      </c>
      <c r="S1299">
        <v>208.813152</v>
      </c>
      <c r="T1299">
        <v>0</v>
      </c>
    </row>
    <row r="1300" spans="1:20">
      <c r="A1300" s="245">
        <v>42773.910534641203</v>
      </c>
      <c r="B1300" t="s">
        <v>241</v>
      </c>
      <c r="C1300">
        <v>2</v>
      </c>
      <c r="D1300" t="s">
        <v>16</v>
      </c>
      <c r="E1300" t="s">
        <v>16</v>
      </c>
      <c r="F1300" t="s">
        <v>171</v>
      </c>
      <c r="G1300" t="s">
        <v>168</v>
      </c>
      <c r="H1300" t="s">
        <v>184</v>
      </c>
      <c r="I1300" t="s">
        <v>184</v>
      </c>
      <c r="J1300" t="s">
        <v>168</v>
      </c>
      <c r="K1300" t="s">
        <v>168</v>
      </c>
      <c r="L1300" t="s">
        <v>168</v>
      </c>
      <c r="M1300" t="s">
        <v>170</v>
      </c>
      <c r="N1300" t="s">
        <v>168</v>
      </c>
      <c r="O1300" t="s">
        <v>168</v>
      </c>
      <c r="P1300" t="s">
        <v>168</v>
      </c>
      <c r="Q1300" t="s">
        <v>168</v>
      </c>
      <c r="R1300" t="s">
        <v>170</v>
      </c>
      <c r="S1300">
        <v>27.146642</v>
      </c>
      <c r="T1300">
        <v>0</v>
      </c>
    </row>
    <row r="1301" spans="1:20">
      <c r="A1301" s="245">
        <v>42773.910534641203</v>
      </c>
      <c r="B1301" t="s">
        <v>241</v>
      </c>
      <c r="C1301">
        <v>2</v>
      </c>
      <c r="D1301" t="s">
        <v>16</v>
      </c>
      <c r="E1301" t="s">
        <v>16</v>
      </c>
      <c r="F1301" t="s">
        <v>171</v>
      </c>
      <c r="G1301" t="s">
        <v>168</v>
      </c>
      <c r="H1301" t="s">
        <v>184</v>
      </c>
      <c r="I1301" t="s">
        <v>184</v>
      </c>
      <c r="J1301" t="s">
        <v>168</v>
      </c>
      <c r="K1301" t="s">
        <v>168</v>
      </c>
      <c r="L1301" t="s">
        <v>168</v>
      </c>
      <c r="M1301" t="s">
        <v>170</v>
      </c>
      <c r="N1301" t="s">
        <v>168</v>
      </c>
      <c r="O1301" t="s">
        <v>168</v>
      </c>
      <c r="P1301" t="s">
        <v>168</v>
      </c>
      <c r="Q1301" t="s">
        <v>170</v>
      </c>
      <c r="R1301" t="s">
        <v>168</v>
      </c>
      <c r="S1301">
        <v>10.646655000000001</v>
      </c>
      <c r="T1301">
        <v>0</v>
      </c>
    </row>
    <row r="1302" spans="1:20">
      <c r="A1302" s="245">
        <v>42773.910534641203</v>
      </c>
      <c r="B1302" t="s">
        <v>241</v>
      </c>
      <c r="C1302">
        <v>2</v>
      </c>
      <c r="D1302" t="s">
        <v>16</v>
      </c>
      <c r="E1302" t="s">
        <v>16</v>
      </c>
      <c r="F1302" t="s">
        <v>171</v>
      </c>
      <c r="G1302" t="s">
        <v>168</v>
      </c>
      <c r="H1302" t="s">
        <v>184</v>
      </c>
      <c r="I1302" t="s">
        <v>184</v>
      </c>
      <c r="J1302" t="s">
        <v>168</v>
      </c>
      <c r="K1302" t="s">
        <v>168</v>
      </c>
      <c r="L1302" t="s">
        <v>170</v>
      </c>
      <c r="M1302" t="s">
        <v>168</v>
      </c>
      <c r="N1302" t="s">
        <v>168</v>
      </c>
      <c r="O1302" t="s">
        <v>168</v>
      </c>
      <c r="P1302" t="s">
        <v>168</v>
      </c>
      <c r="Q1302" t="s">
        <v>168</v>
      </c>
      <c r="R1302" t="s">
        <v>168</v>
      </c>
      <c r="S1302">
        <v>300.473027</v>
      </c>
      <c r="T1302">
        <v>0</v>
      </c>
    </row>
    <row r="1303" spans="1:20">
      <c r="A1303" s="245">
        <v>42773.910534641203</v>
      </c>
      <c r="B1303" t="s">
        <v>241</v>
      </c>
      <c r="C1303">
        <v>2</v>
      </c>
      <c r="D1303" t="s">
        <v>16</v>
      </c>
      <c r="E1303" t="s">
        <v>16</v>
      </c>
      <c r="F1303" t="s">
        <v>171</v>
      </c>
      <c r="G1303" t="s">
        <v>168</v>
      </c>
      <c r="H1303" t="s">
        <v>184</v>
      </c>
      <c r="I1303" t="s">
        <v>184</v>
      </c>
      <c r="J1303" t="s">
        <v>168</v>
      </c>
      <c r="K1303" t="s">
        <v>168</v>
      </c>
      <c r="L1303" t="s">
        <v>170</v>
      </c>
      <c r="M1303" t="s">
        <v>168</v>
      </c>
      <c r="N1303" t="s">
        <v>168</v>
      </c>
      <c r="O1303" t="s">
        <v>168</v>
      </c>
      <c r="P1303" t="s">
        <v>168</v>
      </c>
      <c r="Q1303" t="s">
        <v>168</v>
      </c>
      <c r="R1303" t="s">
        <v>170</v>
      </c>
      <c r="S1303">
        <v>21.03331</v>
      </c>
      <c r="T1303">
        <v>0</v>
      </c>
    </row>
    <row r="1304" spans="1:20">
      <c r="A1304" s="245">
        <v>42773.910534641203</v>
      </c>
      <c r="B1304" t="s">
        <v>241</v>
      </c>
      <c r="C1304">
        <v>2</v>
      </c>
      <c r="D1304" t="s">
        <v>16</v>
      </c>
      <c r="E1304" t="s">
        <v>16</v>
      </c>
      <c r="F1304" t="s">
        <v>171</v>
      </c>
      <c r="G1304" t="s">
        <v>168</v>
      </c>
      <c r="H1304" t="s">
        <v>184</v>
      </c>
      <c r="I1304" t="s">
        <v>184</v>
      </c>
      <c r="J1304" t="s">
        <v>168</v>
      </c>
      <c r="K1304" t="s">
        <v>168</v>
      </c>
      <c r="L1304" t="s">
        <v>170</v>
      </c>
      <c r="M1304" t="s">
        <v>168</v>
      </c>
      <c r="N1304" t="s">
        <v>168</v>
      </c>
      <c r="O1304" t="s">
        <v>168</v>
      </c>
      <c r="P1304" t="s">
        <v>168</v>
      </c>
      <c r="Q1304" t="s">
        <v>170</v>
      </c>
      <c r="R1304" t="s">
        <v>168</v>
      </c>
      <c r="S1304">
        <v>5.9666610000000002</v>
      </c>
      <c r="T1304">
        <v>0</v>
      </c>
    </row>
    <row r="1305" spans="1:20">
      <c r="A1305" s="245">
        <v>42773.910534641203</v>
      </c>
      <c r="B1305" t="s">
        <v>241</v>
      </c>
      <c r="C1305">
        <v>2</v>
      </c>
      <c r="D1305" t="s">
        <v>16</v>
      </c>
      <c r="E1305" t="s">
        <v>16</v>
      </c>
      <c r="F1305" t="s">
        <v>171</v>
      </c>
      <c r="G1305" t="s">
        <v>168</v>
      </c>
      <c r="H1305" t="s">
        <v>184</v>
      </c>
      <c r="I1305" t="s">
        <v>184</v>
      </c>
      <c r="J1305" t="s">
        <v>168</v>
      </c>
      <c r="K1305" t="s">
        <v>168</v>
      </c>
      <c r="L1305" t="s">
        <v>170</v>
      </c>
      <c r="M1305" t="s">
        <v>168</v>
      </c>
      <c r="N1305" t="s">
        <v>170</v>
      </c>
      <c r="O1305" t="s">
        <v>168</v>
      </c>
      <c r="P1305" t="s">
        <v>168</v>
      </c>
      <c r="Q1305" t="s">
        <v>168</v>
      </c>
      <c r="R1305" t="s">
        <v>168</v>
      </c>
      <c r="S1305">
        <v>0.99999899999999997</v>
      </c>
      <c r="T1305">
        <v>0</v>
      </c>
    </row>
    <row r="1306" spans="1:20">
      <c r="A1306" s="245">
        <v>42773.910534641203</v>
      </c>
      <c r="B1306" t="s">
        <v>241</v>
      </c>
      <c r="C1306">
        <v>2</v>
      </c>
      <c r="D1306" t="s">
        <v>16</v>
      </c>
      <c r="E1306" t="s">
        <v>16</v>
      </c>
      <c r="F1306" t="s">
        <v>171</v>
      </c>
      <c r="G1306" t="s">
        <v>168</v>
      </c>
      <c r="H1306" t="s">
        <v>184</v>
      </c>
      <c r="I1306" t="s">
        <v>184</v>
      </c>
      <c r="J1306" t="s">
        <v>170</v>
      </c>
      <c r="K1306" t="s">
        <v>168</v>
      </c>
      <c r="L1306" t="s">
        <v>168</v>
      </c>
      <c r="M1306" t="s">
        <v>168</v>
      </c>
      <c r="N1306" t="s">
        <v>168</v>
      </c>
      <c r="O1306" t="s">
        <v>168</v>
      </c>
      <c r="P1306" t="s">
        <v>168</v>
      </c>
      <c r="Q1306" t="s">
        <v>168</v>
      </c>
      <c r="R1306" t="s">
        <v>168</v>
      </c>
      <c r="S1306">
        <v>610.765779000002</v>
      </c>
      <c r="T1306">
        <v>0</v>
      </c>
    </row>
    <row r="1307" spans="1:20">
      <c r="A1307" s="245">
        <v>42773.910534641203</v>
      </c>
      <c r="B1307" t="s">
        <v>241</v>
      </c>
      <c r="C1307">
        <v>2</v>
      </c>
      <c r="D1307" t="s">
        <v>16</v>
      </c>
      <c r="E1307" t="s">
        <v>16</v>
      </c>
      <c r="F1307" t="s">
        <v>171</v>
      </c>
      <c r="G1307" t="s">
        <v>168</v>
      </c>
      <c r="H1307" t="s">
        <v>184</v>
      </c>
      <c r="I1307" t="s">
        <v>184</v>
      </c>
      <c r="J1307" t="s">
        <v>170</v>
      </c>
      <c r="K1307" t="s">
        <v>168</v>
      </c>
      <c r="L1307" t="s">
        <v>168</v>
      </c>
      <c r="M1307" t="s">
        <v>168</v>
      </c>
      <c r="N1307" t="s">
        <v>168</v>
      </c>
      <c r="O1307" t="s">
        <v>168</v>
      </c>
      <c r="P1307" t="s">
        <v>168</v>
      </c>
      <c r="Q1307" t="s">
        <v>168</v>
      </c>
      <c r="R1307" t="s">
        <v>170</v>
      </c>
      <c r="S1307">
        <v>2.8466610000000001</v>
      </c>
      <c r="T1307">
        <v>0</v>
      </c>
    </row>
    <row r="1308" spans="1:20">
      <c r="A1308" s="245">
        <v>42773.910534641203</v>
      </c>
      <c r="B1308" t="s">
        <v>241</v>
      </c>
      <c r="C1308">
        <v>2</v>
      </c>
      <c r="D1308" t="s">
        <v>16</v>
      </c>
      <c r="E1308" t="s">
        <v>16</v>
      </c>
      <c r="F1308" t="s">
        <v>171</v>
      </c>
      <c r="G1308" t="s">
        <v>168</v>
      </c>
      <c r="H1308" t="s">
        <v>184</v>
      </c>
      <c r="I1308" t="s">
        <v>184</v>
      </c>
      <c r="J1308" t="s">
        <v>170</v>
      </c>
      <c r="K1308" t="s">
        <v>168</v>
      </c>
      <c r="L1308" t="s">
        <v>168</v>
      </c>
      <c r="M1308" t="s">
        <v>168</v>
      </c>
      <c r="N1308" t="s">
        <v>168</v>
      </c>
      <c r="O1308" t="s">
        <v>168</v>
      </c>
      <c r="P1308" t="s">
        <v>168</v>
      </c>
      <c r="Q1308" t="s">
        <v>170</v>
      </c>
      <c r="R1308" t="s">
        <v>168</v>
      </c>
      <c r="S1308">
        <v>11.173321</v>
      </c>
      <c r="T1308">
        <v>0</v>
      </c>
    </row>
    <row r="1309" spans="1:20">
      <c r="A1309" s="245">
        <v>42773.910534641203</v>
      </c>
      <c r="B1309" t="s">
        <v>241</v>
      </c>
      <c r="C1309">
        <v>2</v>
      </c>
      <c r="D1309" t="s">
        <v>16</v>
      </c>
      <c r="E1309" t="s">
        <v>16</v>
      </c>
      <c r="F1309" t="s">
        <v>171</v>
      </c>
      <c r="G1309" t="s">
        <v>168</v>
      </c>
      <c r="H1309" t="s">
        <v>184</v>
      </c>
      <c r="I1309" t="s">
        <v>184</v>
      </c>
      <c r="J1309" t="s">
        <v>170</v>
      </c>
      <c r="K1309" t="s">
        <v>168</v>
      </c>
      <c r="L1309" t="s">
        <v>168</v>
      </c>
      <c r="M1309" t="s">
        <v>168</v>
      </c>
      <c r="N1309" t="s">
        <v>170</v>
      </c>
      <c r="O1309" t="s">
        <v>168</v>
      </c>
      <c r="P1309" t="s">
        <v>168</v>
      </c>
      <c r="Q1309" t="s">
        <v>168</v>
      </c>
      <c r="R1309" t="s">
        <v>168</v>
      </c>
      <c r="S1309">
        <v>0.30666599999999999</v>
      </c>
      <c r="T1309">
        <v>0</v>
      </c>
    </row>
    <row r="1310" spans="1:20">
      <c r="A1310" s="245">
        <v>42773.910534641203</v>
      </c>
      <c r="B1310" t="s">
        <v>241</v>
      </c>
      <c r="C1310">
        <v>2</v>
      </c>
      <c r="D1310" t="s">
        <v>16</v>
      </c>
      <c r="E1310" t="s">
        <v>16</v>
      </c>
      <c r="F1310" t="s">
        <v>171</v>
      </c>
      <c r="G1310" t="s">
        <v>168</v>
      </c>
      <c r="H1310" t="s">
        <v>184</v>
      </c>
      <c r="I1310" t="s">
        <v>184</v>
      </c>
      <c r="J1310" t="s">
        <v>170</v>
      </c>
      <c r="K1310" t="s">
        <v>168</v>
      </c>
      <c r="L1310" t="s">
        <v>170</v>
      </c>
      <c r="M1310" t="s">
        <v>168</v>
      </c>
      <c r="N1310" t="s">
        <v>168</v>
      </c>
      <c r="O1310" t="s">
        <v>168</v>
      </c>
      <c r="P1310" t="s">
        <v>168</v>
      </c>
      <c r="Q1310" t="s">
        <v>168</v>
      </c>
      <c r="R1310" t="s">
        <v>168</v>
      </c>
      <c r="S1310">
        <v>455.67948200000097</v>
      </c>
      <c r="T1310">
        <v>0</v>
      </c>
    </row>
    <row r="1311" spans="1:20">
      <c r="A1311" s="245">
        <v>42773.910534641203</v>
      </c>
      <c r="B1311" t="s">
        <v>241</v>
      </c>
      <c r="C1311">
        <v>2</v>
      </c>
      <c r="D1311" t="s">
        <v>16</v>
      </c>
      <c r="E1311" t="s">
        <v>16</v>
      </c>
      <c r="F1311" t="s">
        <v>171</v>
      </c>
      <c r="G1311" t="s">
        <v>168</v>
      </c>
      <c r="H1311" t="s">
        <v>184</v>
      </c>
      <c r="I1311" t="s">
        <v>184</v>
      </c>
      <c r="J1311" t="s">
        <v>170</v>
      </c>
      <c r="K1311" t="s">
        <v>168</v>
      </c>
      <c r="L1311" t="s">
        <v>170</v>
      </c>
      <c r="M1311" t="s">
        <v>168</v>
      </c>
      <c r="N1311" t="s">
        <v>168</v>
      </c>
      <c r="O1311" t="s">
        <v>168</v>
      </c>
      <c r="P1311" t="s">
        <v>168</v>
      </c>
      <c r="Q1311" t="s">
        <v>168</v>
      </c>
      <c r="R1311" t="s">
        <v>170</v>
      </c>
      <c r="S1311">
        <v>2.7199979999999999</v>
      </c>
      <c r="T1311">
        <v>0</v>
      </c>
    </row>
    <row r="1312" spans="1:20">
      <c r="A1312" s="245">
        <v>42773.910534641203</v>
      </c>
      <c r="B1312" t="s">
        <v>241</v>
      </c>
      <c r="C1312">
        <v>2</v>
      </c>
      <c r="D1312" t="s">
        <v>16</v>
      </c>
      <c r="E1312" t="s">
        <v>16</v>
      </c>
      <c r="F1312" t="s">
        <v>171</v>
      </c>
      <c r="G1312" t="s">
        <v>168</v>
      </c>
      <c r="H1312" t="s">
        <v>184</v>
      </c>
      <c r="I1312" t="s">
        <v>184</v>
      </c>
      <c r="J1312" t="s">
        <v>170</v>
      </c>
      <c r="K1312" t="s">
        <v>168</v>
      </c>
      <c r="L1312" t="s">
        <v>170</v>
      </c>
      <c r="M1312" t="s">
        <v>168</v>
      </c>
      <c r="N1312" t="s">
        <v>168</v>
      </c>
      <c r="O1312" t="s">
        <v>168</v>
      </c>
      <c r="P1312" t="s">
        <v>168</v>
      </c>
      <c r="Q1312" t="s">
        <v>170</v>
      </c>
      <c r="R1312" t="s">
        <v>168</v>
      </c>
      <c r="S1312">
        <v>6.7066600000000003</v>
      </c>
      <c r="T1312">
        <v>0</v>
      </c>
    </row>
    <row r="1313" spans="1:20">
      <c r="A1313" s="245">
        <v>42773.910534641203</v>
      </c>
      <c r="B1313" t="s">
        <v>241</v>
      </c>
      <c r="C1313">
        <v>2</v>
      </c>
      <c r="D1313" t="s">
        <v>16</v>
      </c>
      <c r="E1313" t="s">
        <v>16</v>
      </c>
      <c r="F1313" t="s">
        <v>171</v>
      </c>
      <c r="G1313" t="s">
        <v>168</v>
      </c>
      <c r="H1313" t="s">
        <v>184</v>
      </c>
      <c r="I1313" t="s">
        <v>184</v>
      </c>
      <c r="J1313" t="s">
        <v>170</v>
      </c>
      <c r="K1313" t="s">
        <v>168</v>
      </c>
      <c r="L1313" t="s">
        <v>170</v>
      </c>
      <c r="M1313" t="s">
        <v>168</v>
      </c>
      <c r="N1313" t="s">
        <v>170</v>
      </c>
      <c r="O1313" t="s">
        <v>168</v>
      </c>
      <c r="P1313" t="s">
        <v>168</v>
      </c>
      <c r="Q1313" t="s">
        <v>168</v>
      </c>
      <c r="R1313" t="s">
        <v>168</v>
      </c>
      <c r="S1313">
        <v>0.90666599999999997</v>
      </c>
      <c r="T1313">
        <v>0</v>
      </c>
    </row>
    <row r="1314" spans="1:20">
      <c r="A1314" s="245">
        <v>42773.910534641203</v>
      </c>
      <c r="B1314" t="s">
        <v>241</v>
      </c>
      <c r="C1314">
        <v>2</v>
      </c>
      <c r="D1314" t="s">
        <v>16</v>
      </c>
      <c r="E1314" t="s">
        <v>16</v>
      </c>
      <c r="F1314" t="s">
        <v>171</v>
      </c>
      <c r="G1314" t="s">
        <v>170</v>
      </c>
      <c r="H1314" t="s">
        <v>184</v>
      </c>
      <c r="I1314" t="s">
        <v>184</v>
      </c>
      <c r="J1314" t="s">
        <v>168</v>
      </c>
      <c r="K1314" t="s">
        <v>168</v>
      </c>
      <c r="L1314" t="s">
        <v>168</v>
      </c>
      <c r="M1314" t="s">
        <v>168</v>
      </c>
      <c r="N1314" t="s">
        <v>168</v>
      </c>
      <c r="O1314" t="s">
        <v>168</v>
      </c>
      <c r="P1314" t="s">
        <v>168</v>
      </c>
      <c r="Q1314" t="s">
        <v>168</v>
      </c>
      <c r="R1314" t="s">
        <v>168</v>
      </c>
      <c r="S1314">
        <v>550.56585699999198</v>
      </c>
      <c r="T1314">
        <v>0</v>
      </c>
    </row>
    <row r="1315" spans="1:20">
      <c r="A1315" s="245">
        <v>42773.910534641203</v>
      </c>
      <c r="B1315" t="s">
        <v>241</v>
      </c>
      <c r="C1315">
        <v>2</v>
      </c>
      <c r="D1315" t="s">
        <v>16</v>
      </c>
      <c r="E1315" t="s">
        <v>16</v>
      </c>
      <c r="F1315" t="s">
        <v>169</v>
      </c>
      <c r="G1315" t="s">
        <v>168</v>
      </c>
      <c r="H1315" t="s">
        <v>184</v>
      </c>
      <c r="I1315" t="s">
        <v>184</v>
      </c>
      <c r="J1315" t="s">
        <v>168</v>
      </c>
      <c r="K1315" t="s">
        <v>168</v>
      </c>
      <c r="L1315" t="s">
        <v>168</v>
      </c>
      <c r="M1315" t="s">
        <v>168</v>
      </c>
      <c r="N1315" t="s">
        <v>168</v>
      </c>
      <c r="O1315" t="s">
        <v>168</v>
      </c>
      <c r="P1315" t="s">
        <v>168</v>
      </c>
      <c r="Q1315" t="s">
        <v>168</v>
      </c>
      <c r="R1315" t="s">
        <v>168</v>
      </c>
      <c r="S1315">
        <v>15.466651000000001</v>
      </c>
      <c r="T1315">
        <v>0</v>
      </c>
    </row>
    <row r="1316" spans="1:20">
      <c r="A1316" s="245">
        <v>42773.910534641203</v>
      </c>
      <c r="B1316" t="s">
        <v>241</v>
      </c>
      <c r="C1316">
        <v>2</v>
      </c>
      <c r="D1316" t="s">
        <v>16</v>
      </c>
      <c r="E1316" t="s">
        <v>16</v>
      </c>
      <c r="F1316" t="s">
        <v>169</v>
      </c>
      <c r="G1316" t="s">
        <v>168</v>
      </c>
      <c r="H1316" t="s">
        <v>184</v>
      </c>
      <c r="I1316" t="s">
        <v>184</v>
      </c>
      <c r="J1316" t="s">
        <v>168</v>
      </c>
      <c r="K1316" t="s">
        <v>168</v>
      </c>
      <c r="L1316" t="s">
        <v>170</v>
      </c>
      <c r="M1316" t="s">
        <v>168</v>
      </c>
      <c r="N1316" t="s">
        <v>168</v>
      </c>
      <c r="O1316" t="s">
        <v>168</v>
      </c>
      <c r="P1316" t="s">
        <v>168</v>
      </c>
      <c r="Q1316" t="s">
        <v>168</v>
      </c>
      <c r="R1316" t="s">
        <v>168</v>
      </c>
      <c r="S1316">
        <v>0.66666099999999995</v>
      </c>
      <c r="T1316">
        <v>0</v>
      </c>
    </row>
    <row r="1317" spans="1:20">
      <c r="A1317" s="245">
        <v>42773.910534641203</v>
      </c>
      <c r="B1317" t="s">
        <v>241</v>
      </c>
      <c r="C1317">
        <v>2</v>
      </c>
      <c r="D1317" t="s">
        <v>15</v>
      </c>
      <c r="E1317" t="s">
        <v>62</v>
      </c>
      <c r="F1317" t="s">
        <v>167</v>
      </c>
      <c r="G1317" t="s">
        <v>168</v>
      </c>
      <c r="H1317" t="s">
        <v>184</v>
      </c>
      <c r="I1317" t="s">
        <v>184</v>
      </c>
      <c r="J1317" t="s">
        <v>168</v>
      </c>
      <c r="K1317" t="s">
        <v>168</v>
      </c>
      <c r="L1317" t="s">
        <v>168</v>
      </c>
      <c r="M1317" t="s">
        <v>168</v>
      </c>
      <c r="N1317" t="s">
        <v>168</v>
      </c>
      <c r="O1317" t="s">
        <v>168</v>
      </c>
      <c r="P1317" t="s">
        <v>168</v>
      </c>
      <c r="Q1317" t="s">
        <v>168</v>
      </c>
      <c r="R1317" t="s">
        <v>168</v>
      </c>
      <c r="S1317">
        <v>92.593174000000403</v>
      </c>
      <c r="T1317">
        <v>0</v>
      </c>
    </row>
    <row r="1318" spans="1:20">
      <c r="A1318" s="245">
        <v>42773.910534641203</v>
      </c>
      <c r="B1318" t="s">
        <v>241</v>
      </c>
      <c r="C1318">
        <v>2</v>
      </c>
      <c r="D1318" t="s">
        <v>15</v>
      </c>
      <c r="E1318" t="s">
        <v>62</v>
      </c>
      <c r="F1318" t="s">
        <v>167</v>
      </c>
      <c r="G1318" t="s">
        <v>168</v>
      </c>
      <c r="H1318" t="s">
        <v>184</v>
      </c>
      <c r="I1318" t="s">
        <v>184</v>
      </c>
      <c r="J1318" t="s">
        <v>168</v>
      </c>
      <c r="K1318" t="s">
        <v>168</v>
      </c>
      <c r="L1318" t="s">
        <v>168</v>
      </c>
      <c r="M1318" t="s">
        <v>168</v>
      </c>
      <c r="N1318" t="s">
        <v>168</v>
      </c>
      <c r="O1318" t="s">
        <v>168</v>
      </c>
      <c r="P1318" t="s">
        <v>168</v>
      </c>
      <c r="Q1318" t="s">
        <v>170</v>
      </c>
      <c r="R1318" t="s">
        <v>168</v>
      </c>
      <c r="S1318">
        <v>0.6</v>
      </c>
      <c r="T1318">
        <v>0</v>
      </c>
    </row>
    <row r="1319" spans="1:20">
      <c r="A1319" s="245">
        <v>42773.910534641203</v>
      </c>
      <c r="B1319" t="s">
        <v>241</v>
      </c>
      <c r="C1319">
        <v>2</v>
      </c>
      <c r="D1319" t="s">
        <v>15</v>
      </c>
      <c r="E1319" t="s">
        <v>62</v>
      </c>
      <c r="F1319" t="s">
        <v>167</v>
      </c>
      <c r="G1319" t="s">
        <v>168</v>
      </c>
      <c r="H1319" t="s">
        <v>184</v>
      </c>
      <c r="I1319" t="s">
        <v>184</v>
      </c>
      <c r="J1319" t="s">
        <v>168</v>
      </c>
      <c r="K1319" t="s">
        <v>168</v>
      </c>
      <c r="L1319" t="s">
        <v>168</v>
      </c>
      <c r="M1319" t="s">
        <v>168</v>
      </c>
      <c r="N1319" t="s">
        <v>168</v>
      </c>
      <c r="O1319" t="s">
        <v>168</v>
      </c>
      <c r="P1319" t="s">
        <v>170</v>
      </c>
      <c r="Q1319" t="s">
        <v>168</v>
      </c>
      <c r="R1319" t="s">
        <v>168</v>
      </c>
      <c r="S1319">
        <v>284.686370000002</v>
      </c>
      <c r="T1319">
        <v>0</v>
      </c>
    </row>
    <row r="1320" spans="1:20">
      <c r="A1320" s="245">
        <v>42773.910534641203</v>
      </c>
      <c r="B1320" t="s">
        <v>241</v>
      </c>
      <c r="C1320">
        <v>2</v>
      </c>
      <c r="D1320" t="s">
        <v>15</v>
      </c>
      <c r="E1320" t="s">
        <v>62</v>
      </c>
      <c r="F1320" t="s">
        <v>167</v>
      </c>
      <c r="G1320" t="s">
        <v>168</v>
      </c>
      <c r="H1320" t="s">
        <v>184</v>
      </c>
      <c r="I1320" t="s">
        <v>184</v>
      </c>
      <c r="J1320" t="s">
        <v>168</v>
      </c>
      <c r="K1320" t="s">
        <v>168</v>
      </c>
      <c r="L1320" t="s">
        <v>168</v>
      </c>
      <c r="M1320" t="s">
        <v>168</v>
      </c>
      <c r="N1320" t="s">
        <v>168</v>
      </c>
      <c r="O1320" t="s">
        <v>170</v>
      </c>
      <c r="P1320" t="s">
        <v>168</v>
      </c>
      <c r="Q1320" t="s">
        <v>168</v>
      </c>
      <c r="R1320" t="s">
        <v>168</v>
      </c>
      <c r="S1320">
        <v>0.99999899999999997</v>
      </c>
      <c r="T1320">
        <v>0</v>
      </c>
    </row>
    <row r="1321" spans="1:20">
      <c r="A1321" s="245">
        <v>42773.910534641203</v>
      </c>
      <c r="B1321" t="s">
        <v>241</v>
      </c>
      <c r="C1321">
        <v>2</v>
      </c>
      <c r="D1321" t="s">
        <v>15</v>
      </c>
      <c r="E1321" t="s">
        <v>62</v>
      </c>
      <c r="F1321" t="s">
        <v>167</v>
      </c>
      <c r="G1321" t="s">
        <v>168</v>
      </c>
      <c r="H1321" t="s">
        <v>184</v>
      </c>
      <c r="I1321" t="s">
        <v>184</v>
      </c>
      <c r="J1321" t="s">
        <v>168</v>
      </c>
      <c r="K1321" t="s">
        <v>168</v>
      </c>
      <c r="L1321" t="s">
        <v>168</v>
      </c>
      <c r="M1321" t="s">
        <v>168</v>
      </c>
      <c r="N1321" t="s">
        <v>170</v>
      </c>
      <c r="O1321" t="s">
        <v>168</v>
      </c>
      <c r="P1321" t="s">
        <v>168</v>
      </c>
      <c r="Q1321" t="s">
        <v>168</v>
      </c>
      <c r="R1321" t="s">
        <v>168</v>
      </c>
      <c r="S1321">
        <v>28.533311999999999</v>
      </c>
      <c r="T1321">
        <v>0</v>
      </c>
    </row>
    <row r="1322" spans="1:20">
      <c r="A1322" s="245">
        <v>42773.910534641203</v>
      </c>
      <c r="B1322" t="s">
        <v>241</v>
      </c>
      <c r="C1322">
        <v>2</v>
      </c>
      <c r="D1322" t="s">
        <v>15</v>
      </c>
      <c r="E1322" t="s">
        <v>62</v>
      </c>
      <c r="F1322" t="s">
        <v>167</v>
      </c>
      <c r="G1322" t="s">
        <v>168</v>
      </c>
      <c r="H1322" t="s">
        <v>184</v>
      </c>
      <c r="I1322" t="s">
        <v>184</v>
      </c>
      <c r="J1322" t="s">
        <v>168</v>
      </c>
      <c r="K1322" t="s">
        <v>168</v>
      </c>
      <c r="L1322" t="s">
        <v>168</v>
      </c>
      <c r="M1322" t="s">
        <v>168</v>
      </c>
      <c r="N1322" t="s">
        <v>170</v>
      </c>
      <c r="O1322" t="s">
        <v>170</v>
      </c>
      <c r="P1322" t="s">
        <v>168</v>
      </c>
      <c r="Q1322" t="s">
        <v>168</v>
      </c>
      <c r="R1322" t="s">
        <v>168</v>
      </c>
      <c r="S1322">
        <v>861.37905900003204</v>
      </c>
      <c r="T1322">
        <v>0</v>
      </c>
    </row>
    <row r="1323" spans="1:20">
      <c r="A1323" s="245">
        <v>42773.910534641203</v>
      </c>
      <c r="B1323" t="s">
        <v>241</v>
      </c>
      <c r="C1323">
        <v>2</v>
      </c>
      <c r="D1323" t="s">
        <v>15</v>
      </c>
      <c r="E1323" t="s">
        <v>62</v>
      </c>
      <c r="F1323" t="s">
        <v>167</v>
      </c>
      <c r="G1323" t="s">
        <v>168</v>
      </c>
      <c r="H1323" t="s">
        <v>184</v>
      </c>
      <c r="I1323" t="s">
        <v>184</v>
      </c>
      <c r="J1323" t="s">
        <v>168</v>
      </c>
      <c r="K1323" t="s">
        <v>168</v>
      </c>
      <c r="L1323" t="s">
        <v>170</v>
      </c>
      <c r="M1323" t="s">
        <v>168</v>
      </c>
      <c r="N1323" t="s">
        <v>168</v>
      </c>
      <c r="O1323" t="s">
        <v>168</v>
      </c>
      <c r="P1323" t="s">
        <v>168</v>
      </c>
      <c r="Q1323" t="s">
        <v>168</v>
      </c>
      <c r="R1323" t="s">
        <v>168</v>
      </c>
      <c r="S1323">
        <v>66.333267000000305</v>
      </c>
      <c r="T1323">
        <v>0</v>
      </c>
    </row>
    <row r="1324" spans="1:20">
      <c r="A1324" s="245">
        <v>42773.910534641203</v>
      </c>
      <c r="B1324" t="s">
        <v>241</v>
      </c>
      <c r="C1324">
        <v>2</v>
      </c>
      <c r="D1324" t="s">
        <v>15</v>
      </c>
      <c r="E1324" t="s">
        <v>62</v>
      </c>
      <c r="F1324" t="s">
        <v>167</v>
      </c>
      <c r="G1324" t="s">
        <v>168</v>
      </c>
      <c r="H1324" t="s">
        <v>184</v>
      </c>
      <c r="I1324" t="s">
        <v>184</v>
      </c>
      <c r="J1324" t="s">
        <v>168</v>
      </c>
      <c r="K1324" t="s">
        <v>168</v>
      </c>
      <c r="L1324" t="s">
        <v>170</v>
      </c>
      <c r="M1324" t="s">
        <v>168</v>
      </c>
      <c r="N1324" t="s">
        <v>168</v>
      </c>
      <c r="O1324" t="s">
        <v>168</v>
      </c>
      <c r="P1324" t="s">
        <v>170</v>
      </c>
      <c r="Q1324" t="s">
        <v>168</v>
      </c>
      <c r="R1324" t="s">
        <v>168</v>
      </c>
      <c r="S1324">
        <v>40.133292000000097</v>
      </c>
      <c r="T1324">
        <v>0</v>
      </c>
    </row>
    <row r="1325" spans="1:20">
      <c r="A1325" s="245">
        <v>42773.910534641203</v>
      </c>
      <c r="B1325" t="s">
        <v>241</v>
      </c>
      <c r="C1325">
        <v>2</v>
      </c>
      <c r="D1325" t="s">
        <v>15</v>
      </c>
      <c r="E1325" t="s">
        <v>62</v>
      </c>
      <c r="F1325" t="s">
        <v>167</v>
      </c>
      <c r="G1325" t="s">
        <v>168</v>
      </c>
      <c r="H1325" t="s">
        <v>184</v>
      </c>
      <c r="I1325" t="s">
        <v>184</v>
      </c>
      <c r="J1325" t="s">
        <v>168</v>
      </c>
      <c r="K1325" t="s">
        <v>168</v>
      </c>
      <c r="L1325" t="s">
        <v>170</v>
      </c>
      <c r="M1325" t="s">
        <v>168</v>
      </c>
      <c r="N1325" t="s">
        <v>168</v>
      </c>
      <c r="O1325" t="s">
        <v>170</v>
      </c>
      <c r="P1325" t="s">
        <v>168</v>
      </c>
      <c r="Q1325" t="s">
        <v>168</v>
      </c>
      <c r="R1325" t="s">
        <v>168</v>
      </c>
      <c r="S1325">
        <v>0.66666599999999998</v>
      </c>
      <c r="T1325">
        <v>0</v>
      </c>
    </row>
    <row r="1326" spans="1:20">
      <c r="A1326" s="245">
        <v>42773.910534641203</v>
      </c>
      <c r="B1326" t="s">
        <v>241</v>
      </c>
      <c r="C1326">
        <v>2</v>
      </c>
      <c r="D1326" t="s">
        <v>15</v>
      </c>
      <c r="E1326" t="s">
        <v>62</v>
      </c>
      <c r="F1326" t="s">
        <v>167</v>
      </c>
      <c r="G1326" t="s">
        <v>168</v>
      </c>
      <c r="H1326" t="s">
        <v>184</v>
      </c>
      <c r="I1326" t="s">
        <v>184</v>
      </c>
      <c r="J1326" t="s">
        <v>168</v>
      </c>
      <c r="K1326" t="s">
        <v>168</v>
      </c>
      <c r="L1326" t="s">
        <v>170</v>
      </c>
      <c r="M1326" t="s">
        <v>168</v>
      </c>
      <c r="N1326" t="s">
        <v>170</v>
      </c>
      <c r="O1326" t="s">
        <v>168</v>
      </c>
      <c r="P1326" t="s">
        <v>168</v>
      </c>
      <c r="Q1326" t="s">
        <v>168</v>
      </c>
      <c r="R1326" t="s">
        <v>168</v>
      </c>
      <c r="S1326">
        <v>35.999963999999999</v>
      </c>
      <c r="T1326">
        <v>0</v>
      </c>
    </row>
    <row r="1327" spans="1:20">
      <c r="A1327" s="245">
        <v>42773.910534641203</v>
      </c>
      <c r="B1327" t="s">
        <v>241</v>
      </c>
      <c r="C1327">
        <v>2</v>
      </c>
      <c r="D1327" t="s">
        <v>15</v>
      </c>
      <c r="E1327" t="s">
        <v>62</v>
      </c>
      <c r="F1327" t="s">
        <v>167</v>
      </c>
      <c r="G1327" t="s">
        <v>168</v>
      </c>
      <c r="H1327" t="s">
        <v>184</v>
      </c>
      <c r="I1327" t="s">
        <v>184</v>
      </c>
      <c r="J1327" t="s">
        <v>168</v>
      </c>
      <c r="K1327" t="s">
        <v>168</v>
      </c>
      <c r="L1327" t="s">
        <v>170</v>
      </c>
      <c r="M1327" t="s">
        <v>168</v>
      </c>
      <c r="N1327" t="s">
        <v>170</v>
      </c>
      <c r="O1327" t="s">
        <v>170</v>
      </c>
      <c r="P1327" t="s">
        <v>168</v>
      </c>
      <c r="Q1327" t="s">
        <v>168</v>
      </c>
      <c r="R1327" t="s">
        <v>168</v>
      </c>
      <c r="S1327">
        <v>185.59980900000099</v>
      </c>
      <c r="T1327">
        <v>0</v>
      </c>
    </row>
    <row r="1328" spans="1:20">
      <c r="A1328" s="245">
        <v>42773.910534641203</v>
      </c>
      <c r="B1328" t="s">
        <v>241</v>
      </c>
      <c r="C1328">
        <v>2</v>
      </c>
      <c r="D1328" t="s">
        <v>15</v>
      </c>
      <c r="E1328" t="s">
        <v>62</v>
      </c>
      <c r="F1328" t="s">
        <v>171</v>
      </c>
      <c r="G1328" t="s">
        <v>168</v>
      </c>
      <c r="H1328" t="s">
        <v>184</v>
      </c>
      <c r="I1328" t="s">
        <v>184</v>
      </c>
      <c r="J1328" t="s">
        <v>168</v>
      </c>
      <c r="K1328" t="s">
        <v>168</v>
      </c>
      <c r="L1328" t="s">
        <v>168</v>
      </c>
      <c r="M1328" t="s">
        <v>168</v>
      </c>
      <c r="N1328" t="s">
        <v>168</v>
      </c>
      <c r="O1328" t="s">
        <v>168</v>
      </c>
      <c r="P1328" t="s">
        <v>168</v>
      </c>
      <c r="Q1328" t="s">
        <v>168</v>
      </c>
      <c r="R1328" t="s">
        <v>168</v>
      </c>
      <c r="S1328">
        <v>2489.6036370001998</v>
      </c>
      <c r="T1328">
        <v>0</v>
      </c>
    </row>
    <row r="1329" spans="1:20">
      <c r="A1329" s="245">
        <v>42773.910534641203</v>
      </c>
      <c r="B1329" t="s">
        <v>241</v>
      </c>
      <c r="C1329">
        <v>2</v>
      </c>
      <c r="D1329" t="s">
        <v>15</v>
      </c>
      <c r="E1329" t="s">
        <v>62</v>
      </c>
      <c r="F1329" t="s">
        <v>171</v>
      </c>
      <c r="G1329" t="s">
        <v>168</v>
      </c>
      <c r="H1329" t="s">
        <v>184</v>
      </c>
      <c r="I1329" t="s">
        <v>184</v>
      </c>
      <c r="J1329" t="s">
        <v>168</v>
      </c>
      <c r="K1329" t="s">
        <v>168</v>
      </c>
      <c r="L1329" t="s">
        <v>168</v>
      </c>
      <c r="M1329" t="s">
        <v>168</v>
      </c>
      <c r="N1329" t="s">
        <v>168</v>
      </c>
      <c r="O1329" t="s">
        <v>168</v>
      </c>
      <c r="P1329" t="s">
        <v>168</v>
      </c>
      <c r="Q1329" t="s">
        <v>168</v>
      </c>
      <c r="R1329" t="s">
        <v>170</v>
      </c>
      <c r="S1329">
        <v>153.31984800000001</v>
      </c>
      <c r="T1329">
        <v>0</v>
      </c>
    </row>
    <row r="1330" spans="1:20">
      <c r="A1330" s="245">
        <v>42773.910534641203</v>
      </c>
      <c r="B1330" t="s">
        <v>241</v>
      </c>
      <c r="C1330">
        <v>2</v>
      </c>
      <c r="D1330" t="s">
        <v>15</v>
      </c>
      <c r="E1330" t="s">
        <v>62</v>
      </c>
      <c r="F1330" t="s">
        <v>171</v>
      </c>
      <c r="G1330" t="s">
        <v>168</v>
      </c>
      <c r="H1330" t="s">
        <v>184</v>
      </c>
      <c r="I1330" t="s">
        <v>184</v>
      </c>
      <c r="J1330" t="s">
        <v>168</v>
      </c>
      <c r="K1330" t="s">
        <v>168</v>
      </c>
      <c r="L1330" t="s">
        <v>168</v>
      </c>
      <c r="M1330" t="s">
        <v>168</v>
      </c>
      <c r="N1330" t="s">
        <v>168</v>
      </c>
      <c r="O1330" t="s">
        <v>168</v>
      </c>
      <c r="P1330" t="s">
        <v>168</v>
      </c>
      <c r="Q1330" t="s">
        <v>170</v>
      </c>
      <c r="R1330" t="s">
        <v>168</v>
      </c>
      <c r="S1330">
        <v>12.533321000000001</v>
      </c>
      <c r="T1330">
        <v>0</v>
      </c>
    </row>
    <row r="1331" spans="1:20">
      <c r="A1331" s="245">
        <v>42773.910534641203</v>
      </c>
      <c r="B1331" t="s">
        <v>241</v>
      </c>
      <c r="C1331">
        <v>2</v>
      </c>
      <c r="D1331" t="s">
        <v>15</v>
      </c>
      <c r="E1331" t="s">
        <v>62</v>
      </c>
      <c r="F1331" t="s">
        <v>171</v>
      </c>
      <c r="G1331" t="s">
        <v>168</v>
      </c>
      <c r="H1331" t="s">
        <v>184</v>
      </c>
      <c r="I1331" t="s">
        <v>184</v>
      </c>
      <c r="J1331" t="s">
        <v>168</v>
      </c>
      <c r="K1331" t="s">
        <v>168</v>
      </c>
      <c r="L1331" t="s">
        <v>168</v>
      </c>
      <c r="M1331" t="s">
        <v>168</v>
      </c>
      <c r="N1331" t="s">
        <v>170</v>
      </c>
      <c r="O1331" t="s">
        <v>168</v>
      </c>
      <c r="P1331" t="s">
        <v>168</v>
      </c>
      <c r="Q1331" t="s">
        <v>168</v>
      </c>
      <c r="R1331" t="s">
        <v>168</v>
      </c>
      <c r="S1331">
        <v>14.833310000000001</v>
      </c>
      <c r="T1331">
        <v>0</v>
      </c>
    </row>
    <row r="1332" spans="1:20">
      <c r="A1332" s="245">
        <v>42773.910534641203</v>
      </c>
      <c r="B1332" t="s">
        <v>241</v>
      </c>
      <c r="C1332">
        <v>2</v>
      </c>
      <c r="D1332" t="s">
        <v>15</v>
      </c>
      <c r="E1332" t="s">
        <v>62</v>
      </c>
      <c r="F1332" t="s">
        <v>171</v>
      </c>
      <c r="G1332" t="s">
        <v>168</v>
      </c>
      <c r="H1332" t="s">
        <v>184</v>
      </c>
      <c r="I1332" t="s">
        <v>184</v>
      </c>
      <c r="J1332" t="s">
        <v>168</v>
      </c>
      <c r="K1332" t="s">
        <v>168</v>
      </c>
      <c r="L1332" t="s">
        <v>168</v>
      </c>
      <c r="M1332" t="s">
        <v>170</v>
      </c>
      <c r="N1332" t="s">
        <v>168</v>
      </c>
      <c r="O1332" t="s">
        <v>168</v>
      </c>
      <c r="P1332" t="s">
        <v>168</v>
      </c>
      <c r="Q1332" t="s">
        <v>168</v>
      </c>
      <c r="R1332" t="s">
        <v>168</v>
      </c>
      <c r="S1332">
        <v>13.153319</v>
      </c>
      <c r="T1332">
        <v>0</v>
      </c>
    </row>
    <row r="1333" spans="1:20">
      <c r="A1333" s="245">
        <v>42773.910534641203</v>
      </c>
      <c r="B1333" t="s">
        <v>241</v>
      </c>
      <c r="C1333">
        <v>2</v>
      </c>
      <c r="D1333" t="s">
        <v>15</v>
      </c>
      <c r="E1333" t="s">
        <v>62</v>
      </c>
      <c r="F1333" t="s">
        <v>171</v>
      </c>
      <c r="G1333" t="s">
        <v>168</v>
      </c>
      <c r="H1333" t="s">
        <v>184</v>
      </c>
      <c r="I1333" t="s">
        <v>184</v>
      </c>
      <c r="J1333" t="s">
        <v>168</v>
      </c>
      <c r="K1333" t="s">
        <v>168</v>
      </c>
      <c r="L1333" t="s">
        <v>168</v>
      </c>
      <c r="M1333" t="s">
        <v>170</v>
      </c>
      <c r="N1333" t="s">
        <v>168</v>
      </c>
      <c r="O1333" t="s">
        <v>168</v>
      </c>
      <c r="P1333" t="s">
        <v>168</v>
      </c>
      <c r="Q1333" t="s">
        <v>168</v>
      </c>
      <c r="R1333" t="s">
        <v>170</v>
      </c>
      <c r="S1333">
        <v>3.9933290000000001</v>
      </c>
      <c r="T1333">
        <v>0</v>
      </c>
    </row>
    <row r="1334" spans="1:20">
      <c r="A1334" s="245">
        <v>42773.910534641203</v>
      </c>
      <c r="B1334" t="s">
        <v>241</v>
      </c>
      <c r="C1334">
        <v>2</v>
      </c>
      <c r="D1334" t="s">
        <v>15</v>
      </c>
      <c r="E1334" t="s">
        <v>62</v>
      </c>
      <c r="F1334" t="s">
        <v>171</v>
      </c>
      <c r="G1334" t="s">
        <v>168</v>
      </c>
      <c r="H1334" t="s">
        <v>184</v>
      </c>
      <c r="I1334" t="s">
        <v>184</v>
      </c>
      <c r="J1334" t="s">
        <v>168</v>
      </c>
      <c r="K1334" t="s">
        <v>168</v>
      </c>
      <c r="L1334" t="s">
        <v>168</v>
      </c>
      <c r="M1334" t="s">
        <v>170</v>
      </c>
      <c r="N1334" t="s">
        <v>168</v>
      </c>
      <c r="O1334" t="s">
        <v>168</v>
      </c>
      <c r="P1334" t="s">
        <v>168</v>
      </c>
      <c r="Q1334" t="s">
        <v>170</v>
      </c>
      <c r="R1334" t="s">
        <v>168</v>
      </c>
      <c r="S1334">
        <v>0.58666600000000002</v>
      </c>
      <c r="T1334">
        <v>0</v>
      </c>
    </row>
    <row r="1335" spans="1:20">
      <c r="A1335" s="245">
        <v>42773.910534641203</v>
      </c>
      <c r="B1335" t="s">
        <v>241</v>
      </c>
      <c r="C1335">
        <v>2</v>
      </c>
      <c r="D1335" t="s">
        <v>15</v>
      </c>
      <c r="E1335" t="s">
        <v>62</v>
      </c>
      <c r="F1335" t="s">
        <v>171</v>
      </c>
      <c r="G1335" t="s">
        <v>168</v>
      </c>
      <c r="H1335" t="s">
        <v>184</v>
      </c>
      <c r="I1335" t="s">
        <v>184</v>
      </c>
      <c r="J1335" t="s">
        <v>168</v>
      </c>
      <c r="K1335" t="s">
        <v>168</v>
      </c>
      <c r="L1335" t="s">
        <v>168</v>
      </c>
      <c r="M1335" t="s">
        <v>170</v>
      </c>
      <c r="N1335" t="s">
        <v>170</v>
      </c>
      <c r="O1335" t="s">
        <v>168</v>
      </c>
      <c r="P1335" t="s">
        <v>168</v>
      </c>
      <c r="Q1335" t="s">
        <v>168</v>
      </c>
      <c r="R1335" t="s">
        <v>168</v>
      </c>
      <c r="S1335">
        <v>0.93999900000000003</v>
      </c>
      <c r="T1335">
        <v>0</v>
      </c>
    </row>
    <row r="1336" spans="1:20">
      <c r="A1336" s="245">
        <v>42773.910534641203</v>
      </c>
      <c r="B1336" t="s">
        <v>241</v>
      </c>
      <c r="C1336">
        <v>2</v>
      </c>
      <c r="D1336" t="s">
        <v>15</v>
      </c>
      <c r="E1336" t="s">
        <v>62</v>
      </c>
      <c r="F1336" t="s">
        <v>171</v>
      </c>
      <c r="G1336" t="s">
        <v>168</v>
      </c>
      <c r="H1336" t="s">
        <v>184</v>
      </c>
      <c r="I1336" t="s">
        <v>184</v>
      </c>
      <c r="J1336" t="s">
        <v>168</v>
      </c>
      <c r="K1336" t="s">
        <v>168</v>
      </c>
      <c r="L1336" t="s">
        <v>170</v>
      </c>
      <c r="M1336" t="s">
        <v>168</v>
      </c>
      <c r="N1336" t="s">
        <v>168</v>
      </c>
      <c r="O1336" t="s">
        <v>168</v>
      </c>
      <c r="P1336" t="s">
        <v>168</v>
      </c>
      <c r="Q1336" t="s">
        <v>168</v>
      </c>
      <c r="R1336" t="s">
        <v>168</v>
      </c>
      <c r="S1336">
        <v>634.86600800000303</v>
      </c>
      <c r="T1336">
        <v>0</v>
      </c>
    </row>
    <row r="1337" spans="1:20">
      <c r="A1337" s="245">
        <v>42773.910534641203</v>
      </c>
      <c r="B1337" t="s">
        <v>241</v>
      </c>
      <c r="C1337">
        <v>2</v>
      </c>
      <c r="D1337" t="s">
        <v>15</v>
      </c>
      <c r="E1337" t="s">
        <v>62</v>
      </c>
      <c r="F1337" t="s">
        <v>171</v>
      </c>
      <c r="G1337" t="s">
        <v>168</v>
      </c>
      <c r="H1337" t="s">
        <v>184</v>
      </c>
      <c r="I1337" t="s">
        <v>184</v>
      </c>
      <c r="J1337" t="s">
        <v>168</v>
      </c>
      <c r="K1337" t="s">
        <v>168</v>
      </c>
      <c r="L1337" t="s">
        <v>170</v>
      </c>
      <c r="M1337" t="s">
        <v>168</v>
      </c>
      <c r="N1337" t="s">
        <v>168</v>
      </c>
      <c r="O1337" t="s">
        <v>168</v>
      </c>
      <c r="P1337" t="s">
        <v>168</v>
      </c>
      <c r="Q1337" t="s">
        <v>168</v>
      </c>
      <c r="R1337" t="s">
        <v>170</v>
      </c>
      <c r="S1337">
        <v>16.733315999999999</v>
      </c>
      <c r="T1337">
        <v>0</v>
      </c>
    </row>
    <row r="1338" spans="1:20">
      <c r="A1338" s="245">
        <v>42773.910534641203</v>
      </c>
      <c r="B1338" t="s">
        <v>241</v>
      </c>
      <c r="C1338">
        <v>2</v>
      </c>
      <c r="D1338" t="s">
        <v>15</v>
      </c>
      <c r="E1338" t="s">
        <v>62</v>
      </c>
      <c r="F1338" t="s">
        <v>171</v>
      </c>
      <c r="G1338" t="s">
        <v>168</v>
      </c>
      <c r="H1338" t="s">
        <v>184</v>
      </c>
      <c r="I1338" t="s">
        <v>184</v>
      </c>
      <c r="J1338" t="s">
        <v>168</v>
      </c>
      <c r="K1338" t="s">
        <v>168</v>
      </c>
      <c r="L1338" t="s">
        <v>170</v>
      </c>
      <c r="M1338" t="s">
        <v>168</v>
      </c>
      <c r="N1338" t="s">
        <v>168</v>
      </c>
      <c r="O1338" t="s">
        <v>168</v>
      </c>
      <c r="P1338" t="s">
        <v>168</v>
      </c>
      <c r="Q1338" t="s">
        <v>170</v>
      </c>
      <c r="R1338" t="s">
        <v>168</v>
      </c>
      <c r="S1338">
        <v>3.3333300000000001</v>
      </c>
      <c r="T1338">
        <v>0</v>
      </c>
    </row>
    <row r="1339" spans="1:20">
      <c r="A1339" s="245">
        <v>42773.910534641203</v>
      </c>
      <c r="B1339" t="s">
        <v>241</v>
      </c>
      <c r="C1339">
        <v>2</v>
      </c>
      <c r="D1339" t="s">
        <v>15</v>
      </c>
      <c r="E1339" t="s">
        <v>62</v>
      </c>
      <c r="F1339" t="s">
        <v>171</v>
      </c>
      <c r="G1339" t="s">
        <v>168</v>
      </c>
      <c r="H1339" t="s">
        <v>184</v>
      </c>
      <c r="I1339" t="s">
        <v>184</v>
      </c>
      <c r="J1339" t="s">
        <v>168</v>
      </c>
      <c r="K1339" t="s">
        <v>168</v>
      </c>
      <c r="L1339" t="s">
        <v>170</v>
      </c>
      <c r="M1339" t="s">
        <v>168</v>
      </c>
      <c r="N1339" t="s">
        <v>170</v>
      </c>
      <c r="O1339" t="s">
        <v>168</v>
      </c>
      <c r="P1339" t="s">
        <v>168</v>
      </c>
      <c r="Q1339" t="s">
        <v>168</v>
      </c>
      <c r="R1339" t="s">
        <v>168</v>
      </c>
      <c r="S1339">
        <v>1.6666650000000001</v>
      </c>
      <c r="T1339">
        <v>0</v>
      </c>
    </row>
    <row r="1340" spans="1:20">
      <c r="A1340" s="245">
        <v>42773.910534641203</v>
      </c>
      <c r="B1340" t="s">
        <v>241</v>
      </c>
      <c r="C1340">
        <v>2</v>
      </c>
      <c r="D1340" t="s">
        <v>15</v>
      </c>
      <c r="E1340" t="s">
        <v>62</v>
      </c>
      <c r="F1340" t="s">
        <v>171</v>
      </c>
      <c r="G1340" t="s">
        <v>168</v>
      </c>
      <c r="H1340" t="s">
        <v>184</v>
      </c>
      <c r="I1340" t="s">
        <v>184</v>
      </c>
      <c r="J1340" t="s">
        <v>170</v>
      </c>
      <c r="K1340" t="s">
        <v>168</v>
      </c>
      <c r="L1340" t="s">
        <v>168</v>
      </c>
      <c r="M1340" t="s">
        <v>168</v>
      </c>
      <c r="N1340" t="s">
        <v>168</v>
      </c>
      <c r="O1340" t="s">
        <v>168</v>
      </c>
      <c r="P1340" t="s">
        <v>168</v>
      </c>
      <c r="Q1340" t="s">
        <v>168</v>
      </c>
      <c r="R1340" t="s">
        <v>168</v>
      </c>
      <c r="S1340">
        <v>700.91254000000504</v>
      </c>
      <c r="T1340">
        <v>0</v>
      </c>
    </row>
    <row r="1341" spans="1:20">
      <c r="A1341" s="245">
        <v>42773.910534641203</v>
      </c>
      <c r="B1341" t="s">
        <v>241</v>
      </c>
      <c r="C1341">
        <v>2</v>
      </c>
      <c r="D1341" t="s">
        <v>15</v>
      </c>
      <c r="E1341" t="s">
        <v>62</v>
      </c>
      <c r="F1341" t="s">
        <v>171</v>
      </c>
      <c r="G1341" t="s">
        <v>168</v>
      </c>
      <c r="H1341" t="s">
        <v>184</v>
      </c>
      <c r="I1341" t="s">
        <v>184</v>
      </c>
      <c r="J1341" t="s">
        <v>170</v>
      </c>
      <c r="K1341" t="s">
        <v>168</v>
      </c>
      <c r="L1341" t="s">
        <v>168</v>
      </c>
      <c r="M1341" t="s">
        <v>168</v>
      </c>
      <c r="N1341" t="s">
        <v>168</v>
      </c>
      <c r="O1341" t="s">
        <v>168</v>
      </c>
      <c r="P1341" t="s">
        <v>168</v>
      </c>
      <c r="Q1341" t="s">
        <v>168</v>
      </c>
      <c r="R1341" t="s">
        <v>170</v>
      </c>
      <c r="S1341">
        <v>3.7199949999999999</v>
      </c>
      <c r="T1341">
        <v>0</v>
      </c>
    </row>
    <row r="1342" spans="1:20">
      <c r="A1342" s="245">
        <v>42773.910534641203</v>
      </c>
      <c r="B1342" t="s">
        <v>241</v>
      </c>
      <c r="C1342">
        <v>2</v>
      </c>
      <c r="D1342" t="s">
        <v>15</v>
      </c>
      <c r="E1342" t="s">
        <v>62</v>
      </c>
      <c r="F1342" t="s">
        <v>171</v>
      </c>
      <c r="G1342" t="s">
        <v>168</v>
      </c>
      <c r="H1342" t="s">
        <v>184</v>
      </c>
      <c r="I1342" t="s">
        <v>184</v>
      </c>
      <c r="J1342" t="s">
        <v>170</v>
      </c>
      <c r="K1342" t="s">
        <v>168</v>
      </c>
      <c r="L1342" t="s">
        <v>168</v>
      </c>
      <c r="M1342" t="s">
        <v>168</v>
      </c>
      <c r="N1342" t="s">
        <v>168</v>
      </c>
      <c r="O1342" t="s">
        <v>168</v>
      </c>
      <c r="P1342" t="s">
        <v>168</v>
      </c>
      <c r="Q1342" t="s">
        <v>170</v>
      </c>
      <c r="R1342" t="s">
        <v>168</v>
      </c>
      <c r="S1342">
        <v>7.1333270000000004</v>
      </c>
      <c r="T1342">
        <v>0</v>
      </c>
    </row>
    <row r="1343" spans="1:20">
      <c r="A1343" s="245">
        <v>42773.910534641203</v>
      </c>
      <c r="B1343" t="s">
        <v>241</v>
      </c>
      <c r="C1343">
        <v>2</v>
      </c>
      <c r="D1343" t="s">
        <v>15</v>
      </c>
      <c r="E1343" t="s">
        <v>62</v>
      </c>
      <c r="F1343" t="s">
        <v>171</v>
      </c>
      <c r="G1343" t="s">
        <v>168</v>
      </c>
      <c r="H1343" t="s">
        <v>184</v>
      </c>
      <c r="I1343" t="s">
        <v>184</v>
      </c>
      <c r="J1343" t="s">
        <v>170</v>
      </c>
      <c r="K1343" t="s">
        <v>168</v>
      </c>
      <c r="L1343" t="s">
        <v>168</v>
      </c>
      <c r="M1343" t="s">
        <v>168</v>
      </c>
      <c r="N1343" t="s">
        <v>170</v>
      </c>
      <c r="O1343" t="s">
        <v>168</v>
      </c>
      <c r="P1343" t="s">
        <v>168</v>
      </c>
      <c r="Q1343" t="s">
        <v>168</v>
      </c>
      <c r="R1343" t="s">
        <v>168</v>
      </c>
      <c r="S1343">
        <v>1.593332</v>
      </c>
      <c r="T1343">
        <v>0</v>
      </c>
    </row>
    <row r="1344" spans="1:20">
      <c r="A1344" s="245">
        <v>42773.910534641203</v>
      </c>
      <c r="B1344" t="s">
        <v>241</v>
      </c>
      <c r="C1344">
        <v>2</v>
      </c>
      <c r="D1344" t="s">
        <v>15</v>
      </c>
      <c r="E1344" t="s">
        <v>62</v>
      </c>
      <c r="F1344" t="s">
        <v>171</v>
      </c>
      <c r="G1344" t="s">
        <v>168</v>
      </c>
      <c r="H1344" t="s">
        <v>184</v>
      </c>
      <c r="I1344" t="s">
        <v>184</v>
      </c>
      <c r="J1344" t="s">
        <v>170</v>
      </c>
      <c r="K1344" t="s">
        <v>168</v>
      </c>
      <c r="L1344" t="s">
        <v>170</v>
      </c>
      <c r="M1344" t="s">
        <v>168</v>
      </c>
      <c r="N1344" t="s">
        <v>168</v>
      </c>
      <c r="O1344" t="s">
        <v>168</v>
      </c>
      <c r="P1344" t="s">
        <v>168</v>
      </c>
      <c r="Q1344" t="s">
        <v>168</v>
      </c>
      <c r="R1344" t="s">
        <v>168</v>
      </c>
      <c r="S1344">
        <v>42.866643000000003</v>
      </c>
      <c r="T1344">
        <v>0</v>
      </c>
    </row>
    <row r="1345" spans="1:20">
      <c r="A1345" s="245">
        <v>42773.910534641203</v>
      </c>
      <c r="B1345" t="s">
        <v>241</v>
      </c>
      <c r="C1345">
        <v>2</v>
      </c>
      <c r="D1345" t="s">
        <v>15</v>
      </c>
      <c r="E1345" t="s">
        <v>62</v>
      </c>
      <c r="F1345" t="s">
        <v>171</v>
      </c>
      <c r="G1345" t="s">
        <v>168</v>
      </c>
      <c r="H1345" t="s">
        <v>184</v>
      </c>
      <c r="I1345" t="s">
        <v>184</v>
      </c>
      <c r="J1345" t="s">
        <v>170</v>
      </c>
      <c r="K1345" t="s">
        <v>168</v>
      </c>
      <c r="L1345" t="s">
        <v>170</v>
      </c>
      <c r="M1345" t="s">
        <v>168</v>
      </c>
      <c r="N1345" t="s">
        <v>168</v>
      </c>
      <c r="O1345" t="s">
        <v>168</v>
      </c>
      <c r="P1345" t="s">
        <v>168</v>
      </c>
      <c r="Q1345" t="s">
        <v>168</v>
      </c>
      <c r="R1345" t="s">
        <v>170</v>
      </c>
      <c r="S1345">
        <v>0.99999899999999997</v>
      </c>
      <c r="T1345">
        <v>0</v>
      </c>
    </row>
    <row r="1346" spans="1:20">
      <c r="A1346" s="245">
        <v>42773.910534641203</v>
      </c>
      <c r="B1346" t="s">
        <v>241</v>
      </c>
      <c r="C1346">
        <v>2</v>
      </c>
      <c r="D1346" t="s">
        <v>15</v>
      </c>
      <c r="E1346" t="s">
        <v>62</v>
      </c>
      <c r="F1346" t="s">
        <v>171</v>
      </c>
      <c r="G1346" t="s">
        <v>168</v>
      </c>
      <c r="H1346" t="s">
        <v>184</v>
      </c>
      <c r="I1346" t="s">
        <v>184</v>
      </c>
      <c r="J1346" t="s">
        <v>170</v>
      </c>
      <c r="K1346" t="s">
        <v>168</v>
      </c>
      <c r="L1346" t="s">
        <v>170</v>
      </c>
      <c r="M1346" t="s">
        <v>168</v>
      </c>
      <c r="N1346" t="s">
        <v>170</v>
      </c>
      <c r="O1346" t="s">
        <v>168</v>
      </c>
      <c r="P1346" t="s">
        <v>168</v>
      </c>
      <c r="Q1346" t="s">
        <v>168</v>
      </c>
      <c r="R1346" t="s">
        <v>168</v>
      </c>
      <c r="S1346">
        <v>0.13333300000000001</v>
      </c>
      <c r="T1346">
        <v>0</v>
      </c>
    </row>
    <row r="1347" spans="1:20">
      <c r="A1347" s="245">
        <v>42773.910534641203</v>
      </c>
      <c r="B1347" t="s">
        <v>241</v>
      </c>
      <c r="C1347">
        <v>2</v>
      </c>
      <c r="D1347" t="s">
        <v>15</v>
      </c>
      <c r="E1347" t="s">
        <v>62</v>
      </c>
      <c r="F1347" t="s">
        <v>169</v>
      </c>
      <c r="G1347" t="s">
        <v>168</v>
      </c>
      <c r="H1347" t="s">
        <v>184</v>
      </c>
      <c r="I1347" t="s">
        <v>184</v>
      </c>
      <c r="J1347" t="s">
        <v>168</v>
      </c>
      <c r="K1347" t="s">
        <v>168</v>
      </c>
      <c r="L1347" t="s">
        <v>168</v>
      </c>
      <c r="M1347" t="s">
        <v>168</v>
      </c>
      <c r="N1347" t="s">
        <v>168</v>
      </c>
      <c r="O1347" t="s">
        <v>168</v>
      </c>
      <c r="P1347" t="s">
        <v>168</v>
      </c>
      <c r="Q1347" t="s">
        <v>168</v>
      </c>
      <c r="R1347" t="s">
        <v>168</v>
      </c>
      <c r="S1347">
        <v>6.12654699999998</v>
      </c>
      <c r="T1347">
        <v>0</v>
      </c>
    </row>
    <row r="1348" spans="1:20">
      <c r="A1348" s="245">
        <v>42773.910534641203</v>
      </c>
      <c r="B1348" t="s">
        <v>241</v>
      </c>
      <c r="C1348">
        <v>2</v>
      </c>
      <c r="D1348" t="s">
        <v>15</v>
      </c>
      <c r="E1348" t="s">
        <v>62</v>
      </c>
      <c r="F1348" t="s">
        <v>169</v>
      </c>
      <c r="G1348" t="s">
        <v>168</v>
      </c>
      <c r="H1348" t="s">
        <v>184</v>
      </c>
      <c r="I1348" t="s">
        <v>184</v>
      </c>
      <c r="J1348" t="s">
        <v>168</v>
      </c>
      <c r="K1348" t="s">
        <v>168</v>
      </c>
      <c r="L1348" t="s">
        <v>168</v>
      </c>
      <c r="M1348" t="s">
        <v>168</v>
      </c>
      <c r="N1348" t="s">
        <v>170</v>
      </c>
      <c r="O1348" t="s">
        <v>168</v>
      </c>
      <c r="P1348" t="s">
        <v>168</v>
      </c>
      <c r="Q1348" t="s">
        <v>168</v>
      </c>
      <c r="R1348" t="s">
        <v>168</v>
      </c>
      <c r="S1348">
        <v>382.472662999997</v>
      </c>
      <c r="T1348">
        <v>0</v>
      </c>
    </row>
    <row r="1349" spans="1:20">
      <c r="A1349" s="245">
        <v>42773.910534641203</v>
      </c>
      <c r="B1349" t="s">
        <v>241</v>
      </c>
      <c r="C1349">
        <v>2</v>
      </c>
      <c r="D1349" t="s">
        <v>15</v>
      </c>
      <c r="E1349" t="s">
        <v>147</v>
      </c>
      <c r="F1349" t="s">
        <v>167</v>
      </c>
      <c r="G1349" t="s">
        <v>168</v>
      </c>
      <c r="H1349" t="s">
        <v>184</v>
      </c>
      <c r="I1349" t="s">
        <v>184</v>
      </c>
      <c r="J1349" t="s">
        <v>168</v>
      </c>
      <c r="K1349" t="s">
        <v>168</v>
      </c>
      <c r="L1349" t="s">
        <v>168</v>
      </c>
      <c r="M1349" t="s">
        <v>168</v>
      </c>
      <c r="N1349" t="s">
        <v>168</v>
      </c>
      <c r="O1349" t="s">
        <v>168</v>
      </c>
      <c r="P1349" t="s">
        <v>168</v>
      </c>
      <c r="Q1349" t="s">
        <v>168</v>
      </c>
      <c r="R1349" t="s">
        <v>168</v>
      </c>
      <c r="S1349">
        <v>11.333322000000001</v>
      </c>
      <c r="T1349">
        <v>0</v>
      </c>
    </row>
    <row r="1350" spans="1:20">
      <c r="A1350" s="245">
        <v>42773.910534641203</v>
      </c>
      <c r="B1350" t="s">
        <v>241</v>
      </c>
      <c r="C1350">
        <v>2</v>
      </c>
      <c r="D1350" t="s">
        <v>15</v>
      </c>
      <c r="E1350" t="s">
        <v>147</v>
      </c>
      <c r="F1350" t="s">
        <v>167</v>
      </c>
      <c r="G1350" t="s">
        <v>168</v>
      </c>
      <c r="H1350" t="s">
        <v>184</v>
      </c>
      <c r="I1350" t="s">
        <v>184</v>
      </c>
      <c r="J1350" t="s">
        <v>168</v>
      </c>
      <c r="K1350" t="s">
        <v>168</v>
      </c>
      <c r="L1350" t="s">
        <v>168</v>
      </c>
      <c r="M1350" t="s">
        <v>168</v>
      </c>
      <c r="N1350" t="s">
        <v>168</v>
      </c>
      <c r="O1350" t="s">
        <v>168</v>
      </c>
      <c r="P1350" t="s">
        <v>170</v>
      </c>
      <c r="Q1350" t="s">
        <v>168</v>
      </c>
      <c r="R1350" t="s">
        <v>168</v>
      </c>
      <c r="S1350">
        <v>179.866478000001</v>
      </c>
      <c r="T1350">
        <v>0</v>
      </c>
    </row>
    <row r="1351" spans="1:20">
      <c r="A1351" s="245">
        <v>42773.910534641203</v>
      </c>
      <c r="B1351" t="s">
        <v>241</v>
      </c>
      <c r="C1351">
        <v>2</v>
      </c>
      <c r="D1351" t="s">
        <v>15</v>
      </c>
      <c r="E1351" t="s">
        <v>147</v>
      </c>
      <c r="F1351" t="s">
        <v>167</v>
      </c>
      <c r="G1351" t="s">
        <v>168</v>
      </c>
      <c r="H1351" t="s">
        <v>184</v>
      </c>
      <c r="I1351" t="s">
        <v>184</v>
      </c>
      <c r="J1351" t="s">
        <v>168</v>
      </c>
      <c r="K1351" t="s">
        <v>168</v>
      </c>
      <c r="L1351" t="s">
        <v>168</v>
      </c>
      <c r="M1351" t="s">
        <v>168</v>
      </c>
      <c r="N1351" t="s">
        <v>170</v>
      </c>
      <c r="O1351" t="s">
        <v>170</v>
      </c>
      <c r="P1351" t="s">
        <v>168</v>
      </c>
      <c r="Q1351" t="s">
        <v>168</v>
      </c>
      <c r="R1351" t="s">
        <v>168</v>
      </c>
      <c r="S1351">
        <v>446.60619499999302</v>
      </c>
      <c r="T1351">
        <v>0</v>
      </c>
    </row>
    <row r="1352" spans="1:20">
      <c r="A1352" s="245">
        <v>42773.910534641203</v>
      </c>
      <c r="B1352" t="s">
        <v>241</v>
      </c>
      <c r="C1352">
        <v>2</v>
      </c>
      <c r="D1352" t="s">
        <v>15</v>
      </c>
      <c r="E1352" t="s">
        <v>147</v>
      </c>
      <c r="F1352" t="s">
        <v>167</v>
      </c>
      <c r="G1352" t="s">
        <v>168</v>
      </c>
      <c r="H1352" t="s">
        <v>184</v>
      </c>
      <c r="I1352" t="s">
        <v>184</v>
      </c>
      <c r="J1352" t="s">
        <v>168</v>
      </c>
      <c r="K1352" t="s">
        <v>168</v>
      </c>
      <c r="L1352" t="s">
        <v>170</v>
      </c>
      <c r="M1352" t="s">
        <v>168</v>
      </c>
      <c r="N1352" t="s">
        <v>168</v>
      </c>
      <c r="O1352" t="s">
        <v>168</v>
      </c>
      <c r="P1352" t="s">
        <v>168</v>
      </c>
      <c r="Q1352" t="s">
        <v>168</v>
      </c>
      <c r="R1352" t="s">
        <v>168</v>
      </c>
      <c r="S1352">
        <v>0.33333299999999999</v>
      </c>
      <c r="T1352">
        <v>0</v>
      </c>
    </row>
    <row r="1353" spans="1:20">
      <c r="A1353" s="245">
        <v>42773.910534641203</v>
      </c>
      <c r="B1353" t="s">
        <v>241</v>
      </c>
      <c r="C1353">
        <v>2</v>
      </c>
      <c r="D1353" t="s">
        <v>15</v>
      </c>
      <c r="E1353" t="s">
        <v>147</v>
      </c>
      <c r="F1353" t="s">
        <v>167</v>
      </c>
      <c r="G1353" t="s">
        <v>168</v>
      </c>
      <c r="H1353" t="s">
        <v>184</v>
      </c>
      <c r="I1353" t="s">
        <v>184</v>
      </c>
      <c r="J1353" t="s">
        <v>168</v>
      </c>
      <c r="K1353" t="s">
        <v>168</v>
      </c>
      <c r="L1353" t="s">
        <v>170</v>
      </c>
      <c r="M1353" t="s">
        <v>168</v>
      </c>
      <c r="N1353" t="s">
        <v>168</v>
      </c>
      <c r="O1353" t="s">
        <v>168</v>
      </c>
      <c r="P1353" t="s">
        <v>170</v>
      </c>
      <c r="Q1353" t="s">
        <v>168</v>
      </c>
      <c r="R1353" t="s">
        <v>168</v>
      </c>
      <c r="S1353">
        <v>114.266552</v>
      </c>
      <c r="T1353">
        <v>0</v>
      </c>
    </row>
    <row r="1354" spans="1:20">
      <c r="A1354" s="245">
        <v>42773.910534641203</v>
      </c>
      <c r="B1354" t="s">
        <v>241</v>
      </c>
      <c r="C1354">
        <v>2</v>
      </c>
      <c r="D1354" t="s">
        <v>15</v>
      </c>
      <c r="E1354" t="s">
        <v>147</v>
      </c>
      <c r="F1354" t="s">
        <v>167</v>
      </c>
      <c r="G1354" t="s">
        <v>168</v>
      </c>
      <c r="H1354" t="s">
        <v>184</v>
      </c>
      <c r="I1354" t="s">
        <v>184</v>
      </c>
      <c r="J1354" t="s">
        <v>168</v>
      </c>
      <c r="K1354" t="s">
        <v>168</v>
      </c>
      <c r="L1354" t="s">
        <v>170</v>
      </c>
      <c r="M1354" t="s">
        <v>168</v>
      </c>
      <c r="N1354" t="s">
        <v>170</v>
      </c>
      <c r="O1354" t="s">
        <v>170</v>
      </c>
      <c r="P1354" t="s">
        <v>168</v>
      </c>
      <c r="Q1354" t="s">
        <v>168</v>
      </c>
      <c r="R1354" t="s">
        <v>168</v>
      </c>
      <c r="S1354">
        <v>143.39986200000001</v>
      </c>
      <c r="T1354">
        <v>0</v>
      </c>
    </row>
    <row r="1355" spans="1:20">
      <c r="A1355" s="245">
        <v>42773.910534641203</v>
      </c>
      <c r="B1355" t="s">
        <v>241</v>
      </c>
      <c r="C1355">
        <v>2</v>
      </c>
      <c r="D1355" t="s">
        <v>15</v>
      </c>
      <c r="E1355" t="s">
        <v>147</v>
      </c>
      <c r="F1355" t="s">
        <v>171</v>
      </c>
      <c r="G1355" t="s">
        <v>168</v>
      </c>
      <c r="H1355" t="s">
        <v>184</v>
      </c>
      <c r="I1355" t="s">
        <v>184</v>
      </c>
      <c r="J1355" t="s">
        <v>168</v>
      </c>
      <c r="K1355" t="s">
        <v>168</v>
      </c>
      <c r="L1355" t="s">
        <v>168</v>
      </c>
      <c r="M1355" t="s">
        <v>168</v>
      </c>
      <c r="N1355" t="s">
        <v>168</v>
      </c>
      <c r="O1355" t="s">
        <v>168</v>
      </c>
      <c r="P1355" t="s">
        <v>168</v>
      </c>
      <c r="Q1355" t="s">
        <v>168</v>
      </c>
      <c r="R1355" t="s">
        <v>168</v>
      </c>
      <c r="S1355">
        <v>1554.02501300011</v>
      </c>
      <c r="T1355">
        <v>0</v>
      </c>
    </row>
    <row r="1356" spans="1:20">
      <c r="A1356" s="245">
        <v>42773.910534641203</v>
      </c>
      <c r="B1356" t="s">
        <v>241</v>
      </c>
      <c r="C1356">
        <v>2</v>
      </c>
      <c r="D1356" t="s">
        <v>15</v>
      </c>
      <c r="E1356" t="s">
        <v>147</v>
      </c>
      <c r="F1356" t="s">
        <v>171</v>
      </c>
      <c r="G1356" t="s">
        <v>168</v>
      </c>
      <c r="H1356" t="s">
        <v>184</v>
      </c>
      <c r="I1356" t="s">
        <v>184</v>
      </c>
      <c r="J1356" t="s">
        <v>168</v>
      </c>
      <c r="K1356" t="s">
        <v>168</v>
      </c>
      <c r="L1356" t="s">
        <v>168</v>
      </c>
      <c r="M1356" t="s">
        <v>168</v>
      </c>
      <c r="N1356" t="s">
        <v>168</v>
      </c>
      <c r="O1356" t="s">
        <v>168</v>
      </c>
      <c r="P1356" t="s">
        <v>168</v>
      </c>
      <c r="Q1356" t="s">
        <v>168</v>
      </c>
      <c r="R1356" t="s">
        <v>170</v>
      </c>
      <c r="S1356">
        <v>98.459888999999905</v>
      </c>
      <c r="T1356">
        <v>0</v>
      </c>
    </row>
    <row r="1357" spans="1:20">
      <c r="A1357" s="245">
        <v>42773.910534641203</v>
      </c>
      <c r="B1357" t="s">
        <v>241</v>
      </c>
      <c r="C1357">
        <v>2</v>
      </c>
      <c r="D1357" t="s">
        <v>15</v>
      </c>
      <c r="E1357" t="s">
        <v>147</v>
      </c>
      <c r="F1357" t="s">
        <v>171</v>
      </c>
      <c r="G1357" t="s">
        <v>168</v>
      </c>
      <c r="H1357" t="s">
        <v>184</v>
      </c>
      <c r="I1357" t="s">
        <v>184</v>
      </c>
      <c r="J1357" t="s">
        <v>168</v>
      </c>
      <c r="K1357" t="s">
        <v>168</v>
      </c>
      <c r="L1357" t="s">
        <v>168</v>
      </c>
      <c r="M1357" t="s">
        <v>168</v>
      </c>
      <c r="N1357" t="s">
        <v>168</v>
      </c>
      <c r="O1357" t="s">
        <v>168</v>
      </c>
      <c r="P1357" t="s">
        <v>168</v>
      </c>
      <c r="Q1357" t="s">
        <v>170</v>
      </c>
      <c r="R1357" t="s">
        <v>168</v>
      </c>
      <c r="S1357">
        <v>9.2666579999999996</v>
      </c>
      <c r="T1357">
        <v>0</v>
      </c>
    </row>
    <row r="1358" spans="1:20">
      <c r="A1358" s="245">
        <v>42773.910534641203</v>
      </c>
      <c r="B1358" t="s">
        <v>241</v>
      </c>
      <c r="C1358">
        <v>2</v>
      </c>
      <c r="D1358" t="s">
        <v>15</v>
      </c>
      <c r="E1358" t="s">
        <v>147</v>
      </c>
      <c r="F1358" t="s">
        <v>171</v>
      </c>
      <c r="G1358" t="s">
        <v>168</v>
      </c>
      <c r="H1358" t="s">
        <v>184</v>
      </c>
      <c r="I1358" t="s">
        <v>184</v>
      </c>
      <c r="J1358" t="s">
        <v>168</v>
      </c>
      <c r="K1358" t="s">
        <v>168</v>
      </c>
      <c r="L1358" t="s">
        <v>168</v>
      </c>
      <c r="M1358" t="s">
        <v>168</v>
      </c>
      <c r="N1358" t="s">
        <v>168</v>
      </c>
      <c r="O1358" t="s">
        <v>168</v>
      </c>
      <c r="P1358" t="s">
        <v>168</v>
      </c>
      <c r="Q1358" t="s">
        <v>170</v>
      </c>
      <c r="R1358" t="s">
        <v>170</v>
      </c>
      <c r="S1358">
        <v>3.9999959999999999</v>
      </c>
      <c r="T1358">
        <v>0</v>
      </c>
    </row>
    <row r="1359" spans="1:20">
      <c r="A1359" s="245">
        <v>42773.910534641203</v>
      </c>
      <c r="B1359" t="s">
        <v>241</v>
      </c>
      <c r="C1359">
        <v>2</v>
      </c>
      <c r="D1359" t="s">
        <v>15</v>
      </c>
      <c r="E1359" t="s">
        <v>147</v>
      </c>
      <c r="F1359" t="s">
        <v>171</v>
      </c>
      <c r="G1359" t="s">
        <v>168</v>
      </c>
      <c r="H1359" t="s">
        <v>184</v>
      </c>
      <c r="I1359" t="s">
        <v>184</v>
      </c>
      <c r="J1359" t="s">
        <v>168</v>
      </c>
      <c r="K1359" t="s">
        <v>168</v>
      </c>
      <c r="L1359" t="s">
        <v>168</v>
      </c>
      <c r="M1359" t="s">
        <v>168</v>
      </c>
      <c r="N1359" t="s">
        <v>170</v>
      </c>
      <c r="O1359" t="s">
        <v>168</v>
      </c>
      <c r="P1359" t="s">
        <v>168</v>
      </c>
      <c r="Q1359" t="s">
        <v>168</v>
      </c>
      <c r="R1359" t="s">
        <v>168</v>
      </c>
      <c r="S1359">
        <v>13.366652999999999</v>
      </c>
      <c r="T1359">
        <v>0</v>
      </c>
    </row>
    <row r="1360" spans="1:20">
      <c r="A1360" s="245">
        <v>42773.910534641203</v>
      </c>
      <c r="B1360" t="s">
        <v>241</v>
      </c>
      <c r="C1360">
        <v>2</v>
      </c>
      <c r="D1360" t="s">
        <v>15</v>
      </c>
      <c r="E1360" t="s">
        <v>147</v>
      </c>
      <c r="F1360" t="s">
        <v>171</v>
      </c>
      <c r="G1360" t="s">
        <v>168</v>
      </c>
      <c r="H1360" t="s">
        <v>184</v>
      </c>
      <c r="I1360" t="s">
        <v>184</v>
      </c>
      <c r="J1360" t="s">
        <v>168</v>
      </c>
      <c r="K1360" t="s">
        <v>168</v>
      </c>
      <c r="L1360" t="s">
        <v>168</v>
      </c>
      <c r="M1360" t="s">
        <v>170</v>
      </c>
      <c r="N1360" t="s">
        <v>168</v>
      </c>
      <c r="O1360" t="s">
        <v>168</v>
      </c>
      <c r="P1360" t="s">
        <v>168</v>
      </c>
      <c r="Q1360" t="s">
        <v>168</v>
      </c>
      <c r="R1360" t="s">
        <v>168</v>
      </c>
      <c r="S1360">
        <v>7.0399919999999998</v>
      </c>
      <c r="T1360">
        <v>0</v>
      </c>
    </row>
    <row r="1361" spans="1:20">
      <c r="A1361" s="245">
        <v>42773.910534641203</v>
      </c>
      <c r="B1361" t="s">
        <v>241</v>
      </c>
      <c r="C1361">
        <v>2</v>
      </c>
      <c r="D1361" t="s">
        <v>15</v>
      </c>
      <c r="E1361" t="s">
        <v>147</v>
      </c>
      <c r="F1361" t="s">
        <v>171</v>
      </c>
      <c r="G1361" t="s">
        <v>168</v>
      </c>
      <c r="H1361" t="s">
        <v>184</v>
      </c>
      <c r="I1361" t="s">
        <v>184</v>
      </c>
      <c r="J1361" t="s">
        <v>168</v>
      </c>
      <c r="K1361" t="s">
        <v>168</v>
      </c>
      <c r="L1361" t="s">
        <v>168</v>
      </c>
      <c r="M1361" t="s">
        <v>170</v>
      </c>
      <c r="N1361" t="s">
        <v>168</v>
      </c>
      <c r="O1361" t="s">
        <v>168</v>
      </c>
      <c r="P1361" t="s">
        <v>168</v>
      </c>
      <c r="Q1361" t="s">
        <v>168</v>
      </c>
      <c r="R1361" t="s">
        <v>170</v>
      </c>
      <c r="S1361">
        <v>1.173332</v>
      </c>
      <c r="T1361">
        <v>0</v>
      </c>
    </row>
    <row r="1362" spans="1:20">
      <c r="A1362" s="245">
        <v>42773.910534641203</v>
      </c>
      <c r="B1362" t="s">
        <v>241</v>
      </c>
      <c r="C1362">
        <v>2</v>
      </c>
      <c r="D1362" t="s">
        <v>15</v>
      </c>
      <c r="E1362" t="s">
        <v>147</v>
      </c>
      <c r="F1362" t="s">
        <v>171</v>
      </c>
      <c r="G1362" t="s">
        <v>168</v>
      </c>
      <c r="H1362" t="s">
        <v>184</v>
      </c>
      <c r="I1362" t="s">
        <v>184</v>
      </c>
      <c r="J1362" t="s">
        <v>168</v>
      </c>
      <c r="K1362" t="s">
        <v>168</v>
      </c>
      <c r="L1362" t="s">
        <v>168</v>
      </c>
      <c r="M1362" t="s">
        <v>170</v>
      </c>
      <c r="N1362" t="s">
        <v>170</v>
      </c>
      <c r="O1362" t="s">
        <v>168</v>
      </c>
      <c r="P1362" t="s">
        <v>168</v>
      </c>
      <c r="Q1362" t="s">
        <v>168</v>
      </c>
      <c r="R1362" t="s">
        <v>168</v>
      </c>
      <c r="S1362">
        <v>0.58666600000000002</v>
      </c>
      <c r="T1362">
        <v>0</v>
      </c>
    </row>
    <row r="1363" spans="1:20">
      <c r="A1363" s="245">
        <v>42773.910534641203</v>
      </c>
      <c r="B1363" t="s">
        <v>241</v>
      </c>
      <c r="C1363">
        <v>2</v>
      </c>
      <c r="D1363" t="s">
        <v>15</v>
      </c>
      <c r="E1363" t="s">
        <v>147</v>
      </c>
      <c r="F1363" t="s">
        <v>171</v>
      </c>
      <c r="G1363" t="s">
        <v>168</v>
      </c>
      <c r="H1363" t="s">
        <v>184</v>
      </c>
      <c r="I1363" t="s">
        <v>184</v>
      </c>
      <c r="J1363" t="s">
        <v>168</v>
      </c>
      <c r="K1363" t="s">
        <v>168</v>
      </c>
      <c r="L1363" t="s">
        <v>170</v>
      </c>
      <c r="M1363" t="s">
        <v>168</v>
      </c>
      <c r="N1363" t="s">
        <v>168</v>
      </c>
      <c r="O1363" t="s">
        <v>168</v>
      </c>
      <c r="P1363" t="s">
        <v>168</v>
      </c>
      <c r="Q1363" t="s">
        <v>168</v>
      </c>
      <c r="R1363" t="s">
        <v>168</v>
      </c>
      <c r="S1363">
        <v>1061.2656260000499</v>
      </c>
      <c r="T1363">
        <v>0</v>
      </c>
    </row>
    <row r="1364" spans="1:20">
      <c r="A1364" s="245">
        <v>42773.910534641203</v>
      </c>
      <c r="B1364" t="s">
        <v>241</v>
      </c>
      <c r="C1364">
        <v>2</v>
      </c>
      <c r="D1364" t="s">
        <v>15</v>
      </c>
      <c r="E1364" t="s">
        <v>147</v>
      </c>
      <c r="F1364" t="s">
        <v>171</v>
      </c>
      <c r="G1364" t="s">
        <v>168</v>
      </c>
      <c r="H1364" t="s">
        <v>184</v>
      </c>
      <c r="I1364" t="s">
        <v>184</v>
      </c>
      <c r="J1364" t="s">
        <v>168</v>
      </c>
      <c r="K1364" t="s">
        <v>168</v>
      </c>
      <c r="L1364" t="s">
        <v>170</v>
      </c>
      <c r="M1364" t="s">
        <v>168</v>
      </c>
      <c r="N1364" t="s">
        <v>168</v>
      </c>
      <c r="O1364" t="s">
        <v>168</v>
      </c>
      <c r="P1364" t="s">
        <v>168</v>
      </c>
      <c r="Q1364" t="s">
        <v>168</v>
      </c>
      <c r="R1364" t="s">
        <v>170</v>
      </c>
      <c r="S1364">
        <v>79.866590000000102</v>
      </c>
      <c r="T1364">
        <v>0</v>
      </c>
    </row>
    <row r="1365" spans="1:20">
      <c r="A1365" s="245">
        <v>42773.910534641203</v>
      </c>
      <c r="B1365" t="s">
        <v>241</v>
      </c>
      <c r="C1365">
        <v>2</v>
      </c>
      <c r="D1365" t="s">
        <v>15</v>
      </c>
      <c r="E1365" t="s">
        <v>147</v>
      </c>
      <c r="F1365" t="s">
        <v>171</v>
      </c>
      <c r="G1365" t="s">
        <v>168</v>
      </c>
      <c r="H1365" t="s">
        <v>184</v>
      </c>
      <c r="I1365" t="s">
        <v>184</v>
      </c>
      <c r="J1365" t="s">
        <v>168</v>
      </c>
      <c r="K1365" t="s">
        <v>168</v>
      </c>
      <c r="L1365" t="s">
        <v>170</v>
      </c>
      <c r="M1365" t="s">
        <v>168</v>
      </c>
      <c r="N1365" t="s">
        <v>168</v>
      </c>
      <c r="O1365" t="s">
        <v>168</v>
      </c>
      <c r="P1365" t="s">
        <v>168</v>
      </c>
      <c r="Q1365" t="s">
        <v>170</v>
      </c>
      <c r="R1365" t="s">
        <v>168</v>
      </c>
      <c r="S1365">
        <v>5.1999950000000004</v>
      </c>
      <c r="T1365">
        <v>0</v>
      </c>
    </row>
    <row r="1366" spans="1:20">
      <c r="A1366" s="245">
        <v>42773.910534641203</v>
      </c>
      <c r="B1366" t="s">
        <v>241</v>
      </c>
      <c r="C1366">
        <v>2</v>
      </c>
      <c r="D1366" t="s">
        <v>15</v>
      </c>
      <c r="E1366" t="s">
        <v>147</v>
      </c>
      <c r="F1366" t="s">
        <v>171</v>
      </c>
      <c r="G1366" t="s">
        <v>168</v>
      </c>
      <c r="H1366" t="s">
        <v>184</v>
      </c>
      <c r="I1366" t="s">
        <v>184</v>
      </c>
      <c r="J1366" t="s">
        <v>168</v>
      </c>
      <c r="K1366" t="s">
        <v>168</v>
      </c>
      <c r="L1366" t="s">
        <v>170</v>
      </c>
      <c r="M1366" t="s">
        <v>168</v>
      </c>
      <c r="N1366" t="s">
        <v>170</v>
      </c>
      <c r="O1366" t="s">
        <v>168</v>
      </c>
      <c r="P1366" t="s">
        <v>168</v>
      </c>
      <c r="Q1366" t="s">
        <v>168</v>
      </c>
      <c r="R1366" t="s">
        <v>168</v>
      </c>
      <c r="S1366">
        <v>8.2666599999999999</v>
      </c>
      <c r="T1366">
        <v>0</v>
      </c>
    </row>
    <row r="1367" spans="1:20">
      <c r="A1367" s="245">
        <v>42773.910534641203</v>
      </c>
      <c r="B1367" t="s">
        <v>241</v>
      </c>
      <c r="C1367">
        <v>2</v>
      </c>
      <c r="D1367" t="s">
        <v>15</v>
      </c>
      <c r="E1367" t="s">
        <v>147</v>
      </c>
      <c r="F1367" t="s">
        <v>171</v>
      </c>
      <c r="G1367" t="s">
        <v>168</v>
      </c>
      <c r="H1367" t="s">
        <v>184</v>
      </c>
      <c r="I1367" t="s">
        <v>184</v>
      </c>
      <c r="J1367" t="s">
        <v>170</v>
      </c>
      <c r="K1367" t="s">
        <v>168</v>
      </c>
      <c r="L1367" t="s">
        <v>168</v>
      </c>
      <c r="M1367" t="s">
        <v>168</v>
      </c>
      <c r="N1367" t="s">
        <v>168</v>
      </c>
      <c r="O1367" t="s">
        <v>168</v>
      </c>
      <c r="P1367" t="s">
        <v>168</v>
      </c>
      <c r="Q1367" t="s">
        <v>168</v>
      </c>
      <c r="R1367" t="s">
        <v>168</v>
      </c>
      <c r="S1367">
        <v>486.54621600000098</v>
      </c>
      <c r="T1367">
        <v>0</v>
      </c>
    </row>
    <row r="1368" spans="1:20">
      <c r="A1368" s="245">
        <v>42773.910534641203</v>
      </c>
      <c r="B1368" t="s">
        <v>241</v>
      </c>
      <c r="C1368">
        <v>2</v>
      </c>
      <c r="D1368" t="s">
        <v>15</v>
      </c>
      <c r="E1368" t="s">
        <v>147</v>
      </c>
      <c r="F1368" t="s">
        <v>171</v>
      </c>
      <c r="G1368" t="s">
        <v>168</v>
      </c>
      <c r="H1368" t="s">
        <v>184</v>
      </c>
      <c r="I1368" t="s">
        <v>184</v>
      </c>
      <c r="J1368" t="s">
        <v>170</v>
      </c>
      <c r="K1368" t="s">
        <v>168</v>
      </c>
      <c r="L1368" t="s">
        <v>168</v>
      </c>
      <c r="M1368" t="s">
        <v>168</v>
      </c>
      <c r="N1368" t="s">
        <v>168</v>
      </c>
      <c r="O1368" t="s">
        <v>168</v>
      </c>
      <c r="P1368" t="s">
        <v>168</v>
      </c>
      <c r="Q1368" t="s">
        <v>168</v>
      </c>
      <c r="R1368" t="s">
        <v>170</v>
      </c>
      <c r="S1368">
        <v>15.45332</v>
      </c>
      <c r="T1368">
        <v>0</v>
      </c>
    </row>
    <row r="1369" spans="1:20">
      <c r="A1369" s="245">
        <v>42773.910534641203</v>
      </c>
      <c r="B1369" t="s">
        <v>241</v>
      </c>
      <c r="C1369">
        <v>2</v>
      </c>
      <c r="D1369" t="s">
        <v>15</v>
      </c>
      <c r="E1369" t="s">
        <v>147</v>
      </c>
      <c r="F1369" t="s">
        <v>171</v>
      </c>
      <c r="G1369" t="s">
        <v>168</v>
      </c>
      <c r="H1369" t="s">
        <v>184</v>
      </c>
      <c r="I1369" t="s">
        <v>184</v>
      </c>
      <c r="J1369" t="s">
        <v>170</v>
      </c>
      <c r="K1369" t="s">
        <v>168</v>
      </c>
      <c r="L1369" t="s">
        <v>168</v>
      </c>
      <c r="M1369" t="s">
        <v>168</v>
      </c>
      <c r="N1369" t="s">
        <v>168</v>
      </c>
      <c r="O1369" t="s">
        <v>168</v>
      </c>
      <c r="P1369" t="s">
        <v>168</v>
      </c>
      <c r="Q1369" t="s">
        <v>170</v>
      </c>
      <c r="R1369" t="s">
        <v>168</v>
      </c>
      <c r="S1369">
        <v>26.706645000000002</v>
      </c>
      <c r="T1369">
        <v>0</v>
      </c>
    </row>
    <row r="1370" spans="1:20">
      <c r="A1370" s="245">
        <v>42773.910534641203</v>
      </c>
      <c r="B1370" t="s">
        <v>241</v>
      </c>
      <c r="C1370">
        <v>2</v>
      </c>
      <c r="D1370" t="s">
        <v>15</v>
      </c>
      <c r="E1370" t="s">
        <v>147</v>
      </c>
      <c r="F1370" t="s">
        <v>171</v>
      </c>
      <c r="G1370" t="s">
        <v>168</v>
      </c>
      <c r="H1370" t="s">
        <v>184</v>
      </c>
      <c r="I1370" t="s">
        <v>184</v>
      </c>
      <c r="J1370" t="s">
        <v>170</v>
      </c>
      <c r="K1370" t="s">
        <v>168</v>
      </c>
      <c r="L1370" t="s">
        <v>168</v>
      </c>
      <c r="M1370" t="s">
        <v>168</v>
      </c>
      <c r="N1370" t="s">
        <v>168</v>
      </c>
      <c r="O1370" t="s">
        <v>168</v>
      </c>
      <c r="P1370" t="s">
        <v>168</v>
      </c>
      <c r="Q1370" t="s">
        <v>170</v>
      </c>
      <c r="R1370" t="s">
        <v>170</v>
      </c>
      <c r="S1370">
        <v>0.33333299999999999</v>
      </c>
      <c r="T1370">
        <v>0</v>
      </c>
    </row>
    <row r="1371" spans="1:20">
      <c r="A1371" s="245">
        <v>42773.910534641203</v>
      </c>
      <c r="B1371" t="s">
        <v>241</v>
      </c>
      <c r="C1371">
        <v>2</v>
      </c>
      <c r="D1371" t="s">
        <v>15</v>
      </c>
      <c r="E1371" t="s">
        <v>147</v>
      </c>
      <c r="F1371" t="s">
        <v>171</v>
      </c>
      <c r="G1371" t="s">
        <v>168</v>
      </c>
      <c r="H1371" t="s">
        <v>184</v>
      </c>
      <c r="I1371" t="s">
        <v>184</v>
      </c>
      <c r="J1371" t="s">
        <v>170</v>
      </c>
      <c r="K1371" t="s">
        <v>168</v>
      </c>
      <c r="L1371" t="s">
        <v>168</v>
      </c>
      <c r="M1371" t="s">
        <v>168</v>
      </c>
      <c r="N1371" t="s">
        <v>170</v>
      </c>
      <c r="O1371" t="s">
        <v>168</v>
      </c>
      <c r="P1371" t="s">
        <v>168</v>
      </c>
      <c r="Q1371" t="s">
        <v>168</v>
      </c>
      <c r="R1371" t="s">
        <v>168</v>
      </c>
      <c r="S1371">
        <v>1.5266649999999999</v>
      </c>
      <c r="T1371">
        <v>0</v>
      </c>
    </row>
    <row r="1372" spans="1:20">
      <c r="A1372" s="245">
        <v>42773.910534641203</v>
      </c>
      <c r="B1372" t="s">
        <v>241</v>
      </c>
      <c r="C1372">
        <v>2</v>
      </c>
      <c r="D1372" t="s">
        <v>15</v>
      </c>
      <c r="E1372" t="s">
        <v>147</v>
      </c>
      <c r="F1372" t="s">
        <v>171</v>
      </c>
      <c r="G1372" t="s">
        <v>168</v>
      </c>
      <c r="H1372" t="s">
        <v>184</v>
      </c>
      <c r="I1372" t="s">
        <v>184</v>
      </c>
      <c r="J1372" t="s">
        <v>170</v>
      </c>
      <c r="K1372" t="s">
        <v>168</v>
      </c>
      <c r="L1372" t="s">
        <v>170</v>
      </c>
      <c r="M1372" t="s">
        <v>168</v>
      </c>
      <c r="N1372" t="s">
        <v>168</v>
      </c>
      <c r="O1372" t="s">
        <v>168</v>
      </c>
      <c r="P1372" t="s">
        <v>168</v>
      </c>
      <c r="Q1372" t="s">
        <v>168</v>
      </c>
      <c r="R1372" t="s">
        <v>168</v>
      </c>
      <c r="S1372">
        <v>18.666647999999999</v>
      </c>
      <c r="T1372">
        <v>0</v>
      </c>
    </row>
    <row r="1373" spans="1:20">
      <c r="A1373" s="245">
        <v>42773.910534641203</v>
      </c>
      <c r="B1373" t="s">
        <v>241</v>
      </c>
      <c r="C1373">
        <v>2</v>
      </c>
      <c r="D1373" t="s">
        <v>15</v>
      </c>
      <c r="E1373" t="s">
        <v>147</v>
      </c>
      <c r="F1373" t="s">
        <v>171</v>
      </c>
      <c r="G1373" t="s">
        <v>168</v>
      </c>
      <c r="H1373" t="s">
        <v>184</v>
      </c>
      <c r="I1373" t="s">
        <v>184</v>
      </c>
      <c r="J1373" t="s">
        <v>170</v>
      </c>
      <c r="K1373" t="s">
        <v>168</v>
      </c>
      <c r="L1373" t="s">
        <v>170</v>
      </c>
      <c r="M1373" t="s">
        <v>168</v>
      </c>
      <c r="N1373" t="s">
        <v>168</v>
      </c>
      <c r="O1373" t="s">
        <v>168</v>
      </c>
      <c r="P1373" t="s">
        <v>168</v>
      </c>
      <c r="Q1373" t="s">
        <v>170</v>
      </c>
      <c r="R1373" t="s">
        <v>170</v>
      </c>
      <c r="S1373">
        <v>0.66666599999999998</v>
      </c>
      <c r="T1373">
        <v>0</v>
      </c>
    </row>
    <row r="1374" spans="1:20">
      <c r="A1374" s="245">
        <v>42773.910534641203</v>
      </c>
      <c r="B1374" t="s">
        <v>241</v>
      </c>
      <c r="C1374">
        <v>2</v>
      </c>
      <c r="D1374" t="s">
        <v>15</v>
      </c>
      <c r="E1374" t="s">
        <v>147</v>
      </c>
      <c r="F1374" t="s">
        <v>169</v>
      </c>
      <c r="G1374" t="s">
        <v>168</v>
      </c>
      <c r="H1374" t="s">
        <v>184</v>
      </c>
      <c r="I1374" t="s">
        <v>184</v>
      </c>
      <c r="J1374" t="s">
        <v>168</v>
      </c>
      <c r="K1374" t="s">
        <v>168</v>
      </c>
      <c r="L1374" t="s">
        <v>168</v>
      </c>
      <c r="M1374" t="s">
        <v>168</v>
      </c>
      <c r="N1374" t="s">
        <v>168</v>
      </c>
      <c r="O1374" t="s">
        <v>168</v>
      </c>
      <c r="P1374" t="s">
        <v>168</v>
      </c>
      <c r="Q1374" t="s">
        <v>168</v>
      </c>
      <c r="R1374" t="s">
        <v>168</v>
      </c>
      <c r="S1374">
        <v>91.952915000000303</v>
      </c>
      <c r="T1374">
        <v>0</v>
      </c>
    </row>
    <row r="1375" spans="1:20">
      <c r="A1375" s="245">
        <v>42773.910534641203</v>
      </c>
      <c r="B1375" t="s">
        <v>241</v>
      </c>
      <c r="C1375">
        <v>2</v>
      </c>
      <c r="D1375" t="s">
        <v>15</v>
      </c>
      <c r="E1375" t="s">
        <v>147</v>
      </c>
      <c r="F1375" t="s">
        <v>169</v>
      </c>
      <c r="G1375" t="s">
        <v>168</v>
      </c>
      <c r="H1375" t="s">
        <v>184</v>
      </c>
      <c r="I1375" t="s">
        <v>184</v>
      </c>
      <c r="J1375" t="s">
        <v>168</v>
      </c>
      <c r="K1375" t="s">
        <v>168</v>
      </c>
      <c r="L1375" t="s">
        <v>168</v>
      </c>
      <c r="M1375" t="s">
        <v>168</v>
      </c>
      <c r="N1375" t="s">
        <v>168</v>
      </c>
      <c r="O1375" t="s">
        <v>168</v>
      </c>
      <c r="P1375" t="s">
        <v>168</v>
      </c>
      <c r="Q1375" t="s">
        <v>170</v>
      </c>
      <c r="R1375" t="s">
        <v>168</v>
      </c>
      <c r="S1375">
        <v>0.04</v>
      </c>
      <c r="T1375">
        <v>0</v>
      </c>
    </row>
    <row r="1376" spans="1:20">
      <c r="A1376" s="245">
        <v>42773.910534641203</v>
      </c>
      <c r="B1376" t="s">
        <v>241</v>
      </c>
      <c r="C1376">
        <v>2</v>
      </c>
      <c r="D1376" t="s">
        <v>15</v>
      </c>
      <c r="E1376" t="s">
        <v>147</v>
      </c>
      <c r="F1376" t="s">
        <v>169</v>
      </c>
      <c r="G1376" t="s">
        <v>168</v>
      </c>
      <c r="H1376" t="s">
        <v>184</v>
      </c>
      <c r="I1376" t="s">
        <v>184</v>
      </c>
      <c r="J1376" t="s">
        <v>168</v>
      </c>
      <c r="K1376" t="s">
        <v>168</v>
      </c>
      <c r="L1376" t="s">
        <v>168</v>
      </c>
      <c r="M1376" t="s">
        <v>168</v>
      </c>
      <c r="N1376" t="s">
        <v>170</v>
      </c>
      <c r="O1376" t="s">
        <v>168</v>
      </c>
      <c r="P1376" t="s">
        <v>168</v>
      </c>
      <c r="Q1376" t="s">
        <v>168</v>
      </c>
      <c r="R1376" t="s">
        <v>168</v>
      </c>
      <c r="S1376">
        <v>308.97969100000103</v>
      </c>
      <c r="T1376">
        <v>0</v>
      </c>
    </row>
    <row r="1377" spans="1:20">
      <c r="A1377" s="245">
        <v>42773.910534641203</v>
      </c>
      <c r="B1377" t="s">
        <v>241</v>
      </c>
      <c r="C1377">
        <v>2</v>
      </c>
      <c r="D1377" t="s">
        <v>15</v>
      </c>
      <c r="E1377" t="s">
        <v>147</v>
      </c>
      <c r="F1377" t="s">
        <v>169</v>
      </c>
      <c r="G1377" t="s">
        <v>168</v>
      </c>
      <c r="H1377" t="s">
        <v>184</v>
      </c>
      <c r="I1377" t="s">
        <v>184</v>
      </c>
      <c r="J1377" t="s">
        <v>168</v>
      </c>
      <c r="K1377" t="s">
        <v>168</v>
      </c>
      <c r="L1377" t="s">
        <v>170</v>
      </c>
      <c r="M1377" t="s">
        <v>168</v>
      </c>
      <c r="N1377" t="s">
        <v>168</v>
      </c>
      <c r="O1377" t="s">
        <v>168</v>
      </c>
      <c r="P1377" t="s">
        <v>168</v>
      </c>
      <c r="Q1377" t="s">
        <v>168</v>
      </c>
      <c r="R1377" t="s">
        <v>168</v>
      </c>
      <c r="S1377">
        <v>0.93332999999999999</v>
      </c>
      <c r="T1377">
        <v>0</v>
      </c>
    </row>
    <row r="1378" spans="1:20">
      <c r="A1378" s="245">
        <v>42773.910534641203</v>
      </c>
      <c r="B1378" t="s">
        <v>241</v>
      </c>
      <c r="C1378">
        <v>2</v>
      </c>
      <c r="D1378" t="s">
        <v>15</v>
      </c>
      <c r="E1378" t="s">
        <v>148</v>
      </c>
      <c r="F1378" t="s">
        <v>167</v>
      </c>
      <c r="G1378" t="s">
        <v>168</v>
      </c>
      <c r="H1378" t="s">
        <v>184</v>
      </c>
      <c r="I1378" t="s">
        <v>184</v>
      </c>
      <c r="J1378" t="s">
        <v>168</v>
      </c>
      <c r="K1378" t="s">
        <v>168</v>
      </c>
      <c r="L1378" t="s">
        <v>168</v>
      </c>
      <c r="M1378" t="s">
        <v>168</v>
      </c>
      <c r="N1378" t="s">
        <v>168</v>
      </c>
      <c r="O1378" t="s">
        <v>168</v>
      </c>
      <c r="P1378" t="s">
        <v>168</v>
      </c>
      <c r="Q1378" t="s">
        <v>168</v>
      </c>
      <c r="R1378" t="s">
        <v>168</v>
      </c>
      <c r="S1378">
        <v>156.266514</v>
      </c>
      <c r="T1378">
        <v>0</v>
      </c>
    </row>
    <row r="1379" spans="1:20">
      <c r="A1379" s="245">
        <v>42773.910534641203</v>
      </c>
      <c r="B1379" t="s">
        <v>241</v>
      </c>
      <c r="C1379">
        <v>2</v>
      </c>
      <c r="D1379" t="s">
        <v>15</v>
      </c>
      <c r="E1379" t="s">
        <v>148</v>
      </c>
      <c r="F1379" t="s">
        <v>167</v>
      </c>
      <c r="G1379" t="s">
        <v>168</v>
      </c>
      <c r="H1379" t="s">
        <v>184</v>
      </c>
      <c r="I1379" t="s">
        <v>184</v>
      </c>
      <c r="J1379" t="s">
        <v>168</v>
      </c>
      <c r="K1379" t="s">
        <v>168</v>
      </c>
      <c r="L1379" t="s">
        <v>168</v>
      </c>
      <c r="M1379" t="s">
        <v>168</v>
      </c>
      <c r="N1379" t="s">
        <v>168</v>
      </c>
      <c r="O1379" t="s">
        <v>168</v>
      </c>
      <c r="P1379" t="s">
        <v>168</v>
      </c>
      <c r="Q1379" t="s">
        <v>170</v>
      </c>
      <c r="R1379" t="s">
        <v>168</v>
      </c>
      <c r="S1379">
        <v>2</v>
      </c>
      <c r="T1379">
        <v>0</v>
      </c>
    </row>
    <row r="1380" spans="1:20">
      <c r="A1380" s="245">
        <v>42773.910534641203</v>
      </c>
      <c r="B1380" t="s">
        <v>241</v>
      </c>
      <c r="C1380">
        <v>2</v>
      </c>
      <c r="D1380" t="s">
        <v>15</v>
      </c>
      <c r="E1380" t="s">
        <v>148</v>
      </c>
      <c r="F1380" t="s">
        <v>167</v>
      </c>
      <c r="G1380" t="s">
        <v>168</v>
      </c>
      <c r="H1380" t="s">
        <v>184</v>
      </c>
      <c r="I1380" t="s">
        <v>184</v>
      </c>
      <c r="J1380" t="s">
        <v>168</v>
      </c>
      <c r="K1380" t="s">
        <v>168</v>
      </c>
      <c r="L1380" t="s">
        <v>168</v>
      </c>
      <c r="M1380" t="s">
        <v>168</v>
      </c>
      <c r="N1380" t="s">
        <v>168</v>
      </c>
      <c r="O1380" t="s">
        <v>168</v>
      </c>
      <c r="P1380" t="s">
        <v>170</v>
      </c>
      <c r="Q1380" t="s">
        <v>168</v>
      </c>
      <c r="R1380" t="s">
        <v>168</v>
      </c>
      <c r="S1380">
        <v>260.66640400000301</v>
      </c>
      <c r="T1380">
        <v>0</v>
      </c>
    </row>
    <row r="1381" spans="1:20">
      <c r="A1381" s="245">
        <v>42773.910534641203</v>
      </c>
      <c r="B1381" t="s">
        <v>241</v>
      </c>
      <c r="C1381">
        <v>2</v>
      </c>
      <c r="D1381" t="s">
        <v>15</v>
      </c>
      <c r="E1381" t="s">
        <v>148</v>
      </c>
      <c r="F1381" t="s">
        <v>167</v>
      </c>
      <c r="G1381" t="s">
        <v>168</v>
      </c>
      <c r="H1381" t="s">
        <v>184</v>
      </c>
      <c r="I1381" t="s">
        <v>184</v>
      </c>
      <c r="J1381" t="s">
        <v>168</v>
      </c>
      <c r="K1381" t="s">
        <v>168</v>
      </c>
      <c r="L1381" t="s">
        <v>168</v>
      </c>
      <c r="M1381" t="s">
        <v>168</v>
      </c>
      <c r="N1381" t="s">
        <v>170</v>
      </c>
      <c r="O1381" t="s">
        <v>168</v>
      </c>
      <c r="P1381" t="s">
        <v>168</v>
      </c>
      <c r="Q1381" t="s">
        <v>168</v>
      </c>
      <c r="R1381" t="s">
        <v>168</v>
      </c>
      <c r="S1381">
        <v>317.933009999999</v>
      </c>
      <c r="T1381">
        <v>0</v>
      </c>
    </row>
    <row r="1382" spans="1:20">
      <c r="A1382" s="245">
        <v>42773.910534641203</v>
      </c>
      <c r="B1382" t="s">
        <v>241</v>
      </c>
      <c r="C1382">
        <v>2</v>
      </c>
      <c r="D1382" t="s">
        <v>15</v>
      </c>
      <c r="E1382" t="s">
        <v>148</v>
      </c>
      <c r="F1382" t="s">
        <v>167</v>
      </c>
      <c r="G1382" t="s">
        <v>168</v>
      </c>
      <c r="H1382" t="s">
        <v>184</v>
      </c>
      <c r="I1382" t="s">
        <v>184</v>
      </c>
      <c r="J1382" t="s">
        <v>168</v>
      </c>
      <c r="K1382" t="s">
        <v>168</v>
      </c>
      <c r="L1382" t="s">
        <v>168</v>
      </c>
      <c r="M1382" t="s">
        <v>168</v>
      </c>
      <c r="N1382" t="s">
        <v>170</v>
      </c>
      <c r="O1382" t="s">
        <v>170</v>
      </c>
      <c r="P1382" t="s">
        <v>168</v>
      </c>
      <c r="Q1382" t="s">
        <v>168</v>
      </c>
      <c r="R1382" t="s">
        <v>168</v>
      </c>
      <c r="S1382">
        <v>168.053166</v>
      </c>
      <c r="T1382">
        <v>0</v>
      </c>
    </row>
    <row r="1383" spans="1:20">
      <c r="A1383" s="245">
        <v>42773.910534641203</v>
      </c>
      <c r="B1383" t="s">
        <v>241</v>
      </c>
      <c r="C1383">
        <v>2</v>
      </c>
      <c r="D1383" t="s">
        <v>15</v>
      </c>
      <c r="E1383" t="s">
        <v>148</v>
      </c>
      <c r="F1383" t="s">
        <v>167</v>
      </c>
      <c r="G1383" t="s">
        <v>168</v>
      </c>
      <c r="H1383" t="s">
        <v>184</v>
      </c>
      <c r="I1383" t="s">
        <v>184</v>
      </c>
      <c r="J1383" t="s">
        <v>168</v>
      </c>
      <c r="K1383" t="s">
        <v>168</v>
      </c>
      <c r="L1383" t="s">
        <v>170</v>
      </c>
      <c r="M1383" t="s">
        <v>168</v>
      </c>
      <c r="N1383" t="s">
        <v>168</v>
      </c>
      <c r="O1383" t="s">
        <v>168</v>
      </c>
      <c r="P1383" t="s">
        <v>168</v>
      </c>
      <c r="Q1383" t="s">
        <v>168</v>
      </c>
      <c r="R1383" t="s">
        <v>168</v>
      </c>
      <c r="S1383">
        <v>5.3333279999999998</v>
      </c>
      <c r="T1383">
        <v>0</v>
      </c>
    </row>
    <row r="1384" spans="1:20">
      <c r="A1384" s="245">
        <v>42773.910534641203</v>
      </c>
      <c r="B1384" t="s">
        <v>241</v>
      </c>
      <c r="C1384">
        <v>2</v>
      </c>
      <c r="D1384" t="s">
        <v>15</v>
      </c>
      <c r="E1384" t="s">
        <v>148</v>
      </c>
      <c r="F1384" t="s">
        <v>167</v>
      </c>
      <c r="G1384" t="s">
        <v>168</v>
      </c>
      <c r="H1384" t="s">
        <v>184</v>
      </c>
      <c r="I1384" t="s">
        <v>184</v>
      </c>
      <c r="J1384" t="s">
        <v>168</v>
      </c>
      <c r="K1384" t="s">
        <v>168</v>
      </c>
      <c r="L1384" t="s">
        <v>170</v>
      </c>
      <c r="M1384" t="s">
        <v>168</v>
      </c>
      <c r="N1384" t="s">
        <v>168</v>
      </c>
      <c r="O1384" t="s">
        <v>168</v>
      </c>
      <c r="P1384" t="s">
        <v>170</v>
      </c>
      <c r="Q1384" t="s">
        <v>168</v>
      </c>
      <c r="R1384" t="s">
        <v>168</v>
      </c>
      <c r="S1384">
        <v>48.666619000000097</v>
      </c>
      <c r="T1384">
        <v>0</v>
      </c>
    </row>
    <row r="1385" spans="1:20">
      <c r="A1385" s="245">
        <v>42773.910534641203</v>
      </c>
      <c r="B1385" t="s">
        <v>241</v>
      </c>
      <c r="C1385">
        <v>2</v>
      </c>
      <c r="D1385" t="s">
        <v>15</v>
      </c>
      <c r="E1385" t="s">
        <v>148</v>
      </c>
      <c r="F1385" t="s">
        <v>167</v>
      </c>
      <c r="G1385" t="s">
        <v>168</v>
      </c>
      <c r="H1385" t="s">
        <v>184</v>
      </c>
      <c r="I1385" t="s">
        <v>184</v>
      </c>
      <c r="J1385" t="s">
        <v>168</v>
      </c>
      <c r="K1385" t="s">
        <v>168</v>
      </c>
      <c r="L1385" t="s">
        <v>170</v>
      </c>
      <c r="M1385" t="s">
        <v>168</v>
      </c>
      <c r="N1385" t="s">
        <v>170</v>
      </c>
      <c r="O1385" t="s">
        <v>170</v>
      </c>
      <c r="P1385" t="s">
        <v>168</v>
      </c>
      <c r="Q1385" t="s">
        <v>168</v>
      </c>
      <c r="R1385" t="s">
        <v>168</v>
      </c>
      <c r="S1385">
        <v>85.999915000000001</v>
      </c>
      <c r="T1385">
        <v>0</v>
      </c>
    </row>
    <row r="1386" spans="1:20">
      <c r="A1386" s="245">
        <v>42773.910534641203</v>
      </c>
      <c r="B1386" t="s">
        <v>241</v>
      </c>
      <c r="C1386">
        <v>2</v>
      </c>
      <c r="D1386" t="s">
        <v>15</v>
      </c>
      <c r="E1386" t="s">
        <v>148</v>
      </c>
      <c r="F1386" t="s">
        <v>171</v>
      </c>
      <c r="G1386" t="s">
        <v>168</v>
      </c>
      <c r="H1386" t="s">
        <v>184</v>
      </c>
      <c r="I1386" t="s">
        <v>184</v>
      </c>
      <c r="J1386" t="s">
        <v>168</v>
      </c>
      <c r="K1386" t="s">
        <v>168</v>
      </c>
      <c r="L1386" t="s">
        <v>168</v>
      </c>
      <c r="M1386" t="s">
        <v>168</v>
      </c>
      <c r="N1386" t="s">
        <v>168</v>
      </c>
      <c r="O1386" t="s">
        <v>168</v>
      </c>
      <c r="P1386" t="s">
        <v>168</v>
      </c>
      <c r="Q1386" t="s">
        <v>168</v>
      </c>
      <c r="R1386" t="s">
        <v>168</v>
      </c>
      <c r="S1386">
        <v>1417.35216900007</v>
      </c>
      <c r="T1386">
        <v>0</v>
      </c>
    </row>
    <row r="1387" spans="1:20">
      <c r="A1387" s="245">
        <v>42773.910534641203</v>
      </c>
      <c r="B1387" t="s">
        <v>241</v>
      </c>
      <c r="C1387">
        <v>2</v>
      </c>
      <c r="D1387" t="s">
        <v>15</v>
      </c>
      <c r="E1387" t="s">
        <v>148</v>
      </c>
      <c r="F1387" t="s">
        <v>171</v>
      </c>
      <c r="G1387" t="s">
        <v>168</v>
      </c>
      <c r="H1387" t="s">
        <v>184</v>
      </c>
      <c r="I1387" t="s">
        <v>184</v>
      </c>
      <c r="J1387" t="s">
        <v>168</v>
      </c>
      <c r="K1387" t="s">
        <v>168</v>
      </c>
      <c r="L1387" t="s">
        <v>168</v>
      </c>
      <c r="M1387" t="s">
        <v>168</v>
      </c>
      <c r="N1387" t="s">
        <v>168</v>
      </c>
      <c r="O1387" t="s">
        <v>168</v>
      </c>
      <c r="P1387" t="s">
        <v>168</v>
      </c>
      <c r="Q1387" t="s">
        <v>168</v>
      </c>
      <c r="R1387" t="s">
        <v>170</v>
      </c>
      <c r="S1387">
        <v>169.119866</v>
      </c>
      <c r="T1387">
        <v>0</v>
      </c>
    </row>
    <row r="1388" spans="1:20">
      <c r="A1388" s="245">
        <v>42773.910534641203</v>
      </c>
      <c r="B1388" t="s">
        <v>241</v>
      </c>
      <c r="C1388">
        <v>2</v>
      </c>
      <c r="D1388" t="s">
        <v>15</v>
      </c>
      <c r="E1388" t="s">
        <v>148</v>
      </c>
      <c r="F1388" t="s">
        <v>171</v>
      </c>
      <c r="G1388" t="s">
        <v>168</v>
      </c>
      <c r="H1388" t="s">
        <v>184</v>
      </c>
      <c r="I1388" t="s">
        <v>184</v>
      </c>
      <c r="J1388" t="s">
        <v>168</v>
      </c>
      <c r="K1388" t="s">
        <v>168</v>
      </c>
      <c r="L1388" t="s">
        <v>168</v>
      </c>
      <c r="M1388" t="s">
        <v>168</v>
      </c>
      <c r="N1388" t="s">
        <v>168</v>
      </c>
      <c r="O1388" t="s">
        <v>168</v>
      </c>
      <c r="P1388" t="s">
        <v>168</v>
      </c>
      <c r="Q1388" t="s">
        <v>170</v>
      </c>
      <c r="R1388" t="s">
        <v>168</v>
      </c>
      <c r="S1388">
        <v>27.713303</v>
      </c>
      <c r="T1388">
        <v>0</v>
      </c>
    </row>
    <row r="1389" spans="1:20">
      <c r="A1389" s="245">
        <v>42773.910534641203</v>
      </c>
      <c r="B1389" t="s">
        <v>241</v>
      </c>
      <c r="C1389">
        <v>2</v>
      </c>
      <c r="D1389" t="s">
        <v>15</v>
      </c>
      <c r="E1389" t="s">
        <v>148</v>
      </c>
      <c r="F1389" t="s">
        <v>171</v>
      </c>
      <c r="G1389" t="s">
        <v>168</v>
      </c>
      <c r="H1389" t="s">
        <v>184</v>
      </c>
      <c r="I1389" t="s">
        <v>184</v>
      </c>
      <c r="J1389" t="s">
        <v>168</v>
      </c>
      <c r="K1389" t="s">
        <v>168</v>
      </c>
      <c r="L1389" t="s">
        <v>168</v>
      </c>
      <c r="M1389" t="s">
        <v>168</v>
      </c>
      <c r="N1389" t="s">
        <v>170</v>
      </c>
      <c r="O1389" t="s">
        <v>168</v>
      </c>
      <c r="P1389" t="s">
        <v>168</v>
      </c>
      <c r="Q1389" t="s">
        <v>168</v>
      </c>
      <c r="R1389" t="s">
        <v>168</v>
      </c>
      <c r="S1389">
        <v>50.533313999999997</v>
      </c>
      <c r="T1389">
        <v>0</v>
      </c>
    </row>
    <row r="1390" spans="1:20">
      <c r="A1390" s="245">
        <v>42773.910534641203</v>
      </c>
      <c r="B1390" t="s">
        <v>241</v>
      </c>
      <c r="C1390">
        <v>2</v>
      </c>
      <c r="D1390" t="s">
        <v>15</v>
      </c>
      <c r="E1390" t="s">
        <v>148</v>
      </c>
      <c r="F1390" t="s">
        <v>171</v>
      </c>
      <c r="G1390" t="s">
        <v>168</v>
      </c>
      <c r="H1390" t="s">
        <v>184</v>
      </c>
      <c r="I1390" t="s">
        <v>184</v>
      </c>
      <c r="J1390" t="s">
        <v>168</v>
      </c>
      <c r="K1390" t="s">
        <v>168</v>
      </c>
      <c r="L1390" t="s">
        <v>168</v>
      </c>
      <c r="M1390" t="s">
        <v>170</v>
      </c>
      <c r="N1390" t="s">
        <v>168</v>
      </c>
      <c r="O1390" t="s">
        <v>168</v>
      </c>
      <c r="P1390" t="s">
        <v>168</v>
      </c>
      <c r="Q1390" t="s">
        <v>168</v>
      </c>
      <c r="R1390" t="s">
        <v>168</v>
      </c>
      <c r="S1390">
        <v>12.273331000000001</v>
      </c>
      <c r="T1390">
        <v>0</v>
      </c>
    </row>
    <row r="1391" spans="1:20">
      <c r="A1391" s="245">
        <v>42773.910534641203</v>
      </c>
      <c r="B1391" t="s">
        <v>241</v>
      </c>
      <c r="C1391">
        <v>2</v>
      </c>
      <c r="D1391" t="s">
        <v>15</v>
      </c>
      <c r="E1391" t="s">
        <v>148</v>
      </c>
      <c r="F1391" t="s">
        <v>171</v>
      </c>
      <c r="G1391" t="s">
        <v>168</v>
      </c>
      <c r="H1391" t="s">
        <v>184</v>
      </c>
      <c r="I1391" t="s">
        <v>184</v>
      </c>
      <c r="J1391" t="s">
        <v>168</v>
      </c>
      <c r="K1391" t="s">
        <v>168</v>
      </c>
      <c r="L1391" t="s">
        <v>168</v>
      </c>
      <c r="M1391" t="s">
        <v>170</v>
      </c>
      <c r="N1391" t="s">
        <v>168</v>
      </c>
      <c r="O1391" t="s">
        <v>168</v>
      </c>
      <c r="P1391" t="s">
        <v>168</v>
      </c>
      <c r="Q1391" t="s">
        <v>168</v>
      </c>
      <c r="R1391" t="s">
        <v>170</v>
      </c>
      <c r="S1391">
        <v>1.753333</v>
      </c>
      <c r="T1391">
        <v>0</v>
      </c>
    </row>
    <row r="1392" spans="1:20">
      <c r="A1392" s="245">
        <v>42773.910534641203</v>
      </c>
      <c r="B1392" t="s">
        <v>241</v>
      </c>
      <c r="C1392">
        <v>2</v>
      </c>
      <c r="D1392" t="s">
        <v>15</v>
      </c>
      <c r="E1392" t="s">
        <v>148</v>
      </c>
      <c r="F1392" t="s">
        <v>171</v>
      </c>
      <c r="G1392" t="s">
        <v>168</v>
      </c>
      <c r="H1392" t="s">
        <v>184</v>
      </c>
      <c r="I1392" t="s">
        <v>184</v>
      </c>
      <c r="J1392" t="s">
        <v>168</v>
      </c>
      <c r="K1392" t="s">
        <v>168</v>
      </c>
      <c r="L1392" t="s">
        <v>168</v>
      </c>
      <c r="M1392" t="s">
        <v>170</v>
      </c>
      <c r="N1392" t="s">
        <v>168</v>
      </c>
      <c r="O1392" t="s">
        <v>168</v>
      </c>
      <c r="P1392" t="s">
        <v>168</v>
      </c>
      <c r="Q1392" t="s">
        <v>170</v>
      </c>
      <c r="R1392" t="s">
        <v>168</v>
      </c>
      <c r="S1392">
        <v>5.2599989999999996</v>
      </c>
      <c r="T1392">
        <v>0</v>
      </c>
    </row>
    <row r="1393" spans="1:20">
      <c r="A1393" s="245">
        <v>42773.910534641203</v>
      </c>
      <c r="B1393" t="s">
        <v>241</v>
      </c>
      <c r="C1393">
        <v>2</v>
      </c>
      <c r="D1393" t="s">
        <v>15</v>
      </c>
      <c r="E1393" t="s">
        <v>148</v>
      </c>
      <c r="F1393" t="s">
        <v>171</v>
      </c>
      <c r="G1393" t="s">
        <v>168</v>
      </c>
      <c r="H1393" t="s">
        <v>184</v>
      </c>
      <c r="I1393" t="s">
        <v>184</v>
      </c>
      <c r="J1393" t="s">
        <v>168</v>
      </c>
      <c r="K1393" t="s">
        <v>168</v>
      </c>
      <c r="L1393" t="s">
        <v>170</v>
      </c>
      <c r="M1393" t="s">
        <v>168</v>
      </c>
      <c r="N1393" t="s">
        <v>168</v>
      </c>
      <c r="O1393" t="s">
        <v>168</v>
      </c>
      <c r="P1393" t="s">
        <v>168</v>
      </c>
      <c r="Q1393" t="s">
        <v>168</v>
      </c>
      <c r="R1393" t="s">
        <v>168</v>
      </c>
      <c r="S1393">
        <v>505.13283099998898</v>
      </c>
      <c r="T1393">
        <v>0</v>
      </c>
    </row>
    <row r="1394" spans="1:20">
      <c r="A1394" s="245">
        <v>42773.910534641203</v>
      </c>
      <c r="B1394" t="s">
        <v>241</v>
      </c>
      <c r="C1394">
        <v>2</v>
      </c>
      <c r="D1394" t="s">
        <v>15</v>
      </c>
      <c r="E1394" t="s">
        <v>148</v>
      </c>
      <c r="F1394" t="s">
        <v>171</v>
      </c>
      <c r="G1394" t="s">
        <v>168</v>
      </c>
      <c r="H1394" t="s">
        <v>184</v>
      </c>
      <c r="I1394" t="s">
        <v>184</v>
      </c>
      <c r="J1394" t="s">
        <v>168</v>
      </c>
      <c r="K1394" t="s">
        <v>168</v>
      </c>
      <c r="L1394" t="s">
        <v>170</v>
      </c>
      <c r="M1394" t="s">
        <v>168</v>
      </c>
      <c r="N1394" t="s">
        <v>168</v>
      </c>
      <c r="O1394" t="s">
        <v>168</v>
      </c>
      <c r="P1394" t="s">
        <v>168</v>
      </c>
      <c r="Q1394" t="s">
        <v>168</v>
      </c>
      <c r="R1394" t="s">
        <v>170</v>
      </c>
      <c r="S1394">
        <v>52.466606000000198</v>
      </c>
      <c r="T1394">
        <v>0</v>
      </c>
    </row>
    <row r="1395" spans="1:20">
      <c r="A1395" s="245">
        <v>42773.910534641203</v>
      </c>
      <c r="B1395" t="s">
        <v>241</v>
      </c>
      <c r="C1395">
        <v>2</v>
      </c>
      <c r="D1395" t="s">
        <v>15</v>
      </c>
      <c r="E1395" t="s">
        <v>148</v>
      </c>
      <c r="F1395" t="s">
        <v>171</v>
      </c>
      <c r="G1395" t="s">
        <v>168</v>
      </c>
      <c r="H1395" t="s">
        <v>184</v>
      </c>
      <c r="I1395" t="s">
        <v>184</v>
      </c>
      <c r="J1395" t="s">
        <v>168</v>
      </c>
      <c r="K1395" t="s">
        <v>168</v>
      </c>
      <c r="L1395" t="s">
        <v>170</v>
      </c>
      <c r="M1395" t="s">
        <v>168</v>
      </c>
      <c r="N1395" t="s">
        <v>168</v>
      </c>
      <c r="O1395" t="s">
        <v>168</v>
      </c>
      <c r="P1395" t="s">
        <v>168</v>
      </c>
      <c r="Q1395" t="s">
        <v>170</v>
      </c>
      <c r="R1395" t="s">
        <v>168</v>
      </c>
      <c r="S1395">
        <v>16.199974999999998</v>
      </c>
      <c r="T1395">
        <v>0</v>
      </c>
    </row>
    <row r="1396" spans="1:20">
      <c r="A1396" s="245">
        <v>42773.910534641203</v>
      </c>
      <c r="B1396" t="s">
        <v>241</v>
      </c>
      <c r="C1396">
        <v>2</v>
      </c>
      <c r="D1396" t="s">
        <v>15</v>
      </c>
      <c r="E1396" t="s">
        <v>148</v>
      </c>
      <c r="F1396" t="s">
        <v>171</v>
      </c>
      <c r="G1396" t="s">
        <v>168</v>
      </c>
      <c r="H1396" t="s">
        <v>184</v>
      </c>
      <c r="I1396" t="s">
        <v>184</v>
      </c>
      <c r="J1396" t="s">
        <v>168</v>
      </c>
      <c r="K1396" t="s">
        <v>168</v>
      </c>
      <c r="L1396" t="s">
        <v>170</v>
      </c>
      <c r="M1396" t="s">
        <v>168</v>
      </c>
      <c r="N1396" t="s">
        <v>170</v>
      </c>
      <c r="O1396" t="s">
        <v>168</v>
      </c>
      <c r="P1396" t="s">
        <v>168</v>
      </c>
      <c r="Q1396" t="s">
        <v>168</v>
      </c>
      <c r="R1396" t="s">
        <v>168</v>
      </c>
      <c r="S1396">
        <v>0.99999899999999997</v>
      </c>
      <c r="T1396">
        <v>0</v>
      </c>
    </row>
    <row r="1397" spans="1:20">
      <c r="A1397" s="245">
        <v>42773.910534641203</v>
      </c>
      <c r="B1397" t="s">
        <v>241</v>
      </c>
      <c r="C1397">
        <v>2</v>
      </c>
      <c r="D1397" t="s">
        <v>15</v>
      </c>
      <c r="E1397" t="s">
        <v>148</v>
      </c>
      <c r="F1397" t="s">
        <v>171</v>
      </c>
      <c r="G1397" t="s">
        <v>168</v>
      </c>
      <c r="H1397" t="s">
        <v>184</v>
      </c>
      <c r="I1397" t="s">
        <v>184</v>
      </c>
      <c r="J1397" t="s">
        <v>168</v>
      </c>
      <c r="K1397" t="s">
        <v>168</v>
      </c>
      <c r="L1397" t="s">
        <v>170</v>
      </c>
      <c r="M1397" t="s">
        <v>170</v>
      </c>
      <c r="N1397" t="s">
        <v>168</v>
      </c>
      <c r="O1397" t="s">
        <v>168</v>
      </c>
      <c r="P1397" t="s">
        <v>168</v>
      </c>
      <c r="Q1397" t="s">
        <v>168</v>
      </c>
      <c r="R1397" t="s">
        <v>168</v>
      </c>
      <c r="S1397">
        <v>32.666662000000002</v>
      </c>
      <c r="T1397">
        <v>0</v>
      </c>
    </row>
    <row r="1398" spans="1:20">
      <c r="A1398" s="245">
        <v>42773.910534641203</v>
      </c>
      <c r="B1398" t="s">
        <v>241</v>
      </c>
      <c r="C1398">
        <v>2</v>
      </c>
      <c r="D1398" t="s">
        <v>15</v>
      </c>
      <c r="E1398" t="s">
        <v>148</v>
      </c>
      <c r="F1398" t="s">
        <v>171</v>
      </c>
      <c r="G1398" t="s">
        <v>168</v>
      </c>
      <c r="H1398" t="s">
        <v>184</v>
      </c>
      <c r="I1398" t="s">
        <v>184</v>
      </c>
      <c r="J1398" t="s">
        <v>168</v>
      </c>
      <c r="K1398" t="s">
        <v>168</v>
      </c>
      <c r="L1398" t="s">
        <v>170</v>
      </c>
      <c r="M1398" t="s">
        <v>170</v>
      </c>
      <c r="N1398" t="s">
        <v>168</v>
      </c>
      <c r="O1398" t="s">
        <v>168</v>
      </c>
      <c r="P1398" t="s">
        <v>168</v>
      </c>
      <c r="Q1398" t="s">
        <v>168</v>
      </c>
      <c r="R1398" t="s">
        <v>170</v>
      </c>
      <c r="S1398">
        <v>34.999994999999998</v>
      </c>
      <c r="T1398">
        <v>0</v>
      </c>
    </row>
    <row r="1399" spans="1:20">
      <c r="A1399" s="245">
        <v>42773.910534641203</v>
      </c>
      <c r="B1399" t="s">
        <v>241</v>
      </c>
      <c r="C1399">
        <v>2</v>
      </c>
      <c r="D1399" t="s">
        <v>15</v>
      </c>
      <c r="E1399" t="s">
        <v>148</v>
      </c>
      <c r="F1399" t="s">
        <v>171</v>
      </c>
      <c r="G1399" t="s">
        <v>168</v>
      </c>
      <c r="H1399" t="s">
        <v>184</v>
      </c>
      <c r="I1399" t="s">
        <v>184</v>
      </c>
      <c r="J1399" t="s">
        <v>170</v>
      </c>
      <c r="K1399" t="s">
        <v>168</v>
      </c>
      <c r="L1399" t="s">
        <v>168</v>
      </c>
      <c r="M1399" t="s">
        <v>168</v>
      </c>
      <c r="N1399" t="s">
        <v>168</v>
      </c>
      <c r="O1399" t="s">
        <v>168</v>
      </c>
      <c r="P1399" t="s">
        <v>168</v>
      </c>
      <c r="Q1399" t="s">
        <v>168</v>
      </c>
      <c r="R1399" t="s">
        <v>168</v>
      </c>
      <c r="S1399">
        <v>742.89974199999301</v>
      </c>
      <c r="T1399">
        <v>0</v>
      </c>
    </row>
    <row r="1400" spans="1:20">
      <c r="A1400" s="245">
        <v>42773.910534641203</v>
      </c>
      <c r="B1400" t="s">
        <v>241</v>
      </c>
      <c r="C1400">
        <v>2</v>
      </c>
      <c r="D1400" t="s">
        <v>15</v>
      </c>
      <c r="E1400" t="s">
        <v>148</v>
      </c>
      <c r="F1400" t="s">
        <v>171</v>
      </c>
      <c r="G1400" t="s">
        <v>168</v>
      </c>
      <c r="H1400" t="s">
        <v>184</v>
      </c>
      <c r="I1400" t="s">
        <v>184</v>
      </c>
      <c r="J1400" t="s">
        <v>170</v>
      </c>
      <c r="K1400" t="s">
        <v>168</v>
      </c>
      <c r="L1400" t="s">
        <v>168</v>
      </c>
      <c r="M1400" t="s">
        <v>168</v>
      </c>
      <c r="N1400" t="s">
        <v>168</v>
      </c>
      <c r="O1400" t="s">
        <v>168</v>
      </c>
      <c r="P1400" t="s">
        <v>168</v>
      </c>
      <c r="Q1400" t="s">
        <v>168</v>
      </c>
      <c r="R1400" t="s">
        <v>170</v>
      </c>
      <c r="S1400">
        <v>8.6333310000000001</v>
      </c>
      <c r="T1400">
        <v>0</v>
      </c>
    </row>
    <row r="1401" spans="1:20">
      <c r="A1401" s="245">
        <v>42773.910534641203</v>
      </c>
      <c r="B1401" t="s">
        <v>241</v>
      </c>
      <c r="C1401">
        <v>2</v>
      </c>
      <c r="D1401" t="s">
        <v>15</v>
      </c>
      <c r="E1401" t="s">
        <v>148</v>
      </c>
      <c r="F1401" t="s">
        <v>171</v>
      </c>
      <c r="G1401" t="s">
        <v>168</v>
      </c>
      <c r="H1401" t="s">
        <v>184</v>
      </c>
      <c r="I1401" t="s">
        <v>184</v>
      </c>
      <c r="J1401" t="s">
        <v>170</v>
      </c>
      <c r="K1401" t="s">
        <v>168</v>
      </c>
      <c r="L1401" t="s">
        <v>168</v>
      </c>
      <c r="M1401" t="s">
        <v>168</v>
      </c>
      <c r="N1401" t="s">
        <v>168</v>
      </c>
      <c r="O1401" t="s">
        <v>168</v>
      </c>
      <c r="P1401" t="s">
        <v>168</v>
      </c>
      <c r="Q1401" t="s">
        <v>170</v>
      </c>
      <c r="R1401" t="s">
        <v>168</v>
      </c>
      <c r="S1401">
        <v>15.126659999999999</v>
      </c>
      <c r="T1401">
        <v>0</v>
      </c>
    </row>
    <row r="1402" spans="1:20">
      <c r="A1402" s="245">
        <v>42773.910534641203</v>
      </c>
      <c r="B1402" t="s">
        <v>241</v>
      </c>
      <c r="C1402">
        <v>2</v>
      </c>
      <c r="D1402" t="s">
        <v>15</v>
      </c>
      <c r="E1402" t="s">
        <v>148</v>
      </c>
      <c r="F1402" t="s">
        <v>171</v>
      </c>
      <c r="G1402" t="s">
        <v>170</v>
      </c>
      <c r="H1402" t="s">
        <v>184</v>
      </c>
      <c r="I1402" t="s">
        <v>184</v>
      </c>
      <c r="J1402" t="s">
        <v>168</v>
      </c>
      <c r="K1402" t="s">
        <v>168</v>
      </c>
      <c r="L1402" t="s">
        <v>168</v>
      </c>
      <c r="M1402" t="s">
        <v>168</v>
      </c>
      <c r="N1402" t="s">
        <v>168</v>
      </c>
      <c r="O1402" t="s">
        <v>168</v>
      </c>
      <c r="P1402" t="s">
        <v>168</v>
      </c>
      <c r="Q1402" t="s">
        <v>168</v>
      </c>
      <c r="R1402" t="s">
        <v>168</v>
      </c>
      <c r="S1402">
        <v>1003.30552099999</v>
      </c>
      <c r="T1402">
        <v>0</v>
      </c>
    </row>
    <row r="1403" spans="1:20">
      <c r="A1403" s="245">
        <v>42773.910534641203</v>
      </c>
      <c r="B1403" t="s">
        <v>241</v>
      </c>
      <c r="C1403">
        <v>2</v>
      </c>
      <c r="D1403" t="s">
        <v>15</v>
      </c>
      <c r="E1403" t="s">
        <v>148</v>
      </c>
      <c r="F1403" t="s">
        <v>171</v>
      </c>
      <c r="G1403" t="s">
        <v>170</v>
      </c>
      <c r="H1403" t="s">
        <v>184</v>
      </c>
      <c r="I1403" t="s">
        <v>184</v>
      </c>
      <c r="J1403" t="s">
        <v>168</v>
      </c>
      <c r="K1403" t="s">
        <v>168</v>
      </c>
      <c r="L1403" t="s">
        <v>168</v>
      </c>
      <c r="M1403" t="s">
        <v>168</v>
      </c>
      <c r="N1403" t="s">
        <v>168</v>
      </c>
      <c r="O1403" t="s">
        <v>168</v>
      </c>
      <c r="P1403" t="s">
        <v>168</v>
      </c>
      <c r="Q1403" t="s">
        <v>168</v>
      </c>
      <c r="R1403" t="s">
        <v>170</v>
      </c>
      <c r="S1403">
        <v>4.2666639999999996</v>
      </c>
      <c r="T1403">
        <v>0</v>
      </c>
    </row>
    <row r="1404" spans="1:20">
      <c r="A1404" s="245">
        <v>42773.910534641203</v>
      </c>
      <c r="B1404" t="s">
        <v>241</v>
      </c>
      <c r="C1404">
        <v>2</v>
      </c>
      <c r="D1404" t="s">
        <v>15</v>
      </c>
      <c r="E1404" t="s">
        <v>148</v>
      </c>
      <c r="F1404" t="s">
        <v>171</v>
      </c>
      <c r="G1404" t="s">
        <v>170</v>
      </c>
      <c r="H1404" t="s">
        <v>184</v>
      </c>
      <c r="I1404" t="s">
        <v>184</v>
      </c>
      <c r="J1404" t="s">
        <v>168</v>
      </c>
      <c r="K1404" t="s">
        <v>168</v>
      </c>
      <c r="L1404" t="s">
        <v>168</v>
      </c>
      <c r="M1404" t="s">
        <v>168</v>
      </c>
      <c r="N1404" t="s">
        <v>168</v>
      </c>
      <c r="O1404" t="s">
        <v>168</v>
      </c>
      <c r="P1404" t="s">
        <v>168</v>
      </c>
      <c r="Q1404" t="s">
        <v>170</v>
      </c>
      <c r="R1404" t="s">
        <v>168</v>
      </c>
      <c r="S1404">
        <v>0.33333299999999999</v>
      </c>
      <c r="T1404">
        <v>0</v>
      </c>
    </row>
    <row r="1405" spans="1:20">
      <c r="A1405" s="245">
        <v>42773.910534641203</v>
      </c>
      <c r="B1405" t="s">
        <v>241</v>
      </c>
      <c r="C1405">
        <v>2</v>
      </c>
      <c r="D1405" t="s">
        <v>15</v>
      </c>
      <c r="E1405" t="s">
        <v>148</v>
      </c>
      <c r="F1405" t="s">
        <v>171</v>
      </c>
      <c r="G1405" t="s">
        <v>170</v>
      </c>
      <c r="H1405" t="s">
        <v>184</v>
      </c>
      <c r="I1405" t="s">
        <v>184</v>
      </c>
      <c r="J1405" t="s">
        <v>168</v>
      </c>
      <c r="K1405" t="s">
        <v>168</v>
      </c>
      <c r="L1405" t="s">
        <v>168</v>
      </c>
      <c r="M1405" t="s">
        <v>168</v>
      </c>
      <c r="N1405" t="s">
        <v>170</v>
      </c>
      <c r="O1405" t="s">
        <v>168</v>
      </c>
      <c r="P1405" t="s">
        <v>168</v>
      </c>
      <c r="Q1405" t="s">
        <v>168</v>
      </c>
      <c r="R1405" t="s">
        <v>168</v>
      </c>
      <c r="S1405">
        <v>0.4</v>
      </c>
      <c r="T1405">
        <v>0</v>
      </c>
    </row>
    <row r="1406" spans="1:20">
      <c r="A1406" s="245">
        <v>42773.910534641203</v>
      </c>
      <c r="B1406" t="s">
        <v>241</v>
      </c>
      <c r="C1406">
        <v>2</v>
      </c>
      <c r="D1406" t="s">
        <v>15</v>
      </c>
      <c r="E1406" t="s">
        <v>148</v>
      </c>
      <c r="F1406" t="s">
        <v>171</v>
      </c>
      <c r="G1406" t="s">
        <v>170</v>
      </c>
      <c r="H1406" t="s">
        <v>184</v>
      </c>
      <c r="I1406" t="s">
        <v>184</v>
      </c>
      <c r="J1406" t="s">
        <v>168</v>
      </c>
      <c r="K1406" t="s">
        <v>168</v>
      </c>
      <c r="L1406" t="s">
        <v>170</v>
      </c>
      <c r="M1406" t="s">
        <v>168</v>
      </c>
      <c r="N1406" t="s">
        <v>168</v>
      </c>
      <c r="O1406" t="s">
        <v>168</v>
      </c>
      <c r="P1406" t="s">
        <v>168</v>
      </c>
      <c r="Q1406" t="s">
        <v>168</v>
      </c>
      <c r="R1406" t="s">
        <v>168</v>
      </c>
      <c r="S1406">
        <v>2.9333260000000001</v>
      </c>
      <c r="T1406">
        <v>0</v>
      </c>
    </row>
    <row r="1407" spans="1:20">
      <c r="A1407" s="245">
        <v>42773.910534641203</v>
      </c>
      <c r="B1407" t="s">
        <v>241</v>
      </c>
      <c r="C1407">
        <v>2</v>
      </c>
      <c r="D1407" t="s">
        <v>15</v>
      </c>
      <c r="E1407" t="s">
        <v>148</v>
      </c>
      <c r="F1407" t="s">
        <v>171</v>
      </c>
      <c r="G1407" t="s">
        <v>170</v>
      </c>
      <c r="H1407" t="s">
        <v>184</v>
      </c>
      <c r="I1407" t="s">
        <v>184</v>
      </c>
      <c r="J1407" t="s">
        <v>168</v>
      </c>
      <c r="K1407" t="s">
        <v>168</v>
      </c>
      <c r="L1407" t="s">
        <v>170</v>
      </c>
      <c r="M1407" t="s">
        <v>168</v>
      </c>
      <c r="N1407" t="s">
        <v>168</v>
      </c>
      <c r="O1407" t="s">
        <v>168</v>
      </c>
      <c r="P1407" t="s">
        <v>168</v>
      </c>
      <c r="Q1407" t="s">
        <v>168</v>
      </c>
      <c r="R1407" t="s">
        <v>170</v>
      </c>
      <c r="S1407">
        <v>0.26666600000000001</v>
      </c>
      <c r="T1407">
        <v>0</v>
      </c>
    </row>
    <row r="1408" spans="1:20">
      <c r="A1408" s="245">
        <v>42773.910534641203</v>
      </c>
      <c r="B1408" t="s">
        <v>241</v>
      </c>
      <c r="C1408">
        <v>2</v>
      </c>
      <c r="D1408" t="s">
        <v>15</v>
      </c>
      <c r="E1408" t="s">
        <v>148</v>
      </c>
      <c r="F1408" t="s">
        <v>169</v>
      </c>
      <c r="G1408" t="s">
        <v>168</v>
      </c>
      <c r="H1408" t="s">
        <v>184</v>
      </c>
      <c r="I1408" t="s">
        <v>184</v>
      </c>
      <c r="J1408" t="s">
        <v>168</v>
      </c>
      <c r="K1408" t="s">
        <v>168</v>
      </c>
      <c r="L1408" t="s">
        <v>168</v>
      </c>
      <c r="M1408" t="s">
        <v>168</v>
      </c>
      <c r="N1408" t="s">
        <v>168</v>
      </c>
      <c r="O1408" t="s">
        <v>168</v>
      </c>
      <c r="P1408" t="s">
        <v>168</v>
      </c>
      <c r="Q1408" t="s">
        <v>168</v>
      </c>
      <c r="R1408" t="s">
        <v>168</v>
      </c>
      <c r="S1408">
        <v>64.973194000000007</v>
      </c>
      <c r="T1408">
        <v>0</v>
      </c>
    </row>
    <row r="1409" spans="1:20">
      <c r="A1409" s="245">
        <v>42773.910534641203</v>
      </c>
      <c r="B1409" t="s">
        <v>241</v>
      </c>
      <c r="C1409">
        <v>2</v>
      </c>
      <c r="D1409" t="s">
        <v>15</v>
      </c>
      <c r="E1409" t="s">
        <v>148</v>
      </c>
      <c r="F1409" t="s">
        <v>169</v>
      </c>
      <c r="G1409" t="s">
        <v>168</v>
      </c>
      <c r="H1409" t="s">
        <v>184</v>
      </c>
      <c r="I1409" t="s">
        <v>184</v>
      </c>
      <c r="J1409" t="s">
        <v>168</v>
      </c>
      <c r="K1409" t="s">
        <v>168</v>
      </c>
      <c r="L1409" t="s">
        <v>168</v>
      </c>
      <c r="M1409" t="s">
        <v>168</v>
      </c>
      <c r="N1409" t="s">
        <v>168</v>
      </c>
      <c r="O1409" t="s">
        <v>168</v>
      </c>
      <c r="P1409" t="s">
        <v>168</v>
      </c>
      <c r="Q1409" t="s">
        <v>170</v>
      </c>
      <c r="R1409" t="s">
        <v>168</v>
      </c>
      <c r="S1409">
        <v>3.3333000000000002E-2</v>
      </c>
      <c r="T1409">
        <v>0</v>
      </c>
    </row>
    <row r="1410" spans="1:20">
      <c r="A1410" s="245">
        <v>42773.910534641203</v>
      </c>
      <c r="B1410" t="s">
        <v>241</v>
      </c>
      <c r="C1410">
        <v>2</v>
      </c>
      <c r="D1410" t="s">
        <v>15</v>
      </c>
      <c r="E1410" t="s">
        <v>148</v>
      </c>
      <c r="F1410" t="s">
        <v>169</v>
      </c>
      <c r="G1410" t="s">
        <v>168</v>
      </c>
      <c r="H1410" t="s">
        <v>184</v>
      </c>
      <c r="I1410" t="s">
        <v>184</v>
      </c>
      <c r="J1410" t="s">
        <v>168</v>
      </c>
      <c r="K1410" t="s">
        <v>168</v>
      </c>
      <c r="L1410" t="s">
        <v>168</v>
      </c>
      <c r="M1410" t="s">
        <v>168</v>
      </c>
      <c r="N1410" t="s">
        <v>170</v>
      </c>
      <c r="O1410" t="s">
        <v>168</v>
      </c>
      <c r="P1410" t="s">
        <v>168</v>
      </c>
      <c r="Q1410" t="s">
        <v>168</v>
      </c>
      <c r="R1410" t="s">
        <v>168</v>
      </c>
      <c r="S1410">
        <v>0.29333300000000001</v>
      </c>
      <c r="T1410">
        <v>0</v>
      </c>
    </row>
    <row r="1411" spans="1:20">
      <c r="A1411" s="245">
        <v>42773.910534641203</v>
      </c>
      <c r="B1411" t="s">
        <v>241</v>
      </c>
      <c r="C1411">
        <v>2</v>
      </c>
      <c r="D1411" t="s">
        <v>15</v>
      </c>
      <c r="E1411" t="s">
        <v>148</v>
      </c>
      <c r="F1411" t="s">
        <v>169</v>
      </c>
      <c r="G1411" t="s">
        <v>168</v>
      </c>
      <c r="H1411" t="s">
        <v>184</v>
      </c>
      <c r="I1411" t="s">
        <v>184</v>
      </c>
      <c r="J1411" t="s">
        <v>168</v>
      </c>
      <c r="K1411" t="s">
        <v>168</v>
      </c>
      <c r="L1411" t="s">
        <v>170</v>
      </c>
      <c r="M1411" t="s">
        <v>168</v>
      </c>
      <c r="N1411" t="s">
        <v>168</v>
      </c>
      <c r="O1411" t="s">
        <v>168</v>
      </c>
      <c r="P1411" t="s">
        <v>168</v>
      </c>
      <c r="Q1411" t="s">
        <v>168</v>
      </c>
      <c r="R1411" t="s">
        <v>168</v>
      </c>
      <c r="S1411">
        <v>28.386659999999999</v>
      </c>
      <c r="T1411">
        <v>0</v>
      </c>
    </row>
    <row r="1412" spans="1:20">
      <c r="A1412" s="245">
        <v>42773.910534641203</v>
      </c>
      <c r="B1412" t="s">
        <v>241</v>
      </c>
      <c r="C1412">
        <v>2</v>
      </c>
      <c r="D1412" t="s">
        <v>15</v>
      </c>
      <c r="E1412" t="s">
        <v>173</v>
      </c>
      <c r="F1412" t="s">
        <v>167</v>
      </c>
      <c r="G1412" t="s">
        <v>168</v>
      </c>
      <c r="H1412" t="s">
        <v>184</v>
      </c>
      <c r="I1412" t="s">
        <v>184</v>
      </c>
      <c r="J1412" t="s">
        <v>168</v>
      </c>
      <c r="K1412" t="s">
        <v>168</v>
      </c>
      <c r="L1412" t="s">
        <v>168</v>
      </c>
      <c r="M1412" t="s">
        <v>168</v>
      </c>
      <c r="N1412" t="s">
        <v>168</v>
      </c>
      <c r="O1412" t="s">
        <v>168</v>
      </c>
      <c r="P1412" t="s">
        <v>168</v>
      </c>
      <c r="Q1412" t="s">
        <v>168</v>
      </c>
      <c r="R1412" t="s">
        <v>168</v>
      </c>
      <c r="S1412">
        <v>2.3666649999999998</v>
      </c>
      <c r="T1412">
        <v>0</v>
      </c>
    </row>
    <row r="1413" spans="1:20">
      <c r="A1413" s="245">
        <v>42773.910534641203</v>
      </c>
      <c r="B1413" t="s">
        <v>241</v>
      </c>
      <c r="C1413">
        <v>2</v>
      </c>
      <c r="D1413" t="s">
        <v>15</v>
      </c>
      <c r="E1413" t="s">
        <v>173</v>
      </c>
      <c r="F1413" t="s">
        <v>167</v>
      </c>
      <c r="G1413" t="s">
        <v>168</v>
      </c>
      <c r="H1413" t="s">
        <v>184</v>
      </c>
      <c r="I1413" t="s">
        <v>184</v>
      </c>
      <c r="J1413" t="s">
        <v>168</v>
      </c>
      <c r="K1413" t="s">
        <v>168</v>
      </c>
      <c r="L1413" t="s">
        <v>168</v>
      </c>
      <c r="M1413" t="s">
        <v>168</v>
      </c>
      <c r="N1413" t="s">
        <v>168</v>
      </c>
      <c r="O1413" t="s">
        <v>168</v>
      </c>
      <c r="P1413" t="s">
        <v>170</v>
      </c>
      <c r="Q1413" t="s">
        <v>168</v>
      </c>
      <c r="R1413" t="s">
        <v>168</v>
      </c>
      <c r="S1413">
        <v>5.6666600000000003</v>
      </c>
      <c r="T1413">
        <v>0</v>
      </c>
    </row>
    <row r="1414" spans="1:20">
      <c r="A1414" s="245">
        <v>42773.910534641203</v>
      </c>
      <c r="B1414" t="s">
        <v>241</v>
      </c>
      <c r="C1414">
        <v>2</v>
      </c>
      <c r="D1414" t="s">
        <v>15</v>
      </c>
      <c r="E1414" t="s">
        <v>173</v>
      </c>
      <c r="F1414" t="s">
        <v>171</v>
      </c>
      <c r="G1414" t="s">
        <v>168</v>
      </c>
      <c r="H1414" t="s">
        <v>184</v>
      </c>
      <c r="I1414" t="s">
        <v>184</v>
      </c>
      <c r="J1414" t="s">
        <v>168</v>
      </c>
      <c r="K1414" t="s">
        <v>168</v>
      </c>
      <c r="L1414" t="s">
        <v>168</v>
      </c>
      <c r="M1414" t="s">
        <v>168</v>
      </c>
      <c r="N1414" t="s">
        <v>168</v>
      </c>
      <c r="O1414" t="s">
        <v>168</v>
      </c>
      <c r="P1414" t="s">
        <v>168</v>
      </c>
      <c r="Q1414" t="s">
        <v>168</v>
      </c>
      <c r="R1414" t="s">
        <v>168</v>
      </c>
      <c r="S1414">
        <v>116.79982200000001</v>
      </c>
      <c r="T1414">
        <v>0</v>
      </c>
    </row>
    <row r="1415" spans="1:20">
      <c r="A1415" s="245">
        <v>42773.910534641203</v>
      </c>
      <c r="B1415" t="s">
        <v>241</v>
      </c>
      <c r="C1415">
        <v>2</v>
      </c>
      <c r="D1415" t="s">
        <v>15</v>
      </c>
      <c r="E1415" t="s">
        <v>173</v>
      </c>
      <c r="F1415" t="s">
        <v>171</v>
      </c>
      <c r="G1415" t="s">
        <v>168</v>
      </c>
      <c r="H1415" t="s">
        <v>184</v>
      </c>
      <c r="I1415" t="s">
        <v>184</v>
      </c>
      <c r="J1415" t="s">
        <v>168</v>
      </c>
      <c r="K1415" t="s">
        <v>168</v>
      </c>
      <c r="L1415" t="s">
        <v>168</v>
      </c>
      <c r="M1415" t="s">
        <v>168</v>
      </c>
      <c r="N1415" t="s">
        <v>168</v>
      </c>
      <c r="O1415" t="s">
        <v>168</v>
      </c>
      <c r="P1415" t="s">
        <v>168</v>
      </c>
      <c r="Q1415" t="s">
        <v>168</v>
      </c>
      <c r="R1415" t="s">
        <v>170</v>
      </c>
      <c r="S1415">
        <v>74.866551999999899</v>
      </c>
      <c r="T1415">
        <v>0</v>
      </c>
    </row>
    <row r="1416" spans="1:20">
      <c r="A1416" s="245">
        <v>42773.910534641203</v>
      </c>
      <c r="B1416" t="s">
        <v>241</v>
      </c>
      <c r="C1416">
        <v>2</v>
      </c>
      <c r="D1416" t="s">
        <v>15</v>
      </c>
      <c r="E1416" t="s">
        <v>173</v>
      </c>
      <c r="F1416" t="s">
        <v>171</v>
      </c>
      <c r="G1416" t="s">
        <v>168</v>
      </c>
      <c r="H1416" t="s">
        <v>184</v>
      </c>
      <c r="I1416" t="s">
        <v>184</v>
      </c>
      <c r="J1416" t="s">
        <v>168</v>
      </c>
      <c r="K1416" t="s">
        <v>168</v>
      </c>
      <c r="L1416" t="s">
        <v>168</v>
      </c>
      <c r="M1416" t="s">
        <v>168</v>
      </c>
      <c r="N1416" t="s">
        <v>168</v>
      </c>
      <c r="O1416" t="s">
        <v>168</v>
      </c>
      <c r="P1416" t="s">
        <v>168</v>
      </c>
      <c r="Q1416" t="s">
        <v>170</v>
      </c>
      <c r="R1416" t="s">
        <v>168</v>
      </c>
      <c r="S1416">
        <v>15.899979</v>
      </c>
      <c r="T1416">
        <v>0</v>
      </c>
    </row>
    <row r="1417" spans="1:20">
      <c r="A1417" s="245">
        <v>42773.910534641203</v>
      </c>
      <c r="B1417" t="s">
        <v>241</v>
      </c>
      <c r="C1417">
        <v>2</v>
      </c>
      <c r="D1417" t="s">
        <v>15</v>
      </c>
      <c r="E1417" t="s">
        <v>173</v>
      </c>
      <c r="F1417" t="s">
        <v>171</v>
      </c>
      <c r="G1417" t="s">
        <v>168</v>
      </c>
      <c r="H1417" t="s">
        <v>184</v>
      </c>
      <c r="I1417" t="s">
        <v>184</v>
      </c>
      <c r="J1417" t="s">
        <v>168</v>
      </c>
      <c r="K1417" t="s">
        <v>168</v>
      </c>
      <c r="L1417" t="s">
        <v>168</v>
      </c>
      <c r="M1417" t="s">
        <v>168</v>
      </c>
      <c r="N1417" t="s">
        <v>168</v>
      </c>
      <c r="O1417" t="s">
        <v>168</v>
      </c>
      <c r="P1417" t="s">
        <v>168</v>
      </c>
      <c r="Q1417" t="s">
        <v>170</v>
      </c>
      <c r="R1417" t="s">
        <v>170</v>
      </c>
      <c r="S1417">
        <v>1.066665</v>
      </c>
      <c r="T1417">
        <v>0</v>
      </c>
    </row>
    <row r="1418" spans="1:20">
      <c r="A1418" s="245">
        <v>42773.910534641203</v>
      </c>
      <c r="B1418" t="s">
        <v>241</v>
      </c>
      <c r="C1418">
        <v>2</v>
      </c>
      <c r="D1418" t="s">
        <v>15</v>
      </c>
      <c r="E1418" t="s">
        <v>173</v>
      </c>
      <c r="F1418" t="s">
        <v>171</v>
      </c>
      <c r="G1418" t="s">
        <v>168</v>
      </c>
      <c r="H1418" t="s">
        <v>184</v>
      </c>
      <c r="I1418" t="s">
        <v>184</v>
      </c>
      <c r="J1418" t="s">
        <v>168</v>
      </c>
      <c r="K1418" t="s">
        <v>168</v>
      </c>
      <c r="L1418" t="s">
        <v>168</v>
      </c>
      <c r="M1418" t="s">
        <v>170</v>
      </c>
      <c r="N1418" t="s">
        <v>168</v>
      </c>
      <c r="O1418" t="s">
        <v>168</v>
      </c>
      <c r="P1418" t="s">
        <v>168</v>
      </c>
      <c r="Q1418" t="s">
        <v>168</v>
      </c>
      <c r="R1418" t="s">
        <v>168</v>
      </c>
      <c r="S1418">
        <v>5.1733279999999997</v>
      </c>
      <c r="T1418">
        <v>0</v>
      </c>
    </row>
    <row r="1419" spans="1:20">
      <c r="A1419" s="245">
        <v>42773.910534641203</v>
      </c>
      <c r="B1419" t="s">
        <v>241</v>
      </c>
      <c r="C1419">
        <v>2</v>
      </c>
      <c r="D1419" t="s">
        <v>15</v>
      </c>
      <c r="E1419" t="s">
        <v>173</v>
      </c>
      <c r="F1419" t="s">
        <v>171</v>
      </c>
      <c r="G1419" t="s">
        <v>168</v>
      </c>
      <c r="H1419" t="s">
        <v>184</v>
      </c>
      <c r="I1419" t="s">
        <v>184</v>
      </c>
      <c r="J1419" t="s">
        <v>168</v>
      </c>
      <c r="K1419" t="s">
        <v>168</v>
      </c>
      <c r="L1419" t="s">
        <v>168</v>
      </c>
      <c r="M1419" t="s">
        <v>170</v>
      </c>
      <c r="N1419" t="s">
        <v>168</v>
      </c>
      <c r="O1419" t="s">
        <v>168</v>
      </c>
      <c r="P1419" t="s">
        <v>168</v>
      </c>
      <c r="Q1419" t="s">
        <v>168</v>
      </c>
      <c r="R1419" t="s">
        <v>170</v>
      </c>
      <c r="S1419">
        <v>4.6999950000000004</v>
      </c>
      <c r="T1419">
        <v>0</v>
      </c>
    </row>
    <row r="1420" spans="1:20">
      <c r="A1420" s="245">
        <v>42773.910534641203</v>
      </c>
      <c r="B1420" t="s">
        <v>241</v>
      </c>
      <c r="C1420">
        <v>2</v>
      </c>
      <c r="D1420" t="s">
        <v>15</v>
      </c>
      <c r="E1420" t="s">
        <v>173</v>
      </c>
      <c r="F1420" t="s">
        <v>171</v>
      </c>
      <c r="G1420" t="s">
        <v>168</v>
      </c>
      <c r="H1420" t="s">
        <v>184</v>
      </c>
      <c r="I1420" t="s">
        <v>184</v>
      </c>
      <c r="J1420" t="s">
        <v>168</v>
      </c>
      <c r="K1420" t="s">
        <v>168</v>
      </c>
      <c r="L1420" t="s">
        <v>168</v>
      </c>
      <c r="M1420" t="s">
        <v>170</v>
      </c>
      <c r="N1420" t="s">
        <v>168</v>
      </c>
      <c r="O1420" t="s">
        <v>168</v>
      </c>
      <c r="P1420" t="s">
        <v>168</v>
      </c>
      <c r="Q1420" t="s">
        <v>170</v>
      </c>
      <c r="R1420" t="s">
        <v>168</v>
      </c>
      <c r="S1420">
        <v>0.93999900000000003</v>
      </c>
      <c r="T1420">
        <v>0</v>
      </c>
    </row>
    <row r="1421" spans="1:20">
      <c r="A1421" s="245">
        <v>42773.910534641203</v>
      </c>
      <c r="B1421" t="s">
        <v>241</v>
      </c>
      <c r="C1421">
        <v>2</v>
      </c>
      <c r="D1421" t="s">
        <v>15</v>
      </c>
      <c r="E1421" t="s">
        <v>173</v>
      </c>
      <c r="F1421" t="s">
        <v>171</v>
      </c>
      <c r="G1421" t="s">
        <v>168</v>
      </c>
      <c r="H1421" t="s">
        <v>184</v>
      </c>
      <c r="I1421" t="s">
        <v>184</v>
      </c>
      <c r="J1421" t="s">
        <v>170</v>
      </c>
      <c r="K1421" t="s">
        <v>168</v>
      </c>
      <c r="L1421" t="s">
        <v>168</v>
      </c>
      <c r="M1421" t="s">
        <v>168</v>
      </c>
      <c r="N1421" t="s">
        <v>168</v>
      </c>
      <c r="O1421" t="s">
        <v>168</v>
      </c>
      <c r="P1421" t="s">
        <v>168</v>
      </c>
      <c r="Q1421" t="s">
        <v>168</v>
      </c>
      <c r="R1421" t="s">
        <v>168</v>
      </c>
      <c r="S1421">
        <v>53.106624999999902</v>
      </c>
      <c r="T1421">
        <v>0</v>
      </c>
    </row>
    <row r="1422" spans="1:20">
      <c r="A1422" s="245">
        <v>42773.910534641203</v>
      </c>
      <c r="B1422" t="s">
        <v>241</v>
      </c>
      <c r="C1422">
        <v>2</v>
      </c>
      <c r="D1422" t="s">
        <v>15</v>
      </c>
      <c r="E1422" t="s">
        <v>173</v>
      </c>
      <c r="F1422" t="s">
        <v>171</v>
      </c>
      <c r="G1422" t="s">
        <v>168</v>
      </c>
      <c r="H1422" t="s">
        <v>184</v>
      </c>
      <c r="I1422" t="s">
        <v>184</v>
      </c>
      <c r="J1422" t="s">
        <v>170</v>
      </c>
      <c r="K1422" t="s">
        <v>168</v>
      </c>
      <c r="L1422" t="s">
        <v>168</v>
      </c>
      <c r="M1422" t="s">
        <v>168</v>
      </c>
      <c r="N1422" t="s">
        <v>168</v>
      </c>
      <c r="O1422" t="s">
        <v>168</v>
      </c>
      <c r="P1422" t="s">
        <v>168</v>
      </c>
      <c r="Q1422" t="s">
        <v>168</v>
      </c>
      <c r="R1422" t="s">
        <v>170</v>
      </c>
      <c r="S1422">
        <v>8.6599939999999993</v>
      </c>
      <c r="T1422">
        <v>0</v>
      </c>
    </row>
    <row r="1423" spans="1:20">
      <c r="A1423" s="245">
        <v>42773.910534641203</v>
      </c>
      <c r="B1423" t="s">
        <v>241</v>
      </c>
      <c r="C1423">
        <v>2</v>
      </c>
      <c r="D1423" t="s">
        <v>15</v>
      </c>
      <c r="E1423" t="s">
        <v>173</v>
      </c>
      <c r="F1423" t="s">
        <v>171</v>
      </c>
      <c r="G1423" t="s">
        <v>168</v>
      </c>
      <c r="H1423" t="s">
        <v>184</v>
      </c>
      <c r="I1423" t="s">
        <v>184</v>
      </c>
      <c r="J1423" t="s">
        <v>170</v>
      </c>
      <c r="K1423" t="s">
        <v>168</v>
      </c>
      <c r="L1423" t="s">
        <v>168</v>
      </c>
      <c r="M1423" t="s">
        <v>168</v>
      </c>
      <c r="N1423" t="s">
        <v>168</v>
      </c>
      <c r="O1423" t="s">
        <v>168</v>
      </c>
      <c r="P1423" t="s">
        <v>168</v>
      </c>
      <c r="Q1423" t="s">
        <v>170</v>
      </c>
      <c r="R1423" t="s">
        <v>168</v>
      </c>
      <c r="S1423">
        <v>10.546658000000001</v>
      </c>
      <c r="T1423">
        <v>0</v>
      </c>
    </row>
    <row r="1424" spans="1:20">
      <c r="A1424" s="245">
        <v>42773.910534641203</v>
      </c>
      <c r="B1424" t="s">
        <v>241</v>
      </c>
      <c r="C1424">
        <v>2</v>
      </c>
      <c r="D1424" t="s">
        <v>14</v>
      </c>
      <c r="E1424" t="s">
        <v>14</v>
      </c>
      <c r="F1424" t="s">
        <v>167</v>
      </c>
      <c r="G1424" t="s">
        <v>168</v>
      </c>
      <c r="H1424" t="s">
        <v>184</v>
      </c>
      <c r="I1424" t="s">
        <v>184</v>
      </c>
      <c r="J1424" t="s">
        <v>168</v>
      </c>
      <c r="K1424" t="s">
        <v>168</v>
      </c>
      <c r="L1424" t="s">
        <v>168</v>
      </c>
      <c r="M1424" t="s">
        <v>168</v>
      </c>
      <c r="N1424" t="s">
        <v>168</v>
      </c>
      <c r="O1424" t="s">
        <v>168</v>
      </c>
      <c r="P1424" t="s">
        <v>168</v>
      </c>
      <c r="Q1424" t="s">
        <v>168</v>
      </c>
      <c r="R1424" t="s">
        <v>168</v>
      </c>
      <c r="S1424">
        <v>247.14643500000199</v>
      </c>
      <c r="T1424">
        <v>0</v>
      </c>
    </row>
    <row r="1425" spans="1:20">
      <c r="A1425" s="245">
        <v>42773.910534641203</v>
      </c>
      <c r="B1425" t="s">
        <v>241</v>
      </c>
      <c r="C1425">
        <v>2</v>
      </c>
      <c r="D1425" t="s">
        <v>14</v>
      </c>
      <c r="E1425" t="s">
        <v>14</v>
      </c>
      <c r="F1425" t="s">
        <v>167</v>
      </c>
      <c r="G1425" t="s">
        <v>168</v>
      </c>
      <c r="H1425" t="s">
        <v>184</v>
      </c>
      <c r="I1425" t="s">
        <v>184</v>
      </c>
      <c r="J1425" t="s">
        <v>168</v>
      </c>
      <c r="K1425" t="s">
        <v>168</v>
      </c>
      <c r="L1425" t="s">
        <v>168</v>
      </c>
      <c r="M1425" t="s">
        <v>168</v>
      </c>
      <c r="N1425" t="s">
        <v>168</v>
      </c>
      <c r="O1425" t="s">
        <v>168</v>
      </c>
      <c r="P1425" t="s">
        <v>170</v>
      </c>
      <c r="Q1425" t="s">
        <v>168</v>
      </c>
      <c r="R1425" t="s">
        <v>168</v>
      </c>
      <c r="S1425">
        <v>107.86653800000001</v>
      </c>
      <c r="T1425">
        <v>0</v>
      </c>
    </row>
    <row r="1426" spans="1:20">
      <c r="A1426" s="245">
        <v>42773.910534641203</v>
      </c>
      <c r="B1426" t="s">
        <v>241</v>
      </c>
      <c r="C1426">
        <v>2</v>
      </c>
      <c r="D1426" t="s">
        <v>14</v>
      </c>
      <c r="E1426" t="s">
        <v>14</v>
      </c>
      <c r="F1426" t="s">
        <v>167</v>
      </c>
      <c r="G1426" t="s">
        <v>168</v>
      </c>
      <c r="H1426" t="s">
        <v>184</v>
      </c>
      <c r="I1426" t="s">
        <v>184</v>
      </c>
      <c r="J1426" t="s">
        <v>168</v>
      </c>
      <c r="K1426" t="s">
        <v>168</v>
      </c>
      <c r="L1426" t="s">
        <v>168</v>
      </c>
      <c r="M1426" t="s">
        <v>168</v>
      </c>
      <c r="N1426" t="s">
        <v>170</v>
      </c>
      <c r="O1426" t="s">
        <v>168</v>
      </c>
      <c r="P1426" t="s">
        <v>168</v>
      </c>
      <c r="Q1426" t="s">
        <v>168</v>
      </c>
      <c r="R1426" t="s">
        <v>168</v>
      </c>
      <c r="S1426">
        <v>35.999865</v>
      </c>
      <c r="T1426">
        <v>0</v>
      </c>
    </row>
    <row r="1427" spans="1:20">
      <c r="A1427" s="245">
        <v>42773.910534641203</v>
      </c>
      <c r="B1427" t="s">
        <v>241</v>
      </c>
      <c r="C1427">
        <v>2</v>
      </c>
      <c r="D1427" t="s">
        <v>14</v>
      </c>
      <c r="E1427" t="s">
        <v>14</v>
      </c>
      <c r="F1427" t="s">
        <v>167</v>
      </c>
      <c r="G1427" t="s">
        <v>168</v>
      </c>
      <c r="H1427" t="s">
        <v>184</v>
      </c>
      <c r="I1427" t="s">
        <v>184</v>
      </c>
      <c r="J1427" t="s">
        <v>168</v>
      </c>
      <c r="K1427" t="s">
        <v>168</v>
      </c>
      <c r="L1427" t="s">
        <v>168</v>
      </c>
      <c r="M1427" t="s">
        <v>168</v>
      </c>
      <c r="N1427" t="s">
        <v>170</v>
      </c>
      <c r="O1427" t="s">
        <v>170</v>
      </c>
      <c r="P1427" t="s">
        <v>168</v>
      </c>
      <c r="Q1427" t="s">
        <v>168</v>
      </c>
      <c r="R1427" t="s">
        <v>168</v>
      </c>
      <c r="S1427">
        <v>431.62612699999698</v>
      </c>
      <c r="T1427">
        <v>0</v>
      </c>
    </row>
    <row r="1428" spans="1:20">
      <c r="A1428" s="245">
        <v>42773.910534641203</v>
      </c>
      <c r="B1428" t="s">
        <v>241</v>
      </c>
      <c r="C1428">
        <v>2</v>
      </c>
      <c r="D1428" t="s">
        <v>14</v>
      </c>
      <c r="E1428" t="s">
        <v>14</v>
      </c>
      <c r="F1428" t="s">
        <v>167</v>
      </c>
      <c r="G1428" t="s">
        <v>168</v>
      </c>
      <c r="H1428" t="s">
        <v>184</v>
      </c>
      <c r="I1428" t="s">
        <v>184</v>
      </c>
      <c r="J1428" t="s">
        <v>168</v>
      </c>
      <c r="K1428" t="s">
        <v>168</v>
      </c>
      <c r="L1428" t="s">
        <v>170</v>
      </c>
      <c r="M1428" t="s">
        <v>168</v>
      </c>
      <c r="N1428" t="s">
        <v>168</v>
      </c>
      <c r="O1428" t="s">
        <v>168</v>
      </c>
      <c r="P1428" t="s">
        <v>168</v>
      </c>
      <c r="Q1428" t="s">
        <v>168</v>
      </c>
      <c r="R1428" t="s">
        <v>168</v>
      </c>
      <c r="S1428">
        <v>44.706621000000098</v>
      </c>
      <c r="T1428">
        <v>0</v>
      </c>
    </row>
    <row r="1429" spans="1:20">
      <c r="A1429" s="245">
        <v>42773.910534641203</v>
      </c>
      <c r="B1429" t="s">
        <v>241</v>
      </c>
      <c r="C1429">
        <v>2</v>
      </c>
      <c r="D1429" t="s">
        <v>14</v>
      </c>
      <c r="E1429" t="s">
        <v>14</v>
      </c>
      <c r="F1429" t="s">
        <v>167</v>
      </c>
      <c r="G1429" t="s">
        <v>168</v>
      </c>
      <c r="H1429" t="s">
        <v>184</v>
      </c>
      <c r="I1429" t="s">
        <v>184</v>
      </c>
      <c r="J1429" t="s">
        <v>168</v>
      </c>
      <c r="K1429" t="s">
        <v>168</v>
      </c>
      <c r="L1429" t="s">
        <v>170</v>
      </c>
      <c r="M1429" t="s">
        <v>168</v>
      </c>
      <c r="N1429" t="s">
        <v>168</v>
      </c>
      <c r="O1429" t="s">
        <v>168</v>
      </c>
      <c r="P1429" t="s">
        <v>170</v>
      </c>
      <c r="Q1429" t="s">
        <v>168</v>
      </c>
      <c r="R1429" t="s">
        <v>168</v>
      </c>
      <c r="S1429">
        <v>133.399868</v>
      </c>
      <c r="T1429">
        <v>0</v>
      </c>
    </row>
    <row r="1430" spans="1:20">
      <c r="A1430" s="245">
        <v>42773.910534641203</v>
      </c>
      <c r="B1430" t="s">
        <v>241</v>
      </c>
      <c r="C1430">
        <v>2</v>
      </c>
      <c r="D1430" t="s">
        <v>14</v>
      </c>
      <c r="E1430" t="s">
        <v>14</v>
      </c>
      <c r="F1430" t="s">
        <v>167</v>
      </c>
      <c r="G1430" t="s">
        <v>168</v>
      </c>
      <c r="H1430" t="s">
        <v>184</v>
      </c>
      <c r="I1430" t="s">
        <v>184</v>
      </c>
      <c r="J1430" t="s">
        <v>168</v>
      </c>
      <c r="K1430" t="s">
        <v>168</v>
      </c>
      <c r="L1430" t="s">
        <v>170</v>
      </c>
      <c r="M1430" t="s">
        <v>168</v>
      </c>
      <c r="N1430" t="s">
        <v>170</v>
      </c>
      <c r="O1430" t="s">
        <v>170</v>
      </c>
      <c r="P1430" t="s">
        <v>168</v>
      </c>
      <c r="Q1430" t="s">
        <v>168</v>
      </c>
      <c r="R1430" t="s">
        <v>168</v>
      </c>
      <c r="S1430">
        <v>307.02635800000098</v>
      </c>
      <c r="T1430">
        <v>0</v>
      </c>
    </row>
    <row r="1431" spans="1:20">
      <c r="A1431" s="245">
        <v>42773.910534641203</v>
      </c>
      <c r="B1431" t="s">
        <v>241</v>
      </c>
      <c r="C1431">
        <v>2</v>
      </c>
      <c r="D1431" t="s">
        <v>14</v>
      </c>
      <c r="E1431" t="s">
        <v>14</v>
      </c>
      <c r="F1431" t="s">
        <v>171</v>
      </c>
      <c r="G1431" t="s">
        <v>168</v>
      </c>
      <c r="H1431" t="s">
        <v>184</v>
      </c>
      <c r="I1431" t="s">
        <v>184</v>
      </c>
      <c r="J1431" t="s">
        <v>168</v>
      </c>
      <c r="K1431" t="s">
        <v>168</v>
      </c>
      <c r="L1431" t="s">
        <v>168</v>
      </c>
      <c r="M1431" t="s">
        <v>168</v>
      </c>
      <c r="N1431" t="s">
        <v>168</v>
      </c>
      <c r="O1431" t="s">
        <v>168</v>
      </c>
      <c r="P1431" t="s">
        <v>168</v>
      </c>
      <c r="Q1431" t="s">
        <v>168</v>
      </c>
      <c r="R1431" t="s">
        <v>168</v>
      </c>
      <c r="S1431">
        <v>1592.0047560000801</v>
      </c>
      <c r="T1431">
        <v>0</v>
      </c>
    </row>
    <row r="1432" spans="1:20">
      <c r="A1432" s="245">
        <v>42773.910534641203</v>
      </c>
      <c r="B1432" t="s">
        <v>241</v>
      </c>
      <c r="C1432">
        <v>2</v>
      </c>
      <c r="D1432" t="s">
        <v>14</v>
      </c>
      <c r="E1432" t="s">
        <v>14</v>
      </c>
      <c r="F1432" t="s">
        <v>171</v>
      </c>
      <c r="G1432" t="s">
        <v>168</v>
      </c>
      <c r="H1432" t="s">
        <v>184</v>
      </c>
      <c r="I1432" t="s">
        <v>184</v>
      </c>
      <c r="J1432" t="s">
        <v>168</v>
      </c>
      <c r="K1432" t="s">
        <v>168</v>
      </c>
      <c r="L1432" t="s">
        <v>168</v>
      </c>
      <c r="M1432" t="s">
        <v>168</v>
      </c>
      <c r="N1432" t="s">
        <v>168</v>
      </c>
      <c r="O1432" t="s">
        <v>168</v>
      </c>
      <c r="P1432" t="s">
        <v>168</v>
      </c>
      <c r="Q1432" t="s">
        <v>168</v>
      </c>
      <c r="R1432" t="s">
        <v>170</v>
      </c>
      <c r="S1432">
        <v>57.299935000000197</v>
      </c>
      <c r="T1432">
        <v>0</v>
      </c>
    </row>
    <row r="1433" spans="1:20">
      <c r="A1433" s="245">
        <v>42773.910534641203</v>
      </c>
      <c r="B1433" t="s">
        <v>241</v>
      </c>
      <c r="C1433">
        <v>2</v>
      </c>
      <c r="D1433" t="s">
        <v>14</v>
      </c>
      <c r="E1433" t="s">
        <v>14</v>
      </c>
      <c r="F1433" t="s">
        <v>171</v>
      </c>
      <c r="G1433" t="s">
        <v>168</v>
      </c>
      <c r="H1433" t="s">
        <v>184</v>
      </c>
      <c r="I1433" t="s">
        <v>184</v>
      </c>
      <c r="J1433" t="s">
        <v>168</v>
      </c>
      <c r="K1433" t="s">
        <v>168</v>
      </c>
      <c r="L1433" t="s">
        <v>168</v>
      </c>
      <c r="M1433" t="s">
        <v>168</v>
      </c>
      <c r="N1433" t="s">
        <v>168</v>
      </c>
      <c r="O1433" t="s">
        <v>168</v>
      </c>
      <c r="P1433" t="s">
        <v>168</v>
      </c>
      <c r="Q1433" t="s">
        <v>170</v>
      </c>
      <c r="R1433" t="s">
        <v>168</v>
      </c>
      <c r="S1433">
        <v>4.939991</v>
      </c>
      <c r="T1433">
        <v>0</v>
      </c>
    </row>
    <row r="1434" spans="1:20">
      <c r="A1434" s="245">
        <v>42773.910534641203</v>
      </c>
      <c r="B1434" t="s">
        <v>241</v>
      </c>
      <c r="C1434">
        <v>2</v>
      </c>
      <c r="D1434" t="s">
        <v>14</v>
      </c>
      <c r="E1434" t="s">
        <v>14</v>
      </c>
      <c r="F1434" t="s">
        <v>171</v>
      </c>
      <c r="G1434" t="s">
        <v>168</v>
      </c>
      <c r="H1434" t="s">
        <v>184</v>
      </c>
      <c r="I1434" t="s">
        <v>184</v>
      </c>
      <c r="J1434" t="s">
        <v>168</v>
      </c>
      <c r="K1434" t="s">
        <v>168</v>
      </c>
      <c r="L1434" t="s">
        <v>168</v>
      </c>
      <c r="M1434" t="s">
        <v>168</v>
      </c>
      <c r="N1434" t="s">
        <v>170</v>
      </c>
      <c r="O1434" t="s">
        <v>168</v>
      </c>
      <c r="P1434" t="s">
        <v>168</v>
      </c>
      <c r="Q1434" t="s">
        <v>168</v>
      </c>
      <c r="R1434" t="s">
        <v>168</v>
      </c>
      <c r="S1434">
        <v>6.7999919999999996</v>
      </c>
      <c r="T1434">
        <v>0</v>
      </c>
    </row>
    <row r="1435" spans="1:20">
      <c r="A1435" s="245">
        <v>42773.910534641203</v>
      </c>
      <c r="B1435" t="s">
        <v>241</v>
      </c>
      <c r="C1435">
        <v>2</v>
      </c>
      <c r="D1435" t="s">
        <v>14</v>
      </c>
      <c r="E1435" t="s">
        <v>14</v>
      </c>
      <c r="F1435" t="s">
        <v>171</v>
      </c>
      <c r="G1435" t="s">
        <v>168</v>
      </c>
      <c r="H1435" t="s">
        <v>184</v>
      </c>
      <c r="I1435" t="s">
        <v>184</v>
      </c>
      <c r="J1435" t="s">
        <v>168</v>
      </c>
      <c r="K1435" t="s">
        <v>168</v>
      </c>
      <c r="L1435" t="s">
        <v>168</v>
      </c>
      <c r="M1435" t="s">
        <v>170</v>
      </c>
      <c r="N1435" t="s">
        <v>168</v>
      </c>
      <c r="O1435" t="s">
        <v>168</v>
      </c>
      <c r="P1435" t="s">
        <v>168</v>
      </c>
      <c r="Q1435" t="s">
        <v>168</v>
      </c>
      <c r="R1435" t="s">
        <v>168</v>
      </c>
      <c r="S1435">
        <v>136.54664199999999</v>
      </c>
      <c r="T1435">
        <v>0</v>
      </c>
    </row>
    <row r="1436" spans="1:20">
      <c r="A1436" s="245">
        <v>42773.910534641203</v>
      </c>
      <c r="B1436" t="s">
        <v>241</v>
      </c>
      <c r="C1436">
        <v>2</v>
      </c>
      <c r="D1436" t="s">
        <v>14</v>
      </c>
      <c r="E1436" t="s">
        <v>14</v>
      </c>
      <c r="F1436" t="s">
        <v>171</v>
      </c>
      <c r="G1436" t="s">
        <v>168</v>
      </c>
      <c r="H1436" t="s">
        <v>184</v>
      </c>
      <c r="I1436" t="s">
        <v>184</v>
      </c>
      <c r="J1436" t="s">
        <v>168</v>
      </c>
      <c r="K1436" t="s">
        <v>168</v>
      </c>
      <c r="L1436" t="s">
        <v>168</v>
      </c>
      <c r="M1436" t="s">
        <v>170</v>
      </c>
      <c r="N1436" t="s">
        <v>168</v>
      </c>
      <c r="O1436" t="s">
        <v>168</v>
      </c>
      <c r="P1436" t="s">
        <v>168</v>
      </c>
      <c r="Q1436" t="s">
        <v>168</v>
      </c>
      <c r="R1436" t="s">
        <v>170</v>
      </c>
      <c r="S1436">
        <v>29.653324999999999</v>
      </c>
      <c r="T1436">
        <v>0</v>
      </c>
    </row>
    <row r="1437" spans="1:20">
      <c r="A1437" s="245">
        <v>42773.910534641203</v>
      </c>
      <c r="B1437" t="s">
        <v>241</v>
      </c>
      <c r="C1437">
        <v>2</v>
      </c>
      <c r="D1437" t="s">
        <v>14</v>
      </c>
      <c r="E1437" t="s">
        <v>14</v>
      </c>
      <c r="F1437" t="s">
        <v>171</v>
      </c>
      <c r="G1437" t="s">
        <v>168</v>
      </c>
      <c r="H1437" t="s">
        <v>184</v>
      </c>
      <c r="I1437" t="s">
        <v>184</v>
      </c>
      <c r="J1437" t="s">
        <v>168</v>
      </c>
      <c r="K1437" t="s">
        <v>168</v>
      </c>
      <c r="L1437" t="s">
        <v>168</v>
      </c>
      <c r="M1437" t="s">
        <v>170</v>
      </c>
      <c r="N1437" t="s">
        <v>168</v>
      </c>
      <c r="O1437" t="s">
        <v>168</v>
      </c>
      <c r="P1437" t="s">
        <v>168</v>
      </c>
      <c r="Q1437" t="s">
        <v>170</v>
      </c>
      <c r="R1437" t="s">
        <v>168</v>
      </c>
      <c r="S1437">
        <v>2.8133300000000001</v>
      </c>
      <c r="T1437">
        <v>0</v>
      </c>
    </row>
    <row r="1438" spans="1:20">
      <c r="A1438" s="245">
        <v>42773.910534641203</v>
      </c>
      <c r="B1438" t="s">
        <v>241</v>
      </c>
      <c r="C1438">
        <v>2</v>
      </c>
      <c r="D1438" t="s">
        <v>14</v>
      </c>
      <c r="E1438" t="s">
        <v>14</v>
      </c>
      <c r="F1438" t="s">
        <v>171</v>
      </c>
      <c r="G1438" t="s">
        <v>168</v>
      </c>
      <c r="H1438" t="s">
        <v>184</v>
      </c>
      <c r="I1438" t="s">
        <v>184</v>
      </c>
      <c r="J1438" t="s">
        <v>168</v>
      </c>
      <c r="K1438" t="s">
        <v>168</v>
      </c>
      <c r="L1438" t="s">
        <v>170</v>
      </c>
      <c r="M1438" t="s">
        <v>168</v>
      </c>
      <c r="N1438" t="s">
        <v>168</v>
      </c>
      <c r="O1438" t="s">
        <v>168</v>
      </c>
      <c r="P1438" t="s">
        <v>168</v>
      </c>
      <c r="Q1438" t="s">
        <v>168</v>
      </c>
      <c r="R1438" t="s">
        <v>168</v>
      </c>
      <c r="S1438">
        <v>1262.39866100007</v>
      </c>
      <c r="T1438">
        <v>0</v>
      </c>
    </row>
    <row r="1439" spans="1:20">
      <c r="A1439" s="245">
        <v>42773.910534641203</v>
      </c>
      <c r="B1439" t="s">
        <v>241</v>
      </c>
      <c r="C1439">
        <v>2</v>
      </c>
      <c r="D1439" t="s">
        <v>14</v>
      </c>
      <c r="E1439" t="s">
        <v>14</v>
      </c>
      <c r="F1439" t="s">
        <v>171</v>
      </c>
      <c r="G1439" t="s">
        <v>168</v>
      </c>
      <c r="H1439" t="s">
        <v>184</v>
      </c>
      <c r="I1439" t="s">
        <v>184</v>
      </c>
      <c r="J1439" t="s">
        <v>168</v>
      </c>
      <c r="K1439" t="s">
        <v>168</v>
      </c>
      <c r="L1439" t="s">
        <v>170</v>
      </c>
      <c r="M1439" t="s">
        <v>168</v>
      </c>
      <c r="N1439" t="s">
        <v>168</v>
      </c>
      <c r="O1439" t="s">
        <v>168</v>
      </c>
      <c r="P1439" t="s">
        <v>168</v>
      </c>
      <c r="Q1439" t="s">
        <v>168</v>
      </c>
      <c r="R1439" t="s">
        <v>170</v>
      </c>
      <c r="S1439">
        <v>49.666610000000098</v>
      </c>
      <c r="T1439">
        <v>0</v>
      </c>
    </row>
    <row r="1440" spans="1:20">
      <c r="A1440" s="245">
        <v>42773.910534641203</v>
      </c>
      <c r="B1440" t="s">
        <v>241</v>
      </c>
      <c r="C1440">
        <v>2</v>
      </c>
      <c r="D1440" t="s">
        <v>14</v>
      </c>
      <c r="E1440" t="s">
        <v>14</v>
      </c>
      <c r="F1440" t="s">
        <v>171</v>
      </c>
      <c r="G1440" t="s">
        <v>168</v>
      </c>
      <c r="H1440" t="s">
        <v>184</v>
      </c>
      <c r="I1440" t="s">
        <v>184</v>
      </c>
      <c r="J1440" t="s">
        <v>168</v>
      </c>
      <c r="K1440" t="s">
        <v>168</v>
      </c>
      <c r="L1440" t="s">
        <v>170</v>
      </c>
      <c r="M1440" t="s">
        <v>168</v>
      </c>
      <c r="N1440" t="s">
        <v>168</v>
      </c>
      <c r="O1440" t="s">
        <v>168</v>
      </c>
      <c r="P1440" t="s">
        <v>168</v>
      </c>
      <c r="Q1440" t="s">
        <v>170</v>
      </c>
      <c r="R1440" t="s">
        <v>168</v>
      </c>
      <c r="S1440">
        <v>3.2666629999999999</v>
      </c>
      <c r="T1440">
        <v>0</v>
      </c>
    </row>
    <row r="1441" spans="1:20">
      <c r="A1441" s="245">
        <v>42773.910534641203</v>
      </c>
      <c r="B1441" t="s">
        <v>241</v>
      </c>
      <c r="C1441">
        <v>2</v>
      </c>
      <c r="D1441" t="s">
        <v>14</v>
      </c>
      <c r="E1441" t="s">
        <v>14</v>
      </c>
      <c r="F1441" t="s">
        <v>171</v>
      </c>
      <c r="G1441" t="s">
        <v>168</v>
      </c>
      <c r="H1441" t="s">
        <v>184</v>
      </c>
      <c r="I1441" t="s">
        <v>184</v>
      </c>
      <c r="J1441" t="s">
        <v>168</v>
      </c>
      <c r="K1441" t="s">
        <v>168</v>
      </c>
      <c r="L1441" t="s">
        <v>170</v>
      </c>
      <c r="M1441" t="s">
        <v>168</v>
      </c>
      <c r="N1441" t="s">
        <v>170</v>
      </c>
      <c r="O1441" t="s">
        <v>168</v>
      </c>
      <c r="P1441" t="s">
        <v>168</v>
      </c>
      <c r="Q1441" t="s">
        <v>168</v>
      </c>
      <c r="R1441" t="s">
        <v>168</v>
      </c>
      <c r="S1441">
        <v>3.866663</v>
      </c>
      <c r="T1441">
        <v>0</v>
      </c>
    </row>
    <row r="1442" spans="1:20">
      <c r="A1442" s="245">
        <v>42773.910534641203</v>
      </c>
      <c r="B1442" t="s">
        <v>241</v>
      </c>
      <c r="C1442">
        <v>2</v>
      </c>
      <c r="D1442" t="s">
        <v>14</v>
      </c>
      <c r="E1442" t="s">
        <v>14</v>
      </c>
      <c r="F1442" t="s">
        <v>171</v>
      </c>
      <c r="G1442" t="s">
        <v>168</v>
      </c>
      <c r="H1442" t="s">
        <v>184</v>
      </c>
      <c r="I1442" t="s">
        <v>184</v>
      </c>
      <c r="J1442" t="s">
        <v>170</v>
      </c>
      <c r="K1442" t="s">
        <v>168</v>
      </c>
      <c r="L1442" t="s">
        <v>168</v>
      </c>
      <c r="M1442" t="s">
        <v>168</v>
      </c>
      <c r="N1442" t="s">
        <v>168</v>
      </c>
      <c r="O1442" t="s">
        <v>168</v>
      </c>
      <c r="P1442" t="s">
        <v>168</v>
      </c>
      <c r="Q1442" t="s">
        <v>168</v>
      </c>
      <c r="R1442" t="s">
        <v>168</v>
      </c>
      <c r="S1442">
        <v>309.73962300000102</v>
      </c>
      <c r="T1442">
        <v>0</v>
      </c>
    </row>
    <row r="1443" spans="1:20">
      <c r="A1443" s="245">
        <v>42773.910534641203</v>
      </c>
      <c r="B1443" t="s">
        <v>241</v>
      </c>
      <c r="C1443">
        <v>2</v>
      </c>
      <c r="D1443" t="s">
        <v>14</v>
      </c>
      <c r="E1443" t="s">
        <v>14</v>
      </c>
      <c r="F1443" t="s">
        <v>171</v>
      </c>
      <c r="G1443" t="s">
        <v>168</v>
      </c>
      <c r="H1443" t="s">
        <v>184</v>
      </c>
      <c r="I1443" t="s">
        <v>184</v>
      </c>
      <c r="J1443" t="s">
        <v>170</v>
      </c>
      <c r="K1443" t="s">
        <v>168</v>
      </c>
      <c r="L1443" t="s">
        <v>168</v>
      </c>
      <c r="M1443" t="s">
        <v>168</v>
      </c>
      <c r="N1443" t="s">
        <v>168</v>
      </c>
      <c r="O1443" t="s">
        <v>168</v>
      </c>
      <c r="P1443" t="s">
        <v>168</v>
      </c>
      <c r="Q1443" t="s">
        <v>168</v>
      </c>
      <c r="R1443" t="s">
        <v>170</v>
      </c>
      <c r="S1443">
        <v>2.4733309999999999</v>
      </c>
      <c r="T1443">
        <v>0</v>
      </c>
    </row>
    <row r="1444" spans="1:20">
      <c r="A1444" s="245">
        <v>42773.910534641203</v>
      </c>
      <c r="B1444" t="s">
        <v>241</v>
      </c>
      <c r="C1444">
        <v>2</v>
      </c>
      <c r="D1444" t="s">
        <v>14</v>
      </c>
      <c r="E1444" t="s">
        <v>14</v>
      </c>
      <c r="F1444" t="s">
        <v>171</v>
      </c>
      <c r="G1444" t="s">
        <v>168</v>
      </c>
      <c r="H1444" t="s">
        <v>184</v>
      </c>
      <c r="I1444" t="s">
        <v>184</v>
      </c>
      <c r="J1444" t="s">
        <v>170</v>
      </c>
      <c r="K1444" t="s">
        <v>168</v>
      </c>
      <c r="L1444" t="s">
        <v>168</v>
      </c>
      <c r="M1444" t="s">
        <v>168</v>
      </c>
      <c r="N1444" t="s">
        <v>168</v>
      </c>
      <c r="O1444" t="s">
        <v>168</v>
      </c>
      <c r="P1444" t="s">
        <v>168</v>
      </c>
      <c r="Q1444" t="s">
        <v>170</v>
      </c>
      <c r="R1444" t="s">
        <v>168</v>
      </c>
      <c r="S1444">
        <v>5.9466599999999996</v>
      </c>
      <c r="T1444">
        <v>0</v>
      </c>
    </row>
    <row r="1445" spans="1:20">
      <c r="A1445" s="245">
        <v>42773.910534641203</v>
      </c>
      <c r="B1445" t="s">
        <v>241</v>
      </c>
      <c r="C1445">
        <v>2</v>
      </c>
      <c r="D1445" t="s">
        <v>14</v>
      </c>
      <c r="E1445" t="s">
        <v>14</v>
      </c>
      <c r="F1445" t="s">
        <v>171</v>
      </c>
      <c r="G1445" t="s">
        <v>168</v>
      </c>
      <c r="H1445" t="s">
        <v>184</v>
      </c>
      <c r="I1445" t="s">
        <v>184</v>
      </c>
      <c r="J1445" t="s">
        <v>170</v>
      </c>
      <c r="K1445" t="s">
        <v>168</v>
      </c>
      <c r="L1445" t="s">
        <v>168</v>
      </c>
      <c r="M1445" t="s">
        <v>168</v>
      </c>
      <c r="N1445" t="s">
        <v>170</v>
      </c>
      <c r="O1445" t="s">
        <v>168</v>
      </c>
      <c r="P1445" t="s">
        <v>168</v>
      </c>
      <c r="Q1445" t="s">
        <v>168</v>
      </c>
      <c r="R1445" t="s">
        <v>168</v>
      </c>
      <c r="S1445">
        <v>7.5333240000000004</v>
      </c>
      <c r="T1445">
        <v>0</v>
      </c>
    </row>
    <row r="1446" spans="1:20">
      <c r="A1446" s="245">
        <v>42773.910534641203</v>
      </c>
      <c r="B1446" t="s">
        <v>241</v>
      </c>
      <c r="C1446">
        <v>2</v>
      </c>
      <c r="D1446" t="s">
        <v>14</v>
      </c>
      <c r="E1446" t="s">
        <v>14</v>
      </c>
      <c r="F1446" t="s">
        <v>171</v>
      </c>
      <c r="G1446" t="s">
        <v>168</v>
      </c>
      <c r="H1446" t="s">
        <v>184</v>
      </c>
      <c r="I1446" t="s">
        <v>184</v>
      </c>
      <c r="J1446" t="s">
        <v>170</v>
      </c>
      <c r="K1446" t="s">
        <v>168</v>
      </c>
      <c r="L1446" t="s">
        <v>170</v>
      </c>
      <c r="M1446" t="s">
        <v>168</v>
      </c>
      <c r="N1446" t="s">
        <v>168</v>
      </c>
      <c r="O1446" t="s">
        <v>168</v>
      </c>
      <c r="P1446" t="s">
        <v>168</v>
      </c>
      <c r="Q1446" t="s">
        <v>168</v>
      </c>
      <c r="R1446" t="s">
        <v>168</v>
      </c>
      <c r="S1446">
        <v>0.33333299999999999</v>
      </c>
      <c r="T1446">
        <v>0</v>
      </c>
    </row>
    <row r="1447" spans="1:20">
      <c r="A1447" s="245">
        <v>42773.910534641203</v>
      </c>
      <c r="B1447" t="s">
        <v>241</v>
      </c>
      <c r="C1447">
        <v>2</v>
      </c>
      <c r="D1447" t="s">
        <v>14</v>
      </c>
      <c r="E1447" t="s">
        <v>14</v>
      </c>
      <c r="F1447" t="s">
        <v>169</v>
      </c>
      <c r="G1447" t="s">
        <v>168</v>
      </c>
      <c r="H1447" t="s">
        <v>184</v>
      </c>
      <c r="I1447" t="s">
        <v>184</v>
      </c>
      <c r="J1447" t="s">
        <v>168</v>
      </c>
      <c r="K1447" t="s">
        <v>168</v>
      </c>
      <c r="L1447" t="s">
        <v>168</v>
      </c>
      <c r="M1447" t="s">
        <v>168</v>
      </c>
      <c r="N1447" t="s">
        <v>168</v>
      </c>
      <c r="O1447" t="s">
        <v>168</v>
      </c>
      <c r="P1447" t="s">
        <v>168</v>
      </c>
      <c r="Q1447" t="s">
        <v>168</v>
      </c>
      <c r="R1447" t="s">
        <v>168</v>
      </c>
      <c r="S1447">
        <v>8.7133179999999992</v>
      </c>
      <c r="T1447">
        <v>0</v>
      </c>
    </row>
    <row r="1448" spans="1:20">
      <c r="A1448" s="245">
        <v>42773.910534641203</v>
      </c>
      <c r="B1448" t="s">
        <v>241</v>
      </c>
      <c r="C1448">
        <v>2</v>
      </c>
      <c r="D1448" t="s">
        <v>13</v>
      </c>
      <c r="E1448" t="s">
        <v>13</v>
      </c>
      <c r="F1448" t="s">
        <v>167</v>
      </c>
      <c r="G1448" t="s">
        <v>168</v>
      </c>
      <c r="H1448" t="s">
        <v>184</v>
      </c>
      <c r="I1448" t="s">
        <v>184</v>
      </c>
      <c r="J1448" t="s">
        <v>168</v>
      </c>
      <c r="K1448" t="s">
        <v>168</v>
      </c>
      <c r="L1448" t="s">
        <v>168</v>
      </c>
      <c r="M1448" t="s">
        <v>168</v>
      </c>
      <c r="N1448" t="s">
        <v>168</v>
      </c>
      <c r="O1448" t="s">
        <v>168</v>
      </c>
      <c r="P1448" t="s">
        <v>168</v>
      </c>
      <c r="Q1448" t="s">
        <v>168</v>
      </c>
      <c r="R1448" t="s">
        <v>168</v>
      </c>
      <c r="S1448">
        <v>40.933264000000101</v>
      </c>
      <c r="T1448">
        <v>0</v>
      </c>
    </row>
    <row r="1449" spans="1:20">
      <c r="A1449" s="245">
        <v>42773.910534641203</v>
      </c>
      <c r="B1449" t="s">
        <v>241</v>
      </c>
      <c r="C1449">
        <v>2</v>
      </c>
      <c r="D1449" t="s">
        <v>13</v>
      </c>
      <c r="E1449" t="s">
        <v>13</v>
      </c>
      <c r="F1449" t="s">
        <v>167</v>
      </c>
      <c r="G1449" t="s">
        <v>168</v>
      </c>
      <c r="H1449" t="s">
        <v>184</v>
      </c>
      <c r="I1449" t="s">
        <v>184</v>
      </c>
      <c r="J1449" t="s">
        <v>168</v>
      </c>
      <c r="K1449" t="s">
        <v>168</v>
      </c>
      <c r="L1449" t="s">
        <v>168</v>
      </c>
      <c r="M1449" t="s">
        <v>168</v>
      </c>
      <c r="N1449" t="s">
        <v>168</v>
      </c>
      <c r="O1449" t="s">
        <v>168</v>
      </c>
      <c r="P1449" t="s">
        <v>168</v>
      </c>
      <c r="Q1449" t="s">
        <v>170</v>
      </c>
      <c r="R1449" t="s">
        <v>168</v>
      </c>
      <c r="S1449">
        <v>4.2666599999999999</v>
      </c>
      <c r="T1449">
        <v>0</v>
      </c>
    </row>
    <row r="1450" spans="1:20">
      <c r="A1450" s="245">
        <v>42773.910534641203</v>
      </c>
      <c r="B1450" t="s">
        <v>241</v>
      </c>
      <c r="C1450">
        <v>2</v>
      </c>
      <c r="D1450" t="s">
        <v>13</v>
      </c>
      <c r="E1450" t="s">
        <v>13</v>
      </c>
      <c r="F1450" t="s">
        <v>167</v>
      </c>
      <c r="G1450" t="s">
        <v>168</v>
      </c>
      <c r="H1450" t="s">
        <v>184</v>
      </c>
      <c r="I1450" t="s">
        <v>184</v>
      </c>
      <c r="J1450" t="s">
        <v>168</v>
      </c>
      <c r="K1450" t="s">
        <v>168</v>
      </c>
      <c r="L1450" t="s">
        <v>168</v>
      </c>
      <c r="M1450" t="s">
        <v>168</v>
      </c>
      <c r="N1450" t="s">
        <v>168</v>
      </c>
      <c r="O1450" t="s">
        <v>168</v>
      </c>
      <c r="P1450" t="s">
        <v>170</v>
      </c>
      <c r="Q1450" t="s">
        <v>168</v>
      </c>
      <c r="R1450" t="s">
        <v>168</v>
      </c>
      <c r="S1450">
        <v>211.58641100000099</v>
      </c>
      <c r="T1450">
        <v>0</v>
      </c>
    </row>
    <row r="1451" spans="1:20">
      <c r="A1451" s="245">
        <v>42773.910534641203</v>
      </c>
      <c r="B1451" t="s">
        <v>241</v>
      </c>
      <c r="C1451">
        <v>2</v>
      </c>
      <c r="D1451" t="s">
        <v>13</v>
      </c>
      <c r="E1451" t="s">
        <v>13</v>
      </c>
      <c r="F1451" t="s">
        <v>167</v>
      </c>
      <c r="G1451" t="s">
        <v>168</v>
      </c>
      <c r="H1451" t="s">
        <v>184</v>
      </c>
      <c r="I1451" t="s">
        <v>184</v>
      </c>
      <c r="J1451" t="s">
        <v>168</v>
      </c>
      <c r="K1451" t="s">
        <v>168</v>
      </c>
      <c r="L1451" t="s">
        <v>168</v>
      </c>
      <c r="M1451" t="s">
        <v>168</v>
      </c>
      <c r="N1451" t="s">
        <v>170</v>
      </c>
      <c r="O1451" t="s">
        <v>168</v>
      </c>
      <c r="P1451" t="s">
        <v>168</v>
      </c>
      <c r="Q1451" t="s">
        <v>168</v>
      </c>
      <c r="R1451" t="s">
        <v>168</v>
      </c>
      <c r="S1451">
        <v>6.9999929999999999</v>
      </c>
      <c r="T1451">
        <v>0</v>
      </c>
    </row>
    <row r="1452" spans="1:20">
      <c r="A1452" s="245">
        <v>42773.910534641203</v>
      </c>
      <c r="B1452" t="s">
        <v>241</v>
      </c>
      <c r="C1452">
        <v>2</v>
      </c>
      <c r="D1452" t="s">
        <v>13</v>
      </c>
      <c r="E1452" t="s">
        <v>13</v>
      </c>
      <c r="F1452" t="s">
        <v>167</v>
      </c>
      <c r="G1452" t="s">
        <v>168</v>
      </c>
      <c r="H1452" t="s">
        <v>184</v>
      </c>
      <c r="I1452" t="s">
        <v>184</v>
      </c>
      <c r="J1452" t="s">
        <v>168</v>
      </c>
      <c r="K1452" t="s">
        <v>168</v>
      </c>
      <c r="L1452" t="s">
        <v>168</v>
      </c>
      <c r="M1452" t="s">
        <v>168</v>
      </c>
      <c r="N1452" t="s">
        <v>170</v>
      </c>
      <c r="O1452" t="s">
        <v>170</v>
      </c>
      <c r="P1452" t="s">
        <v>168</v>
      </c>
      <c r="Q1452" t="s">
        <v>168</v>
      </c>
      <c r="R1452" t="s">
        <v>168</v>
      </c>
      <c r="S1452">
        <v>85.133229</v>
      </c>
      <c r="T1452">
        <v>0</v>
      </c>
    </row>
    <row r="1453" spans="1:20">
      <c r="A1453" s="245">
        <v>42773.910534641203</v>
      </c>
      <c r="B1453" t="s">
        <v>241</v>
      </c>
      <c r="C1453">
        <v>2</v>
      </c>
      <c r="D1453" t="s">
        <v>13</v>
      </c>
      <c r="E1453" t="s">
        <v>13</v>
      </c>
      <c r="F1453" t="s">
        <v>167</v>
      </c>
      <c r="G1453" t="s">
        <v>168</v>
      </c>
      <c r="H1453" t="s">
        <v>184</v>
      </c>
      <c r="I1453" t="s">
        <v>184</v>
      </c>
      <c r="J1453" t="s">
        <v>168</v>
      </c>
      <c r="K1453" t="s">
        <v>168</v>
      </c>
      <c r="L1453" t="s">
        <v>170</v>
      </c>
      <c r="M1453" t="s">
        <v>168</v>
      </c>
      <c r="N1453" t="s">
        <v>168</v>
      </c>
      <c r="O1453" t="s">
        <v>168</v>
      </c>
      <c r="P1453" t="s">
        <v>168</v>
      </c>
      <c r="Q1453" t="s">
        <v>168</v>
      </c>
      <c r="R1453" t="s">
        <v>168</v>
      </c>
      <c r="S1453">
        <v>2.2000000000000002</v>
      </c>
      <c r="T1453">
        <v>0</v>
      </c>
    </row>
    <row r="1454" spans="1:20">
      <c r="A1454" s="245">
        <v>42773.910534641203</v>
      </c>
      <c r="B1454" t="s">
        <v>241</v>
      </c>
      <c r="C1454">
        <v>2</v>
      </c>
      <c r="D1454" t="s">
        <v>13</v>
      </c>
      <c r="E1454" t="s">
        <v>13</v>
      </c>
      <c r="F1454" t="s">
        <v>167</v>
      </c>
      <c r="G1454" t="s">
        <v>168</v>
      </c>
      <c r="H1454" t="s">
        <v>184</v>
      </c>
      <c r="I1454" t="s">
        <v>184</v>
      </c>
      <c r="J1454" t="s">
        <v>168</v>
      </c>
      <c r="K1454" t="s">
        <v>168</v>
      </c>
      <c r="L1454" t="s">
        <v>170</v>
      </c>
      <c r="M1454" t="s">
        <v>168</v>
      </c>
      <c r="N1454" t="s">
        <v>168</v>
      </c>
      <c r="O1454" t="s">
        <v>168</v>
      </c>
      <c r="P1454" t="s">
        <v>170</v>
      </c>
      <c r="Q1454" t="s">
        <v>168</v>
      </c>
      <c r="R1454" t="s">
        <v>168</v>
      </c>
      <c r="S1454">
        <v>258.33302800000303</v>
      </c>
      <c r="T1454">
        <v>0</v>
      </c>
    </row>
    <row r="1455" spans="1:20">
      <c r="A1455" s="245">
        <v>42773.910534641203</v>
      </c>
      <c r="B1455" t="s">
        <v>241</v>
      </c>
      <c r="C1455">
        <v>2</v>
      </c>
      <c r="D1455" t="s">
        <v>13</v>
      </c>
      <c r="E1455" t="s">
        <v>13</v>
      </c>
      <c r="F1455" t="s">
        <v>167</v>
      </c>
      <c r="G1455" t="s">
        <v>168</v>
      </c>
      <c r="H1455" t="s">
        <v>184</v>
      </c>
      <c r="I1455" t="s">
        <v>184</v>
      </c>
      <c r="J1455" t="s">
        <v>168</v>
      </c>
      <c r="K1455" t="s">
        <v>168</v>
      </c>
      <c r="L1455" t="s">
        <v>170</v>
      </c>
      <c r="M1455" t="s">
        <v>168</v>
      </c>
      <c r="N1455" t="s">
        <v>170</v>
      </c>
      <c r="O1455" t="s">
        <v>168</v>
      </c>
      <c r="P1455" t="s">
        <v>168</v>
      </c>
      <c r="Q1455" t="s">
        <v>168</v>
      </c>
      <c r="R1455" t="s">
        <v>168</v>
      </c>
      <c r="S1455">
        <v>10.999983</v>
      </c>
      <c r="T1455">
        <v>0</v>
      </c>
    </row>
    <row r="1456" spans="1:20">
      <c r="A1456" s="245">
        <v>42773.910534641203</v>
      </c>
      <c r="B1456" t="s">
        <v>241</v>
      </c>
      <c r="C1456">
        <v>2</v>
      </c>
      <c r="D1456" t="s">
        <v>13</v>
      </c>
      <c r="E1456" t="s">
        <v>13</v>
      </c>
      <c r="F1456" t="s">
        <v>167</v>
      </c>
      <c r="G1456" t="s">
        <v>168</v>
      </c>
      <c r="H1456" t="s">
        <v>184</v>
      </c>
      <c r="I1456" t="s">
        <v>184</v>
      </c>
      <c r="J1456" t="s">
        <v>168</v>
      </c>
      <c r="K1456" t="s">
        <v>168</v>
      </c>
      <c r="L1456" t="s">
        <v>170</v>
      </c>
      <c r="M1456" t="s">
        <v>168</v>
      </c>
      <c r="N1456" t="s">
        <v>170</v>
      </c>
      <c r="O1456" t="s">
        <v>170</v>
      </c>
      <c r="P1456" t="s">
        <v>168</v>
      </c>
      <c r="Q1456" t="s">
        <v>168</v>
      </c>
      <c r="R1456" t="s">
        <v>168</v>
      </c>
      <c r="S1456">
        <v>67.999913000000205</v>
      </c>
      <c r="T1456">
        <v>0</v>
      </c>
    </row>
    <row r="1457" spans="1:20">
      <c r="A1457" s="245">
        <v>42773.910534641203</v>
      </c>
      <c r="B1457" t="s">
        <v>241</v>
      </c>
      <c r="C1457">
        <v>2</v>
      </c>
      <c r="D1457" t="s">
        <v>13</v>
      </c>
      <c r="E1457" t="s">
        <v>13</v>
      </c>
      <c r="F1457" t="s">
        <v>171</v>
      </c>
      <c r="G1457" t="s">
        <v>168</v>
      </c>
      <c r="H1457" t="s">
        <v>184</v>
      </c>
      <c r="I1457" t="s">
        <v>184</v>
      </c>
      <c r="J1457" t="s">
        <v>168</v>
      </c>
      <c r="K1457" t="s">
        <v>168</v>
      </c>
      <c r="L1457" t="s">
        <v>168</v>
      </c>
      <c r="M1457" t="s">
        <v>168</v>
      </c>
      <c r="N1457" t="s">
        <v>168</v>
      </c>
      <c r="O1457" t="s">
        <v>168</v>
      </c>
      <c r="P1457" t="s">
        <v>168</v>
      </c>
      <c r="Q1457" t="s">
        <v>168</v>
      </c>
      <c r="R1457" t="s">
        <v>168</v>
      </c>
      <c r="S1457">
        <v>1379.65159400007</v>
      </c>
      <c r="T1457">
        <v>0</v>
      </c>
    </row>
    <row r="1458" spans="1:20">
      <c r="A1458" s="245">
        <v>42773.910534641203</v>
      </c>
      <c r="B1458" t="s">
        <v>241</v>
      </c>
      <c r="C1458">
        <v>2</v>
      </c>
      <c r="D1458" t="s">
        <v>13</v>
      </c>
      <c r="E1458" t="s">
        <v>13</v>
      </c>
      <c r="F1458" t="s">
        <v>171</v>
      </c>
      <c r="G1458" t="s">
        <v>168</v>
      </c>
      <c r="H1458" t="s">
        <v>184</v>
      </c>
      <c r="I1458" t="s">
        <v>184</v>
      </c>
      <c r="J1458" t="s">
        <v>168</v>
      </c>
      <c r="K1458" t="s">
        <v>168</v>
      </c>
      <c r="L1458" t="s">
        <v>168</v>
      </c>
      <c r="M1458" t="s">
        <v>168</v>
      </c>
      <c r="N1458" t="s">
        <v>168</v>
      </c>
      <c r="O1458" t="s">
        <v>168</v>
      </c>
      <c r="P1458" t="s">
        <v>168</v>
      </c>
      <c r="Q1458" t="s">
        <v>168</v>
      </c>
      <c r="R1458" t="s">
        <v>170</v>
      </c>
      <c r="S1458">
        <v>42.693279000000103</v>
      </c>
      <c r="T1458">
        <v>0</v>
      </c>
    </row>
    <row r="1459" spans="1:20">
      <c r="A1459" s="245">
        <v>42773.910534641203</v>
      </c>
      <c r="B1459" t="s">
        <v>241</v>
      </c>
      <c r="C1459">
        <v>2</v>
      </c>
      <c r="D1459" t="s">
        <v>13</v>
      </c>
      <c r="E1459" t="s">
        <v>13</v>
      </c>
      <c r="F1459" t="s">
        <v>171</v>
      </c>
      <c r="G1459" t="s">
        <v>168</v>
      </c>
      <c r="H1459" t="s">
        <v>184</v>
      </c>
      <c r="I1459" t="s">
        <v>184</v>
      </c>
      <c r="J1459" t="s">
        <v>168</v>
      </c>
      <c r="K1459" t="s">
        <v>168</v>
      </c>
      <c r="L1459" t="s">
        <v>168</v>
      </c>
      <c r="M1459" t="s">
        <v>168</v>
      </c>
      <c r="N1459" t="s">
        <v>168</v>
      </c>
      <c r="O1459" t="s">
        <v>168</v>
      </c>
      <c r="P1459" t="s">
        <v>168</v>
      </c>
      <c r="Q1459" t="s">
        <v>170</v>
      </c>
      <c r="R1459" t="s">
        <v>168</v>
      </c>
      <c r="S1459">
        <v>14.339983999999999</v>
      </c>
      <c r="T1459">
        <v>0</v>
      </c>
    </row>
    <row r="1460" spans="1:20">
      <c r="A1460" s="245">
        <v>42773.910534641203</v>
      </c>
      <c r="B1460" t="s">
        <v>241</v>
      </c>
      <c r="C1460">
        <v>2</v>
      </c>
      <c r="D1460" t="s">
        <v>13</v>
      </c>
      <c r="E1460" t="s">
        <v>13</v>
      </c>
      <c r="F1460" t="s">
        <v>171</v>
      </c>
      <c r="G1460" t="s">
        <v>168</v>
      </c>
      <c r="H1460" t="s">
        <v>184</v>
      </c>
      <c r="I1460" t="s">
        <v>184</v>
      </c>
      <c r="J1460" t="s">
        <v>168</v>
      </c>
      <c r="K1460" t="s">
        <v>168</v>
      </c>
      <c r="L1460" t="s">
        <v>168</v>
      </c>
      <c r="M1460" t="s">
        <v>168</v>
      </c>
      <c r="N1460" t="s">
        <v>168</v>
      </c>
      <c r="O1460" t="s">
        <v>168</v>
      </c>
      <c r="P1460" t="s">
        <v>168</v>
      </c>
      <c r="Q1460" t="s">
        <v>170</v>
      </c>
      <c r="R1460" t="s">
        <v>170</v>
      </c>
      <c r="S1460">
        <v>0.39999899999999999</v>
      </c>
      <c r="T1460">
        <v>0</v>
      </c>
    </row>
    <row r="1461" spans="1:20">
      <c r="A1461" s="245">
        <v>42773.910534641203</v>
      </c>
      <c r="B1461" t="s">
        <v>241</v>
      </c>
      <c r="C1461">
        <v>2</v>
      </c>
      <c r="D1461" t="s">
        <v>13</v>
      </c>
      <c r="E1461" t="s">
        <v>13</v>
      </c>
      <c r="F1461" t="s">
        <v>171</v>
      </c>
      <c r="G1461" t="s">
        <v>168</v>
      </c>
      <c r="H1461" t="s">
        <v>184</v>
      </c>
      <c r="I1461" t="s">
        <v>184</v>
      </c>
      <c r="J1461" t="s">
        <v>168</v>
      </c>
      <c r="K1461" t="s">
        <v>168</v>
      </c>
      <c r="L1461" t="s">
        <v>168</v>
      </c>
      <c r="M1461" t="s">
        <v>168</v>
      </c>
      <c r="N1461" t="s">
        <v>170</v>
      </c>
      <c r="O1461" t="s">
        <v>168</v>
      </c>
      <c r="P1461" t="s">
        <v>168</v>
      </c>
      <c r="Q1461" t="s">
        <v>168</v>
      </c>
      <c r="R1461" t="s">
        <v>168</v>
      </c>
      <c r="S1461">
        <v>0.79999900000000002</v>
      </c>
      <c r="T1461">
        <v>0</v>
      </c>
    </row>
    <row r="1462" spans="1:20">
      <c r="A1462" s="245">
        <v>42773.910534641203</v>
      </c>
      <c r="B1462" t="s">
        <v>241</v>
      </c>
      <c r="C1462">
        <v>2</v>
      </c>
      <c r="D1462" t="s">
        <v>13</v>
      </c>
      <c r="E1462" t="s">
        <v>13</v>
      </c>
      <c r="F1462" t="s">
        <v>171</v>
      </c>
      <c r="G1462" t="s">
        <v>168</v>
      </c>
      <c r="H1462" t="s">
        <v>184</v>
      </c>
      <c r="I1462" t="s">
        <v>184</v>
      </c>
      <c r="J1462" t="s">
        <v>168</v>
      </c>
      <c r="K1462" t="s">
        <v>168</v>
      </c>
      <c r="L1462" t="s">
        <v>168</v>
      </c>
      <c r="M1462" t="s">
        <v>170</v>
      </c>
      <c r="N1462" t="s">
        <v>168</v>
      </c>
      <c r="O1462" t="s">
        <v>168</v>
      </c>
      <c r="P1462" t="s">
        <v>168</v>
      </c>
      <c r="Q1462" t="s">
        <v>168</v>
      </c>
      <c r="R1462" t="s">
        <v>168</v>
      </c>
      <c r="S1462">
        <v>64.146618000000004</v>
      </c>
      <c r="T1462">
        <v>0</v>
      </c>
    </row>
    <row r="1463" spans="1:20">
      <c r="A1463" s="245">
        <v>42773.910534641203</v>
      </c>
      <c r="B1463" t="s">
        <v>241</v>
      </c>
      <c r="C1463">
        <v>2</v>
      </c>
      <c r="D1463" t="s">
        <v>13</v>
      </c>
      <c r="E1463" t="s">
        <v>13</v>
      </c>
      <c r="F1463" t="s">
        <v>171</v>
      </c>
      <c r="G1463" t="s">
        <v>168</v>
      </c>
      <c r="H1463" t="s">
        <v>184</v>
      </c>
      <c r="I1463" t="s">
        <v>184</v>
      </c>
      <c r="J1463" t="s">
        <v>168</v>
      </c>
      <c r="K1463" t="s">
        <v>168</v>
      </c>
      <c r="L1463" t="s">
        <v>168</v>
      </c>
      <c r="M1463" t="s">
        <v>170</v>
      </c>
      <c r="N1463" t="s">
        <v>168</v>
      </c>
      <c r="O1463" t="s">
        <v>168</v>
      </c>
      <c r="P1463" t="s">
        <v>168</v>
      </c>
      <c r="Q1463" t="s">
        <v>168</v>
      </c>
      <c r="R1463" t="s">
        <v>170</v>
      </c>
      <c r="S1463">
        <v>5.0533279999999996</v>
      </c>
      <c r="T1463">
        <v>0</v>
      </c>
    </row>
    <row r="1464" spans="1:20">
      <c r="A1464" s="245">
        <v>42773.910534641203</v>
      </c>
      <c r="B1464" t="s">
        <v>241</v>
      </c>
      <c r="C1464">
        <v>2</v>
      </c>
      <c r="D1464" t="s">
        <v>13</v>
      </c>
      <c r="E1464" t="s">
        <v>13</v>
      </c>
      <c r="F1464" t="s">
        <v>171</v>
      </c>
      <c r="G1464" t="s">
        <v>168</v>
      </c>
      <c r="H1464" t="s">
        <v>184</v>
      </c>
      <c r="I1464" t="s">
        <v>184</v>
      </c>
      <c r="J1464" t="s">
        <v>168</v>
      </c>
      <c r="K1464" t="s">
        <v>168</v>
      </c>
      <c r="L1464" t="s">
        <v>168</v>
      </c>
      <c r="M1464" t="s">
        <v>170</v>
      </c>
      <c r="N1464" t="s">
        <v>168</v>
      </c>
      <c r="O1464" t="s">
        <v>168</v>
      </c>
      <c r="P1464" t="s">
        <v>168</v>
      </c>
      <c r="Q1464" t="s">
        <v>170</v>
      </c>
      <c r="R1464" t="s">
        <v>168</v>
      </c>
      <c r="S1464">
        <v>4.9199960000000003</v>
      </c>
      <c r="T1464">
        <v>0</v>
      </c>
    </row>
    <row r="1465" spans="1:20">
      <c r="A1465" s="245">
        <v>42773.910534641203</v>
      </c>
      <c r="B1465" t="s">
        <v>241</v>
      </c>
      <c r="C1465">
        <v>2</v>
      </c>
      <c r="D1465" t="s">
        <v>13</v>
      </c>
      <c r="E1465" t="s">
        <v>13</v>
      </c>
      <c r="F1465" t="s">
        <v>171</v>
      </c>
      <c r="G1465" t="s">
        <v>168</v>
      </c>
      <c r="H1465" t="s">
        <v>184</v>
      </c>
      <c r="I1465" t="s">
        <v>184</v>
      </c>
      <c r="J1465" t="s">
        <v>168</v>
      </c>
      <c r="K1465" t="s">
        <v>168</v>
      </c>
      <c r="L1465" t="s">
        <v>170</v>
      </c>
      <c r="M1465" t="s">
        <v>168</v>
      </c>
      <c r="N1465" t="s">
        <v>168</v>
      </c>
      <c r="O1465" t="s">
        <v>168</v>
      </c>
      <c r="P1465" t="s">
        <v>168</v>
      </c>
      <c r="Q1465" t="s">
        <v>168</v>
      </c>
      <c r="R1465" t="s">
        <v>168</v>
      </c>
      <c r="S1465">
        <v>1086.33204600006</v>
      </c>
      <c r="T1465">
        <v>0</v>
      </c>
    </row>
    <row r="1466" spans="1:20">
      <c r="A1466" s="245">
        <v>42773.910534641203</v>
      </c>
      <c r="B1466" t="s">
        <v>241</v>
      </c>
      <c r="C1466">
        <v>2</v>
      </c>
      <c r="D1466" t="s">
        <v>13</v>
      </c>
      <c r="E1466" t="s">
        <v>13</v>
      </c>
      <c r="F1466" t="s">
        <v>171</v>
      </c>
      <c r="G1466" t="s">
        <v>168</v>
      </c>
      <c r="H1466" t="s">
        <v>184</v>
      </c>
      <c r="I1466" t="s">
        <v>184</v>
      </c>
      <c r="J1466" t="s">
        <v>168</v>
      </c>
      <c r="K1466" t="s">
        <v>168</v>
      </c>
      <c r="L1466" t="s">
        <v>170</v>
      </c>
      <c r="M1466" t="s">
        <v>168</v>
      </c>
      <c r="N1466" t="s">
        <v>168</v>
      </c>
      <c r="O1466" t="s">
        <v>168</v>
      </c>
      <c r="P1466" t="s">
        <v>168</v>
      </c>
      <c r="Q1466" t="s">
        <v>168</v>
      </c>
      <c r="R1466" t="s">
        <v>170</v>
      </c>
      <c r="S1466">
        <v>51.133270000000202</v>
      </c>
      <c r="T1466">
        <v>0</v>
      </c>
    </row>
    <row r="1467" spans="1:20">
      <c r="A1467" s="245">
        <v>42773.910534641203</v>
      </c>
      <c r="B1467" t="s">
        <v>241</v>
      </c>
      <c r="C1467">
        <v>2</v>
      </c>
      <c r="D1467" t="s">
        <v>13</v>
      </c>
      <c r="E1467" t="s">
        <v>13</v>
      </c>
      <c r="F1467" t="s">
        <v>171</v>
      </c>
      <c r="G1467" t="s">
        <v>168</v>
      </c>
      <c r="H1467" t="s">
        <v>184</v>
      </c>
      <c r="I1467" t="s">
        <v>184</v>
      </c>
      <c r="J1467" t="s">
        <v>168</v>
      </c>
      <c r="K1467" t="s">
        <v>168</v>
      </c>
      <c r="L1467" t="s">
        <v>170</v>
      </c>
      <c r="M1467" t="s">
        <v>168</v>
      </c>
      <c r="N1467" t="s">
        <v>168</v>
      </c>
      <c r="O1467" t="s">
        <v>168</v>
      </c>
      <c r="P1467" t="s">
        <v>168</v>
      </c>
      <c r="Q1467" t="s">
        <v>170</v>
      </c>
      <c r="R1467" t="s">
        <v>168</v>
      </c>
      <c r="S1467">
        <v>9.5999849999999896</v>
      </c>
      <c r="T1467">
        <v>0</v>
      </c>
    </row>
    <row r="1468" spans="1:20">
      <c r="A1468" s="245">
        <v>42773.910534641203</v>
      </c>
      <c r="B1468" t="s">
        <v>241</v>
      </c>
      <c r="C1468">
        <v>2</v>
      </c>
      <c r="D1468" t="s">
        <v>13</v>
      </c>
      <c r="E1468" t="s">
        <v>13</v>
      </c>
      <c r="F1468" t="s">
        <v>171</v>
      </c>
      <c r="G1468" t="s">
        <v>168</v>
      </c>
      <c r="H1468" t="s">
        <v>184</v>
      </c>
      <c r="I1468" t="s">
        <v>184</v>
      </c>
      <c r="J1468" t="s">
        <v>168</v>
      </c>
      <c r="K1468" t="s">
        <v>168</v>
      </c>
      <c r="L1468" t="s">
        <v>170</v>
      </c>
      <c r="M1468" t="s">
        <v>168</v>
      </c>
      <c r="N1468" t="s">
        <v>168</v>
      </c>
      <c r="O1468" t="s">
        <v>168</v>
      </c>
      <c r="P1468" t="s">
        <v>168</v>
      </c>
      <c r="Q1468" t="s">
        <v>170</v>
      </c>
      <c r="R1468" t="s">
        <v>170</v>
      </c>
      <c r="S1468">
        <v>0.59999899999999995</v>
      </c>
      <c r="T1468">
        <v>0</v>
      </c>
    </row>
    <row r="1469" spans="1:20">
      <c r="A1469" s="245">
        <v>42773.910534641203</v>
      </c>
      <c r="B1469" t="s">
        <v>241</v>
      </c>
      <c r="C1469">
        <v>2</v>
      </c>
      <c r="D1469" t="s">
        <v>13</v>
      </c>
      <c r="E1469" t="s">
        <v>13</v>
      </c>
      <c r="F1469" t="s">
        <v>171</v>
      </c>
      <c r="G1469" t="s">
        <v>168</v>
      </c>
      <c r="H1469" t="s">
        <v>184</v>
      </c>
      <c r="I1469" t="s">
        <v>184</v>
      </c>
      <c r="J1469" t="s">
        <v>168</v>
      </c>
      <c r="K1469" t="s">
        <v>168</v>
      </c>
      <c r="L1469" t="s">
        <v>170</v>
      </c>
      <c r="M1469" t="s">
        <v>170</v>
      </c>
      <c r="N1469" t="s">
        <v>168</v>
      </c>
      <c r="O1469" t="s">
        <v>168</v>
      </c>
      <c r="P1469" t="s">
        <v>168</v>
      </c>
      <c r="Q1469" t="s">
        <v>168</v>
      </c>
      <c r="R1469" t="s">
        <v>168</v>
      </c>
      <c r="S1469">
        <v>17.386648000000001</v>
      </c>
      <c r="T1469">
        <v>0</v>
      </c>
    </row>
    <row r="1470" spans="1:20">
      <c r="A1470" s="245">
        <v>42773.910534641203</v>
      </c>
      <c r="B1470" t="s">
        <v>241</v>
      </c>
      <c r="C1470">
        <v>2</v>
      </c>
      <c r="D1470" t="s">
        <v>13</v>
      </c>
      <c r="E1470" t="s">
        <v>13</v>
      </c>
      <c r="F1470" t="s">
        <v>171</v>
      </c>
      <c r="G1470" t="s">
        <v>168</v>
      </c>
      <c r="H1470" t="s">
        <v>184</v>
      </c>
      <c r="I1470" t="s">
        <v>184</v>
      </c>
      <c r="J1470" t="s">
        <v>168</v>
      </c>
      <c r="K1470" t="s">
        <v>168</v>
      </c>
      <c r="L1470" t="s">
        <v>170</v>
      </c>
      <c r="M1470" t="s">
        <v>170</v>
      </c>
      <c r="N1470" t="s">
        <v>168</v>
      </c>
      <c r="O1470" t="s">
        <v>168</v>
      </c>
      <c r="P1470" t="s">
        <v>168</v>
      </c>
      <c r="Q1470" t="s">
        <v>168</v>
      </c>
      <c r="R1470" t="s">
        <v>170</v>
      </c>
      <c r="S1470">
        <v>3.17333</v>
      </c>
      <c r="T1470">
        <v>0</v>
      </c>
    </row>
    <row r="1471" spans="1:20">
      <c r="A1471" s="245">
        <v>42773.910534641203</v>
      </c>
      <c r="B1471" t="s">
        <v>241</v>
      </c>
      <c r="C1471">
        <v>2</v>
      </c>
      <c r="D1471" t="s">
        <v>13</v>
      </c>
      <c r="E1471" t="s">
        <v>13</v>
      </c>
      <c r="F1471" t="s">
        <v>171</v>
      </c>
      <c r="G1471" t="s">
        <v>168</v>
      </c>
      <c r="H1471" t="s">
        <v>184</v>
      </c>
      <c r="I1471" t="s">
        <v>184</v>
      </c>
      <c r="J1471" t="s">
        <v>168</v>
      </c>
      <c r="K1471" t="s">
        <v>168</v>
      </c>
      <c r="L1471" t="s">
        <v>170</v>
      </c>
      <c r="M1471" t="s">
        <v>170</v>
      </c>
      <c r="N1471" t="s">
        <v>168</v>
      </c>
      <c r="O1471" t="s">
        <v>168</v>
      </c>
      <c r="P1471" t="s">
        <v>168</v>
      </c>
      <c r="Q1471" t="s">
        <v>170</v>
      </c>
      <c r="R1471" t="s">
        <v>168</v>
      </c>
      <c r="S1471">
        <v>1.2933319999999999</v>
      </c>
      <c r="T1471">
        <v>0</v>
      </c>
    </row>
    <row r="1472" spans="1:20">
      <c r="A1472" s="245">
        <v>42773.910534641203</v>
      </c>
      <c r="B1472" t="s">
        <v>241</v>
      </c>
      <c r="C1472">
        <v>2</v>
      </c>
      <c r="D1472" t="s">
        <v>13</v>
      </c>
      <c r="E1472" t="s">
        <v>13</v>
      </c>
      <c r="F1472" t="s">
        <v>171</v>
      </c>
      <c r="G1472" t="s">
        <v>168</v>
      </c>
      <c r="H1472" t="s">
        <v>184</v>
      </c>
      <c r="I1472" t="s">
        <v>184</v>
      </c>
      <c r="J1472" t="s">
        <v>170</v>
      </c>
      <c r="K1472" t="s">
        <v>168</v>
      </c>
      <c r="L1472" t="s">
        <v>168</v>
      </c>
      <c r="M1472" t="s">
        <v>168</v>
      </c>
      <c r="N1472" t="s">
        <v>168</v>
      </c>
      <c r="O1472" t="s">
        <v>168</v>
      </c>
      <c r="P1472" t="s">
        <v>168</v>
      </c>
      <c r="Q1472" t="s">
        <v>168</v>
      </c>
      <c r="R1472" t="s">
        <v>168</v>
      </c>
      <c r="S1472">
        <v>368.45953399999701</v>
      </c>
      <c r="T1472">
        <v>0</v>
      </c>
    </row>
    <row r="1473" spans="1:20">
      <c r="A1473" s="245">
        <v>42773.910534641203</v>
      </c>
      <c r="B1473" t="s">
        <v>241</v>
      </c>
      <c r="C1473">
        <v>2</v>
      </c>
      <c r="D1473" t="s">
        <v>13</v>
      </c>
      <c r="E1473" t="s">
        <v>13</v>
      </c>
      <c r="F1473" t="s">
        <v>171</v>
      </c>
      <c r="G1473" t="s">
        <v>168</v>
      </c>
      <c r="H1473" t="s">
        <v>184</v>
      </c>
      <c r="I1473" t="s">
        <v>184</v>
      </c>
      <c r="J1473" t="s">
        <v>170</v>
      </c>
      <c r="K1473" t="s">
        <v>168</v>
      </c>
      <c r="L1473" t="s">
        <v>168</v>
      </c>
      <c r="M1473" t="s">
        <v>168</v>
      </c>
      <c r="N1473" t="s">
        <v>168</v>
      </c>
      <c r="O1473" t="s">
        <v>168</v>
      </c>
      <c r="P1473" t="s">
        <v>168</v>
      </c>
      <c r="Q1473" t="s">
        <v>168</v>
      </c>
      <c r="R1473" t="s">
        <v>170</v>
      </c>
      <c r="S1473">
        <v>11.859985</v>
      </c>
      <c r="T1473">
        <v>0</v>
      </c>
    </row>
    <row r="1474" spans="1:20">
      <c r="A1474" s="245">
        <v>42773.910534641203</v>
      </c>
      <c r="B1474" t="s">
        <v>241</v>
      </c>
      <c r="C1474">
        <v>2</v>
      </c>
      <c r="D1474" t="s">
        <v>13</v>
      </c>
      <c r="E1474" t="s">
        <v>13</v>
      </c>
      <c r="F1474" t="s">
        <v>171</v>
      </c>
      <c r="G1474" t="s">
        <v>168</v>
      </c>
      <c r="H1474" t="s">
        <v>184</v>
      </c>
      <c r="I1474" t="s">
        <v>184</v>
      </c>
      <c r="J1474" t="s">
        <v>170</v>
      </c>
      <c r="K1474" t="s">
        <v>168</v>
      </c>
      <c r="L1474" t="s">
        <v>168</v>
      </c>
      <c r="M1474" t="s">
        <v>168</v>
      </c>
      <c r="N1474" t="s">
        <v>168</v>
      </c>
      <c r="O1474" t="s">
        <v>168</v>
      </c>
      <c r="P1474" t="s">
        <v>168</v>
      </c>
      <c r="Q1474" t="s">
        <v>170</v>
      </c>
      <c r="R1474" t="s">
        <v>168</v>
      </c>
      <c r="S1474">
        <v>13.199983</v>
      </c>
      <c r="T1474">
        <v>0</v>
      </c>
    </row>
    <row r="1475" spans="1:20">
      <c r="A1475" s="245">
        <v>42773.910534641203</v>
      </c>
      <c r="B1475" t="s">
        <v>241</v>
      </c>
      <c r="C1475">
        <v>2</v>
      </c>
      <c r="D1475" t="s">
        <v>13</v>
      </c>
      <c r="E1475" t="s">
        <v>13</v>
      </c>
      <c r="F1475" t="s">
        <v>171</v>
      </c>
      <c r="G1475" t="s">
        <v>168</v>
      </c>
      <c r="H1475" t="s">
        <v>184</v>
      </c>
      <c r="I1475" t="s">
        <v>184</v>
      </c>
      <c r="J1475" t="s">
        <v>170</v>
      </c>
      <c r="K1475" t="s">
        <v>168</v>
      </c>
      <c r="L1475" t="s">
        <v>170</v>
      </c>
      <c r="M1475" t="s">
        <v>168</v>
      </c>
      <c r="N1475" t="s">
        <v>168</v>
      </c>
      <c r="O1475" t="s">
        <v>168</v>
      </c>
      <c r="P1475" t="s">
        <v>168</v>
      </c>
      <c r="Q1475" t="s">
        <v>168</v>
      </c>
      <c r="R1475" t="s">
        <v>168</v>
      </c>
      <c r="S1475">
        <v>6.8</v>
      </c>
      <c r="T1475">
        <v>0</v>
      </c>
    </row>
    <row r="1476" spans="1:20">
      <c r="A1476" s="245">
        <v>42773.910534641203</v>
      </c>
      <c r="B1476" t="s">
        <v>241</v>
      </c>
      <c r="C1476">
        <v>2</v>
      </c>
      <c r="D1476" t="s">
        <v>13</v>
      </c>
      <c r="E1476" t="s">
        <v>13</v>
      </c>
      <c r="F1476" t="s">
        <v>171</v>
      </c>
      <c r="G1476" t="s">
        <v>170</v>
      </c>
      <c r="H1476" t="s">
        <v>184</v>
      </c>
      <c r="I1476" t="s">
        <v>184</v>
      </c>
      <c r="J1476" t="s">
        <v>168</v>
      </c>
      <c r="K1476" t="s">
        <v>168</v>
      </c>
      <c r="L1476" t="s">
        <v>168</v>
      </c>
      <c r="M1476" t="s">
        <v>168</v>
      </c>
      <c r="N1476" t="s">
        <v>168</v>
      </c>
      <c r="O1476" t="s">
        <v>168</v>
      </c>
      <c r="P1476" t="s">
        <v>168</v>
      </c>
      <c r="Q1476" t="s">
        <v>168</v>
      </c>
      <c r="R1476" t="s">
        <v>168</v>
      </c>
      <c r="S1476">
        <v>211.932951000001</v>
      </c>
      <c r="T1476">
        <v>0</v>
      </c>
    </row>
    <row r="1477" spans="1:20">
      <c r="A1477" s="245">
        <v>42773.910534641203</v>
      </c>
      <c r="B1477" t="s">
        <v>241</v>
      </c>
      <c r="C1477">
        <v>2</v>
      </c>
      <c r="D1477" t="s">
        <v>13</v>
      </c>
      <c r="E1477" t="s">
        <v>13</v>
      </c>
      <c r="F1477" t="s">
        <v>169</v>
      </c>
      <c r="G1477" t="s">
        <v>168</v>
      </c>
      <c r="H1477" t="s">
        <v>184</v>
      </c>
      <c r="I1477" t="s">
        <v>184</v>
      </c>
      <c r="J1477" t="s">
        <v>168</v>
      </c>
      <c r="K1477" t="s">
        <v>168</v>
      </c>
      <c r="L1477" t="s">
        <v>168</v>
      </c>
      <c r="M1477" t="s">
        <v>168</v>
      </c>
      <c r="N1477" t="s">
        <v>168</v>
      </c>
      <c r="O1477" t="s">
        <v>168</v>
      </c>
      <c r="P1477" t="s">
        <v>168</v>
      </c>
      <c r="Q1477" t="s">
        <v>168</v>
      </c>
      <c r="R1477" t="s">
        <v>168</v>
      </c>
      <c r="S1477">
        <v>16.359933000000002</v>
      </c>
      <c r="T1477">
        <v>0</v>
      </c>
    </row>
    <row r="1478" spans="1:20">
      <c r="A1478" s="245">
        <v>42773.910534641203</v>
      </c>
      <c r="B1478" t="s">
        <v>241</v>
      </c>
      <c r="C1478">
        <v>2</v>
      </c>
      <c r="D1478" t="s">
        <v>12</v>
      </c>
      <c r="E1478" t="s">
        <v>12</v>
      </c>
      <c r="F1478" t="s">
        <v>167</v>
      </c>
      <c r="G1478" t="s">
        <v>168</v>
      </c>
      <c r="H1478" t="s">
        <v>184</v>
      </c>
      <c r="I1478" t="s">
        <v>184</v>
      </c>
      <c r="J1478" t="s">
        <v>168</v>
      </c>
      <c r="K1478" t="s">
        <v>168</v>
      </c>
      <c r="L1478" t="s">
        <v>168</v>
      </c>
      <c r="M1478" t="s">
        <v>168</v>
      </c>
      <c r="N1478" t="s">
        <v>168</v>
      </c>
      <c r="O1478" t="s">
        <v>168</v>
      </c>
      <c r="P1478" t="s">
        <v>168</v>
      </c>
      <c r="Q1478" t="s">
        <v>168</v>
      </c>
      <c r="R1478" t="s">
        <v>168</v>
      </c>
      <c r="S1478">
        <v>27.533304000000001</v>
      </c>
      <c r="T1478">
        <v>0</v>
      </c>
    </row>
    <row r="1479" spans="1:20">
      <c r="A1479" s="245">
        <v>42773.910534641203</v>
      </c>
      <c r="B1479" t="s">
        <v>241</v>
      </c>
      <c r="C1479">
        <v>2</v>
      </c>
      <c r="D1479" t="s">
        <v>12</v>
      </c>
      <c r="E1479" t="s">
        <v>12</v>
      </c>
      <c r="F1479" t="s">
        <v>167</v>
      </c>
      <c r="G1479" t="s">
        <v>168</v>
      </c>
      <c r="H1479" t="s">
        <v>184</v>
      </c>
      <c r="I1479" t="s">
        <v>184</v>
      </c>
      <c r="J1479" t="s">
        <v>168</v>
      </c>
      <c r="K1479" t="s">
        <v>168</v>
      </c>
      <c r="L1479" t="s">
        <v>168</v>
      </c>
      <c r="M1479" t="s">
        <v>168</v>
      </c>
      <c r="N1479" t="s">
        <v>168</v>
      </c>
      <c r="O1479" t="s">
        <v>168</v>
      </c>
      <c r="P1479" t="s">
        <v>170</v>
      </c>
      <c r="Q1479" t="s">
        <v>168</v>
      </c>
      <c r="R1479" t="s">
        <v>168</v>
      </c>
      <c r="S1479">
        <v>832.86581600002705</v>
      </c>
      <c r="T1479">
        <v>0</v>
      </c>
    </row>
    <row r="1480" spans="1:20">
      <c r="A1480" s="245">
        <v>42773.910534641203</v>
      </c>
      <c r="B1480" t="s">
        <v>241</v>
      </c>
      <c r="C1480">
        <v>2</v>
      </c>
      <c r="D1480" t="s">
        <v>12</v>
      </c>
      <c r="E1480" t="s">
        <v>12</v>
      </c>
      <c r="F1480" t="s">
        <v>167</v>
      </c>
      <c r="G1480" t="s">
        <v>168</v>
      </c>
      <c r="H1480" t="s">
        <v>184</v>
      </c>
      <c r="I1480" t="s">
        <v>184</v>
      </c>
      <c r="J1480" t="s">
        <v>168</v>
      </c>
      <c r="K1480" t="s">
        <v>168</v>
      </c>
      <c r="L1480" t="s">
        <v>170</v>
      </c>
      <c r="M1480" t="s">
        <v>168</v>
      </c>
      <c r="N1480" t="s">
        <v>168</v>
      </c>
      <c r="O1480" t="s">
        <v>168</v>
      </c>
      <c r="P1480" t="s">
        <v>168</v>
      </c>
      <c r="Q1480" t="s">
        <v>168</v>
      </c>
      <c r="R1480" t="s">
        <v>168</v>
      </c>
      <c r="S1480">
        <v>7.5332579999999902</v>
      </c>
      <c r="T1480">
        <v>0</v>
      </c>
    </row>
    <row r="1481" spans="1:20">
      <c r="A1481" s="245">
        <v>42773.910534641203</v>
      </c>
      <c r="B1481" t="s">
        <v>241</v>
      </c>
      <c r="C1481">
        <v>2</v>
      </c>
      <c r="D1481" t="s">
        <v>12</v>
      </c>
      <c r="E1481" t="s">
        <v>12</v>
      </c>
      <c r="F1481" t="s">
        <v>167</v>
      </c>
      <c r="G1481" t="s">
        <v>168</v>
      </c>
      <c r="H1481" t="s">
        <v>184</v>
      </c>
      <c r="I1481" t="s">
        <v>184</v>
      </c>
      <c r="J1481" t="s">
        <v>168</v>
      </c>
      <c r="K1481" t="s">
        <v>168</v>
      </c>
      <c r="L1481" t="s">
        <v>170</v>
      </c>
      <c r="M1481" t="s">
        <v>168</v>
      </c>
      <c r="N1481" t="s">
        <v>168</v>
      </c>
      <c r="O1481" t="s">
        <v>168</v>
      </c>
      <c r="P1481" t="s">
        <v>168</v>
      </c>
      <c r="Q1481" t="s">
        <v>170</v>
      </c>
      <c r="R1481" t="s">
        <v>168</v>
      </c>
      <c r="S1481">
        <v>0.93332400000000004</v>
      </c>
      <c r="T1481">
        <v>0</v>
      </c>
    </row>
    <row r="1482" spans="1:20">
      <c r="A1482" s="245">
        <v>42773.910534641203</v>
      </c>
      <c r="B1482" t="s">
        <v>241</v>
      </c>
      <c r="C1482">
        <v>2</v>
      </c>
      <c r="D1482" t="s">
        <v>12</v>
      </c>
      <c r="E1482" t="s">
        <v>12</v>
      </c>
      <c r="F1482" t="s">
        <v>167</v>
      </c>
      <c r="G1482" t="s">
        <v>168</v>
      </c>
      <c r="H1482" t="s">
        <v>184</v>
      </c>
      <c r="I1482" t="s">
        <v>184</v>
      </c>
      <c r="J1482" t="s">
        <v>168</v>
      </c>
      <c r="K1482" t="s">
        <v>168</v>
      </c>
      <c r="L1482" t="s">
        <v>170</v>
      </c>
      <c r="M1482" t="s">
        <v>168</v>
      </c>
      <c r="N1482" t="s">
        <v>168</v>
      </c>
      <c r="O1482" t="s">
        <v>168</v>
      </c>
      <c r="P1482" t="s">
        <v>170</v>
      </c>
      <c r="Q1482" t="s">
        <v>168</v>
      </c>
      <c r="R1482" t="s">
        <v>168</v>
      </c>
      <c r="S1482">
        <v>186.33314800000099</v>
      </c>
      <c r="T1482">
        <v>0</v>
      </c>
    </row>
    <row r="1483" spans="1:20">
      <c r="A1483" s="245">
        <v>42773.910534641203</v>
      </c>
      <c r="B1483" t="s">
        <v>241</v>
      </c>
      <c r="C1483">
        <v>2</v>
      </c>
      <c r="D1483" t="s">
        <v>12</v>
      </c>
      <c r="E1483" t="s">
        <v>12</v>
      </c>
      <c r="F1483" t="s">
        <v>171</v>
      </c>
      <c r="G1483" t="s">
        <v>168</v>
      </c>
      <c r="H1483" t="s">
        <v>184</v>
      </c>
      <c r="I1483" t="s">
        <v>184</v>
      </c>
      <c r="J1483" t="s">
        <v>168</v>
      </c>
      <c r="K1483" t="s">
        <v>168</v>
      </c>
      <c r="L1483" t="s">
        <v>168</v>
      </c>
      <c r="M1483" t="s">
        <v>168</v>
      </c>
      <c r="N1483" t="s">
        <v>168</v>
      </c>
      <c r="O1483" t="s">
        <v>168</v>
      </c>
      <c r="P1483" t="s">
        <v>168</v>
      </c>
      <c r="Q1483" t="s">
        <v>168</v>
      </c>
      <c r="R1483" t="s">
        <v>168</v>
      </c>
      <c r="S1483">
        <v>1798.1513820001201</v>
      </c>
      <c r="T1483">
        <v>0</v>
      </c>
    </row>
    <row r="1484" spans="1:20">
      <c r="A1484" s="245">
        <v>42773.910534641203</v>
      </c>
      <c r="B1484" t="s">
        <v>241</v>
      </c>
      <c r="C1484">
        <v>2</v>
      </c>
      <c r="D1484" t="s">
        <v>12</v>
      </c>
      <c r="E1484" t="s">
        <v>12</v>
      </c>
      <c r="F1484" t="s">
        <v>171</v>
      </c>
      <c r="G1484" t="s">
        <v>168</v>
      </c>
      <c r="H1484" t="s">
        <v>184</v>
      </c>
      <c r="I1484" t="s">
        <v>184</v>
      </c>
      <c r="J1484" t="s">
        <v>168</v>
      </c>
      <c r="K1484" t="s">
        <v>168</v>
      </c>
      <c r="L1484" t="s">
        <v>168</v>
      </c>
      <c r="M1484" t="s">
        <v>168</v>
      </c>
      <c r="N1484" t="s">
        <v>168</v>
      </c>
      <c r="O1484" t="s">
        <v>168</v>
      </c>
      <c r="P1484" t="s">
        <v>168</v>
      </c>
      <c r="Q1484" t="s">
        <v>168</v>
      </c>
      <c r="R1484" t="s">
        <v>170</v>
      </c>
      <c r="S1484">
        <v>91.199912999999995</v>
      </c>
      <c r="T1484">
        <v>0</v>
      </c>
    </row>
    <row r="1485" spans="1:20">
      <c r="A1485" s="245">
        <v>42773.910534641203</v>
      </c>
      <c r="B1485" t="s">
        <v>241</v>
      </c>
      <c r="C1485">
        <v>2</v>
      </c>
      <c r="D1485" t="s">
        <v>12</v>
      </c>
      <c r="E1485" t="s">
        <v>12</v>
      </c>
      <c r="F1485" t="s">
        <v>171</v>
      </c>
      <c r="G1485" t="s">
        <v>168</v>
      </c>
      <c r="H1485" t="s">
        <v>184</v>
      </c>
      <c r="I1485" t="s">
        <v>184</v>
      </c>
      <c r="J1485" t="s">
        <v>168</v>
      </c>
      <c r="K1485" t="s">
        <v>168</v>
      </c>
      <c r="L1485" t="s">
        <v>168</v>
      </c>
      <c r="M1485" t="s">
        <v>168</v>
      </c>
      <c r="N1485" t="s">
        <v>168</v>
      </c>
      <c r="O1485" t="s">
        <v>168</v>
      </c>
      <c r="P1485" t="s">
        <v>168</v>
      </c>
      <c r="Q1485" t="s">
        <v>170</v>
      </c>
      <c r="R1485" t="s">
        <v>168</v>
      </c>
      <c r="S1485">
        <v>30.933299999999999</v>
      </c>
      <c r="T1485">
        <v>0</v>
      </c>
    </row>
    <row r="1486" spans="1:20">
      <c r="A1486" s="245">
        <v>42773.910534641203</v>
      </c>
      <c r="B1486" t="s">
        <v>241</v>
      </c>
      <c r="C1486">
        <v>2</v>
      </c>
      <c r="D1486" t="s">
        <v>12</v>
      </c>
      <c r="E1486" t="s">
        <v>12</v>
      </c>
      <c r="F1486" t="s">
        <v>171</v>
      </c>
      <c r="G1486" t="s">
        <v>168</v>
      </c>
      <c r="H1486" t="s">
        <v>184</v>
      </c>
      <c r="I1486" t="s">
        <v>184</v>
      </c>
      <c r="J1486" t="s">
        <v>168</v>
      </c>
      <c r="K1486" t="s">
        <v>168</v>
      </c>
      <c r="L1486" t="s">
        <v>168</v>
      </c>
      <c r="M1486" t="s">
        <v>168</v>
      </c>
      <c r="N1486" t="s">
        <v>170</v>
      </c>
      <c r="O1486" t="s">
        <v>168</v>
      </c>
      <c r="P1486" t="s">
        <v>168</v>
      </c>
      <c r="Q1486" t="s">
        <v>168</v>
      </c>
      <c r="R1486" t="s">
        <v>168</v>
      </c>
      <c r="S1486">
        <v>93.333240000000004</v>
      </c>
      <c r="T1486">
        <v>0</v>
      </c>
    </row>
    <row r="1487" spans="1:20">
      <c r="A1487" s="245">
        <v>42773.910534641203</v>
      </c>
      <c r="B1487" t="s">
        <v>241</v>
      </c>
      <c r="C1487">
        <v>2</v>
      </c>
      <c r="D1487" t="s">
        <v>12</v>
      </c>
      <c r="E1487" t="s">
        <v>12</v>
      </c>
      <c r="F1487" t="s">
        <v>171</v>
      </c>
      <c r="G1487" t="s">
        <v>168</v>
      </c>
      <c r="H1487" t="s">
        <v>184</v>
      </c>
      <c r="I1487" t="s">
        <v>184</v>
      </c>
      <c r="J1487" t="s">
        <v>168</v>
      </c>
      <c r="K1487" t="s">
        <v>168</v>
      </c>
      <c r="L1487" t="s">
        <v>168</v>
      </c>
      <c r="M1487" t="s">
        <v>170</v>
      </c>
      <c r="N1487" t="s">
        <v>168</v>
      </c>
      <c r="O1487" t="s">
        <v>168</v>
      </c>
      <c r="P1487" t="s">
        <v>168</v>
      </c>
      <c r="Q1487" t="s">
        <v>168</v>
      </c>
      <c r="R1487" t="s">
        <v>168</v>
      </c>
      <c r="S1487">
        <v>53.559964000000001</v>
      </c>
      <c r="T1487">
        <v>0</v>
      </c>
    </row>
    <row r="1488" spans="1:20">
      <c r="A1488" s="245">
        <v>42773.910534641203</v>
      </c>
      <c r="B1488" t="s">
        <v>241</v>
      </c>
      <c r="C1488">
        <v>2</v>
      </c>
      <c r="D1488" t="s">
        <v>12</v>
      </c>
      <c r="E1488" t="s">
        <v>12</v>
      </c>
      <c r="F1488" t="s">
        <v>171</v>
      </c>
      <c r="G1488" t="s">
        <v>168</v>
      </c>
      <c r="H1488" t="s">
        <v>184</v>
      </c>
      <c r="I1488" t="s">
        <v>184</v>
      </c>
      <c r="J1488" t="s">
        <v>168</v>
      </c>
      <c r="K1488" t="s">
        <v>168</v>
      </c>
      <c r="L1488" t="s">
        <v>168</v>
      </c>
      <c r="M1488" t="s">
        <v>170</v>
      </c>
      <c r="N1488" t="s">
        <v>168</v>
      </c>
      <c r="O1488" t="s">
        <v>168</v>
      </c>
      <c r="P1488" t="s">
        <v>168</v>
      </c>
      <c r="Q1488" t="s">
        <v>168</v>
      </c>
      <c r="R1488" t="s">
        <v>170</v>
      </c>
      <c r="S1488">
        <v>6.7933269999999997</v>
      </c>
      <c r="T1488">
        <v>0</v>
      </c>
    </row>
    <row r="1489" spans="1:20">
      <c r="A1489" s="245">
        <v>42773.910534641203</v>
      </c>
      <c r="B1489" t="s">
        <v>241</v>
      </c>
      <c r="C1489">
        <v>2</v>
      </c>
      <c r="D1489" t="s">
        <v>12</v>
      </c>
      <c r="E1489" t="s">
        <v>12</v>
      </c>
      <c r="F1489" t="s">
        <v>171</v>
      </c>
      <c r="G1489" t="s">
        <v>168</v>
      </c>
      <c r="H1489" t="s">
        <v>184</v>
      </c>
      <c r="I1489" t="s">
        <v>184</v>
      </c>
      <c r="J1489" t="s">
        <v>168</v>
      </c>
      <c r="K1489" t="s">
        <v>168</v>
      </c>
      <c r="L1489" t="s">
        <v>168</v>
      </c>
      <c r="M1489" t="s">
        <v>170</v>
      </c>
      <c r="N1489" t="s">
        <v>168</v>
      </c>
      <c r="O1489" t="s">
        <v>168</v>
      </c>
      <c r="P1489" t="s">
        <v>168</v>
      </c>
      <c r="Q1489" t="s">
        <v>170</v>
      </c>
      <c r="R1489" t="s">
        <v>168</v>
      </c>
      <c r="S1489">
        <v>0.35333300000000001</v>
      </c>
      <c r="T1489">
        <v>0</v>
      </c>
    </row>
    <row r="1490" spans="1:20">
      <c r="A1490" s="245">
        <v>42773.910534641203</v>
      </c>
      <c r="B1490" t="s">
        <v>241</v>
      </c>
      <c r="C1490">
        <v>2</v>
      </c>
      <c r="D1490" t="s">
        <v>12</v>
      </c>
      <c r="E1490" t="s">
        <v>12</v>
      </c>
      <c r="F1490" t="s">
        <v>171</v>
      </c>
      <c r="G1490" t="s">
        <v>168</v>
      </c>
      <c r="H1490" t="s">
        <v>184</v>
      </c>
      <c r="I1490" t="s">
        <v>184</v>
      </c>
      <c r="J1490" t="s">
        <v>168</v>
      </c>
      <c r="K1490" t="s">
        <v>168</v>
      </c>
      <c r="L1490" t="s">
        <v>170</v>
      </c>
      <c r="M1490" t="s">
        <v>168</v>
      </c>
      <c r="N1490" t="s">
        <v>168</v>
      </c>
      <c r="O1490" t="s">
        <v>168</v>
      </c>
      <c r="P1490" t="s">
        <v>168</v>
      </c>
      <c r="Q1490" t="s">
        <v>168</v>
      </c>
      <c r="R1490" t="s">
        <v>168</v>
      </c>
      <c r="S1490">
        <v>734.865925000012</v>
      </c>
      <c r="T1490">
        <v>0</v>
      </c>
    </row>
    <row r="1491" spans="1:20">
      <c r="A1491" s="245">
        <v>42773.910534641203</v>
      </c>
      <c r="B1491" t="s">
        <v>241</v>
      </c>
      <c r="C1491">
        <v>2</v>
      </c>
      <c r="D1491" t="s">
        <v>12</v>
      </c>
      <c r="E1491" t="s">
        <v>12</v>
      </c>
      <c r="F1491" t="s">
        <v>171</v>
      </c>
      <c r="G1491" t="s">
        <v>168</v>
      </c>
      <c r="H1491" t="s">
        <v>184</v>
      </c>
      <c r="I1491" t="s">
        <v>184</v>
      </c>
      <c r="J1491" t="s">
        <v>168</v>
      </c>
      <c r="K1491" t="s">
        <v>168</v>
      </c>
      <c r="L1491" t="s">
        <v>170</v>
      </c>
      <c r="M1491" t="s">
        <v>168</v>
      </c>
      <c r="N1491" t="s">
        <v>168</v>
      </c>
      <c r="O1491" t="s">
        <v>168</v>
      </c>
      <c r="P1491" t="s">
        <v>168</v>
      </c>
      <c r="Q1491" t="s">
        <v>168</v>
      </c>
      <c r="R1491" t="s">
        <v>170</v>
      </c>
      <c r="S1491">
        <v>19.533314000000001</v>
      </c>
      <c r="T1491">
        <v>0</v>
      </c>
    </row>
    <row r="1492" spans="1:20">
      <c r="A1492" s="245">
        <v>42773.910534641203</v>
      </c>
      <c r="B1492" t="s">
        <v>241</v>
      </c>
      <c r="C1492">
        <v>2</v>
      </c>
      <c r="D1492" t="s">
        <v>12</v>
      </c>
      <c r="E1492" t="s">
        <v>12</v>
      </c>
      <c r="F1492" t="s">
        <v>171</v>
      </c>
      <c r="G1492" t="s">
        <v>168</v>
      </c>
      <c r="H1492" t="s">
        <v>184</v>
      </c>
      <c r="I1492" t="s">
        <v>184</v>
      </c>
      <c r="J1492" t="s">
        <v>168</v>
      </c>
      <c r="K1492" t="s">
        <v>168</v>
      </c>
      <c r="L1492" t="s">
        <v>170</v>
      </c>
      <c r="M1492" t="s">
        <v>168</v>
      </c>
      <c r="N1492" t="s">
        <v>168</v>
      </c>
      <c r="O1492" t="s">
        <v>168</v>
      </c>
      <c r="P1492" t="s">
        <v>168</v>
      </c>
      <c r="Q1492" t="s">
        <v>170</v>
      </c>
      <c r="R1492" t="s">
        <v>168</v>
      </c>
      <c r="S1492">
        <v>12.933320999999999</v>
      </c>
      <c r="T1492">
        <v>0</v>
      </c>
    </row>
    <row r="1493" spans="1:20">
      <c r="A1493" s="245">
        <v>42773.910534641203</v>
      </c>
      <c r="B1493" t="s">
        <v>241</v>
      </c>
      <c r="C1493">
        <v>2</v>
      </c>
      <c r="D1493" t="s">
        <v>12</v>
      </c>
      <c r="E1493" t="s">
        <v>12</v>
      </c>
      <c r="F1493" t="s">
        <v>171</v>
      </c>
      <c r="G1493" t="s">
        <v>168</v>
      </c>
      <c r="H1493" t="s">
        <v>184</v>
      </c>
      <c r="I1493" t="s">
        <v>184</v>
      </c>
      <c r="J1493" t="s">
        <v>168</v>
      </c>
      <c r="K1493" t="s">
        <v>168</v>
      </c>
      <c r="L1493" t="s">
        <v>170</v>
      </c>
      <c r="M1493" t="s">
        <v>168</v>
      </c>
      <c r="N1493" t="s">
        <v>170</v>
      </c>
      <c r="O1493" t="s">
        <v>168</v>
      </c>
      <c r="P1493" t="s">
        <v>168</v>
      </c>
      <c r="Q1493" t="s">
        <v>168</v>
      </c>
      <c r="R1493" t="s">
        <v>168</v>
      </c>
      <c r="S1493">
        <v>10.133323000000001</v>
      </c>
      <c r="T1493">
        <v>0</v>
      </c>
    </row>
    <row r="1494" spans="1:20">
      <c r="A1494" s="245">
        <v>42773.910534641203</v>
      </c>
      <c r="B1494" t="s">
        <v>241</v>
      </c>
      <c r="C1494">
        <v>2</v>
      </c>
      <c r="D1494" t="s">
        <v>12</v>
      </c>
      <c r="E1494" t="s">
        <v>12</v>
      </c>
      <c r="F1494" t="s">
        <v>171</v>
      </c>
      <c r="G1494" t="s">
        <v>168</v>
      </c>
      <c r="H1494" t="s">
        <v>184</v>
      </c>
      <c r="I1494" t="s">
        <v>184</v>
      </c>
      <c r="J1494" t="s">
        <v>170</v>
      </c>
      <c r="K1494" t="s">
        <v>168</v>
      </c>
      <c r="L1494" t="s">
        <v>168</v>
      </c>
      <c r="M1494" t="s">
        <v>168</v>
      </c>
      <c r="N1494" t="s">
        <v>168</v>
      </c>
      <c r="O1494" t="s">
        <v>168</v>
      </c>
      <c r="P1494" t="s">
        <v>168</v>
      </c>
      <c r="Q1494" t="s">
        <v>168</v>
      </c>
      <c r="R1494" t="s">
        <v>168</v>
      </c>
      <c r="S1494">
        <v>207.926444000001</v>
      </c>
      <c r="T1494">
        <v>0</v>
      </c>
    </row>
    <row r="1495" spans="1:20">
      <c r="A1495" s="245">
        <v>42773.910534641203</v>
      </c>
      <c r="B1495" t="s">
        <v>241</v>
      </c>
      <c r="C1495">
        <v>2</v>
      </c>
      <c r="D1495" t="s">
        <v>12</v>
      </c>
      <c r="E1495" t="s">
        <v>12</v>
      </c>
      <c r="F1495" t="s">
        <v>171</v>
      </c>
      <c r="G1495" t="s">
        <v>168</v>
      </c>
      <c r="H1495" t="s">
        <v>184</v>
      </c>
      <c r="I1495" t="s">
        <v>184</v>
      </c>
      <c r="J1495" t="s">
        <v>170</v>
      </c>
      <c r="K1495" t="s">
        <v>168</v>
      </c>
      <c r="L1495" t="s">
        <v>168</v>
      </c>
      <c r="M1495" t="s">
        <v>168</v>
      </c>
      <c r="N1495" t="s">
        <v>168</v>
      </c>
      <c r="O1495" t="s">
        <v>168</v>
      </c>
      <c r="P1495" t="s">
        <v>168</v>
      </c>
      <c r="Q1495" t="s">
        <v>168</v>
      </c>
      <c r="R1495" t="s">
        <v>170</v>
      </c>
      <c r="S1495">
        <v>1.993331</v>
      </c>
      <c r="T1495">
        <v>0</v>
      </c>
    </row>
    <row r="1496" spans="1:20">
      <c r="A1496" s="245">
        <v>42773.910534641203</v>
      </c>
      <c r="B1496" t="s">
        <v>241</v>
      </c>
      <c r="C1496">
        <v>2</v>
      </c>
      <c r="D1496" t="s">
        <v>12</v>
      </c>
      <c r="E1496" t="s">
        <v>12</v>
      </c>
      <c r="F1496" t="s">
        <v>171</v>
      </c>
      <c r="G1496" t="s">
        <v>168</v>
      </c>
      <c r="H1496" t="s">
        <v>184</v>
      </c>
      <c r="I1496" t="s">
        <v>184</v>
      </c>
      <c r="J1496" t="s">
        <v>170</v>
      </c>
      <c r="K1496" t="s">
        <v>168</v>
      </c>
      <c r="L1496" t="s">
        <v>168</v>
      </c>
      <c r="M1496" t="s">
        <v>168</v>
      </c>
      <c r="N1496" t="s">
        <v>168</v>
      </c>
      <c r="O1496" t="s">
        <v>168</v>
      </c>
      <c r="P1496" t="s">
        <v>168</v>
      </c>
      <c r="Q1496" t="s">
        <v>170</v>
      </c>
      <c r="R1496" t="s">
        <v>168</v>
      </c>
      <c r="S1496">
        <v>12.866647</v>
      </c>
      <c r="T1496">
        <v>0</v>
      </c>
    </row>
    <row r="1497" spans="1:20">
      <c r="A1497" s="245">
        <v>42773.910534641203</v>
      </c>
      <c r="B1497" t="s">
        <v>241</v>
      </c>
      <c r="C1497">
        <v>2</v>
      </c>
      <c r="D1497" t="s">
        <v>12</v>
      </c>
      <c r="E1497" t="s">
        <v>12</v>
      </c>
      <c r="F1497" t="s">
        <v>171</v>
      </c>
      <c r="G1497" t="s">
        <v>168</v>
      </c>
      <c r="H1497" t="s">
        <v>184</v>
      </c>
      <c r="I1497" t="s">
        <v>184</v>
      </c>
      <c r="J1497" t="s">
        <v>170</v>
      </c>
      <c r="K1497" t="s">
        <v>168</v>
      </c>
      <c r="L1497" t="s">
        <v>170</v>
      </c>
      <c r="M1497" t="s">
        <v>168</v>
      </c>
      <c r="N1497" t="s">
        <v>168</v>
      </c>
      <c r="O1497" t="s">
        <v>168</v>
      </c>
      <c r="P1497" t="s">
        <v>168</v>
      </c>
      <c r="Q1497" t="s">
        <v>168</v>
      </c>
      <c r="R1497" t="s">
        <v>168</v>
      </c>
      <c r="S1497">
        <v>18.939961</v>
      </c>
      <c r="T1497">
        <v>0</v>
      </c>
    </row>
    <row r="1498" spans="1:20">
      <c r="A1498" s="245">
        <v>42773.910534641203</v>
      </c>
      <c r="B1498" t="s">
        <v>241</v>
      </c>
      <c r="C1498">
        <v>2</v>
      </c>
      <c r="D1498" t="s">
        <v>12</v>
      </c>
      <c r="E1498" t="s">
        <v>12</v>
      </c>
      <c r="F1498" t="s">
        <v>171</v>
      </c>
      <c r="G1498" t="s">
        <v>168</v>
      </c>
      <c r="H1498" t="s">
        <v>184</v>
      </c>
      <c r="I1498" t="s">
        <v>184</v>
      </c>
      <c r="J1498" t="s">
        <v>170</v>
      </c>
      <c r="K1498" t="s">
        <v>168</v>
      </c>
      <c r="L1498" t="s">
        <v>170</v>
      </c>
      <c r="M1498" t="s">
        <v>168</v>
      </c>
      <c r="N1498" t="s">
        <v>168</v>
      </c>
      <c r="O1498" t="s">
        <v>168</v>
      </c>
      <c r="P1498" t="s">
        <v>168</v>
      </c>
      <c r="Q1498" t="s">
        <v>168</v>
      </c>
      <c r="R1498" t="s">
        <v>170</v>
      </c>
      <c r="S1498">
        <v>0.32666600000000001</v>
      </c>
      <c r="T1498">
        <v>0</v>
      </c>
    </row>
    <row r="1499" spans="1:20">
      <c r="A1499" s="245">
        <v>42773.910534641203</v>
      </c>
      <c r="B1499" t="s">
        <v>241</v>
      </c>
      <c r="C1499">
        <v>2</v>
      </c>
      <c r="D1499" t="s">
        <v>12</v>
      </c>
      <c r="E1499" t="s">
        <v>12</v>
      </c>
      <c r="F1499" t="s">
        <v>171</v>
      </c>
      <c r="G1499" t="s">
        <v>168</v>
      </c>
      <c r="H1499" t="s">
        <v>184</v>
      </c>
      <c r="I1499" t="s">
        <v>184</v>
      </c>
      <c r="J1499" t="s">
        <v>170</v>
      </c>
      <c r="K1499" t="s">
        <v>168</v>
      </c>
      <c r="L1499" t="s">
        <v>170</v>
      </c>
      <c r="M1499" t="s">
        <v>168</v>
      </c>
      <c r="N1499" t="s">
        <v>168</v>
      </c>
      <c r="O1499" t="s">
        <v>168</v>
      </c>
      <c r="P1499" t="s">
        <v>168</v>
      </c>
      <c r="Q1499" t="s">
        <v>170</v>
      </c>
      <c r="R1499" t="s">
        <v>168</v>
      </c>
      <c r="S1499">
        <v>0.65333200000000002</v>
      </c>
      <c r="T1499">
        <v>0</v>
      </c>
    </row>
    <row r="1500" spans="1:20">
      <c r="A1500" s="245">
        <v>42773.910534641203</v>
      </c>
      <c r="B1500" t="s">
        <v>241</v>
      </c>
      <c r="C1500">
        <v>2</v>
      </c>
      <c r="D1500" t="s">
        <v>12</v>
      </c>
      <c r="E1500" t="s">
        <v>12</v>
      </c>
      <c r="F1500" t="s">
        <v>169</v>
      </c>
      <c r="G1500" t="s">
        <v>168</v>
      </c>
      <c r="H1500" t="s">
        <v>184</v>
      </c>
      <c r="I1500" t="s">
        <v>184</v>
      </c>
      <c r="J1500" t="s">
        <v>168</v>
      </c>
      <c r="K1500" t="s">
        <v>168</v>
      </c>
      <c r="L1500" t="s">
        <v>168</v>
      </c>
      <c r="M1500" t="s">
        <v>168</v>
      </c>
      <c r="N1500" t="s">
        <v>168</v>
      </c>
      <c r="O1500" t="s">
        <v>168</v>
      </c>
      <c r="P1500" t="s">
        <v>168</v>
      </c>
      <c r="Q1500" t="s">
        <v>168</v>
      </c>
      <c r="R1500" t="s">
        <v>168</v>
      </c>
      <c r="S1500">
        <v>49.293092999999999</v>
      </c>
      <c r="T1500">
        <v>0</v>
      </c>
    </row>
    <row r="1501" spans="1:20">
      <c r="A1501" s="245">
        <v>42773.910534641203</v>
      </c>
      <c r="B1501" t="s">
        <v>241</v>
      </c>
      <c r="C1501">
        <v>2</v>
      </c>
      <c r="D1501" t="s">
        <v>11</v>
      </c>
      <c r="E1501" t="s">
        <v>11</v>
      </c>
      <c r="F1501" t="s">
        <v>167</v>
      </c>
      <c r="G1501" t="s">
        <v>168</v>
      </c>
      <c r="H1501" t="s">
        <v>184</v>
      </c>
      <c r="I1501" t="s">
        <v>184</v>
      </c>
      <c r="J1501" t="s">
        <v>168</v>
      </c>
      <c r="K1501" t="s">
        <v>168</v>
      </c>
      <c r="L1501" t="s">
        <v>168</v>
      </c>
      <c r="M1501" t="s">
        <v>168</v>
      </c>
      <c r="N1501" t="s">
        <v>168</v>
      </c>
      <c r="O1501" t="s">
        <v>168</v>
      </c>
      <c r="P1501" t="s">
        <v>168</v>
      </c>
      <c r="Q1501" t="s">
        <v>168</v>
      </c>
      <c r="R1501" t="s">
        <v>168</v>
      </c>
      <c r="S1501">
        <v>81.258000000000195</v>
      </c>
      <c r="T1501">
        <v>0</v>
      </c>
    </row>
    <row r="1502" spans="1:20">
      <c r="A1502" s="245">
        <v>42773.910534641203</v>
      </c>
      <c r="B1502" t="s">
        <v>241</v>
      </c>
      <c r="C1502">
        <v>2</v>
      </c>
      <c r="D1502" t="s">
        <v>11</v>
      </c>
      <c r="E1502" t="s">
        <v>11</v>
      </c>
      <c r="F1502" t="s">
        <v>167</v>
      </c>
      <c r="G1502" t="s">
        <v>168</v>
      </c>
      <c r="H1502" t="s">
        <v>184</v>
      </c>
      <c r="I1502" t="s">
        <v>184</v>
      </c>
      <c r="J1502" t="s">
        <v>168</v>
      </c>
      <c r="K1502" t="s">
        <v>168</v>
      </c>
      <c r="L1502" t="s">
        <v>168</v>
      </c>
      <c r="M1502" t="s">
        <v>168</v>
      </c>
      <c r="N1502" t="s">
        <v>168</v>
      </c>
      <c r="O1502" t="s">
        <v>168</v>
      </c>
      <c r="P1502" t="s">
        <v>168</v>
      </c>
      <c r="Q1502" t="s">
        <v>170</v>
      </c>
      <c r="R1502" t="s">
        <v>168</v>
      </c>
      <c r="S1502">
        <v>1.0049999999999999</v>
      </c>
      <c r="T1502">
        <v>0</v>
      </c>
    </row>
    <row r="1503" spans="1:20">
      <c r="A1503" s="245">
        <v>42773.910534641203</v>
      </c>
      <c r="B1503" t="s">
        <v>241</v>
      </c>
      <c r="C1503">
        <v>2</v>
      </c>
      <c r="D1503" t="s">
        <v>11</v>
      </c>
      <c r="E1503" t="s">
        <v>11</v>
      </c>
      <c r="F1503" t="s">
        <v>167</v>
      </c>
      <c r="G1503" t="s">
        <v>168</v>
      </c>
      <c r="H1503" t="s">
        <v>184</v>
      </c>
      <c r="I1503" t="s">
        <v>184</v>
      </c>
      <c r="J1503" t="s">
        <v>168</v>
      </c>
      <c r="K1503" t="s">
        <v>168</v>
      </c>
      <c r="L1503" t="s">
        <v>168</v>
      </c>
      <c r="M1503" t="s">
        <v>168</v>
      </c>
      <c r="N1503" t="s">
        <v>168</v>
      </c>
      <c r="O1503" t="s">
        <v>168</v>
      </c>
      <c r="P1503" t="s">
        <v>170</v>
      </c>
      <c r="Q1503" t="s">
        <v>168</v>
      </c>
      <c r="R1503" t="s">
        <v>168</v>
      </c>
      <c r="S1503">
        <v>196.25099999999901</v>
      </c>
      <c r="T1503">
        <v>0</v>
      </c>
    </row>
    <row r="1504" spans="1:20">
      <c r="A1504" s="245">
        <v>42773.910534641203</v>
      </c>
      <c r="B1504" t="s">
        <v>241</v>
      </c>
      <c r="C1504">
        <v>2</v>
      </c>
      <c r="D1504" t="s">
        <v>11</v>
      </c>
      <c r="E1504" t="s">
        <v>11</v>
      </c>
      <c r="F1504" t="s">
        <v>167</v>
      </c>
      <c r="G1504" t="s">
        <v>168</v>
      </c>
      <c r="H1504" t="s">
        <v>184</v>
      </c>
      <c r="I1504" t="s">
        <v>184</v>
      </c>
      <c r="J1504" t="s">
        <v>168</v>
      </c>
      <c r="K1504" t="s">
        <v>168</v>
      </c>
      <c r="L1504" t="s">
        <v>168</v>
      </c>
      <c r="M1504" t="s">
        <v>170</v>
      </c>
      <c r="N1504" t="s">
        <v>168</v>
      </c>
      <c r="O1504" t="s">
        <v>168</v>
      </c>
      <c r="P1504" t="s">
        <v>168</v>
      </c>
      <c r="Q1504" t="s">
        <v>168</v>
      </c>
      <c r="R1504" t="s">
        <v>168</v>
      </c>
      <c r="S1504">
        <v>1.17</v>
      </c>
      <c r="T1504">
        <v>0</v>
      </c>
    </row>
    <row r="1505" spans="1:20">
      <c r="A1505" s="245">
        <v>42773.910534641203</v>
      </c>
      <c r="B1505" t="s">
        <v>241</v>
      </c>
      <c r="C1505">
        <v>2</v>
      </c>
      <c r="D1505" t="s">
        <v>11</v>
      </c>
      <c r="E1505" t="s">
        <v>11</v>
      </c>
      <c r="F1505" t="s">
        <v>167</v>
      </c>
      <c r="G1505" t="s">
        <v>168</v>
      </c>
      <c r="H1505" t="s">
        <v>184</v>
      </c>
      <c r="I1505" t="s">
        <v>184</v>
      </c>
      <c r="J1505" t="s">
        <v>168</v>
      </c>
      <c r="K1505" t="s">
        <v>168</v>
      </c>
      <c r="L1505" t="s">
        <v>170</v>
      </c>
      <c r="M1505" t="s">
        <v>168</v>
      </c>
      <c r="N1505" t="s">
        <v>168</v>
      </c>
      <c r="O1505" t="s">
        <v>168</v>
      </c>
      <c r="P1505" t="s">
        <v>168</v>
      </c>
      <c r="Q1505" t="s">
        <v>168</v>
      </c>
      <c r="R1505" t="s">
        <v>168</v>
      </c>
      <c r="S1505">
        <v>1.399</v>
      </c>
      <c r="T1505">
        <v>0</v>
      </c>
    </row>
    <row r="1506" spans="1:20">
      <c r="A1506" s="245">
        <v>42773.910534641203</v>
      </c>
      <c r="B1506" t="s">
        <v>241</v>
      </c>
      <c r="C1506">
        <v>2</v>
      </c>
      <c r="D1506" t="s">
        <v>11</v>
      </c>
      <c r="E1506" t="s">
        <v>11</v>
      </c>
      <c r="F1506" t="s">
        <v>167</v>
      </c>
      <c r="G1506" t="s">
        <v>168</v>
      </c>
      <c r="H1506" t="s">
        <v>184</v>
      </c>
      <c r="I1506" t="s">
        <v>184</v>
      </c>
      <c r="J1506" t="s">
        <v>168</v>
      </c>
      <c r="K1506" t="s">
        <v>168</v>
      </c>
      <c r="L1506" t="s">
        <v>170</v>
      </c>
      <c r="M1506" t="s">
        <v>168</v>
      </c>
      <c r="N1506" t="s">
        <v>168</v>
      </c>
      <c r="O1506" t="s">
        <v>168</v>
      </c>
      <c r="P1506" t="s">
        <v>170</v>
      </c>
      <c r="Q1506" t="s">
        <v>168</v>
      </c>
      <c r="R1506" t="s">
        <v>168</v>
      </c>
      <c r="S1506">
        <v>218.72099999999901</v>
      </c>
      <c r="T1506">
        <v>0</v>
      </c>
    </row>
    <row r="1507" spans="1:20">
      <c r="A1507" s="245">
        <v>42773.910534641203</v>
      </c>
      <c r="B1507" t="s">
        <v>241</v>
      </c>
      <c r="C1507">
        <v>2</v>
      </c>
      <c r="D1507" t="s">
        <v>11</v>
      </c>
      <c r="E1507" t="s">
        <v>11</v>
      </c>
      <c r="F1507" t="s">
        <v>167</v>
      </c>
      <c r="G1507" t="s">
        <v>168</v>
      </c>
      <c r="H1507" t="s">
        <v>184</v>
      </c>
      <c r="I1507" t="s">
        <v>184</v>
      </c>
      <c r="J1507" t="s">
        <v>168</v>
      </c>
      <c r="K1507" t="s">
        <v>170</v>
      </c>
      <c r="L1507" t="s">
        <v>168</v>
      </c>
      <c r="M1507" t="s">
        <v>168</v>
      </c>
      <c r="N1507" t="s">
        <v>168</v>
      </c>
      <c r="O1507" t="s">
        <v>168</v>
      </c>
      <c r="P1507" t="s">
        <v>168</v>
      </c>
      <c r="Q1507" t="s">
        <v>168</v>
      </c>
      <c r="R1507" t="s">
        <v>168</v>
      </c>
      <c r="S1507">
        <v>304.04800000000103</v>
      </c>
      <c r="T1507">
        <v>0</v>
      </c>
    </row>
    <row r="1508" spans="1:20">
      <c r="A1508" s="245">
        <v>42773.910534641203</v>
      </c>
      <c r="B1508" t="s">
        <v>241</v>
      </c>
      <c r="C1508">
        <v>2</v>
      </c>
      <c r="D1508" t="s">
        <v>11</v>
      </c>
      <c r="E1508" t="s">
        <v>11</v>
      </c>
      <c r="F1508" t="s">
        <v>167</v>
      </c>
      <c r="G1508" t="s">
        <v>168</v>
      </c>
      <c r="H1508" t="s">
        <v>184</v>
      </c>
      <c r="I1508" t="s">
        <v>184</v>
      </c>
      <c r="J1508" t="s">
        <v>168</v>
      </c>
      <c r="K1508" t="s">
        <v>170</v>
      </c>
      <c r="L1508" t="s">
        <v>168</v>
      </c>
      <c r="M1508" t="s">
        <v>170</v>
      </c>
      <c r="N1508" t="s">
        <v>168</v>
      </c>
      <c r="O1508" t="s">
        <v>168</v>
      </c>
      <c r="P1508" t="s">
        <v>168</v>
      </c>
      <c r="Q1508" t="s">
        <v>168</v>
      </c>
      <c r="R1508" t="s">
        <v>168</v>
      </c>
      <c r="S1508">
        <v>21.504999999999999</v>
      </c>
      <c r="T1508">
        <v>0</v>
      </c>
    </row>
    <row r="1509" spans="1:20">
      <c r="A1509" s="245">
        <v>42773.910534641203</v>
      </c>
      <c r="B1509" t="s">
        <v>241</v>
      </c>
      <c r="C1509">
        <v>2</v>
      </c>
      <c r="D1509" t="s">
        <v>11</v>
      </c>
      <c r="E1509" t="s">
        <v>11</v>
      </c>
      <c r="F1509" t="s">
        <v>171</v>
      </c>
      <c r="G1509" t="s">
        <v>168</v>
      </c>
      <c r="H1509" t="s">
        <v>184</v>
      </c>
      <c r="I1509" t="s">
        <v>184</v>
      </c>
      <c r="J1509" t="s">
        <v>168</v>
      </c>
      <c r="K1509" t="s">
        <v>168</v>
      </c>
      <c r="L1509" t="s">
        <v>168</v>
      </c>
      <c r="M1509" t="s">
        <v>168</v>
      </c>
      <c r="N1509" t="s">
        <v>168</v>
      </c>
      <c r="O1509" t="s">
        <v>168</v>
      </c>
      <c r="P1509" t="s">
        <v>168</v>
      </c>
      <c r="Q1509" t="s">
        <v>168</v>
      </c>
      <c r="R1509" t="s">
        <v>168</v>
      </c>
      <c r="S1509">
        <v>2806.3890000000702</v>
      </c>
      <c r="T1509">
        <v>0</v>
      </c>
    </row>
    <row r="1510" spans="1:20">
      <c r="A1510" s="245">
        <v>42773.910534641203</v>
      </c>
      <c r="B1510" t="s">
        <v>241</v>
      </c>
      <c r="C1510">
        <v>2</v>
      </c>
      <c r="D1510" t="s">
        <v>11</v>
      </c>
      <c r="E1510" t="s">
        <v>11</v>
      </c>
      <c r="F1510" t="s">
        <v>171</v>
      </c>
      <c r="G1510" t="s">
        <v>168</v>
      </c>
      <c r="H1510" t="s">
        <v>184</v>
      </c>
      <c r="I1510" t="s">
        <v>184</v>
      </c>
      <c r="J1510" t="s">
        <v>168</v>
      </c>
      <c r="K1510" t="s">
        <v>168</v>
      </c>
      <c r="L1510" t="s">
        <v>168</v>
      </c>
      <c r="M1510" t="s">
        <v>168</v>
      </c>
      <c r="N1510" t="s">
        <v>168</v>
      </c>
      <c r="O1510" t="s">
        <v>168</v>
      </c>
      <c r="P1510" t="s">
        <v>168</v>
      </c>
      <c r="Q1510" t="s">
        <v>168</v>
      </c>
      <c r="R1510" t="s">
        <v>170</v>
      </c>
      <c r="S1510">
        <v>132.268</v>
      </c>
      <c r="T1510">
        <v>0</v>
      </c>
    </row>
    <row r="1511" spans="1:20">
      <c r="A1511" s="245">
        <v>42773.910534641203</v>
      </c>
      <c r="B1511" t="s">
        <v>241</v>
      </c>
      <c r="C1511">
        <v>2</v>
      </c>
      <c r="D1511" t="s">
        <v>11</v>
      </c>
      <c r="E1511" t="s">
        <v>11</v>
      </c>
      <c r="F1511" t="s">
        <v>171</v>
      </c>
      <c r="G1511" t="s">
        <v>168</v>
      </c>
      <c r="H1511" t="s">
        <v>184</v>
      </c>
      <c r="I1511" t="s">
        <v>184</v>
      </c>
      <c r="J1511" t="s">
        <v>168</v>
      </c>
      <c r="K1511" t="s">
        <v>168</v>
      </c>
      <c r="L1511" t="s">
        <v>168</v>
      </c>
      <c r="M1511" t="s">
        <v>168</v>
      </c>
      <c r="N1511" t="s">
        <v>168</v>
      </c>
      <c r="O1511" t="s">
        <v>168</v>
      </c>
      <c r="P1511" t="s">
        <v>168</v>
      </c>
      <c r="Q1511" t="s">
        <v>170</v>
      </c>
      <c r="R1511" t="s">
        <v>168</v>
      </c>
      <c r="S1511">
        <v>41.903999999999897</v>
      </c>
      <c r="T1511">
        <v>0</v>
      </c>
    </row>
    <row r="1512" spans="1:20">
      <c r="A1512" s="245">
        <v>42773.910534641203</v>
      </c>
      <c r="B1512" t="s">
        <v>241</v>
      </c>
      <c r="C1512">
        <v>2</v>
      </c>
      <c r="D1512" t="s">
        <v>11</v>
      </c>
      <c r="E1512" t="s">
        <v>11</v>
      </c>
      <c r="F1512" t="s">
        <v>171</v>
      </c>
      <c r="G1512" t="s">
        <v>168</v>
      </c>
      <c r="H1512" t="s">
        <v>184</v>
      </c>
      <c r="I1512" t="s">
        <v>184</v>
      </c>
      <c r="J1512" t="s">
        <v>168</v>
      </c>
      <c r="K1512" t="s">
        <v>168</v>
      </c>
      <c r="L1512" t="s">
        <v>168</v>
      </c>
      <c r="M1512" t="s">
        <v>168</v>
      </c>
      <c r="N1512" t="s">
        <v>168</v>
      </c>
      <c r="O1512" t="s">
        <v>168</v>
      </c>
      <c r="P1512" t="s">
        <v>168</v>
      </c>
      <c r="Q1512" t="s">
        <v>170</v>
      </c>
      <c r="R1512" t="s">
        <v>170</v>
      </c>
      <c r="S1512">
        <v>0.46700000000000003</v>
      </c>
      <c r="T1512">
        <v>0</v>
      </c>
    </row>
    <row r="1513" spans="1:20">
      <c r="A1513" s="245">
        <v>42773.910534641203</v>
      </c>
      <c r="B1513" t="s">
        <v>241</v>
      </c>
      <c r="C1513">
        <v>2</v>
      </c>
      <c r="D1513" t="s">
        <v>11</v>
      </c>
      <c r="E1513" t="s">
        <v>11</v>
      </c>
      <c r="F1513" t="s">
        <v>171</v>
      </c>
      <c r="G1513" t="s">
        <v>168</v>
      </c>
      <c r="H1513" t="s">
        <v>184</v>
      </c>
      <c r="I1513" t="s">
        <v>184</v>
      </c>
      <c r="J1513" t="s">
        <v>168</v>
      </c>
      <c r="K1513" t="s">
        <v>168</v>
      </c>
      <c r="L1513" t="s">
        <v>168</v>
      </c>
      <c r="M1513" t="s">
        <v>168</v>
      </c>
      <c r="N1513" t="s">
        <v>170</v>
      </c>
      <c r="O1513" t="s">
        <v>168</v>
      </c>
      <c r="P1513" t="s">
        <v>168</v>
      </c>
      <c r="Q1513" t="s">
        <v>168</v>
      </c>
      <c r="R1513" t="s">
        <v>168</v>
      </c>
      <c r="S1513">
        <v>43.197999999999901</v>
      </c>
      <c r="T1513">
        <v>0</v>
      </c>
    </row>
    <row r="1514" spans="1:20">
      <c r="A1514" s="245">
        <v>42773.910534641203</v>
      </c>
      <c r="B1514" t="s">
        <v>241</v>
      </c>
      <c r="C1514">
        <v>2</v>
      </c>
      <c r="D1514" t="s">
        <v>11</v>
      </c>
      <c r="E1514" t="s">
        <v>11</v>
      </c>
      <c r="F1514" t="s">
        <v>171</v>
      </c>
      <c r="G1514" t="s">
        <v>168</v>
      </c>
      <c r="H1514" t="s">
        <v>184</v>
      </c>
      <c r="I1514" t="s">
        <v>184</v>
      </c>
      <c r="J1514" t="s">
        <v>168</v>
      </c>
      <c r="K1514" t="s">
        <v>168</v>
      </c>
      <c r="L1514" t="s">
        <v>168</v>
      </c>
      <c r="M1514" t="s">
        <v>170</v>
      </c>
      <c r="N1514" t="s">
        <v>168</v>
      </c>
      <c r="O1514" t="s">
        <v>168</v>
      </c>
      <c r="P1514" t="s">
        <v>168</v>
      </c>
      <c r="Q1514" t="s">
        <v>168</v>
      </c>
      <c r="R1514" t="s">
        <v>168</v>
      </c>
      <c r="S1514">
        <v>260.47500000000099</v>
      </c>
      <c r="T1514">
        <v>0</v>
      </c>
    </row>
    <row r="1515" spans="1:20">
      <c r="A1515" s="245">
        <v>42773.910534641203</v>
      </c>
      <c r="B1515" t="s">
        <v>241</v>
      </c>
      <c r="C1515">
        <v>2</v>
      </c>
      <c r="D1515" t="s">
        <v>11</v>
      </c>
      <c r="E1515" t="s">
        <v>11</v>
      </c>
      <c r="F1515" t="s">
        <v>171</v>
      </c>
      <c r="G1515" t="s">
        <v>168</v>
      </c>
      <c r="H1515" t="s">
        <v>184</v>
      </c>
      <c r="I1515" t="s">
        <v>184</v>
      </c>
      <c r="J1515" t="s">
        <v>168</v>
      </c>
      <c r="K1515" t="s">
        <v>168</v>
      </c>
      <c r="L1515" t="s">
        <v>168</v>
      </c>
      <c r="M1515" t="s">
        <v>170</v>
      </c>
      <c r="N1515" t="s">
        <v>168</v>
      </c>
      <c r="O1515" t="s">
        <v>168</v>
      </c>
      <c r="P1515" t="s">
        <v>168</v>
      </c>
      <c r="Q1515" t="s">
        <v>168</v>
      </c>
      <c r="R1515" t="s">
        <v>170</v>
      </c>
      <c r="S1515">
        <v>18.896000000000001</v>
      </c>
      <c r="T1515">
        <v>0</v>
      </c>
    </row>
    <row r="1516" spans="1:20">
      <c r="A1516" s="245">
        <v>42773.910534641203</v>
      </c>
      <c r="B1516" t="s">
        <v>241</v>
      </c>
      <c r="C1516">
        <v>2</v>
      </c>
      <c r="D1516" t="s">
        <v>11</v>
      </c>
      <c r="E1516" t="s">
        <v>11</v>
      </c>
      <c r="F1516" t="s">
        <v>171</v>
      </c>
      <c r="G1516" t="s">
        <v>168</v>
      </c>
      <c r="H1516" t="s">
        <v>184</v>
      </c>
      <c r="I1516" t="s">
        <v>184</v>
      </c>
      <c r="J1516" t="s">
        <v>168</v>
      </c>
      <c r="K1516" t="s">
        <v>168</v>
      </c>
      <c r="L1516" t="s">
        <v>168</v>
      </c>
      <c r="M1516" t="s">
        <v>170</v>
      </c>
      <c r="N1516" t="s">
        <v>168</v>
      </c>
      <c r="O1516" t="s">
        <v>168</v>
      </c>
      <c r="P1516" t="s">
        <v>168</v>
      </c>
      <c r="Q1516" t="s">
        <v>170</v>
      </c>
      <c r="R1516" t="s">
        <v>168</v>
      </c>
      <c r="S1516">
        <v>11.43</v>
      </c>
      <c r="T1516">
        <v>0</v>
      </c>
    </row>
    <row r="1517" spans="1:20">
      <c r="A1517" s="245">
        <v>42773.910534641203</v>
      </c>
      <c r="B1517" t="s">
        <v>241</v>
      </c>
      <c r="C1517">
        <v>2</v>
      </c>
      <c r="D1517" t="s">
        <v>11</v>
      </c>
      <c r="E1517" t="s">
        <v>11</v>
      </c>
      <c r="F1517" t="s">
        <v>171</v>
      </c>
      <c r="G1517" t="s">
        <v>168</v>
      </c>
      <c r="H1517" t="s">
        <v>184</v>
      </c>
      <c r="I1517" t="s">
        <v>184</v>
      </c>
      <c r="J1517" t="s">
        <v>168</v>
      </c>
      <c r="K1517" t="s">
        <v>168</v>
      </c>
      <c r="L1517" t="s">
        <v>168</v>
      </c>
      <c r="M1517" t="s">
        <v>170</v>
      </c>
      <c r="N1517" t="s">
        <v>168</v>
      </c>
      <c r="O1517" t="s">
        <v>168</v>
      </c>
      <c r="P1517" t="s">
        <v>168</v>
      </c>
      <c r="Q1517" t="s">
        <v>170</v>
      </c>
      <c r="R1517" t="s">
        <v>170</v>
      </c>
      <c r="S1517">
        <v>1.8680000000000001</v>
      </c>
      <c r="T1517">
        <v>0</v>
      </c>
    </row>
    <row r="1518" spans="1:20">
      <c r="A1518" s="245">
        <v>42773.910534641203</v>
      </c>
      <c r="B1518" t="s">
        <v>241</v>
      </c>
      <c r="C1518">
        <v>2</v>
      </c>
      <c r="D1518" t="s">
        <v>11</v>
      </c>
      <c r="E1518" t="s">
        <v>11</v>
      </c>
      <c r="F1518" t="s">
        <v>171</v>
      </c>
      <c r="G1518" t="s">
        <v>168</v>
      </c>
      <c r="H1518" t="s">
        <v>184</v>
      </c>
      <c r="I1518" t="s">
        <v>184</v>
      </c>
      <c r="J1518" t="s">
        <v>168</v>
      </c>
      <c r="K1518" t="s">
        <v>168</v>
      </c>
      <c r="L1518" t="s">
        <v>170</v>
      </c>
      <c r="M1518" t="s">
        <v>168</v>
      </c>
      <c r="N1518" t="s">
        <v>168</v>
      </c>
      <c r="O1518" t="s">
        <v>168</v>
      </c>
      <c r="P1518" t="s">
        <v>168</v>
      </c>
      <c r="Q1518" t="s">
        <v>168</v>
      </c>
      <c r="R1518" t="s">
        <v>168</v>
      </c>
      <c r="S1518">
        <v>1547.9030000001101</v>
      </c>
      <c r="T1518">
        <v>0</v>
      </c>
    </row>
    <row r="1519" spans="1:20">
      <c r="A1519" s="245">
        <v>42773.910534641203</v>
      </c>
      <c r="B1519" t="s">
        <v>241</v>
      </c>
      <c r="C1519">
        <v>2</v>
      </c>
      <c r="D1519" t="s">
        <v>11</v>
      </c>
      <c r="E1519" t="s">
        <v>11</v>
      </c>
      <c r="F1519" t="s">
        <v>171</v>
      </c>
      <c r="G1519" t="s">
        <v>168</v>
      </c>
      <c r="H1519" t="s">
        <v>184</v>
      </c>
      <c r="I1519" t="s">
        <v>184</v>
      </c>
      <c r="J1519" t="s">
        <v>168</v>
      </c>
      <c r="K1519" t="s">
        <v>168</v>
      </c>
      <c r="L1519" t="s">
        <v>170</v>
      </c>
      <c r="M1519" t="s">
        <v>168</v>
      </c>
      <c r="N1519" t="s">
        <v>168</v>
      </c>
      <c r="O1519" t="s">
        <v>168</v>
      </c>
      <c r="P1519" t="s">
        <v>168</v>
      </c>
      <c r="Q1519" t="s">
        <v>168</v>
      </c>
      <c r="R1519" t="s">
        <v>170</v>
      </c>
      <c r="S1519">
        <v>47.1679999999999</v>
      </c>
      <c r="T1519">
        <v>0</v>
      </c>
    </row>
    <row r="1520" spans="1:20">
      <c r="A1520" s="245">
        <v>42773.910534641203</v>
      </c>
      <c r="B1520" t="s">
        <v>241</v>
      </c>
      <c r="C1520">
        <v>2</v>
      </c>
      <c r="D1520" t="s">
        <v>11</v>
      </c>
      <c r="E1520" t="s">
        <v>11</v>
      </c>
      <c r="F1520" t="s">
        <v>171</v>
      </c>
      <c r="G1520" t="s">
        <v>168</v>
      </c>
      <c r="H1520" t="s">
        <v>184</v>
      </c>
      <c r="I1520" t="s">
        <v>184</v>
      </c>
      <c r="J1520" t="s">
        <v>168</v>
      </c>
      <c r="K1520" t="s">
        <v>168</v>
      </c>
      <c r="L1520" t="s">
        <v>170</v>
      </c>
      <c r="M1520" t="s">
        <v>168</v>
      </c>
      <c r="N1520" t="s">
        <v>168</v>
      </c>
      <c r="O1520" t="s">
        <v>168</v>
      </c>
      <c r="P1520" t="s">
        <v>168</v>
      </c>
      <c r="Q1520" t="s">
        <v>170</v>
      </c>
      <c r="R1520" t="s">
        <v>168</v>
      </c>
      <c r="S1520">
        <v>34.340999999999902</v>
      </c>
      <c r="T1520">
        <v>0</v>
      </c>
    </row>
    <row r="1521" spans="1:20">
      <c r="A1521" s="245">
        <v>42773.910534641203</v>
      </c>
      <c r="B1521" t="s">
        <v>241</v>
      </c>
      <c r="C1521">
        <v>2</v>
      </c>
      <c r="D1521" t="s">
        <v>11</v>
      </c>
      <c r="E1521" t="s">
        <v>11</v>
      </c>
      <c r="F1521" t="s">
        <v>171</v>
      </c>
      <c r="G1521" t="s">
        <v>168</v>
      </c>
      <c r="H1521" t="s">
        <v>184</v>
      </c>
      <c r="I1521" t="s">
        <v>184</v>
      </c>
      <c r="J1521" t="s">
        <v>168</v>
      </c>
      <c r="K1521" t="s">
        <v>168</v>
      </c>
      <c r="L1521" t="s">
        <v>170</v>
      </c>
      <c r="M1521" t="s">
        <v>168</v>
      </c>
      <c r="N1521" t="s">
        <v>168</v>
      </c>
      <c r="O1521" t="s">
        <v>168</v>
      </c>
      <c r="P1521" t="s">
        <v>168</v>
      </c>
      <c r="Q1521" t="s">
        <v>170</v>
      </c>
      <c r="R1521" t="s">
        <v>170</v>
      </c>
      <c r="S1521">
        <v>1.8660000000000001</v>
      </c>
      <c r="T1521">
        <v>0</v>
      </c>
    </row>
    <row r="1522" spans="1:20">
      <c r="A1522" s="245">
        <v>42773.910534641203</v>
      </c>
      <c r="B1522" t="s">
        <v>241</v>
      </c>
      <c r="C1522">
        <v>2</v>
      </c>
      <c r="D1522" t="s">
        <v>11</v>
      </c>
      <c r="E1522" t="s">
        <v>11</v>
      </c>
      <c r="F1522" t="s">
        <v>171</v>
      </c>
      <c r="G1522" t="s">
        <v>168</v>
      </c>
      <c r="H1522" t="s">
        <v>184</v>
      </c>
      <c r="I1522" t="s">
        <v>184</v>
      </c>
      <c r="J1522" t="s">
        <v>168</v>
      </c>
      <c r="K1522" t="s">
        <v>168</v>
      </c>
      <c r="L1522" t="s">
        <v>170</v>
      </c>
      <c r="M1522" t="s">
        <v>168</v>
      </c>
      <c r="N1522" t="s">
        <v>170</v>
      </c>
      <c r="O1522" t="s">
        <v>168</v>
      </c>
      <c r="P1522" t="s">
        <v>168</v>
      </c>
      <c r="Q1522" t="s">
        <v>168</v>
      </c>
      <c r="R1522" t="s">
        <v>168</v>
      </c>
      <c r="S1522">
        <v>16.521000000000001</v>
      </c>
      <c r="T1522">
        <v>0</v>
      </c>
    </row>
    <row r="1523" spans="1:20">
      <c r="A1523" s="245">
        <v>42773.910534641203</v>
      </c>
      <c r="B1523" t="s">
        <v>241</v>
      </c>
      <c r="C1523">
        <v>2</v>
      </c>
      <c r="D1523" t="s">
        <v>11</v>
      </c>
      <c r="E1523" t="s">
        <v>11</v>
      </c>
      <c r="F1523" t="s">
        <v>171</v>
      </c>
      <c r="G1523" t="s">
        <v>168</v>
      </c>
      <c r="H1523" t="s">
        <v>184</v>
      </c>
      <c r="I1523" t="s">
        <v>184</v>
      </c>
      <c r="J1523" t="s">
        <v>168</v>
      </c>
      <c r="K1523" t="s">
        <v>168</v>
      </c>
      <c r="L1523" t="s">
        <v>170</v>
      </c>
      <c r="M1523" t="s">
        <v>170</v>
      </c>
      <c r="N1523" t="s">
        <v>168</v>
      </c>
      <c r="O1523" t="s">
        <v>168</v>
      </c>
      <c r="P1523" t="s">
        <v>168</v>
      </c>
      <c r="Q1523" t="s">
        <v>168</v>
      </c>
      <c r="R1523" t="s">
        <v>168</v>
      </c>
      <c r="S1523">
        <v>66.2379999999999</v>
      </c>
      <c r="T1523">
        <v>0</v>
      </c>
    </row>
    <row r="1524" spans="1:20">
      <c r="A1524" s="245">
        <v>42773.910534641203</v>
      </c>
      <c r="B1524" t="s">
        <v>241</v>
      </c>
      <c r="C1524">
        <v>2</v>
      </c>
      <c r="D1524" t="s">
        <v>11</v>
      </c>
      <c r="E1524" t="s">
        <v>11</v>
      </c>
      <c r="F1524" t="s">
        <v>171</v>
      </c>
      <c r="G1524" t="s">
        <v>168</v>
      </c>
      <c r="H1524" t="s">
        <v>184</v>
      </c>
      <c r="I1524" t="s">
        <v>184</v>
      </c>
      <c r="J1524" t="s">
        <v>168</v>
      </c>
      <c r="K1524" t="s">
        <v>168</v>
      </c>
      <c r="L1524" t="s">
        <v>170</v>
      </c>
      <c r="M1524" t="s">
        <v>170</v>
      </c>
      <c r="N1524" t="s">
        <v>168</v>
      </c>
      <c r="O1524" t="s">
        <v>168</v>
      </c>
      <c r="P1524" t="s">
        <v>168</v>
      </c>
      <c r="Q1524" t="s">
        <v>168</v>
      </c>
      <c r="R1524" t="s">
        <v>170</v>
      </c>
      <c r="S1524">
        <v>4.431</v>
      </c>
      <c r="T1524">
        <v>0</v>
      </c>
    </row>
    <row r="1525" spans="1:20">
      <c r="A1525" s="245">
        <v>42773.910534641203</v>
      </c>
      <c r="B1525" t="s">
        <v>241</v>
      </c>
      <c r="C1525">
        <v>2</v>
      </c>
      <c r="D1525" t="s">
        <v>11</v>
      </c>
      <c r="E1525" t="s">
        <v>11</v>
      </c>
      <c r="F1525" t="s">
        <v>171</v>
      </c>
      <c r="G1525" t="s">
        <v>168</v>
      </c>
      <c r="H1525" t="s">
        <v>184</v>
      </c>
      <c r="I1525" t="s">
        <v>184</v>
      </c>
      <c r="J1525" t="s">
        <v>168</v>
      </c>
      <c r="K1525" t="s">
        <v>168</v>
      </c>
      <c r="L1525" t="s">
        <v>170</v>
      </c>
      <c r="M1525" t="s">
        <v>170</v>
      </c>
      <c r="N1525" t="s">
        <v>168</v>
      </c>
      <c r="O1525" t="s">
        <v>168</v>
      </c>
      <c r="P1525" t="s">
        <v>168</v>
      </c>
      <c r="Q1525" t="s">
        <v>170</v>
      </c>
      <c r="R1525" t="s">
        <v>168</v>
      </c>
      <c r="S1525">
        <v>8.9789999999999992</v>
      </c>
      <c r="T1525">
        <v>0</v>
      </c>
    </row>
    <row r="1526" spans="1:20">
      <c r="A1526" s="245">
        <v>42773.910534641203</v>
      </c>
      <c r="B1526" t="s">
        <v>241</v>
      </c>
      <c r="C1526">
        <v>2</v>
      </c>
      <c r="D1526" t="s">
        <v>11</v>
      </c>
      <c r="E1526" t="s">
        <v>11</v>
      </c>
      <c r="F1526" t="s">
        <v>171</v>
      </c>
      <c r="G1526" t="s">
        <v>168</v>
      </c>
      <c r="H1526" t="s">
        <v>184</v>
      </c>
      <c r="I1526" t="s">
        <v>184</v>
      </c>
      <c r="J1526" t="s">
        <v>168</v>
      </c>
      <c r="K1526" t="s">
        <v>168</v>
      </c>
      <c r="L1526" t="s">
        <v>170</v>
      </c>
      <c r="M1526" t="s">
        <v>170</v>
      </c>
      <c r="N1526" t="s">
        <v>170</v>
      </c>
      <c r="O1526" t="s">
        <v>168</v>
      </c>
      <c r="P1526" t="s">
        <v>168</v>
      </c>
      <c r="Q1526" t="s">
        <v>168</v>
      </c>
      <c r="R1526" t="s">
        <v>168</v>
      </c>
      <c r="S1526">
        <v>0.58299999999999996</v>
      </c>
      <c r="T1526">
        <v>0</v>
      </c>
    </row>
    <row r="1527" spans="1:20">
      <c r="A1527" s="245">
        <v>42773.910534641203</v>
      </c>
      <c r="B1527" t="s">
        <v>241</v>
      </c>
      <c r="C1527">
        <v>2</v>
      </c>
      <c r="D1527" t="s">
        <v>11</v>
      </c>
      <c r="E1527" t="s">
        <v>11</v>
      </c>
      <c r="F1527" t="s">
        <v>171</v>
      </c>
      <c r="G1527" t="s">
        <v>168</v>
      </c>
      <c r="H1527" t="s">
        <v>184</v>
      </c>
      <c r="I1527" t="s">
        <v>184</v>
      </c>
      <c r="J1527" t="s">
        <v>170</v>
      </c>
      <c r="K1527" t="s">
        <v>168</v>
      </c>
      <c r="L1527" t="s">
        <v>168</v>
      </c>
      <c r="M1527" t="s">
        <v>168</v>
      </c>
      <c r="N1527" t="s">
        <v>168</v>
      </c>
      <c r="O1527" t="s">
        <v>168</v>
      </c>
      <c r="P1527" t="s">
        <v>168</v>
      </c>
      <c r="Q1527" t="s">
        <v>168</v>
      </c>
      <c r="R1527" t="s">
        <v>168</v>
      </c>
      <c r="S1527">
        <v>2029.4480000000301</v>
      </c>
      <c r="T1527">
        <v>0</v>
      </c>
    </row>
    <row r="1528" spans="1:20">
      <c r="A1528" s="245">
        <v>42773.910534641203</v>
      </c>
      <c r="B1528" t="s">
        <v>241</v>
      </c>
      <c r="C1528">
        <v>2</v>
      </c>
      <c r="D1528" t="s">
        <v>11</v>
      </c>
      <c r="E1528" t="s">
        <v>11</v>
      </c>
      <c r="F1528" t="s">
        <v>171</v>
      </c>
      <c r="G1528" t="s">
        <v>168</v>
      </c>
      <c r="H1528" t="s">
        <v>184</v>
      </c>
      <c r="I1528" t="s">
        <v>184</v>
      </c>
      <c r="J1528" t="s">
        <v>170</v>
      </c>
      <c r="K1528" t="s">
        <v>168</v>
      </c>
      <c r="L1528" t="s">
        <v>168</v>
      </c>
      <c r="M1528" t="s">
        <v>168</v>
      </c>
      <c r="N1528" t="s">
        <v>168</v>
      </c>
      <c r="O1528" t="s">
        <v>168</v>
      </c>
      <c r="P1528" t="s">
        <v>168</v>
      </c>
      <c r="Q1528" t="s">
        <v>168</v>
      </c>
      <c r="R1528" t="s">
        <v>170</v>
      </c>
      <c r="S1528">
        <v>18.22</v>
      </c>
      <c r="T1528">
        <v>0</v>
      </c>
    </row>
    <row r="1529" spans="1:20">
      <c r="A1529" s="245">
        <v>42773.910534641203</v>
      </c>
      <c r="B1529" t="s">
        <v>241</v>
      </c>
      <c r="C1529">
        <v>2</v>
      </c>
      <c r="D1529" t="s">
        <v>11</v>
      </c>
      <c r="E1529" t="s">
        <v>11</v>
      </c>
      <c r="F1529" t="s">
        <v>171</v>
      </c>
      <c r="G1529" t="s">
        <v>168</v>
      </c>
      <c r="H1529" t="s">
        <v>184</v>
      </c>
      <c r="I1529" t="s">
        <v>184</v>
      </c>
      <c r="J1529" t="s">
        <v>170</v>
      </c>
      <c r="K1529" t="s">
        <v>168</v>
      </c>
      <c r="L1529" t="s">
        <v>168</v>
      </c>
      <c r="M1529" t="s">
        <v>168</v>
      </c>
      <c r="N1529" t="s">
        <v>168</v>
      </c>
      <c r="O1529" t="s">
        <v>168</v>
      </c>
      <c r="P1529" t="s">
        <v>168</v>
      </c>
      <c r="Q1529" t="s">
        <v>170</v>
      </c>
      <c r="R1529" t="s">
        <v>168</v>
      </c>
      <c r="S1529">
        <v>104.447</v>
      </c>
      <c r="T1529">
        <v>0</v>
      </c>
    </row>
    <row r="1530" spans="1:20">
      <c r="A1530" s="245">
        <v>42773.910534641203</v>
      </c>
      <c r="B1530" t="s">
        <v>241</v>
      </c>
      <c r="C1530">
        <v>2</v>
      </c>
      <c r="D1530" t="s">
        <v>11</v>
      </c>
      <c r="E1530" t="s">
        <v>11</v>
      </c>
      <c r="F1530" t="s">
        <v>171</v>
      </c>
      <c r="G1530" t="s">
        <v>168</v>
      </c>
      <c r="H1530" t="s">
        <v>184</v>
      </c>
      <c r="I1530" t="s">
        <v>184</v>
      </c>
      <c r="J1530" t="s">
        <v>170</v>
      </c>
      <c r="K1530" t="s">
        <v>168</v>
      </c>
      <c r="L1530" t="s">
        <v>168</v>
      </c>
      <c r="M1530" t="s">
        <v>168</v>
      </c>
      <c r="N1530" t="s">
        <v>168</v>
      </c>
      <c r="O1530" t="s">
        <v>168</v>
      </c>
      <c r="P1530" t="s">
        <v>168</v>
      </c>
      <c r="Q1530" t="s">
        <v>170</v>
      </c>
      <c r="R1530" t="s">
        <v>170</v>
      </c>
      <c r="S1530">
        <v>1.2</v>
      </c>
      <c r="T1530">
        <v>0</v>
      </c>
    </row>
    <row r="1531" spans="1:20">
      <c r="A1531" s="245">
        <v>42773.910534641203</v>
      </c>
      <c r="B1531" t="s">
        <v>241</v>
      </c>
      <c r="C1531">
        <v>2</v>
      </c>
      <c r="D1531" t="s">
        <v>11</v>
      </c>
      <c r="E1531" t="s">
        <v>11</v>
      </c>
      <c r="F1531" t="s">
        <v>171</v>
      </c>
      <c r="G1531" t="s">
        <v>168</v>
      </c>
      <c r="H1531" t="s">
        <v>184</v>
      </c>
      <c r="I1531" t="s">
        <v>184</v>
      </c>
      <c r="J1531" t="s">
        <v>170</v>
      </c>
      <c r="K1531" t="s">
        <v>168</v>
      </c>
      <c r="L1531" t="s">
        <v>168</v>
      </c>
      <c r="M1531" t="s">
        <v>168</v>
      </c>
      <c r="N1531" t="s">
        <v>170</v>
      </c>
      <c r="O1531" t="s">
        <v>168</v>
      </c>
      <c r="P1531" t="s">
        <v>168</v>
      </c>
      <c r="Q1531" t="s">
        <v>168</v>
      </c>
      <c r="R1531" t="s">
        <v>168</v>
      </c>
      <c r="S1531">
        <v>2.4</v>
      </c>
      <c r="T1531">
        <v>0</v>
      </c>
    </row>
    <row r="1532" spans="1:20">
      <c r="A1532" s="245">
        <v>42773.910534641203</v>
      </c>
      <c r="B1532" t="s">
        <v>241</v>
      </c>
      <c r="C1532">
        <v>2</v>
      </c>
      <c r="D1532" t="s">
        <v>11</v>
      </c>
      <c r="E1532" t="s">
        <v>11</v>
      </c>
      <c r="F1532" t="s">
        <v>171</v>
      </c>
      <c r="G1532" t="s">
        <v>170</v>
      </c>
      <c r="H1532" t="s">
        <v>184</v>
      </c>
      <c r="I1532" t="s">
        <v>184</v>
      </c>
      <c r="J1532" t="s">
        <v>168</v>
      </c>
      <c r="K1532" t="s">
        <v>168</v>
      </c>
      <c r="L1532" t="s">
        <v>168</v>
      </c>
      <c r="M1532" t="s">
        <v>168</v>
      </c>
      <c r="N1532" t="s">
        <v>168</v>
      </c>
      <c r="O1532" t="s">
        <v>168</v>
      </c>
      <c r="P1532" t="s">
        <v>168</v>
      </c>
      <c r="Q1532" t="s">
        <v>168</v>
      </c>
      <c r="R1532" t="s">
        <v>168</v>
      </c>
      <c r="S1532">
        <v>622.00400000000502</v>
      </c>
      <c r="T1532">
        <v>0</v>
      </c>
    </row>
    <row r="1533" spans="1:20">
      <c r="A1533" s="245">
        <v>42773.910534641203</v>
      </c>
      <c r="B1533" t="s">
        <v>241</v>
      </c>
      <c r="C1533">
        <v>2</v>
      </c>
      <c r="D1533" t="s">
        <v>11</v>
      </c>
      <c r="E1533" t="s">
        <v>11</v>
      </c>
      <c r="F1533" t="s">
        <v>171</v>
      </c>
      <c r="G1533" t="s">
        <v>170</v>
      </c>
      <c r="H1533" t="s">
        <v>184</v>
      </c>
      <c r="I1533" t="s">
        <v>184</v>
      </c>
      <c r="J1533" t="s">
        <v>168</v>
      </c>
      <c r="K1533" t="s">
        <v>168</v>
      </c>
      <c r="L1533" t="s">
        <v>168</v>
      </c>
      <c r="M1533" t="s">
        <v>168</v>
      </c>
      <c r="N1533" t="s">
        <v>168</v>
      </c>
      <c r="O1533" t="s">
        <v>168</v>
      </c>
      <c r="P1533" t="s">
        <v>168</v>
      </c>
      <c r="Q1533" t="s">
        <v>168</v>
      </c>
      <c r="R1533" t="s">
        <v>170</v>
      </c>
      <c r="S1533">
        <v>1.1879999999999999</v>
      </c>
      <c r="T1533">
        <v>0</v>
      </c>
    </row>
    <row r="1534" spans="1:20">
      <c r="A1534" s="245">
        <v>42773.910534641203</v>
      </c>
      <c r="B1534" t="s">
        <v>241</v>
      </c>
      <c r="C1534">
        <v>2</v>
      </c>
      <c r="D1534" t="s">
        <v>11</v>
      </c>
      <c r="E1534" t="s">
        <v>11</v>
      </c>
      <c r="F1534" t="s">
        <v>171</v>
      </c>
      <c r="G1534" t="s">
        <v>170</v>
      </c>
      <c r="H1534" t="s">
        <v>184</v>
      </c>
      <c r="I1534" t="s">
        <v>184</v>
      </c>
      <c r="J1534" t="s">
        <v>168</v>
      </c>
      <c r="K1534" t="s">
        <v>168</v>
      </c>
      <c r="L1534" t="s">
        <v>168</v>
      </c>
      <c r="M1534" t="s">
        <v>168</v>
      </c>
      <c r="N1534" t="s">
        <v>168</v>
      </c>
      <c r="O1534" t="s">
        <v>168</v>
      </c>
      <c r="P1534" t="s">
        <v>168</v>
      </c>
      <c r="Q1534" t="s">
        <v>170</v>
      </c>
      <c r="R1534" t="s">
        <v>168</v>
      </c>
      <c r="S1534">
        <v>0.72699999999999998</v>
      </c>
      <c r="T1534">
        <v>0</v>
      </c>
    </row>
    <row r="1535" spans="1:20">
      <c r="A1535" s="245">
        <v>42773.910534641203</v>
      </c>
      <c r="B1535" t="s">
        <v>241</v>
      </c>
      <c r="C1535">
        <v>2</v>
      </c>
      <c r="D1535" t="s">
        <v>11</v>
      </c>
      <c r="E1535" t="s">
        <v>11</v>
      </c>
      <c r="F1535" t="s">
        <v>171</v>
      </c>
      <c r="G1535" t="s">
        <v>170</v>
      </c>
      <c r="H1535" t="s">
        <v>184</v>
      </c>
      <c r="I1535" t="s">
        <v>184</v>
      </c>
      <c r="J1535" t="s">
        <v>168</v>
      </c>
      <c r="K1535" t="s">
        <v>168</v>
      </c>
      <c r="L1535" t="s">
        <v>170</v>
      </c>
      <c r="M1535" t="s">
        <v>168</v>
      </c>
      <c r="N1535" t="s">
        <v>168</v>
      </c>
      <c r="O1535" t="s">
        <v>168</v>
      </c>
      <c r="P1535" t="s">
        <v>168</v>
      </c>
      <c r="Q1535" t="s">
        <v>168</v>
      </c>
      <c r="R1535" t="s">
        <v>168</v>
      </c>
      <c r="S1535">
        <v>0.33300000000000002</v>
      </c>
      <c r="T1535">
        <v>0</v>
      </c>
    </row>
    <row r="1536" spans="1:20">
      <c r="A1536" s="245">
        <v>42773.910534641203</v>
      </c>
      <c r="B1536" t="s">
        <v>241</v>
      </c>
      <c r="C1536">
        <v>2</v>
      </c>
      <c r="D1536" t="s">
        <v>11</v>
      </c>
      <c r="E1536" t="s">
        <v>11</v>
      </c>
      <c r="F1536" t="s">
        <v>171</v>
      </c>
      <c r="G1536" t="s">
        <v>170</v>
      </c>
      <c r="H1536" t="s">
        <v>184</v>
      </c>
      <c r="I1536" t="s">
        <v>184</v>
      </c>
      <c r="J1536" t="s">
        <v>168</v>
      </c>
      <c r="K1536" t="s">
        <v>168</v>
      </c>
      <c r="L1536" t="s">
        <v>170</v>
      </c>
      <c r="M1536" t="s">
        <v>168</v>
      </c>
      <c r="N1536" t="s">
        <v>168</v>
      </c>
      <c r="O1536" t="s">
        <v>168</v>
      </c>
      <c r="P1536" t="s">
        <v>168</v>
      </c>
      <c r="Q1536" t="s">
        <v>168</v>
      </c>
      <c r="R1536" t="s">
        <v>170</v>
      </c>
      <c r="S1536">
        <v>0.93300000000000005</v>
      </c>
      <c r="T1536">
        <v>0</v>
      </c>
    </row>
    <row r="1537" spans="1:20">
      <c r="A1537" s="245">
        <v>42773.910534641203</v>
      </c>
      <c r="B1537" t="s">
        <v>241</v>
      </c>
      <c r="C1537">
        <v>2</v>
      </c>
      <c r="D1537" t="s">
        <v>11</v>
      </c>
      <c r="E1537" t="s">
        <v>11</v>
      </c>
      <c r="F1537" t="s">
        <v>171</v>
      </c>
      <c r="G1537" t="s">
        <v>170</v>
      </c>
      <c r="H1537" t="s">
        <v>184</v>
      </c>
      <c r="I1537" t="s">
        <v>184</v>
      </c>
      <c r="J1537" t="s">
        <v>170</v>
      </c>
      <c r="K1537" t="s">
        <v>168</v>
      </c>
      <c r="L1537" t="s">
        <v>168</v>
      </c>
      <c r="M1537" t="s">
        <v>168</v>
      </c>
      <c r="N1537" t="s">
        <v>168</v>
      </c>
      <c r="O1537" t="s">
        <v>168</v>
      </c>
      <c r="P1537" t="s">
        <v>168</v>
      </c>
      <c r="Q1537" t="s">
        <v>168</v>
      </c>
      <c r="R1537" t="s">
        <v>168</v>
      </c>
      <c r="S1537">
        <v>1.333</v>
      </c>
      <c r="T1537">
        <v>0</v>
      </c>
    </row>
    <row r="1538" spans="1:20">
      <c r="A1538" s="245">
        <v>42773.910534641203</v>
      </c>
      <c r="B1538" t="s">
        <v>241</v>
      </c>
      <c r="C1538">
        <v>2</v>
      </c>
      <c r="D1538" t="s">
        <v>11</v>
      </c>
      <c r="E1538" t="s">
        <v>11</v>
      </c>
      <c r="F1538" t="s">
        <v>169</v>
      </c>
      <c r="G1538" t="s">
        <v>168</v>
      </c>
      <c r="H1538" t="s">
        <v>184</v>
      </c>
      <c r="I1538" t="s">
        <v>184</v>
      </c>
      <c r="J1538" t="s">
        <v>168</v>
      </c>
      <c r="K1538" t="s">
        <v>168</v>
      </c>
      <c r="L1538" t="s">
        <v>168</v>
      </c>
      <c r="M1538" t="s">
        <v>168</v>
      </c>
      <c r="N1538" t="s">
        <v>168</v>
      </c>
      <c r="O1538" t="s">
        <v>168</v>
      </c>
      <c r="P1538" t="s">
        <v>168</v>
      </c>
      <c r="Q1538" t="s">
        <v>168</v>
      </c>
      <c r="R1538" t="s">
        <v>168</v>
      </c>
      <c r="S1538">
        <v>106.343999999999</v>
      </c>
      <c r="T1538">
        <v>0</v>
      </c>
    </row>
    <row r="1539" spans="1:20">
      <c r="A1539" s="245">
        <v>42773.910534641203</v>
      </c>
      <c r="B1539" t="s">
        <v>241</v>
      </c>
      <c r="C1539">
        <v>2</v>
      </c>
      <c r="D1539" t="s">
        <v>11</v>
      </c>
      <c r="E1539" t="s">
        <v>11</v>
      </c>
      <c r="F1539" t="s">
        <v>169</v>
      </c>
      <c r="G1539" t="s">
        <v>168</v>
      </c>
      <c r="H1539" t="s">
        <v>184</v>
      </c>
      <c r="I1539" t="s">
        <v>184</v>
      </c>
      <c r="J1539" t="s">
        <v>168</v>
      </c>
      <c r="K1539" t="s">
        <v>168</v>
      </c>
      <c r="L1539" t="s">
        <v>168</v>
      </c>
      <c r="M1539" t="s">
        <v>168</v>
      </c>
      <c r="N1539" t="s">
        <v>168</v>
      </c>
      <c r="O1539" t="s">
        <v>168</v>
      </c>
      <c r="P1539" t="s">
        <v>168</v>
      </c>
      <c r="Q1539" t="s">
        <v>170</v>
      </c>
      <c r="R1539" t="s">
        <v>168</v>
      </c>
      <c r="S1539">
        <v>1.1200000000000001</v>
      </c>
      <c r="T1539">
        <v>0</v>
      </c>
    </row>
    <row r="1540" spans="1:20">
      <c r="A1540" s="245">
        <v>42773.910534641203</v>
      </c>
      <c r="B1540" t="s">
        <v>241</v>
      </c>
      <c r="C1540">
        <v>2</v>
      </c>
      <c r="D1540" t="s">
        <v>11</v>
      </c>
      <c r="E1540" t="s">
        <v>11</v>
      </c>
      <c r="F1540" t="s">
        <v>169</v>
      </c>
      <c r="G1540" t="s">
        <v>168</v>
      </c>
      <c r="H1540" t="s">
        <v>184</v>
      </c>
      <c r="I1540" t="s">
        <v>184</v>
      </c>
      <c r="J1540" t="s">
        <v>168</v>
      </c>
      <c r="K1540" t="s">
        <v>168</v>
      </c>
      <c r="L1540" t="s">
        <v>168</v>
      </c>
      <c r="M1540" t="s">
        <v>168</v>
      </c>
      <c r="N1540" t="s">
        <v>170</v>
      </c>
      <c r="O1540" t="s">
        <v>168</v>
      </c>
      <c r="P1540" t="s">
        <v>168</v>
      </c>
      <c r="Q1540" t="s">
        <v>168</v>
      </c>
      <c r="R1540" t="s">
        <v>168</v>
      </c>
      <c r="S1540">
        <v>0.53400000000000003</v>
      </c>
      <c r="T1540">
        <v>0</v>
      </c>
    </row>
    <row r="1541" spans="1:20">
      <c r="A1541" s="245">
        <v>42773.910534641203</v>
      </c>
      <c r="B1541" t="s">
        <v>241</v>
      </c>
      <c r="C1541">
        <v>2</v>
      </c>
      <c r="D1541" t="s">
        <v>11</v>
      </c>
      <c r="E1541" t="s">
        <v>11</v>
      </c>
      <c r="F1541" t="s">
        <v>169</v>
      </c>
      <c r="G1541" t="s">
        <v>168</v>
      </c>
      <c r="H1541" t="s">
        <v>184</v>
      </c>
      <c r="I1541" t="s">
        <v>184</v>
      </c>
      <c r="J1541" t="s">
        <v>168</v>
      </c>
      <c r="K1541" t="s">
        <v>168</v>
      </c>
      <c r="L1541" t="s">
        <v>170</v>
      </c>
      <c r="M1541" t="s">
        <v>168</v>
      </c>
      <c r="N1541" t="s">
        <v>168</v>
      </c>
      <c r="O1541" t="s">
        <v>168</v>
      </c>
      <c r="P1541" t="s">
        <v>168</v>
      </c>
      <c r="Q1541" t="s">
        <v>168</v>
      </c>
      <c r="R1541" t="s">
        <v>168</v>
      </c>
      <c r="S1541">
        <v>2.8319999999999999</v>
      </c>
      <c r="T1541">
        <v>0</v>
      </c>
    </row>
    <row r="1542" spans="1:20">
      <c r="A1542" s="245">
        <v>42773.910534641203</v>
      </c>
      <c r="B1542" t="s">
        <v>241</v>
      </c>
      <c r="C1542">
        <v>2</v>
      </c>
      <c r="D1542" t="s">
        <v>11</v>
      </c>
      <c r="E1542" t="s">
        <v>142</v>
      </c>
      <c r="F1542" t="s">
        <v>167</v>
      </c>
      <c r="G1542" t="s">
        <v>168</v>
      </c>
      <c r="H1542" t="s">
        <v>184</v>
      </c>
      <c r="I1542" t="s">
        <v>184</v>
      </c>
      <c r="J1542" t="s">
        <v>168</v>
      </c>
      <c r="K1542" t="s">
        <v>168</v>
      </c>
      <c r="L1542" t="s">
        <v>168</v>
      </c>
      <c r="M1542" t="s">
        <v>168</v>
      </c>
      <c r="N1542" t="s">
        <v>168</v>
      </c>
      <c r="O1542" t="s">
        <v>168</v>
      </c>
      <c r="P1542" t="s">
        <v>168</v>
      </c>
      <c r="Q1542" t="s">
        <v>168</v>
      </c>
      <c r="R1542" t="s">
        <v>168</v>
      </c>
      <c r="S1542">
        <v>24.175999999999998</v>
      </c>
      <c r="T1542">
        <v>0</v>
      </c>
    </row>
    <row r="1543" spans="1:20">
      <c r="A1543" s="245">
        <v>42773.910534641203</v>
      </c>
      <c r="B1543" t="s">
        <v>241</v>
      </c>
      <c r="C1543">
        <v>2</v>
      </c>
      <c r="D1543" t="s">
        <v>11</v>
      </c>
      <c r="E1543" t="s">
        <v>142</v>
      </c>
      <c r="F1543" t="s">
        <v>167</v>
      </c>
      <c r="G1543" t="s">
        <v>168</v>
      </c>
      <c r="H1543" t="s">
        <v>184</v>
      </c>
      <c r="I1543" t="s">
        <v>184</v>
      </c>
      <c r="J1543" t="s">
        <v>168</v>
      </c>
      <c r="K1543" t="s">
        <v>168</v>
      </c>
      <c r="L1543" t="s">
        <v>168</v>
      </c>
      <c r="M1543" t="s">
        <v>168</v>
      </c>
      <c r="N1543" t="s">
        <v>168</v>
      </c>
      <c r="O1543" t="s">
        <v>168</v>
      </c>
      <c r="P1543" t="s">
        <v>170</v>
      </c>
      <c r="Q1543" t="s">
        <v>168</v>
      </c>
      <c r="R1543" t="s">
        <v>168</v>
      </c>
      <c r="S1543">
        <v>455.11100000001301</v>
      </c>
      <c r="T1543">
        <v>0</v>
      </c>
    </row>
    <row r="1544" spans="1:20">
      <c r="A1544" s="245">
        <v>42773.910534641203</v>
      </c>
      <c r="B1544" t="s">
        <v>241</v>
      </c>
      <c r="C1544">
        <v>2</v>
      </c>
      <c r="D1544" t="s">
        <v>11</v>
      </c>
      <c r="E1544" t="s">
        <v>142</v>
      </c>
      <c r="F1544" t="s">
        <v>167</v>
      </c>
      <c r="G1544" t="s">
        <v>168</v>
      </c>
      <c r="H1544" t="s">
        <v>184</v>
      </c>
      <c r="I1544" t="s">
        <v>184</v>
      </c>
      <c r="J1544" t="s">
        <v>168</v>
      </c>
      <c r="K1544" t="s">
        <v>168</v>
      </c>
      <c r="L1544" t="s">
        <v>168</v>
      </c>
      <c r="M1544" t="s">
        <v>168</v>
      </c>
      <c r="N1544" t="s">
        <v>170</v>
      </c>
      <c r="O1544" t="s">
        <v>170</v>
      </c>
      <c r="P1544" t="s">
        <v>168</v>
      </c>
      <c r="Q1544" t="s">
        <v>168</v>
      </c>
      <c r="R1544" t="s">
        <v>168</v>
      </c>
      <c r="S1544">
        <v>0.66700000000000004</v>
      </c>
      <c r="T1544">
        <v>0</v>
      </c>
    </row>
    <row r="1545" spans="1:20">
      <c r="A1545" s="245">
        <v>42773.910534641203</v>
      </c>
      <c r="B1545" t="s">
        <v>241</v>
      </c>
      <c r="C1545">
        <v>2</v>
      </c>
      <c r="D1545" t="s">
        <v>11</v>
      </c>
      <c r="E1545" t="s">
        <v>142</v>
      </c>
      <c r="F1545" t="s">
        <v>167</v>
      </c>
      <c r="G1545" t="s">
        <v>168</v>
      </c>
      <c r="H1545" t="s">
        <v>184</v>
      </c>
      <c r="I1545" t="s">
        <v>184</v>
      </c>
      <c r="J1545" t="s">
        <v>168</v>
      </c>
      <c r="K1545" t="s">
        <v>168</v>
      </c>
      <c r="L1545" t="s">
        <v>170</v>
      </c>
      <c r="M1545" t="s">
        <v>168</v>
      </c>
      <c r="N1545" t="s">
        <v>168</v>
      </c>
      <c r="O1545" t="s">
        <v>168</v>
      </c>
      <c r="P1545" t="s">
        <v>168</v>
      </c>
      <c r="Q1545" t="s">
        <v>168</v>
      </c>
      <c r="R1545" t="s">
        <v>168</v>
      </c>
      <c r="S1545">
        <v>0.13300000000000001</v>
      </c>
      <c r="T1545">
        <v>0</v>
      </c>
    </row>
    <row r="1546" spans="1:20">
      <c r="A1546" s="245">
        <v>42773.910534641203</v>
      </c>
      <c r="B1546" t="s">
        <v>241</v>
      </c>
      <c r="C1546">
        <v>2</v>
      </c>
      <c r="D1546" t="s">
        <v>11</v>
      </c>
      <c r="E1546" t="s">
        <v>142</v>
      </c>
      <c r="F1546" t="s">
        <v>167</v>
      </c>
      <c r="G1546" t="s">
        <v>168</v>
      </c>
      <c r="H1546" t="s">
        <v>184</v>
      </c>
      <c r="I1546" t="s">
        <v>184</v>
      </c>
      <c r="J1546" t="s">
        <v>168</v>
      </c>
      <c r="K1546" t="s">
        <v>168</v>
      </c>
      <c r="L1546" t="s">
        <v>170</v>
      </c>
      <c r="M1546" t="s">
        <v>168</v>
      </c>
      <c r="N1546" t="s">
        <v>168</v>
      </c>
      <c r="O1546" t="s">
        <v>168</v>
      </c>
      <c r="P1546" t="s">
        <v>170</v>
      </c>
      <c r="Q1546" t="s">
        <v>168</v>
      </c>
      <c r="R1546" t="s">
        <v>168</v>
      </c>
      <c r="S1546">
        <v>238.65499999999901</v>
      </c>
      <c r="T1546">
        <v>0</v>
      </c>
    </row>
    <row r="1547" spans="1:20">
      <c r="A1547" s="245">
        <v>42773.910534641203</v>
      </c>
      <c r="B1547" t="s">
        <v>241</v>
      </c>
      <c r="C1547">
        <v>2</v>
      </c>
      <c r="D1547" t="s">
        <v>11</v>
      </c>
      <c r="E1547" t="s">
        <v>142</v>
      </c>
      <c r="F1547" t="s">
        <v>171</v>
      </c>
      <c r="G1547" t="s">
        <v>168</v>
      </c>
      <c r="H1547" t="s">
        <v>184</v>
      </c>
      <c r="I1547" t="s">
        <v>184</v>
      </c>
      <c r="J1547" t="s">
        <v>168</v>
      </c>
      <c r="K1547" t="s">
        <v>168</v>
      </c>
      <c r="L1547" t="s">
        <v>168</v>
      </c>
      <c r="M1547" t="s">
        <v>168</v>
      </c>
      <c r="N1547" t="s">
        <v>168</v>
      </c>
      <c r="O1547" t="s">
        <v>168</v>
      </c>
      <c r="P1547" t="s">
        <v>168</v>
      </c>
      <c r="Q1547" t="s">
        <v>168</v>
      </c>
      <c r="R1547" t="s">
        <v>168</v>
      </c>
      <c r="S1547">
        <v>2499.3770000002601</v>
      </c>
      <c r="T1547">
        <v>0</v>
      </c>
    </row>
    <row r="1548" spans="1:20">
      <c r="A1548" s="245">
        <v>42773.910534641203</v>
      </c>
      <c r="B1548" t="s">
        <v>241</v>
      </c>
      <c r="C1548">
        <v>2</v>
      </c>
      <c r="D1548" t="s">
        <v>11</v>
      </c>
      <c r="E1548" t="s">
        <v>142</v>
      </c>
      <c r="F1548" t="s">
        <v>171</v>
      </c>
      <c r="G1548" t="s">
        <v>168</v>
      </c>
      <c r="H1548" t="s">
        <v>184</v>
      </c>
      <c r="I1548" t="s">
        <v>184</v>
      </c>
      <c r="J1548" t="s">
        <v>168</v>
      </c>
      <c r="K1548" t="s">
        <v>168</v>
      </c>
      <c r="L1548" t="s">
        <v>168</v>
      </c>
      <c r="M1548" t="s">
        <v>168</v>
      </c>
      <c r="N1548" t="s">
        <v>168</v>
      </c>
      <c r="O1548" t="s">
        <v>168</v>
      </c>
      <c r="P1548" t="s">
        <v>168</v>
      </c>
      <c r="Q1548" t="s">
        <v>168</v>
      </c>
      <c r="R1548" t="s">
        <v>170</v>
      </c>
      <c r="S1548">
        <v>19.187000000000001</v>
      </c>
      <c r="T1548">
        <v>0</v>
      </c>
    </row>
    <row r="1549" spans="1:20">
      <c r="A1549" s="245">
        <v>42773.910534641203</v>
      </c>
      <c r="B1549" t="s">
        <v>241</v>
      </c>
      <c r="C1549">
        <v>2</v>
      </c>
      <c r="D1549" t="s">
        <v>11</v>
      </c>
      <c r="E1549" t="s">
        <v>142</v>
      </c>
      <c r="F1549" t="s">
        <v>171</v>
      </c>
      <c r="G1549" t="s">
        <v>168</v>
      </c>
      <c r="H1549" t="s">
        <v>184</v>
      </c>
      <c r="I1549" t="s">
        <v>184</v>
      </c>
      <c r="J1549" t="s">
        <v>168</v>
      </c>
      <c r="K1549" t="s">
        <v>168</v>
      </c>
      <c r="L1549" t="s">
        <v>168</v>
      </c>
      <c r="M1549" t="s">
        <v>168</v>
      </c>
      <c r="N1549" t="s">
        <v>168</v>
      </c>
      <c r="O1549" t="s">
        <v>168</v>
      </c>
      <c r="P1549" t="s">
        <v>168</v>
      </c>
      <c r="Q1549" t="s">
        <v>170</v>
      </c>
      <c r="R1549" t="s">
        <v>168</v>
      </c>
      <c r="S1549">
        <v>17.722999999999999</v>
      </c>
      <c r="T1549">
        <v>0</v>
      </c>
    </row>
    <row r="1550" spans="1:20">
      <c r="A1550" s="245">
        <v>42773.910534641203</v>
      </c>
      <c r="B1550" t="s">
        <v>241</v>
      </c>
      <c r="C1550">
        <v>2</v>
      </c>
      <c r="D1550" t="s">
        <v>11</v>
      </c>
      <c r="E1550" t="s">
        <v>142</v>
      </c>
      <c r="F1550" t="s">
        <v>171</v>
      </c>
      <c r="G1550" t="s">
        <v>168</v>
      </c>
      <c r="H1550" t="s">
        <v>184</v>
      </c>
      <c r="I1550" t="s">
        <v>184</v>
      </c>
      <c r="J1550" t="s">
        <v>168</v>
      </c>
      <c r="K1550" t="s">
        <v>168</v>
      </c>
      <c r="L1550" t="s">
        <v>168</v>
      </c>
      <c r="M1550" t="s">
        <v>168</v>
      </c>
      <c r="N1550" t="s">
        <v>170</v>
      </c>
      <c r="O1550" t="s">
        <v>168</v>
      </c>
      <c r="P1550" t="s">
        <v>168</v>
      </c>
      <c r="Q1550" t="s">
        <v>168</v>
      </c>
      <c r="R1550" t="s">
        <v>168</v>
      </c>
      <c r="S1550">
        <v>93.315999999999605</v>
      </c>
      <c r="T1550">
        <v>0</v>
      </c>
    </row>
    <row r="1551" spans="1:20">
      <c r="A1551" s="245">
        <v>42773.910534641203</v>
      </c>
      <c r="B1551" t="s">
        <v>241</v>
      </c>
      <c r="C1551">
        <v>2</v>
      </c>
      <c r="D1551" t="s">
        <v>11</v>
      </c>
      <c r="E1551" t="s">
        <v>142</v>
      </c>
      <c r="F1551" t="s">
        <v>171</v>
      </c>
      <c r="G1551" t="s">
        <v>168</v>
      </c>
      <c r="H1551" t="s">
        <v>184</v>
      </c>
      <c r="I1551" t="s">
        <v>184</v>
      </c>
      <c r="J1551" t="s">
        <v>168</v>
      </c>
      <c r="K1551" t="s">
        <v>168</v>
      </c>
      <c r="L1551" t="s">
        <v>168</v>
      </c>
      <c r="M1551" t="s">
        <v>170</v>
      </c>
      <c r="N1551" t="s">
        <v>168</v>
      </c>
      <c r="O1551" t="s">
        <v>168</v>
      </c>
      <c r="P1551" t="s">
        <v>168</v>
      </c>
      <c r="Q1551" t="s">
        <v>168</v>
      </c>
      <c r="R1551" t="s">
        <v>168</v>
      </c>
      <c r="S1551">
        <v>25.419</v>
      </c>
      <c r="T1551">
        <v>0</v>
      </c>
    </row>
    <row r="1552" spans="1:20">
      <c r="A1552" s="245">
        <v>42773.910534641203</v>
      </c>
      <c r="B1552" t="s">
        <v>241</v>
      </c>
      <c r="C1552">
        <v>2</v>
      </c>
      <c r="D1552" t="s">
        <v>11</v>
      </c>
      <c r="E1552" t="s">
        <v>142</v>
      </c>
      <c r="F1552" t="s">
        <v>171</v>
      </c>
      <c r="G1552" t="s">
        <v>168</v>
      </c>
      <c r="H1552" t="s">
        <v>184</v>
      </c>
      <c r="I1552" t="s">
        <v>184</v>
      </c>
      <c r="J1552" t="s">
        <v>168</v>
      </c>
      <c r="K1552" t="s">
        <v>168</v>
      </c>
      <c r="L1552" t="s">
        <v>168</v>
      </c>
      <c r="M1552" t="s">
        <v>170</v>
      </c>
      <c r="N1552" t="s">
        <v>168</v>
      </c>
      <c r="O1552" t="s">
        <v>168</v>
      </c>
      <c r="P1552" t="s">
        <v>168</v>
      </c>
      <c r="Q1552" t="s">
        <v>168</v>
      </c>
      <c r="R1552" t="s">
        <v>170</v>
      </c>
      <c r="S1552">
        <v>3.032</v>
      </c>
      <c r="T1552">
        <v>0</v>
      </c>
    </row>
    <row r="1553" spans="1:20">
      <c r="A1553" s="245">
        <v>42773.910534641203</v>
      </c>
      <c r="B1553" t="s">
        <v>241</v>
      </c>
      <c r="C1553">
        <v>2</v>
      </c>
      <c r="D1553" t="s">
        <v>11</v>
      </c>
      <c r="E1553" t="s">
        <v>142</v>
      </c>
      <c r="F1553" t="s">
        <v>171</v>
      </c>
      <c r="G1553" t="s">
        <v>168</v>
      </c>
      <c r="H1553" t="s">
        <v>184</v>
      </c>
      <c r="I1553" t="s">
        <v>184</v>
      </c>
      <c r="J1553" t="s">
        <v>168</v>
      </c>
      <c r="K1553" t="s">
        <v>168</v>
      </c>
      <c r="L1553" t="s">
        <v>168</v>
      </c>
      <c r="M1553" t="s">
        <v>170</v>
      </c>
      <c r="N1553" t="s">
        <v>168</v>
      </c>
      <c r="O1553" t="s">
        <v>168</v>
      </c>
      <c r="P1553" t="s">
        <v>168</v>
      </c>
      <c r="Q1553" t="s">
        <v>170</v>
      </c>
      <c r="R1553" t="s">
        <v>168</v>
      </c>
      <c r="S1553">
        <v>6.2969999999999997</v>
      </c>
      <c r="T1553">
        <v>0</v>
      </c>
    </row>
    <row r="1554" spans="1:20">
      <c r="A1554" s="245">
        <v>42773.910534641203</v>
      </c>
      <c r="B1554" t="s">
        <v>241</v>
      </c>
      <c r="C1554">
        <v>2</v>
      </c>
      <c r="D1554" t="s">
        <v>11</v>
      </c>
      <c r="E1554" t="s">
        <v>142</v>
      </c>
      <c r="F1554" t="s">
        <v>171</v>
      </c>
      <c r="G1554" t="s">
        <v>168</v>
      </c>
      <c r="H1554" t="s">
        <v>184</v>
      </c>
      <c r="I1554" t="s">
        <v>184</v>
      </c>
      <c r="J1554" t="s">
        <v>168</v>
      </c>
      <c r="K1554" t="s">
        <v>168</v>
      </c>
      <c r="L1554" t="s">
        <v>168</v>
      </c>
      <c r="M1554" t="s">
        <v>170</v>
      </c>
      <c r="N1554" t="s">
        <v>170</v>
      </c>
      <c r="O1554" t="s">
        <v>168</v>
      </c>
      <c r="P1554" t="s">
        <v>168</v>
      </c>
      <c r="Q1554" t="s">
        <v>168</v>
      </c>
      <c r="R1554" t="s">
        <v>168</v>
      </c>
      <c r="S1554">
        <v>0.58299999999999996</v>
      </c>
      <c r="T1554">
        <v>0</v>
      </c>
    </row>
    <row r="1555" spans="1:20">
      <c r="A1555" s="245">
        <v>42773.910534641203</v>
      </c>
      <c r="B1555" t="s">
        <v>241</v>
      </c>
      <c r="C1555">
        <v>2</v>
      </c>
      <c r="D1555" t="s">
        <v>11</v>
      </c>
      <c r="E1555" t="s">
        <v>142</v>
      </c>
      <c r="F1555" t="s">
        <v>171</v>
      </c>
      <c r="G1555" t="s">
        <v>168</v>
      </c>
      <c r="H1555" t="s">
        <v>184</v>
      </c>
      <c r="I1555" t="s">
        <v>184</v>
      </c>
      <c r="J1555" t="s">
        <v>168</v>
      </c>
      <c r="K1555" t="s">
        <v>168</v>
      </c>
      <c r="L1555" t="s">
        <v>170</v>
      </c>
      <c r="M1555" t="s">
        <v>168</v>
      </c>
      <c r="N1555" t="s">
        <v>168</v>
      </c>
      <c r="O1555" t="s">
        <v>168</v>
      </c>
      <c r="P1555" t="s">
        <v>168</v>
      </c>
      <c r="Q1555" t="s">
        <v>168</v>
      </c>
      <c r="R1555" t="s">
        <v>168</v>
      </c>
      <c r="S1555">
        <v>1284.75100000006</v>
      </c>
      <c r="T1555">
        <v>0</v>
      </c>
    </row>
    <row r="1556" spans="1:20">
      <c r="A1556" s="245">
        <v>42773.910534641203</v>
      </c>
      <c r="B1556" t="s">
        <v>241</v>
      </c>
      <c r="C1556">
        <v>2</v>
      </c>
      <c r="D1556" t="s">
        <v>11</v>
      </c>
      <c r="E1556" t="s">
        <v>142</v>
      </c>
      <c r="F1556" t="s">
        <v>171</v>
      </c>
      <c r="G1556" t="s">
        <v>168</v>
      </c>
      <c r="H1556" t="s">
        <v>184</v>
      </c>
      <c r="I1556" t="s">
        <v>184</v>
      </c>
      <c r="J1556" t="s">
        <v>168</v>
      </c>
      <c r="K1556" t="s">
        <v>168</v>
      </c>
      <c r="L1556" t="s">
        <v>170</v>
      </c>
      <c r="M1556" t="s">
        <v>168</v>
      </c>
      <c r="N1556" t="s">
        <v>168</v>
      </c>
      <c r="O1556" t="s">
        <v>168</v>
      </c>
      <c r="P1556" t="s">
        <v>168</v>
      </c>
      <c r="Q1556" t="s">
        <v>168</v>
      </c>
      <c r="R1556" t="s">
        <v>170</v>
      </c>
      <c r="S1556">
        <v>17.117000000000001</v>
      </c>
      <c r="T1556">
        <v>0</v>
      </c>
    </row>
    <row r="1557" spans="1:20">
      <c r="A1557" s="245">
        <v>42773.910534641203</v>
      </c>
      <c r="B1557" t="s">
        <v>241</v>
      </c>
      <c r="C1557">
        <v>2</v>
      </c>
      <c r="D1557" t="s">
        <v>11</v>
      </c>
      <c r="E1557" t="s">
        <v>142</v>
      </c>
      <c r="F1557" t="s">
        <v>171</v>
      </c>
      <c r="G1557" t="s">
        <v>168</v>
      </c>
      <c r="H1557" t="s">
        <v>184</v>
      </c>
      <c r="I1557" t="s">
        <v>184</v>
      </c>
      <c r="J1557" t="s">
        <v>168</v>
      </c>
      <c r="K1557" t="s">
        <v>168</v>
      </c>
      <c r="L1557" t="s">
        <v>170</v>
      </c>
      <c r="M1557" t="s">
        <v>168</v>
      </c>
      <c r="N1557" t="s">
        <v>168</v>
      </c>
      <c r="O1557" t="s">
        <v>168</v>
      </c>
      <c r="P1557" t="s">
        <v>168</v>
      </c>
      <c r="Q1557" t="s">
        <v>170</v>
      </c>
      <c r="R1557" t="s">
        <v>168</v>
      </c>
      <c r="S1557">
        <v>17.384</v>
      </c>
      <c r="T1557">
        <v>0</v>
      </c>
    </row>
    <row r="1558" spans="1:20">
      <c r="A1558" s="245">
        <v>42773.910534641203</v>
      </c>
      <c r="B1558" t="s">
        <v>241</v>
      </c>
      <c r="C1558">
        <v>2</v>
      </c>
      <c r="D1558" t="s">
        <v>11</v>
      </c>
      <c r="E1558" t="s">
        <v>142</v>
      </c>
      <c r="F1558" t="s">
        <v>171</v>
      </c>
      <c r="G1558" t="s">
        <v>168</v>
      </c>
      <c r="H1558" t="s">
        <v>184</v>
      </c>
      <c r="I1558" t="s">
        <v>184</v>
      </c>
      <c r="J1558" t="s">
        <v>168</v>
      </c>
      <c r="K1558" t="s">
        <v>168</v>
      </c>
      <c r="L1558" t="s">
        <v>170</v>
      </c>
      <c r="M1558" t="s">
        <v>168</v>
      </c>
      <c r="N1558" t="s">
        <v>170</v>
      </c>
      <c r="O1558" t="s">
        <v>168</v>
      </c>
      <c r="P1558" t="s">
        <v>168</v>
      </c>
      <c r="Q1558" t="s">
        <v>168</v>
      </c>
      <c r="R1558" t="s">
        <v>168</v>
      </c>
      <c r="S1558">
        <v>20.38</v>
      </c>
      <c r="T1558">
        <v>0</v>
      </c>
    </row>
    <row r="1559" spans="1:20">
      <c r="A1559" s="245">
        <v>42773.910534641203</v>
      </c>
      <c r="B1559" t="s">
        <v>241</v>
      </c>
      <c r="C1559">
        <v>2</v>
      </c>
      <c r="D1559" t="s">
        <v>11</v>
      </c>
      <c r="E1559" t="s">
        <v>142</v>
      </c>
      <c r="F1559" t="s">
        <v>171</v>
      </c>
      <c r="G1559" t="s">
        <v>168</v>
      </c>
      <c r="H1559" t="s">
        <v>184</v>
      </c>
      <c r="I1559" t="s">
        <v>184</v>
      </c>
      <c r="J1559" t="s">
        <v>168</v>
      </c>
      <c r="K1559" t="s">
        <v>168</v>
      </c>
      <c r="L1559" t="s">
        <v>170</v>
      </c>
      <c r="M1559" t="s">
        <v>170</v>
      </c>
      <c r="N1559" t="s">
        <v>168</v>
      </c>
      <c r="O1559" t="s">
        <v>168</v>
      </c>
      <c r="P1559" t="s">
        <v>168</v>
      </c>
      <c r="Q1559" t="s">
        <v>168</v>
      </c>
      <c r="R1559" t="s">
        <v>168</v>
      </c>
      <c r="S1559">
        <v>0.93200000000000005</v>
      </c>
      <c r="T1559">
        <v>0</v>
      </c>
    </row>
    <row r="1560" spans="1:20">
      <c r="A1560" s="245">
        <v>42773.910534641203</v>
      </c>
      <c r="B1560" t="s">
        <v>241</v>
      </c>
      <c r="C1560">
        <v>2</v>
      </c>
      <c r="D1560" t="s">
        <v>11</v>
      </c>
      <c r="E1560" t="s">
        <v>142</v>
      </c>
      <c r="F1560" t="s">
        <v>171</v>
      </c>
      <c r="G1560" t="s">
        <v>168</v>
      </c>
      <c r="H1560" t="s">
        <v>184</v>
      </c>
      <c r="I1560" t="s">
        <v>184</v>
      </c>
      <c r="J1560" t="s">
        <v>168</v>
      </c>
      <c r="K1560" t="s">
        <v>168</v>
      </c>
      <c r="L1560" t="s">
        <v>170</v>
      </c>
      <c r="M1560" t="s">
        <v>170</v>
      </c>
      <c r="N1560" t="s">
        <v>168</v>
      </c>
      <c r="O1560" t="s">
        <v>168</v>
      </c>
      <c r="P1560" t="s">
        <v>168</v>
      </c>
      <c r="Q1560" t="s">
        <v>168</v>
      </c>
      <c r="R1560" t="s">
        <v>170</v>
      </c>
      <c r="S1560">
        <v>0.46600000000000003</v>
      </c>
      <c r="T1560">
        <v>0</v>
      </c>
    </row>
    <row r="1561" spans="1:20">
      <c r="A1561" s="245">
        <v>42773.910534641203</v>
      </c>
      <c r="B1561" t="s">
        <v>241</v>
      </c>
      <c r="C1561">
        <v>2</v>
      </c>
      <c r="D1561" t="s">
        <v>11</v>
      </c>
      <c r="E1561" t="s">
        <v>142</v>
      </c>
      <c r="F1561" t="s">
        <v>171</v>
      </c>
      <c r="G1561" t="s">
        <v>168</v>
      </c>
      <c r="H1561" t="s">
        <v>184</v>
      </c>
      <c r="I1561" t="s">
        <v>184</v>
      </c>
      <c r="J1561" t="s">
        <v>168</v>
      </c>
      <c r="K1561" t="s">
        <v>168</v>
      </c>
      <c r="L1561" t="s">
        <v>170</v>
      </c>
      <c r="M1561" t="s">
        <v>170</v>
      </c>
      <c r="N1561" t="s">
        <v>168</v>
      </c>
      <c r="O1561" t="s">
        <v>168</v>
      </c>
      <c r="P1561" t="s">
        <v>168</v>
      </c>
      <c r="Q1561" t="s">
        <v>170</v>
      </c>
      <c r="R1561" t="s">
        <v>168</v>
      </c>
      <c r="S1561">
        <v>0.93200000000000005</v>
      </c>
      <c r="T1561">
        <v>0</v>
      </c>
    </row>
    <row r="1562" spans="1:20">
      <c r="A1562" s="245">
        <v>42773.910534641203</v>
      </c>
      <c r="B1562" t="s">
        <v>241</v>
      </c>
      <c r="C1562">
        <v>2</v>
      </c>
      <c r="D1562" t="s">
        <v>11</v>
      </c>
      <c r="E1562" t="s">
        <v>142</v>
      </c>
      <c r="F1562" t="s">
        <v>171</v>
      </c>
      <c r="G1562" t="s">
        <v>168</v>
      </c>
      <c r="H1562" t="s">
        <v>184</v>
      </c>
      <c r="I1562" t="s">
        <v>184</v>
      </c>
      <c r="J1562" t="s">
        <v>168</v>
      </c>
      <c r="K1562" t="s">
        <v>168</v>
      </c>
      <c r="L1562" t="s">
        <v>170</v>
      </c>
      <c r="M1562" t="s">
        <v>170</v>
      </c>
      <c r="N1562" t="s">
        <v>170</v>
      </c>
      <c r="O1562" t="s">
        <v>168</v>
      </c>
      <c r="P1562" t="s">
        <v>168</v>
      </c>
      <c r="Q1562" t="s">
        <v>168</v>
      </c>
      <c r="R1562" t="s">
        <v>168</v>
      </c>
      <c r="S1562">
        <v>0.23300000000000001</v>
      </c>
      <c r="T1562">
        <v>0</v>
      </c>
    </row>
    <row r="1563" spans="1:20">
      <c r="A1563" s="245">
        <v>42773.910534641203</v>
      </c>
      <c r="B1563" t="s">
        <v>241</v>
      </c>
      <c r="C1563">
        <v>2</v>
      </c>
      <c r="D1563" t="s">
        <v>11</v>
      </c>
      <c r="E1563" t="s">
        <v>142</v>
      </c>
      <c r="F1563" t="s">
        <v>169</v>
      </c>
      <c r="G1563" t="s">
        <v>168</v>
      </c>
      <c r="H1563" t="s">
        <v>184</v>
      </c>
      <c r="I1563" t="s">
        <v>184</v>
      </c>
      <c r="J1563" t="s">
        <v>168</v>
      </c>
      <c r="K1563" t="s">
        <v>168</v>
      </c>
      <c r="L1563" t="s">
        <v>168</v>
      </c>
      <c r="M1563" t="s">
        <v>168</v>
      </c>
      <c r="N1563" t="s">
        <v>168</v>
      </c>
      <c r="O1563" t="s">
        <v>168</v>
      </c>
      <c r="P1563" t="s">
        <v>168</v>
      </c>
      <c r="Q1563" t="s">
        <v>168</v>
      </c>
      <c r="R1563" t="s">
        <v>168</v>
      </c>
      <c r="S1563">
        <v>23.431999999999999</v>
      </c>
      <c r="T1563">
        <v>0</v>
      </c>
    </row>
    <row r="1564" spans="1:20">
      <c r="A1564" s="245">
        <v>42773.910534641203</v>
      </c>
      <c r="B1564" t="s">
        <v>241</v>
      </c>
      <c r="C1564">
        <v>2</v>
      </c>
      <c r="D1564" t="s">
        <v>11</v>
      </c>
      <c r="E1564" t="s">
        <v>142</v>
      </c>
      <c r="F1564" t="s">
        <v>169</v>
      </c>
      <c r="G1564" t="s">
        <v>168</v>
      </c>
      <c r="H1564" t="s">
        <v>184</v>
      </c>
      <c r="I1564" t="s">
        <v>184</v>
      </c>
      <c r="J1564" t="s">
        <v>168</v>
      </c>
      <c r="K1564" t="s">
        <v>168</v>
      </c>
      <c r="L1564" t="s">
        <v>168</v>
      </c>
      <c r="M1564" t="s">
        <v>168</v>
      </c>
      <c r="N1564" t="s">
        <v>170</v>
      </c>
      <c r="O1564" t="s">
        <v>168</v>
      </c>
      <c r="P1564" t="s">
        <v>168</v>
      </c>
      <c r="Q1564" t="s">
        <v>168</v>
      </c>
      <c r="R1564" t="s">
        <v>168</v>
      </c>
      <c r="S1564">
        <v>63.943999999999797</v>
      </c>
      <c r="T1564">
        <v>0</v>
      </c>
    </row>
    <row r="1565" spans="1:20">
      <c r="A1565" s="245">
        <v>42773.910534641203</v>
      </c>
      <c r="B1565" t="s">
        <v>241</v>
      </c>
      <c r="C1565">
        <v>2</v>
      </c>
      <c r="D1565" t="s">
        <v>11</v>
      </c>
      <c r="E1565" t="s">
        <v>142</v>
      </c>
      <c r="F1565" t="s">
        <v>169</v>
      </c>
      <c r="G1565" t="s">
        <v>168</v>
      </c>
      <c r="H1565" t="s">
        <v>184</v>
      </c>
      <c r="I1565" t="s">
        <v>184</v>
      </c>
      <c r="J1565" t="s">
        <v>168</v>
      </c>
      <c r="K1565" t="s">
        <v>168</v>
      </c>
      <c r="L1565" t="s">
        <v>170</v>
      </c>
      <c r="M1565" t="s">
        <v>168</v>
      </c>
      <c r="N1565" t="s">
        <v>168</v>
      </c>
      <c r="O1565" t="s">
        <v>168</v>
      </c>
      <c r="P1565" t="s">
        <v>168</v>
      </c>
      <c r="Q1565" t="s">
        <v>168</v>
      </c>
      <c r="R1565" t="s">
        <v>168</v>
      </c>
      <c r="S1565">
        <v>13.653</v>
      </c>
      <c r="T1565">
        <v>0</v>
      </c>
    </row>
    <row r="1566" spans="1:20">
      <c r="A1566" s="245">
        <v>42773.910534641203</v>
      </c>
      <c r="B1566" t="s">
        <v>241</v>
      </c>
      <c r="C1566">
        <v>2</v>
      </c>
      <c r="D1566" t="s">
        <v>10</v>
      </c>
      <c r="E1566" t="s">
        <v>10</v>
      </c>
      <c r="F1566" t="s">
        <v>167</v>
      </c>
      <c r="G1566" t="s">
        <v>168</v>
      </c>
      <c r="H1566" t="s">
        <v>184</v>
      </c>
      <c r="I1566" t="s">
        <v>184</v>
      </c>
      <c r="J1566" t="s">
        <v>168</v>
      </c>
      <c r="K1566" t="s">
        <v>168</v>
      </c>
      <c r="L1566" t="s">
        <v>168</v>
      </c>
      <c r="M1566" t="s">
        <v>168</v>
      </c>
      <c r="N1566" t="s">
        <v>168</v>
      </c>
      <c r="O1566" t="s">
        <v>168</v>
      </c>
      <c r="P1566" t="s">
        <v>168</v>
      </c>
      <c r="Q1566" t="s">
        <v>168</v>
      </c>
      <c r="R1566" t="s">
        <v>168</v>
      </c>
      <c r="S1566">
        <v>12.128</v>
      </c>
      <c r="T1566">
        <v>0</v>
      </c>
    </row>
    <row r="1567" spans="1:20">
      <c r="A1567" s="245">
        <v>42773.910534641203</v>
      </c>
      <c r="B1567" t="s">
        <v>241</v>
      </c>
      <c r="C1567">
        <v>2</v>
      </c>
      <c r="D1567" t="s">
        <v>10</v>
      </c>
      <c r="E1567" t="s">
        <v>10</v>
      </c>
      <c r="F1567" t="s">
        <v>167</v>
      </c>
      <c r="G1567" t="s">
        <v>168</v>
      </c>
      <c r="H1567" t="s">
        <v>184</v>
      </c>
      <c r="I1567" t="s">
        <v>184</v>
      </c>
      <c r="J1567" t="s">
        <v>168</v>
      </c>
      <c r="K1567" t="s">
        <v>168</v>
      </c>
      <c r="L1567" t="s">
        <v>168</v>
      </c>
      <c r="M1567" t="s">
        <v>168</v>
      </c>
      <c r="N1567" t="s">
        <v>168</v>
      </c>
      <c r="O1567" t="s">
        <v>168</v>
      </c>
      <c r="P1567" t="s">
        <v>170</v>
      </c>
      <c r="Q1567" t="s">
        <v>168</v>
      </c>
      <c r="R1567" t="s">
        <v>168</v>
      </c>
      <c r="S1567">
        <v>501.37300000001699</v>
      </c>
      <c r="T1567">
        <v>0</v>
      </c>
    </row>
    <row r="1568" spans="1:20">
      <c r="A1568" s="245">
        <v>42773.910534641203</v>
      </c>
      <c r="B1568" t="s">
        <v>241</v>
      </c>
      <c r="C1568">
        <v>2</v>
      </c>
      <c r="D1568" t="s">
        <v>10</v>
      </c>
      <c r="E1568" t="s">
        <v>10</v>
      </c>
      <c r="F1568" t="s">
        <v>167</v>
      </c>
      <c r="G1568" t="s">
        <v>168</v>
      </c>
      <c r="H1568" t="s">
        <v>184</v>
      </c>
      <c r="I1568" t="s">
        <v>184</v>
      </c>
      <c r="J1568" t="s">
        <v>168</v>
      </c>
      <c r="K1568" t="s">
        <v>168</v>
      </c>
      <c r="L1568" t="s">
        <v>168</v>
      </c>
      <c r="M1568" t="s">
        <v>170</v>
      </c>
      <c r="N1568" t="s">
        <v>168</v>
      </c>
      <c r="O1568" t="s">
        <v>168</v>
      </c>
      <c r="P1568" t="s">
        <v>168</v>
      </c>
      <c r="Q1568" t="s">
        <v>168</v>
      </c>
      <c r="R1568" t="s">
        <v>168</v>
      </c>
      <c r="S1568">
        <v>3.4980000000000002</v>
      </c>
      <c r="T1568">
        <v>0</v>
      </c>
    </row>
    <row r="1569" spans="1:20">
      <c r="A1569" s="245">
        <v>42773.910534641203</v>
      </c>
      <c r="B1569" t="s">
        <v>241</v>
      </c>
      <c r="C1569">
        <v>2</v>
      </c>
      <c r="D1569" t="s">
        <v>10</v>
      </c>
      <c r="E1569" t="s">
        <v>10</v>
      </c>
      <c r="F1569" t="s">
        <v>167</v>
      </c>
      <c r="G1569" t="s">
        <v>168</v>
      </c>
      <c r="H1569" t="s">
        <v>184</v>
      </c>
      <c r="I1569" t="s">
        <v>184</v>
      </c>
      <c r="J1569" t="s">
        <v>168</v>
      </c>
      <c r="K1569" t="s">
        <v>168</v>
      </c>
      <c r="L1569" t="s">
        <v>170</v>
      </c>
      <c r="M1569" t="s">
        <v>168</v>
      </c>
      <c r="N1569" t="s">
        <v>168</v>
      </c>
      <c r="O1569" t="s">
        <v>168</v>
      </c>
      <c r="P1569" t="s">
        <v>168</v>
      </c>
      <c r="Q1569" t="s">
        <v>168</v>
      </c>
      <c r="R1569" t="s">
        <v>168</v>
      </c>
      <c r="S1569">
        <v>1.3320000000000001</v>
      </c>
      <c r="T1569">
        <v>0</v>
      </c>
    </row>
    <row r="1570" spans="1:20">
      <c r="A1570" s="245">
        <v>42773.910534641203</v>
      </c>
      <c r="B1570" t="s">
        <v>241</v>
      </c>
      <c r="C1570">
        <v>2</v>
      </c>
      <c r="D1570" t="s">
        <v>10</v>
      </c>
      <c r="E1570" t="s">
        <v>10</v>
      </c>
      <c r="F1570" t="s">
        <v>167</v>
      </c>
      <c r="G1570" t="s">
        <v>168</v>
      </c>
      <c r="H1570" t="s">
        <v>184</v>
      </c>
      <c r="I1570" t="s">
        <v>184</v>
      </c>
      <c r="J1570" t="s">
        <v>168</v>
      </c>
      <c r="K1570" t="s">
        <v>168</v>
      </c>
      <c r="L1570" t="s">
        <v>170</v>
      </c>
      <c r="M1570" t="s">
        <v>168</v>
      </c>
      <c r="N1570" t="s">
        <v>168</v>
      </c>
      <c r="O1570" t="s">
        <v>168</v>
      </c>
      <c r="P1570" t="s">
        <v>170</v>
      </c>
      <c r="Q1570" t="s">
        <v>168</v>
      </c>
      <c r="R1570" t="s">
        <v>168</v>
      </c>
      <c r="S1570">
        <v>277.21699999999998</v>
      </c>
      <c r="T1570">
        <v>0</v>
      </c>
    </row>
    <row r="1571" spans="1:20">
      <c r="A1571" s="245">
        <v>42773.910534641203</v>
      </c>
      <c r="B1571" t="s">
        <v>241</v>
      </c>
      <c r="C1571">
        <v>2</v>
      </c>
      <c r="D1571" t="s">
        <v>10</v>
      </c>
      <c r="E1571" t="s">
        <v>10</v>
      </c>
      <c r="F1571" t="s">
        <v>167</v>
      </c>
      <c r="G1571" t="s">
        <v>168</v>
      </c>
      <c r="H1571" t="s">
        <v>184</v>
      </c>
      <c r="I1571" t="s">
        <v>184</v>
      </c>
      <c r="J1571" t="s">
        <v>168</v>
      </c>
      <c r="K1571" t="s">
        <v>170</v>
      </c>
      <c r="L1571" t="s">
        <v>168</v>
      </c>
      <c r="M1571" t="s">
        <v>168</v>
      </c>
      <c r="N1571" t="s">
        <v>168</v>
      </c>
      <c r="O1571" t="s">
        <v>168</v>
      </c>
      <c r="P1571" t="s">
        <v>168</v>
      </c>
      <c r="Q1571" t="s">
        <v>168</v>
      </c>
      <c r="R1571" t="s">
        <v>168</v>
      </c>
      <c r="S1571">
        <v>254.26499999999899</v>
      </c>
      <c r="T1571">
        <v>0</v>
      </c>
    </row>
    <row r="1572" spans="1:20">
      <c r="A1572" s="245">
        <v>42773.910534641203</v>
      </c>
      <c r="B1572" t="s">
        <v>241</v>
      </c>
      <c r="C1572">
        <v>2</v>
      </c>
      <c r="D1572" t="s">
        <v>10</v>
      </c>
      <c r="E1572" t="s">
        <v>10</v>
      </c>
      <c r="F1572" t="s">
        <v>171</v>
      </c>
      <c r="G1572" t="s">
        <v>168</v>
      </c>
      <c r="H1572" t="s">
        <v>184</v>
      </c>
      <c r="I1572" t="s">
        <v>184</v>
      </c>
      <c r="J1572" t="s">
        <v>168</v>
      </c>
      <c r="K1572" t="s">
        <v>168</v>
      </c>
      <c r="L1572" t="s">
        <v>168</v>
      </c>
      <c r="M1572" t="s">
        <v>168</v>
      </c>
      <c r="N1572" t="s">
        <v>168</v>
      </c>
      <c r="O1572" t="s">
        <v>168</v>
      </c>
      <c r="P1572" t="s">
        <v>168</v>
      </c>
      <c r="Q1572" t="s">
        <v>168</v>
      </c>
      <c r="R1572" t="s">
        <v>168</v>
      </c>
      <c r="S1572">
        <v>2625.9220000002701</v>
      </c>
      <c r="T1572">
        <v>0</v>
      </c>
    </row>
    <row r="1573" spans="1:20">
      <c r="A1573" s="245">
        <v>42773.910534641203</v>
      </c>
      <c r="B1573" t="s">
        <v>241</v>
      </c>
      <c r="C1573">
        <v>2</v>
      </c>
      <c r="D1573" t="s">
        <v>10</v>
      </c>
      <c r="E1573" t="s">
        <v>10</v>
      </c>
      <c r="F1573" t="s">
        <v>171</v>
      </c>
      <c r="G1573" t="s">
        <v>168</v>
      </c>
      <c r="H1573" t="s">
        <v>184</v>
      </c>
      <c r="I1573" t="s">
        <v>184</v>
      </c>
      <c r="J1573" t="s">
        <v>168</v>
      </c>
      <c r="K1573" t="s">
        <v>168</v>
      </c>
      <c r="L1573" t="s">
        <v>168</v>
      </c>
      <c r="M1573" t="s">
        <v>168</v>
      </c>
      <c r="N1573" t="s">
        <v>168</v>
      </c>
      <c r="O1573" t="s">
        <v>168</v>
      </c>
      <c r="P1573" t="s">
        <v>168</v>
      </c>
      <c r="Q1573" t="s">
        <v>168</v>
      </c>
      <c r="R1573" t="s">
        <v>170</v>
      </c>
      <c r="S1573">
        <v>95.856999999999701</v>
      </c>
      <c r="T1573">
        <v>0</v>
      </c>
    </row>
    <row r="1574" spans="1:20">
      <c r="A1574" s="245">
        <v>42773.910534641203</v>
      </c>
      <c r="B1574" t="s">
        <v>241</v>
      </c>
      <c r="C1574">
        <v>2</v>
      </c>
      <c r="D1574" t="s">
        <v>10</v>
      </c>
      <c r="E1574" t="s">
        <v>10</v>
      </c>
      <c r="F1574" t="s">
        <v>171</v>
      </c>
      <c r="G1574" t="s">
        <v>168</v>
      </c>
      <c r="H1574" t="s">
        <v>184</v>
      </c>
      <c r="I1574" t="s">
        <v>184</v>
      </c>
      <c r="J1574" t="s">
        <v>168</v>
      </c>
      <c r="K1574" t="s">
        <v>168</v>
      </c>
      <c r="L1574" t="s">
        <v>168</v>
      </c>
      <c r="M1574" t="s">
        <v>168</v>
      </c>
      <c r="N1574" t="s">
        <v>168</v>
      </c>
      <c r="O1574" t="s">
        <v>168</v>
      </c>
      <c r="P1574" t="s">
        <v>168</v>
      </c>
      <c r="Q1574" t="s">
        <v>170</v>
      </c>
      <c r="R1574" t="s">
        <v>168</v>
      </c>
      <c r="S1574">
        <v>39.909999999999897</v>
      </c>
      <c r="T1574">
        <v>0</v>
      </c>
    </row>
    <row r="1575" spans="1:20">
      <c r="A1575" s="245">
        <v>42773.910534641203</v>
      </c>
      <c r="B1575" t="s">
        <v>241</v>
      </c>
      <c r="C1575">
        <v>2</v>
      </c>
      <c r="D1575" t="s">
        <v>10</v>
      </c>
      <c r="E1575" t="s">
        <v>10</v>
      </c>
      <c r="F1575" t="s">
        <v>171</v>
      </c>
      <c r="G1575" t="s">
        <v>168</v>
      </c>
      <c r="H1575" t="s">
        <v>184</v>
      </c>
      <c r="I1575" t="s">
        <v>184</v>
      </c>
      <c r="J1575" t="s">
        <v>168</v>
      </c>
      <c r="K1575" t="s">
        <v>168</v>
      </c>
      <c r="L1575" t="s">
        <v>168</v>
      </c>
      <c r="M1575" t="s">
        <v>168</v>
      </c>
      <c r="N1575" t="s">
        <v>168</v>
      </c>
      <c r="O1575" t="s">
        <v>168</v>
      </c>
      <c r="P1575" t="s">
        <v>168</v>
      </c>
      <c r="Q1575" t="s">
        <v>170</v>
      </c>
      <c r="R1575" t="s">
        <v>170</v>
      </c>
      <c r="S1575">
        <v>3.863</v>
      </c>
      <c r="T1575">
        <v>0</v>
      </c>
    </row>
    <row r="1576" spans="1:20">
      <c r="A1576" s="245">
        <v>42773.910534641203</v>
      </c>
      <c r="B1576" t="s">
        <v>241</v>
      </c>
      <c r="C1576">
        <v>2</v>
      </c>
      <c r="D1576" t="s">
        <v>10</v>
      </c>
      <c r="E1576" t="s">
        <v>10</v>
      </c>
      <c r="F1576" t="s">
        <v>171</v>
      </c>
      <c r="G1576" t="s">
        <v>168</v>
      </c>
      <c r="H1576" t="s">
        <v>184</v>
      </c>
      <c r="I1576" t="s">
        <v>184</v>
      </c>
      <c r="J1576" t="s">
        <v>168</v>
      </c>
      <c r="K1576" t="s">
        <v>168</v>
      </c>
      <c r="L1576" t="s">
        <v>168</v>
      </c>
      <c r="M1576" t="s">
        <v>168</v>
      </c>
      <c r="N1576" t="s">
        <v>170</v>
      </c>
      <c r="O1576" t="s">
        <v>168</v>
      </c>
      <c r="P1576" t="s">
        <v>168</v>
      </c>
      <c r="Q1576" t="s">
        <v>168</v>
      </c>
      <c r="R1576" t="s">
        <v>168</v>
      </c>
      <c r="S1576">
        <v>314.22400000000101</v>
      </c>
      <c r="T1576">
        <v>0</v>
      </c>
    </row>
    <row r="1577" spans="1:20">
      <c r="A1577" s="245">
        <v>42773.910534641203</v>
      </c>
      <c r="B1577" t="s">
        <v>241</v>
      </c>
      <c r="C1577">
        <v>2</v>
      </c>
      <c r="D1577" t="s">
        <v>10</v>
      </c>
      <c r="E1577" t="s">
        <v>10</v>
      </c>
      <c r="F1577" t="s">
        <v>171</v>
      </c>
      <c r="G1577" t="s">
        <v>168</v>
      </c>
      <c r="H1577" t="s">
        <v>184</v>
      </c>
      <c r="I1577" t="s">
        <v>184</v>
      </c>
      <c r="J1577" t="s">
        <v>168</v>
      </c>
      <c r="K1577" t="s">
        <v>168</v>
      </c>
      <c r="L1577" t="s">
        <v>168</v>
      </c>
      <c r="M1577" t="s">
        <v>170</v>
      </c>
      <c r="N1577" t="s">
        <v>168</v>
      </c>
      <c r="O1577" t="s">
        <v>168</v>
      </c>
      <c r="P1577" t="s">
        <v>168</v>
      </c>
      <c r="Q1577" t="s">
        <v>168</v>
      </c>
      <c r="R1577" t="s">
        <v>168</v>
      </c>
      <c r="S1577">
        <v>58.785999999999902</v>
      </c>
      <c r="T1577">
        <v>0</v>
      </c>
    </row>
    <row r="1578" spans="1:20">
      <c r="A1578" s="245">
        <v>42773.910534641203</v>
      </c>
      <c r="B1578" t="s">
        <v>241</v>
      </c>
      <c r="C1578">
        <v>2</v>
      </c>
      <c r="D1578" t="s">
        <v>10</v>
      </c>
      <c r="E1578" t="s">
        <v>10</v>
      </c>
      <c r="F1578" t="s">
        <v>171</v>
      </c>
      <c r="G1578" t="s">
        <v>168</v>
      </c>
      <c r="H1578" t="s">
        <v>184</v>
      </c>
      <c r="I1578" t="s">
        <v>184</v>
      </c>
      <c r="J1578" t="s">
        <v>168</v>
      </c>
      <c r="K1578" t="s">
        <v>168</v>
      </c>
      <c r="L1578" t="s">
        <v>168</v>
      </c>
      <c r="M1578" t="s">
        <v>170</v>
      </c>
      <c r="N1578" t="s">
        <v>168</v>
      </c>
      <c r="O1578" t="s">
        <v>168</v>
      </c>
      <c r="P1578" t="s">
        <v>168</v>
      </c>
      <c r="Q1578" t="s">
        <v>168</v>
      </c>
      <c r="R1578" t="s">
        <v>170</v>
      </c>
      <c r="S1578">
        <v>3.0310000000000001</v>
      </c>
      <c r="T1578">
        <v>0</v>
      </c>
    </row>
    <row r="1579" spans="1:20">
      <c r="A1579" s="245">
        <v>42773.910534641203</v>
      </c>
      <c r="B1579" t="s">
        <v>241</v>
      </c>
      <c r="C1579">
        <v>2</v>
      </c>
      <c r="D1579" t="s">
        <v>10</v>
      </c>
      <c r="E1579" t="s">
        <v>10</v>
      </c>
      <c r="F1579" t="s">
        <v>171</v>
      </c>
      <c r="G1579" t="s">
        <v>168</v>
      </c>
      <c r="H1579" t="s">
        <v>184</v>
      </c>
      <c r="I1579" t="s">
        <v>184</v>
      </c>
      <c r="J1579" t="s">
        <v>168</v>
      </c>
      <c r="K1579" t="s">
        <v>168</v>
      </c>
      <c r="L1579" t="s">
        <v>168</v>
      </c>
      <c r="M1579" t="s">
        <v>170</v>
      </c>
      <c r="N1579" t="s">
        <v>168</v>
      </c>
      <c r="O1579" t="s">
        <v>168</v>
      </c>
      <c r="P1579" t="s">
        <v>168</v>
      </c>
      <c r="Q1579" t="s">
        <v>170</v>
      </c>
      <c r="R1579" t="s">
        <v>168</v>
      </c>
      <c r="S1579">
        <v>2.681</v>
      </c>
      <c r="T1579">
        <v>0</v>
      </c>
    </row>
    <row r="1580" spans="1:20">
      <c r="A1580" s="245">
        <v>42773.910534641203</v>
      </c>
      <c r="B1580" t="s">
        <v>241</v>
      </c>
      <c r="C1580">
        <v>2</v>
      </c>
      <c r="D1580" t="s">
        <v>10</v>
      </c>
      <c r="E1580" t="s">
        <v>10</v>
      </c>
      <c r="F1580" t="s">
        <v>171</v>
      </c>
      <c r="G1580" t="s">
        <v>168</v>
      </c>
      <c r="H1580" t="s">
        <v>184</v>
      </c>
      <c r="I1580" t="s">
        <v>184</v>
      </c>
      <c r="J1580" t="s">
        <v>168</v>
      </c>
      <c r="K1580" t="s">
        <v>168</v>
      </c>
      <c r="L1580" t="s">
        <v>168</v>
      </c>
      <c r="M1580" t="s">
        <v>170</v>
      </c>
      <c r="N1580" t="s">
        <v>168</v>
      </c>
      <c r="O1580" t="s">
        <v>168</v>
      </c>
      <c r="P1580" t="s">
        <v>168</v>
      </c>
      <c r="Q1580" t="s">
        <v>170</v>
      </c>
      <c r="R1580" t="s">
        <v>170</v>
      </c>
      <c r="S1580">
        <v>0.35</v>
      </c>
      <c r="T1580">
        <v>0</v>
      </c>
    </row>
    <row r="1581" spans="1:20">
      <c r="A1581" s="245">
        <v>42773.910534641203</v>
      </c>
      <c r="B1581" t="s">
        <v>241</v>
      </c>
      <c r="C1581">
        <v>2</v>
      </c>
      <c r="D1581" t="s">
        <v>10</v>
      </c>
      <c r="E1581" t="s">
        <v>10</v>
      </c>
      <c r="F1581" t="s">
        <v>171</v>
      </c>
      <c r="G1581" t="s">
        <v>168</v>
      </c>
      <c r="H1581" t="s">
        <v>184</v>
      </c>
      <c r="I1581" t="s">
        <v>184</v>
      </c>
      <c r="J1581" t="s">
        <v>168</v>
      </c>
      <c r="K1581" t="s">
        <v>168</v>
      </c>
      <c r="L1581" t="s">
        <v>168</v>
      </c>
      <c r="M1581" t="s">
        <v>170</v>
      </c>
      <c r="N1581" t="s">
        <v>170</v>
      </c>
      <c r="O1581" t="s">
        <v>168</v>
      </c>
      <c r="P1581" t="s">
        <v>168</v>
      </c>
      <c r="Q1581" t="s">
        <v>168</v>
      </c>
      <c r="R1581" t="s">
        <v>168</v>
      </c>
      <c r="S1581">
        <v>0.58299999999999996</v>
      </c>
      <c r="T1581">
        <v>0</v>
      </c>
    </row>
    <row r="1582" spans="1:20">
      <c r="A1582" s="245">
        <v>42773.910534641203</v>
      </c>
      <c r="B1582" t="s">
        <v>241</v>
      </c>
      <c r="C1582">
        <v>2</v>
      </c>
      <c r="D1582" t="s">
        <v>10</v>
      </c>
      <c r="E1582" t="s">
        <v>10</v>
      </c>
      <c r="F1582" t="s">
        <v>171</v>
      </c>
      <c r="G1582" t="s">
        <v>168</v>
      </c>
      <c r="H1582" t="s">
        <v>184</v>
      </c>
      <c r="I1582" t="s">
        <v>184</v>
      </c>
      <c r="J1582" t="s">
        <v>168</v>
      </c>
      <c r="K1582" t="s">
        <v>168</v>
      </c>
      <c r="L1582" t="s">
        <v>170</v>
      </c>
      <c r="M1582" t="s">
        <v>168</v>
      </c>
      <c r="N1582" t="s">
        <v>168</v>
      </c>
      <c r="O1582" t="s">
        <v>168</v>
      </c>
      <c r="P1582" t="s">
        <v>168</v>
      </c>
      <c r="Q1582" t="s">
        <v>168</v>
      </c>
      <c r="R1582" t="s">
        <v>168</v>
      </c>
      <c r="S1582">
        <v>1118.7160000000199</v>
      </c>
      <c r="T1582">
        <v>0</v>
      </c>
    </row>
    <row r="1583" spans="1:20">
      <c r="A1583" s="245">
        <v>42773.910534641203</v>
      </c>
      <c r="B1583" t="s">
        <v>241</v>
      </c>
      <c r="C1583">
        <v>2</v>
      </c>
      <c r="D1583" t="s">
        <v>10</v>
      </c>
      <c r="E1583" t="s">
        <v>10</v>
      </c>
      <c r="F1583" t="s">
        <v>171</v>
      </c>
      <c r="G1583" t="s">
        <v>168</v>
      </c>
      <c r="H1583" t="s">
        <v>184</v>
      </c>
      <c r="I1583" t="s">
        <v>184</v>
      </c>
      <c r="J1583" t="s">
        <v>168</v>
      </c>
      <c r="K1583" t="s">
        <v>168</v>
      </c>
      <c r="L1583" t="s">
        <v>170</v>
      </c>
      <c r="M1583" t="s">
        <v>168</v>
      </c>
      <c r="N1583" t="s">
        <v>168</v>
      </c>
      <c r="O1583" t="s">
        <v>168</v>
      </c>
      <c r="P1583" t="s">
        <v>168</v>
      </c>
      <c r="Q1583" t="s">
        <v>168</v>
      </c>
      <c r="R1583" t="s">
        <v>170</v>
      </c>
      <c r="S1583">
        <v>65.536999999999907</v>
      </c>
      <c r="T1583">
        <v>0</v>
      </c>
    </row>
    <row r="1584" spans="1:20">
      <c r="A1584" s="245">
        <v>42773.910534641203</v>
      </c>
      <c r="B1584" t="s">
        <v>241</v>
      </c>
      <c r="C1584">
        <v>2</v>
      </c>
      <c r="D1584" t="s">
        <v>10</v>
      </c>
      <c r="E1584" t="s">
        <v>10</v>
      </c>
      <c r="F1584" t="s">
        <v>171</v>
      </c>
      <c r="G1584" t="s">
        <v>168</v>
      </c>
      <c r="H1584" t="s">
        <v>184</v>
      </c>
      <c r="I1584" t="s">
        <v>184</v>
      </c>
      <c r="J1584" t="s">
        <v>168</v>
      </c>
      <c r="K1584" t="s">
        <v>168</v>
      </c>
      <c r="L1584" t="s">
        <v>170</v>
      </c>
      <c r="M1584" t="s">
        <v>168</v>
      </c>
      <c r="N1584" t="s">
        <v>168</v>
      </c>
      <c r="O1584" t="s">
        <v>168</v>
      </c>
      <c r="P1584" t="s">
        <v>168</v>
      </c>
      <c r="Q1584" t="s">
        <v>170</v>
      </c>
      <c r="R1584" t="s">
        <v>168</v>
      </c>
      <c r="S1584">
        <v>16.053999999999998</v>
      </c>
      <c r="T1584">
        <v>0</v>
      </c>
    </row>
    <row r="1585" spans="1:20">
      <c r="A1585" s="245">
        <v>42773.910534641203</v>
      </c>
      <c r="B1585" t="s">
        <v>241</v>
      </c>
      <c r="C1585">
        <v>2</v>
      </c>
      <c r="D1585" t="s">
        <v>10</v>
      </c>
      <c r="E1585" t="s">
        <v>10</v>
      </c>
      <c r="F1585" t="s">
        <v>171</v>
      </c>
      <c r="G1585" t="s">
        <v>168</v>
      </c>
      <c r="H1585" t="s">
        <v>184</v>
      </c>
      <c r="I1585" t="s">
        <v>184</v>
      </c>
      <c r="J1585" t="s">
        <v>168</v>
      </c>
      <c r="K1585" t="s">
        <v>168</v>
      </c>
      <c r="L1585" t="s">
        <v>170</v>
      </c>
      <c r="M1585" t="s">
        <v>168</v>
      </c>
      <c r="N1585" t="s">
        <v>168</v>
      </c>
      <c r="O1585" t="s">
        <v>168</v>
      </c>
      <c r="P1585" t="s">
        <v>168</v>
      </c>
      <c r="Q1585" t="s">
        <v>170</v>
      </c>
      <c r="R1585" t="s">
        <v>170</v>
      </c>
      <c r="S1585">
        <v>5.5279999999999996</v>
      </c>
      <c r="T1585">
        <v>0</v>
      </c>
    </row>
    <row r="1586" spans="1:20">
      <c r="A1586" s="245">
        <v>42773.910534641203</v>
      </c>
      <c r="B1586" t="s">
        <v>241</v>
      </c>
      <c r="C1586">
        <v>2</v>
      </c>
      <c r="D1586" t="s">
        <v>10</v>
      </c>
      <c r="E1586" t="s">
        <v>10</v>
      </c>
      <c r="F1586" t="s">
        <v>171</v>
      </c>
      <c r="G1586" t="s">
        <v>168</v>
      </c>
      <c r="H1586" t="s">
        <v>184</v>
      </c>
      <c r="I1586" t="s">
        <v>184</v>
      </c>
      <c r="J1586" t="s">
        <v>168</v>
      </c>
      <c r="K1586" t="s">
        <v>168</v>
      </c>
      <c r="L1586" t="s">
        <v>170</v>
      </c>
      <c r="M1586" t="s">
        <v>168</v>
      </c>
      <c r="N1586" t="s">
        <v>170</v>
      </c>
      <c r="O1586" t="s">
        <v>168</v>
      </c>
      <c r="P1586" t="s">
        <v>168</v>
      </c>
      <c r="Q1586" t="s">
        <v>168</v>
      </c>
      <c r="R1586" t="s">
        <v>168</v>
      </c>
      <c r="S1586">
        <v>79.281999999999897</v>
      </c>
      <c r="T1586">
        <v>0</v>
      </c>
    </row>
    <row r="1587" spans="1:20">
      <c r="A1587" s="245">
        <v>42773.910534641203</v>
      </c>
      <c r="B1587" t="s">
        <v>241</v>
      </c>
      <c r="C1587">
        <v>2</v>
      </c>
      <c r="D1587" t="s">
        <v>10</v>
      </c>
      <c r="E1587" t="s">
        <v>10</v>
      </c>
      <c r="F1587" t="s">
        <v>171</v>
      </c>
      <c r="G1587" t="s">
        <v>168</v>
      </c>
      <c r="H1587" t="s">
        <v>184</v>
      </c>
      <c r="I1587" t="s">
        <v>184</v>
      </c>
      <c r="J1587" t="s">
        <v>170</v>
      </c>
      <c r="K1587" t="s">
        <v>168</v>
      </c>
      <c r="L1587" t="s">
        <v>168</v>
      </c>
      <c r="M1587" t="s">
        <v>168</v>
      </c>
      <c r="N1587" t="s">
        <v>168</v>
      </c>
      <c r="O1587" t="s">
        <v>168</v>
      </c>
      <c r="P1587" t="s">
        <v>168</v>
      </c>
      <c r="Q1587" t="s">
        <v>168</v>
      </c>
      <c r="R1587" t="s">
        <v>168</v>
      </c>
      <c r="S1587">
        <v>130.94699999999901</v>
      </c>
      <c r="T1587">
        <v>0</v>
      </c>
    </row>
    <row r="1588" spans="1:20">
      <c r="A1588" s="245">
        <v>42773.910534641203</v>
      </c>
      <c r="B1588" t="s">
        <v>241</v>
      </c>
      <c r="C1588">
        <v>2</v>
      </c>
      <c r="D1588" t="s">
        <v>10</v>
      </c>
      <c r="E1588" t="s">
        <v>10</v>
      </c>
      <c r="F1588" t="s">
        <v>171</v>
      </c>
      <c r="G1588" t="s">
        <v>168</v>
      </c>
      <c r="H1588" t="s">
        <v>184</v>
      </c>
      <c r="I1588" t="s">
        <v>184</v>
      </c>
      <c r="J1588" t="s">
        <v>170</v>
      </c>
      <c r="K1588" t="s">
        <v>168</v>
      </c>
      <c r="L1588" t="s">
        <v>168</v>
      </c>
      <c r="M1588" t="s">
        <v>168</v>
      </c>
      <c r="N1588" t="s">
        <v>168</v>
      </c>
      <c r="O1588" t="s">
        <v>168</v>
      </c>
      <c r="P1588" t="s">
        <v>168</v>
      </c>
      <c r="Q1588" t="s">
        <v>168</v>
      </c>
      <c r="R1588" t="s">
        <v>170</v>
      </c>
      <c r="S1588">
        <v>4.1970000000000001</v>
      </c>
      <c r="T1588">
        <v>0</v>
      </c>
    </row>
    <row r="1589" spans="1:20">
      <c r="A1589" s="245">
        <v>42773.910534641203</v>
      </c>
      <c r="B1589" t="s">
        <v>241</v>
      </c>
      <c r="C1589">
        <v>2</v>
      </c>
      <c r="D1589" t="s">
        <v>10</v>
      </c>
      <c r="E1589" t="s">
        <v>10</v>
      </c>
      <c r="F1589" t="s">
        <v>171</v>
      </c>
      <c r="G1589" t="s">
        <v>168</v>
      </c>
      <c r="H1589" t="s">
        <v>184</v>
      </c>
      <c r="I1589" t="s">
        <v>184</v>
      </c>
      <c r="J1589" t="s">
        <v>170</v>
      </c>
      <c r="K1589" t="s">
        <v>168</v>
      </c>
      <c r="L1589" t="s">
        <v>168</v>
      </c>
      <c r="M1589" t="s">
        <v>168</v>
      </c>
      <c r="N1589" t="s">
        <v>168</v>
      </c>
      <c r="O1589" t="s">
        <v>168</v>
      </c>
      <c r="P1589" t="s">
        <v>168</v>
      </c>
      <c r="Q1589" t="s">
        <v>170</v>
      </c>
      <c r="R1589" t="s">
        <v>168</v>
      </c>
      <c r="S1589">
        <v>4.8010000000000002</v>
      </c>
      <c r="T1589">
        <v>0</v>
      </c>
    </row>
    <row r="1590" spans="1:20">
      <c r="A1590" s="245">
        <v>42773.910534641203</v>
      </c>
      <c r="B1590" t="s">
        <v>241</v>
      </c>
      <c r="C1590">
        <v>2</v>
      </c>
      <c r="D1590" t="s">
        <v>10</v>
      </c>
      <c r="E1590" t="s">
        <v>10</v>
      </c>
      <c r="F1590" t="s">
        <v>171</v>
      </c>
      <c r="G1590" t="s">
        <v>168</v>
      </c>
      <c r="H1590" t="s">
        <v>184</v>
      </c>
      <c r="I1590" t="s">
        <v>184</v>
      </c>
      <c r="J1590" t="s">
        <v>170</v>
      </c>
      <c r="K1590" t="s">
        <v>168</v>
      </c>
      <c r="L1590" t="s">
        <v>168</v>
      </c>
      <c r="M1590" t="s">
        <v>170</v>
      </c>
      <c r="N1590" t="s">
        <v>168</v>
      </c>
      <c r="O1590" t="s">
        <v>168</v>
      </c>
      <c r="P1590" t="s">
        <v>168</v>
      </c>
      <c r="Q1590" t="s">
        <v>168</v>
      </c>
      <c r="R1590" t="s">
        <v>168</v>
      </c>
      <c r="S1590">
        <v>1.75</v>
      </c>
      <c r="T1590">
        <v>0</v>
      </c>
    </row>
    <row r="1591" spans="1:20">
      <c r="A1591" s="245">
        <v>42773.910534641203</v>
      </c>
      <c r="B1591" t="s">
        <v>241</v>
      </c>
      <c r="C1591">
        <v>2</v>
      </c>
      <c r="D1591" t="s">
        <v>10</v>
      </c>
      <c r="E1591" t="s">
        <v>10</v>
      </c>
      <c r="F1591" t="s">
        <v>171</v>
      </c>
      <c r="G1591" t="s">
        <v>168</v>
      </c>
      <c r="H1591" t="s">
        <v>184</v>
      </c>
      <c r="I1591" t="s">
        <v>184</v>
      </c>
      <c r="J1591" t="s">
        <v>170</v>
      </c>
      <c r="K1591" t="s">
        <v>168</v>
      </c>
      <c r="L1591" t="s">
        <v>168</v>
      </c>
      <c r="M1591" t="s">
        <v>170</v>
      </c>
      <c r="N1591" t="s">
        <v>168</v>
      </c>
      <c r="O1591" t="s">
        <v>168</v>
      </c>
      <c r="P1591" t="s">
        <v>168</v>
      </c>
      <c r="Q1591" t="s">
        <v>168</v>
      </c>
      <c r="R1591" t="s">
        <v>170</v>
      </c>
      <c r="S1591">
        <v>0.35</v>
      </c>
      <c r="T1591">
        <v>0</v>
      </c>
    </row>
    <row r="1592" spans="1:20">
      <c r="A1592" s="245">
        <v>42773.910534641203</v>
      </c>
      <c r="B1592" t="s">
        <v>241</v>
      </c>
      <c r="C1592">
        <v>2</v>
      </c>
      <c r="D1592" t="s">
        <v>10</v>
      </c>
      <c r="E1592" t="s">
        <v>10</v>
      </c>
      <c r="F1592" t="s">
        <v>171</v>
      </c>
      <c r="G1592" t="s">
        <v>168</v>
      </c>
      <c r="H1592" t="s">
        <v>184</v>
      </c>
      <c r="I1592" t="s">
        <v>184</v>
      </c>
      <c r="J1592" t="s">
        <v>170</v>
      </c>
      <c r="K1592" t="s">
        <v>168</v>
      </c>
      <c r="L1592" t="s">
        <v>168</v>
      </c>
      <c r="M1592" t="s">
        <v>170</v>
      </c>
      <c r="N1592" t="s">
        <v>168</v>
      </c>
      <c r="O1592" t="s">
        <v>168</v>
      </c>
      <c r="P1592" t="s">
        <v>168</v>
      </c>
      <c r="Q1592" t="s">
        <v>170</v>
      </c>
      <c r="R1592" t="s">
        <v>168</v>
      </c>
      <c r="S1592">
        <v>0.35</v>
      </c>
      <c r="T1592">
        <v>0</v>
      </c>
    </row>
    <row r="1593" spans="1:20">
      <c r="A1593" s="245">
        <v>42773.910534641203</v>
      </c>
      <c r="B1593" t="s">
        <v>241</v>
      </c>
      <c r="C1593">
        <v>2</v>
      </c>
      <c r="D1593" t="s">
        <v>10</v>
      </c>
      <c r="E1593" t="s">
        <v>10</v>
      </c>
      <c r="F1593" t="s">
        <v>171</v>
      </c>
      <c r="G1593" t="s">
        <v>168</v>
      </c>
      <c r="H1593" t="s">
        <v>184</v>
      </c>
      <c r="I1593" t="s">
        <v>184</v>
      </c>
      <c r="J1593" t="s">
        <v>170</v>
      </c>
      <c r="K1593" t="s">
        <v>168</v>
      </c>
      <c r="L1593" t="s">
        <v>170</v>
      </c>
      <c r="M1593" t="s">
        <v>168</v>
      </c>
      <c r="N1593" t="s">
        <v>168</v>
      </c>
      <c r="O1593" t="s">
        <v>168</v>
      </c>
      <c r="P1593" t="s">
        <v>168</v>
      </c>
      <c r="Q1593" t="s">
        <v>168</v>
      </c>
      <c r="R1593" t="s">
        <v>168</v>
      </c>
      <c r="S1593">
        <v>120.712</v>
      </c>
      <c r="T1593">
        <v>0</v>
      </c>
    </row>
    <row r="1594" spans="1:20">
      <c r="A1594" s="245">
        <v>42773.910534641203</v>
      </c>
      <c r="B1594" t="s">
        <v>241</v>
      </c>
      <c r="C1594">
        <v>2</v>
      </c>
      <c r="D1594" t="s">
        <v>10</v>
      </c>
      <c r="E1594" t="s">
        <v>10</v>
      </c>
      <c r="F1594" t="s">
        <v>171</v>
      </c>
      <c r="G1594" t="s">
        <v>168</v>
      </c>
      <c r="H1594" t="s">
        <v>184</v>
      </c>
      <c r="I1594" t="s">
        <v>184</v>
      </c>
      <c r="J1594" t="s">
        <v>170</v>
      </c>
      <c r="K1594" t="s">
        <v>168</v>
      </c>
      <c r="L1594" t="s">
        <v>170</v>
      </c>
      <c r="M1594" t="s">
        <v>168</v>
      </c>
      <c r="N1594" t="s">
        <v>168</v>
      </c>
      <c r="O1594" t="s">
        <v>168</v>
      </c>
      <c r="P1594" t="s">
        <v>168</v>
      </c>
      <c r="Q1594" t="s">
        <v>168</v>
      </c>
      <c r="R1594" t="s">
        <v>170</v>
      </c>
      <c r="S1594">
        <v>2.6680000000000001</v>
      </c>
      <c r="T1594">
        <v>0</v>
      </c>
    </row>
    <row r="1595" spans="1:20">
      <c r="A1595" s="245">
        <v>42773.910534641203</v>
      </c>
      <c r="B1595" t="s">
        <v>241</v>
      </c>
      <c r="C1595">
        <v>2</v>
      </c>
      <c r="D1595" t="s">
        <v>10</v>
      </c>
      <c r="E1595" t="s">
        <v>10</v>
      </c>
      <c r="F1595" t="s">
        <v>171</v>
      </c>
      <c r="G1595" t="s">
        <v>168</v>
      </c>
      <c r="H1595" t="s">
        <v>184</v>
      </c>
      <c r="I1595" t="s">
        <v>184</v>
      </c>
      <c r="J1595" t="s">
        <v>170</v>
      </c>
      <c r="K1595" t="s">
        <v>168</v>
      </c>
      <c r="L1595" t="s">
        <v>170</v>
      </c>
      <c r="M1595" t="s">
        <v>168</v>
      </c>
      <c r="N1595" t="s">
        <v>168</v>
      </c>
      <c r="O1595" t="s">
        <v>168</v>
      </c>
      <c r="P1595" t="s">
        <v>168</v>
      </c>
      <c r="Q1595" t="s">
        <v>170</v>
      </c>
      <c r="R1595" t="s">
        <v>168</v>
      </c>
      <c r="S1595">
        <v>9.3369999999999997</v>
      </c>
      <c r="T1595">
        <v>0</v>
      </c>
    </row>
    <row r="1596" spans="1:20">
      <c r="A1596" s="245">
        <v>42773.910534641203</v>
      </c>
      <c r="B1596" t="s">
        <v>241</v>
      </c>
      <c r="C1596">
        <v>2</v>
      </c>
      <c r="D1596" t="s">
        <v>10</v>
      </c>
      <c r="E1596" t="s">
        <v>10</v>
      </c>
      <c r="F1596" t="s">
        <v>171</v>
      </c>
      <c r="G1596" t="s">
        <v>168</v>
      </c>
      <c r="H1596" t="s">
        <v>184</v>
      </c>
      <c r="I1596" t="s">
        <v>184</v>
      </c>
      <c r="J1596" t="s">
        <v>170</v>
      </c>
      <c r="K1596" t="s">
        <v>168</v>
      </c>
      <c r="L1596" t="s">
        <v>170</v>
      </c>
      <c r="M1596" t="s">
        <v>168</v>
      </c>
      <c r="N1596" t="s">
        <v>168</v>
      </c>
      <c r="O1596" t="s">
        <v>168</v>
      </c>
      <c r="P1596" t="s">
        <v>168</v>
      </c>
      <c r="Q1596" t="s">
        <v>170</v>
      </c>
      <c r="R1596" t="s">
        <v>170</v>
      </c>
      <c r="S1596">
        <v>0.66700000000000004</v>
      </c>
      <c r="T1596">
        <v>0</v>
      </c>
    </row>
    <row r="1597" spans="1:20">
      <c r="A1597" s="245">
        <v>42773.910534641203</v>
      </c>
      <c r="B1597" t="s">
        <v>241</v>
      </c>
      <c r="C1597">
        <v>2</v>
      </c>
      <c r="D1597" t="s">
        <v>10</v>
      </c>
      <c r="E1597" t="s">
        <v>10</v>
      </c>
      <c r="F1597" t="s">
        <v>169</v>
      </c>
      <c r="G1597" t="s">
        <v>168</v>
      </c>
      <c r="H1597" t="s">
        <v>184</v>
      </c>
      <c r="I1597" t="s">
        <v>184</v>
      </c>
      <c r="J1597" t="s">
        <v>168</v>
      </c>
      <c r="K1597" t="s">
        <v>168</v>
      </c>
      <c r="L1597" t="s">
        <v>168</v>
      </c>
      <c r="M1597" t="s">
        <v>168</v>
      </c>
      <c r="N1597" t="s">
        <v>168</v>
      </c>
      <c r="O1597" t="s">
        <v>168</v>
      </c>
      <c r="P1597" t="s">
        <v>168</v>
      </c>
      <c r="Q1597" t="s">
        <v>168</v>
      </c>
      <c r="R1597" t="s">
        <v>168</v>
      </c>
      <c r="S1597">
        <v>40.7560000000001</v>
      </c>
      <c r="T1597">
        <v>0</v>
      </c>
    </row>
    <row r="1598" spans="1:20">
      <c r="A1598" s="245">
        <v>42773.910534641203</v>
      </c>
      <c r="B1598" t="s">
        <v>241</v>
      </c>
      <c r="C1598">
        <v>2</v>
      </c>
      <c r="D1598" t="s">
        <v>10</v>
      </c>
      <c r="E1598" t="s">
        <v>10</v>
      </c>
      <c r="F1598" t="s">
        <v>169</v>
      </c>
      <c r="G1598" t="s">
        <v>168</v>
      </c>
      <c r="H1598" t="s">
        <v>184</v>
      </c>
      <c r="I1598" t="s">
        <v>184</v>
      </c>
      <c r="J1598" t="s">
        <v>168</v>
      </c>
      <c r="K1598" t="s">
        <v>168</v>
      </c>
      <c r="L1598" t="s">
        <v>170</v>
      </c>
      <c r="M1598" t="s">
        <v>168</v>
      </c>
      <c r="N1598" t="s">
        <v>168</v>
      </c>
      <c r="O1598" t="s">
        <v>168</v>
      </c>
      <c r="P1598" t="s">
        <v>168</v>
      </c>
      <c r="Q1598" t="s">
        <v>168</v>
      </c>
      <c r="R1598" t="s">
        <v>168</v>
      </c>
      <c r="S1598">
        <v>2.6640000000000001</v>
      </c>
      <c r="T1598">
        <v>0</v>
      </c>
    </row>
    <row r="1599" spans="1:20">
      <c r="A1599" s="245">
        <v>42773.910534641203</v>
      </c>
      <c r="B1599" t="s">
        <v>241</v>
      </c>
      <c r="C1599">
        <v>2</v>
      </c>
      <c r="D1599" t="s">
        <v>9</v>
      </c>
      <c r="E1599" t="s">
        <v>9</v>
      </c>
      <c r="F1599" t="s">
        <v>167</v>
      </c>
      <c r="G1599" t="s">
        <v>168</v>
      </c>
      <c r="H1599" t="s">
        <v>184</v>
      </c>
      <c r="I1599" t="s">
        <v>184</v>
      </c>
      <c r="J1599" t="s">
        <v>168</v>
      </c>
      <c r="K1599" t="s">
        <v>168</v>
      </c>
      <c r="L1599" t="s">
        <v>168</v>
      </c>
      <c r="M1599" t="s">
        <v>168</v>
      </c>
      <c r="N1599" t="s">
        <v>168</v>
      </c>
      <c r="O1599" t="s">
        <v>168</v>
      </c>
      <c r="P1599" t="s">
        <v>168</v>
      </c>
      <c r="Q1599" t="s">
        <v>168</v>
      </c>
      <c r="R1599" t="s">
        <v>168</v>
      </c>
      <c r="S1599">
        <v>83.153168000000207</v>
      </c>
      <c r="T1599">
        <v>0</v>
      </c>
    </row>
    <row r="1600" spans="1:20">
      <c r="A1600" s="245">
        <v>42773.910534641203</v>
      </c>
      <c r="B1600" t="s">
        <v>241</v>
      </c>
      <c r="C1600">
        <v>2</v>
      </c>
      <c r="D1600" t="s">
        <v>9</v>
      </c>
      <c r="E1600" t="s">
        <v>9</v>
      </c>
      <c r="F1600" t="s">
        <v>167</v>
      </c>
      <c r="G1600" t="s">
        <v>168</v>
      </c>
      <c r="H1600" t="s">
        <v>184</v>
      </c>
      <c r="I1600" t="s">
        <v>184</v>
      </c>
      <c r="J1600" t="s">
        <v>168</v>
      </c>
      <c r="K1600" t="s">
        <v>168</v>
      </c>
      <c r="L1600" t="s">
        <v>168</v>
      </c>
      <c r="M1600" t="s">
        <v>168</v>
      </c>
      <c r="N1600" t="s">
        <v>168</v>
      </c>
      <c r="O1600" t="s">
        <v>168</v>
      </c>
      <c r="P1600" t="s">
        <v>170</v>
      </c>
      <c r="Q1600" t="s">
        <v>168</v>
      </c>
      <c r="R1600" t="s">
        <v>168</v>
      </c>
      <c r="S1600">
        <v>141.26651899999999</v>
      </c>
      <c r="T1600">
        <v>0</v>
      </c>
    </row>
    <row r="1601" spans="1:20">
      <c r="A1601" s="245">
        <v>42773.910534641203</v>
      </c>
      <c r="B1601" t="s">
        <v>241</v>
      </c>
      <c r="C1601">
        <v>2</v>
      </c>
      <c r="D1601" t="s">
        <v>9</v>
      </c>
      <c r="E1601" t="s">
        <v>9</v>
      </c>
      <c r="F1601" t="s">
        <v>167</v>
      </c>
      <c r="G1601" t="s">
        <v>168</v>
      </c>
      <c r="H1601" t="s">
        <v>184</v>
      </c>
      <c r="I1601" t="s">
        <v>184</v>
      </c>
      <c r="J1601" t="s">
        <v>168</v>
      </c>
      <c r="K1601" t="s">
        <v>168</v>
      </c>
      <c r="L1601" t="s">
        <v>170</v>
      </c>
      <c r="M1601" t="s">
        <v>168</v>
      </c>
      <c r="N1601" t="s">
        <v>168</v>
      </c>
      <c r="O1601" t="s">
        <v>168</v>
      </c>
      <c r="P1601" t="s">
        <v>168</v>
      </c>
      <c r="Q1601" t="s">
        <v>168</v>
      </c>
      <c r="R1601" t="s">
        <v>168</v>
      </c>
      <c r="S1601">
        <v>5.6666489999999996</v>
      </c>
      <c r="T1601">
        <v>0</v>
      </c>
    </row>
    <row r="1602" spans="1:20">
      <c r="A1602" s="245">
        <v>42773.910534641203</v>
      </c>
      <c r="B1602" t="s">
        <v>241</v>
      </c>
      <c r="C1602">
        <v>2</v>
      </c>
      <c r="D1602" t="s">
        <v>9</v>
      </c>
      <c r="E1602" t="s">
        <v>9</v>
      </c>
      <c r="F1602" t="s">
        <v>167</v>
      </c>
      <c r="G1602" t="s">
        <v>168</v>
      </c>
      <c r="H1602" t="s">
        <v>184</v>
      </c>
      <c r="I1602" t="s">
        <v>184</v>
      </c>
      <c r="J1602" t="s">
        <v>168</v>
      </c>
      <c r="K1602" t="s">
        <v>168</v>
      </c>
      <c r="L1602" t="s">
        <v>170</v>
      </c>
      <c r="M1602" t="s">
        <v>168</v>
      </c>
      <c r="N1602" t="s">
        <v>168</v>
      </c>
      <c r="O1602" t="s">
        <v>168</v>
      </c>
      <c r="P1602" t="s">
        <v>170</v>
      </c>
      <c r="Q1602" t="s">
        <v>168</v>
      </c>
      <c r="R1602" t="s">
        <v>168</v>
      </c>
      <c r="S1602">
        <v>27.466629000000001</v>
      </c>
      <c r="T1602">
        <v>0</v>
      </c>
    </row>
    <row r="1603" spans="1:20">
      <c r="A1603" s="245">
        <v>42773.910534641203</v>
      </c>
      <c r="B1603" t="s">
        <v>241</v>
      </c>
      <c r="C1603">
        <v>2</v>
      </c>
      <c r="D1603" t="s">
        <v>9</v>
      </c>
      <c r="E1603" t="s">
        <v>9</v>
      </c>
      <c r="F1603" t="s">
        <v>167</v>
      </c>
      <c r="G1603" t="s">
        <v>168</v>
      </c>
      <c r="H1603" t="s">
        <v>184</v>
      </c>
      <c r="I1603" t="s">
        <v>184</v>
      </c>
      <c r="J1603" t="s">
        <v>168</v>
      </c>
      <c r="K1603" t="s">
        <v>170</v>
      </c>
      <c r="L1603" t="s">
        <v>168</v>
      </c>
      <c r="M1603" t="s">
        <v>168</v>
      </c>
      <c r="N1603" t="s">
        <v>168</v>
      </c>
      <c r="O1603" t="s">
        <v>168</v>
      </c>
      <c r="P1603" t="s">
        <v>168</v>
      </c>
      <c r="Q1603" t="s">
        <v>168</v>
      </c>
      <c r="R1603" t="s">
        <v>168</v>
      </c>
      <c r="S1603">
        <v>1202.63212000001</v>
      </c>
      <c r="T1603">
        <v>0</v>
      </c>
    </row>
    <row r="1604" spans="1:20">
      <c r="A1604" s="245">
        <v>42773.910534641203</v>
      </c>
      <c r="B1604" t="s">
        <v>241</v>
      </c>
      <c r="C1604">
        <v>2</v>
      </c>
      <c r="D1604" t="s">
        <v>9</v>
      </c>
      <c r="E1604" t="s">
        <v>9</v>
      </c>
      <c r="F1604" t="s">
        <v>167</v>
      </c>
      <c r="G1604" t="s">
        <v>168</v>
      </c>
      <c r="H1604" t="s">
        <v>184</v>
      </c>
      <c r="I1604" t="s">
        <v>184</v>
      </c>
      <c r="J1604" t="s">
        <v>168</v>
      </c>
      <c r="K1604" t="s">
        <v>170</v>
      </c>
      <c r="L1604" t="s">
        <v>168</v>
      </c>
      <c r="M1604" t="s">
        <v>170</v>
      </c>
      <c r="N1604" t="s">
        <v>168</v>
      </c>
      <c r="O1604" t="s">
        <v>168</v>
      </c>
      <c r="P1604" t="s">
        <v>168</v>
      </c>
      <c r="Q1604" t="s">
        <v>168</v>
      </c>
      <c r="R1604" t="s">
        <v>168</v>
      </c>
      <c r="S1604">
        <v>22.479982</v>
      </c>
      <c r="T1604">
        <v>0</v>
      </c>
    </row>
    <row r="1605" spans="1:20">
      <c r="A1605" s="245">
        <v>42773.910534641203</v>
      </c>
      <c r="B1605" t="s">
        <v>241</v>
      </c>
      <c r="C1605">
        <v>2</v>
      </c>
      <c r="D1605" t="s">
        <v>9</v>
      </c>
      <c r="E1605" t="s">
        <v>9</v>
      </c>
      <c r="F1605" t="s">
        <v>171</v>
      </c>
      <c r="G1605" t="s">
        <v>168</v>
      </c>
      <c r="H1605" t="s">
        <v>184</v>
      </c>
      <c r="I1605" t="s">
        <v>184</v>
      </c>
      <c r="J1605" t="s">
        <v>168</v>
      </c>
      <c r="K1605" t="s">
        <v>168</v>
      </c>
      <c r="L1605" t="s">
        <v>168</v>
      </c>
      <c r="M1605" t="s">
        <v>168</v>
      </c>
      <c r="N1605" t="s">
        <v>168</v>
      </c>
      <c r="O1605" t="s">
        <v>168</v>
      </c>
      <c r="P1605" t="s">
        <v>168</v>
      </c>
      <c r="Q1605" t="s">
        <v>168</v>
      </c>
      <c r="R1605" t="s">
        <v>168</v>
      </c>
      <c r="S1605">
        <v>1559.6176700000899</v>
      </c>
      <c r="T1605">
        <v>0</v>
      </c>
    </row>
    <row r="1606" spans="1:20">
      <c r="A1606" s="245">
        <v>42773.910534641203</v>
      </c>
      <c r="B1606" t="s">
        <v>241</v>
      </c>
      <c r="C1606">
        <v>2</v>
      </c>
      <c r="D1606" t="s">
        <v>9</v>
      </c>
      <c r="E1606" t="s">
        <v>9</v>
      </c>
      <c r="F1606" t="s">
        <v>171</v>
      </c>
      <c r="G1606" t="s">
        <v>168</v>
      </c>
      <c r="H1606" t="s">
        <v>184</v>
      </c>
      <c r="I1606" t="s">
        <v>184</v>
      </c>
      <c r="J1606" t="s">
        <v>168</v>
      </c>
      <c r="K1606" t="s">
        <v>168</v>
      </c>
      <c r="L1606" t="s">
        <v>168</v>
      </c>
      <c r="M1606" t="s">
        <v>168</v>
      </c>
      <c r="N1606" t="s">
        <v>168</v>
      </c>
      <c r="O1606" t="s">
        <v>168</v>
      </c>
      <c r="P1606" t="s">
        <v>168</v>
      </c>
      <c r="Q1606" t="s">
        <v>168</v>
      </c>
      <c r="R1606" t="s">
        <v>170</v>
      </c>
      <c r="S1606">
        <v>293.49957899999902</v>
      </c>
      <c r="T1606">
        <v>0</v>
      </c>
    </row>
    <row r="1607" spans="1:20">
      <c r="A1607" s="245">
        <v>42773.910534641203</v>
      </c>
      <c r="B1607" t="s">
        <v>241</v>
      </c>
      <c r="C1607">
        <v>2</v>
      </c>
      <c r="D1607" t="s">
        <v>9</v>
      </c>
      <c r="E1607" t="s">
        <v>9</v>
      </c>
      <c r="F1607" t="s">
        <v>171</v>
      </c>
      <c r="G1607" t="s">
        <v>168</v>
      </c>
      <c r="H1607" t="s">
        <v>184</v>
      </c>
      <c r="I1607" t="s">
        <v>184</v>
      </c>
      <c r="J1607" t="s">
        <v>168</v>
      </c>
      <c r="K1607" t="s">
        <v>168</v>
      </c>
      <c r="L1607" t="s">
        <v>168</v>
      </c>
      <c r="M1607" t="s">
        <v>168</v>
      </c>
      <c r="N1607" t="s">
        <v>168</v>
      </c>
      <c r="O1607" t="s">
        <v>168</v>
      </c>
      <c r="P1607" t="s">
        <v>168</v>
      </c>
      <c r="Q1607" t="s">
        <v>170</v>
      </c>
      <c r="R1607" t="s">
        <v>168</v>
      </c>
      <c r="S1607">
        <v>13.053317</v>
      </c>
      <c r="T1607">
        <v>0</v>
      </c>
    </row>
    <row r="1608" spans="1:20">
      <c r="A1608" s="245">
        <v>42773.910534641203</v>
      </c>
      <c r="B1608" t="s">
        <v>241</v>
      </c>
      <c r="C1608">
        <v>2</v>
      </c>
      <c r="D1608" t="s">
        <v>9</v>
      </c>
      <c r="E1608" t="s">
        <v>9</v>
      </c>
      <c r="F1608" t="s">
        <v>171</v>
      </c>
      <c r="G1608" t="s">
        <v>168</v>
      </c>
      <c r="H1608" t="s">
        <v>184</v>
      </c>
      <c r="I1608" t="s">
        <v>184</v>
      </c>
      <c r="J1608" t="s">
        <v>168</v>
      </c>
      <c r="K1608" t="s">
        <v>168</v>
      </c>
      <c r="L1608" t="s">
        <v>168</v>
      </c>
      <c r="M1608" t="s">
        <v>168</v>
      </c>
      <c r="N1608" t="s">
        <v>170</v>
      </c>
      <c r="O1608" t="s">
        <v>168</v>
      </c>
      <c r="P1608" t="s">
        <v>168</v>
      </c>
      <c r="Q1608" t="s">
        <v>168</v>
      </c>
      <c r="R1608" t="s">
        <v>168</v>
      </c>
      <c r="S1608">
        <v>11.759985</v>
      </c>
      <c r="T1608">
        <v>0</v>
      </c>
    </row>
    <row r="1609" spans="1:20">
      <c r="A1609" s="245">
        <v>42773.910534641203</v>
      </c>
      <c r="B1609" t="s">
        <v>241</v>
      </c>
      <c r="C1609">
        <v>2</v>
      </c>
      <c r="D1609" t="s">
        <v>9</v>
      </c>
      <c r="E1609" t="s">
        <v>9</v>
      </c>
      <c r="F1609" t="s">
        <v>171</v>
      </c>
      <c r="G1609" t="s">
        <v>168</v>
      </c>
      <c r="H1609" t="s">
        <v>184</v>
      </c>
      <c r="I1609" t="s">
        <v>184</v>
      </c>
      <c r="J1609" t="s">
        <v>168</v>
      </c>
      <c r="K1609" t="s">
        <v>168</v>
      </c>
      <c r="L1609" t="s">
        <v>168</v>
      </c>
      <c r="M1609" t="s">
        <v>170</v>
      </c>
      <c r="N1609" t="s">
        <v>168</v>
      </c>
      <c r="O1609" t="s">
        <v>168</v>
      </c>
      <c r="P1609" t="s">
        <v>168</v>
      </c>
      <c r="Q1609" t="s">
        <v>168</v>
      </c>
      <c r="R1609" t="s">
        <v>168</v>
      </c>
      <c r="S1609">
        <v>6.813326</v>
      </c>
      <c r="T1609">
        <v>0</v>
      </c>
    </row>
    <row r="1610" spans="1:20">
      <c r="A1610" s="245">
        <v>42773.910534641203</v>
      </c>
      <c r="B1610" t="s">
        <v>241</v>
      </c>
      <c r="C1610">
        <v>2</v>
      </c>
      <c r="D1610" t="s">
        <v>9</v>
      </c>
      <c r="E1610" t="s">
        <v>9</v>
      </c>
      <c r="F1610" t="s">
        <v>171</v>
      </c>
      <c r="G1610" t="s">
        <v>168</v>
      </c>
      <c r="H1610" t="s">
        <v>184</v>
      </c>
      <c r="I1610" t="s">
        <v>184</v>
      </c>
      <c r="J1610" t="s">
        <v>168</v>
      </c>
      <c r="K1610" t="s">
        <v>168</v>
      </c>
      <c r="L1610" t="s">
        <v>168</v>
      </c>
      <c r="M1610" t="s">
        <v>170</v>
      </c>
      <c r="N1610" t="s">
        <v>168</v>
      </c>
      <c r="O1610" t="s">
        <v>168</v>
      </c>
      <c r="P1610" t="s">
        <v>168</v>
      </c>
      <c r="Q1610" t="s">
        <v>168</v>
      </c>
      <c r="R1610" t="s">
        <v>170</v>
      </c>
      <c r="S1610">
        <v>2.3533309999999998</v>
      </c>
      <c r="T1610">
        <v>0</v>
      </c>
    </row>
    <row r="1611" spans="1:20">
      <c r="A1611" s="245">
        <v>42773.910534641203</v>
      </c>
      <c r="B1611" t="s">
        <v>241</v>
      </c>
      <c r="C1611">
        <v>2</v>
      </c>
      <c r="D1611" t="s">
        <v>9</v>
      </c>
      <c r="E1611" t="s">
        <v>9</v>
      </c>
      <c r="F1611" t="s">
        <v>171</v>
      </c>
      <c r="G1611" t="s">
        <v>168</v>
      </c>
      <c r="H1611" t="s">
        <v>184</v>
      </c>
      <c r="I1611" t="s">
        <v>184</v>
      </c>
      <c r="J1611" t="s">
        <v>168</v>
      </c>
      <c r="K1611" t="s">
        <v>168</v>
      </c>
      <c r="L1611" t="s">
        <v>168</v>
      </c>
      <c r="M1611" t="s">
        <v>170</v>
      </c>
      <c r="N1611" t="s">
        <v>168</v>
      </c>
      <c r="O1611" t="s">
        <v>168</v>
      </c>
      <c r="P1611" t="s">
        <v>168</v>
      </c>
      <c r="Q1611" t="s">
        <v>170</v>
      </c>
      <c r="R1611" t="s">
        <v>168</v>
      </c>
      <c r="S1611">
        <v>0.58666600000000002</v>
      </c>
      <c r="T1611">
        <v>0</v>
      </c>
    </row>
    <row r="1612" spans="1:20">
      <c r="A1612" s="245">
        <v>42773.910534641203</v>
      </c>
      <c r="B1612" t="s">
        <v>241</v>
      </c>
      <c r="C1612">
        <v>2</v>
      </c>
      <c r="D1612" t="s">
        <v>9</v>
      </c>
      <c r="E1612" t="s">
        <v>9</v>
      </c>
      <c r="F1612" t="s">
        <v>171</v>
      </c>
      <c r="G1612" t="s">
        <v>168</v>
      </c>
      <c r="H1612" t="s">
        <v>184</v>
      </c>
      <c r="I1612" t="s">
        <v>184</v>
      </c>
      <c r="J1612" t="s">
        <v>168</v>
      </c>
      <c r="K1612" t="s">
        <v>168</v>
      </c>
      <c r="L1612" t="s">
        <v>170</v>
      </c>
      <c r="M1612" t="s">
        <v>168</v>
      </c>
      <c r="N1612" t="s">
        <v>168</v>
      </c>
      <c r="O1612" t="s">
        <v>168</v>
      </c>
      <c r="P1612" t="s">
        <v>168</v>
      </c>
      <c r="Q1612" t="s">
        <v>168</v>
      </c>
      <c r="R1612" t="s">
        <v>168</v>
      </c>
      <c r="S1612">
        <v>439.98602599999401</v>
      </c>
      <c r="T1612">
        <v>0</v>
      </c>
    </row>
    <row r="1613" spans="1:20">
      <c r="A1613" s="245">
        <v>42773.910534641203</v>
      </c>
      <c r="B1613" t="s">
        <v>241</v>
      </c>
      <c r="C1613">
        <v>2</v>
      </c>
      <c r="D1613" t="s">
        <v>9</v>
      </c>
      <c r="E1613" t="s">
        <v>9</v>
      </c>
      <c r="F1613" t="s">
        <v>171</v>
      </c>
      <c r="G1613" t="s">
        <v>168</v>
      </c>
      <c r="H1613" t="s">
        <v>184</v>
      </c>
      <c r="I1613" t="s">
        <v>184</v>
      </c>
      <c r="J1613" t="s">
        <v>168</v>
      </c>
      <c r="K1613" t="s">
        <v>168</v>
      </c>
      <c r="L1613" t="s">
        <v>170</v>
      </c>
      <c r="M1613" t="s">
        <v>168</v>
      </c>
      <c r="N1613" t="s">
        <v>168</v>
      </c>
      <c r="O1613" t="s">
        <v>168</v>
      </c>
      <c r="P1613" t="s">
        <v>168</v>
      </c>
      <c r="Q1613" t="s">
        <v>168</v>
      </c>
      <c r="R1613" t="s">
        <v>170</v>
      </c>
      <c r="S1613">
        <v>80.566542000000098</v>
      </c>
      <c r="T1613">
        <v>0</v>
      </c>
    </row>
    <row r="1614" spans="1:20">
      <c r="A1614" s="245">
        <v>42773.910534641203</v>
      </c>
      <c r="B1614" t="s">
        <v>241</v>
      </c>
      <c r="C1614">
        <v>2</v>
      </c>
      <c r="D1614" t="s">
        <v>9</v>
      </c>
      <c r="E1614" t="s">
        <v>9</v>
      </c>
      <c r="F1614" t="s">
        <v>171</v>
      </c>
      <c r="G1614" t="s">
        <v>168</v>
      </c>
      <c r="H1614" t="s">
        <v>184</v>
      </c>
      <c r="I1614" t="s">
        <v>184</v>
      </c>
      <c r="J1614" t="s">
        <v>168</v>
      </c>
      <c r="K1614" t="s">
        <v>168</v>
      </c>
      <c r="L1614" t="s">
        <v>170</v>
      </c>
      <c r="M1614" t="s">
        <v>168</v>
      </c>
      <c r="N1614" t="s">
        <v>168</v>
      </c>
      <c r="O1614" t="s">
        <v>168</v>
      </c>
      <c r="P1614" t="s">
        <v>168</v>
      </c>
      <c r="Q1614" t="s">
        <v>170</v>
      </c>
      <c r="R1614" t="s">
        <v>168</v>
      </c>
      <c r="S1614">
        <v>7.473325</v>
      </c>
      <c r="T1614">
        <v>0</v>
      </c>
    </row>
    <row r="1615" spans="1:20">
      <c r="A1615" s="245">
        <v>42773.910534641203</v>
      </c>
      <c r="B1615" t="s">
        <v>241</v>
      </c>
      <c r="C1615">
        <v>2</v>
      </c>
      <c r="D1615" t="s">
        <v>9</v>
      </c>
      <c r="E1615" t="s">
        <v>9</v>
      </c>
      <c r="F1615" t="s">
        <v>171</v>
      </c>
      <c r="G1615" t="s">
        <v>168</v>
      </c>
      <c r="H1615" t="s">
        <v>184</v>
      </c>
      <c r="I1615" t="s">
        <v>184</v>
      </c>
      <c r="J1615" t="s">
        <v>168</v>
      </c>
      <c r="K1615" t="s">
        <v>168</v>
      </c>
      <c r="L1615" t="s">
        <v>170</v>
      </c>
      <c r="M1615" t="s">
        <v>168</v>
      </c>
      <c r="N1615" t="s">
        <v>170</v>
      </c>
      <c r="O1615" t="s">
        <v>168</v>
      </c>
      <c r="P1615" t="s">
        <v>168</v>
      </c>
      <c r="Q1615" t="s">
        <v>168</v>
      </c>
      <c r="R1615" t="s">
        <v>168</v>
      </c>
      <c r="S1615">
        <v>1.4666650000000001</v>
      </c>
      <c r="T1615">
        <v>0</v>
      </c>
    </row>
    <row r="1616" spans="1:20">
      <c r="A1616" s="245">
        <v>42773.910534641203</v>
      </c>
      <c r="B1616" t="s">
        <v>241</v>
      </c>
      <c r="C1616">
        <v>2</v>
      </c>
      <c r="D1616" t="s">
        <v>9</v>
      </c>
      <c r="E1616" t="s">
        <v>9</v>
      </c>
      <c r="F1616" t="s">
        <v>171</v>
      </c>
      <c r="G1616" t="s">
        <v>168</v>
      </c>
      <c r="H1616" t="s">
        <v>184</v>
      </c>
      <c r="I1616" t="s">
        <v>184</v>
      </c>
      <c r="J1616" t="s">
        <v>168</v>
      </c>
      <c r="K1616" t="s">
        <v>168</v>
      </c>
      <c r="L1616" t="s">
        <v>170</v>
      </c>
      <c r="M1616" t="s">
        <v>170</v>
      </c>
      <c r="N1616" t="s">
        <v>168</v>
      </c>
      <c r="O1616" t="s">
        <v>168</v>
      </c>
      <c r="P1616" t="s">
        <v>168</v>
      </c>
      <c r="Q1616" t="s">
        <v>168</v>
      </c>
      <c r="R1616" t="s">
        <v>168</v>
      </c>
      <c r="S1616">
        <v>6.4533259999999997</v>
      </c>
      <c r="T1616">
        <v>0</v>
      </c>
    </row>
    <row r="1617" spans="1:20">
      <c r="A1617" s="245">
        <v>42773.910534641203</v>
      </c>
      <c r="B1617" t="s">
        <v>241</v>
      </c>
      <c r="C1617">
        <v>2</v>
      </c>
      <c r="D1617" t="s">
        <v>9</v>
      </c>
      <c r="E1617" t="s">
        <v>9</v>
      </c>
      <c r="F1617" t="s">
        <v>171</v>
      </c>
      <c r="G1617" t="s">
        <v>168</v>
      </c>
      <c r="H1617" t="s">
        <v>184</v>
      </c>
      <c r="I1617" t="s">
        <v>184</v>
      </c>
      <c r="J1617" t="s">
        <v>168</v>
      </c>
      <c r="K1617" t="s">
        <v>168</v>
      </c>
      <c r="L1617" t="s">
        <v>170</v>
      </c>
      <c r="M1617" t="s">
        <v>170</v>
      </c>
      <c r="N1617" t="s">
        <v>168</v>
      </c>
      <c r="O1617" t="s">
        <v>168</v>
      </c>
      <c r="P1617" t="s">
        <v>168</v>
      </c>
      <c r="Q1617" t="s">
        <v>168</v>
      </c>
      <c r="R1617" t="s">
        <v>170</v>
      </c>
      <c r="S1617">
        <v>2.3466640000000001</v>
      </c>
      <c r="T1617">
        <v>0</v>
      </c>
    </row>
    <row r="1618" spans="1:20">
      <c r="A1618" s="245">
        <v>42773.910534641203</v>
      </c>
      <c r="B1618" t="s">
        <v>241</v>
      </c>
      <c r="C1618">
        <v>2</v>
      </c>
      <c r="D1618" t="s">
        <v>9</v>
      </c>
      <c r="E1618" t="s">
        <v>9</v>
      </c>
      <c r="F1618" t="s">
        <v>171</v>
      </c>
      <c r="G1618" t="s">
        <v>168</v>
      </c>
      <c r="H1618" t="s">
        <v>184</v>
      </c>
      <c r="I1618" t="s">
        <v>184</v>
      </c>
      <c r="J1618" t="s">
        <v>170</v>
      </c>
      <c r="K1618" t="s">
        <v>168</v>
      </c>
      <c r="L1618" t="s">
        <v>168</v>
      </c>
      <c r="M1618" t="s">
        <v>168</v>
      </c>
      <c r="N1618" t="s">
        <v>168</v>
      </c>
      <c r="O1618" t="s">
        <v>168</v>
      </c>
      <c r="P1618" t="s">
        <v>168</v>
      </c>
      <c r="Q1618" t="s">
        <v>168</v>
      </c>
      <c r="R1618" t="s">
        <v>168</v>
      </c>
      <c r="S1618">
        <v>213.81301400000001</v>
      </c>
      <c r="T1618">
        <v>0</v>
      </c>
    </row>
    <row r="1619" spans="1:20">
      <c r="A1619" s="245">
        <v>42773.910534641203</v>
      </c>
      <c r="B1619" t="s">
        <v>241</v>
      </c>
      <c r="C1619">
        <v>2</v>
      </c>
      <c r="D1619" t="s">
        <v>9</v>
      </c>
      <c r="E1619" t="s">
        <v>9</v>
      </c>
      <c r="F1619" t="s">
        <v>171</v>
      </c>
      <c r="G1619" t="s">
        <v>168</v>
      </c>
      <c r="H1619" t="s">
        <v>184</v>
      </c>
      <c r="I1619" t="s">
        <v>184</v>
      </c>
      <c r="J1619" t="s">
        <v>170</v>
      </c>
      <c r="K1619" t="s">
        <v>168</v>
      </c>
      <c r="L1619" t="s">
        <v>168</v>
      </c>
      <c r="M1619" t="s">
        <v>168</v>
      </c>
      <c r="N1619" t="s">
        <v>168</v>
      </c>
      <c r="O1619" t="s">
        <v>168</v>
      </c>
      <c r="P1619" t="s">
        <v>168</v>
      </c>
      <c r="Q1619" t="s">
        <v>168</v>
      </c>
      <c r="R1619" t="s">
        <v>170</v>
      </c>
      <c r="S1619">
        <v>24.066635000000002</v>
      </c>
      <c r="T1619">
        <v>0</v>
      </c>
    </row>
    <row r="1620" spans="1:20">
      <c r="A1620" s="245">
        <v>42773.910534641203</v>
      </c>
      <c r="B1620" t="s">
        <v>241</v>
      </c>
      <c r="C1620">
        <v>2</v>
      </c>
      <c r="D1620" t="s">
        <v>9</v>
      </c>
      <c r="E1620" t="s">
        <v>9</v>
      </c>
      <c r="F1620" t="s">
        <v>171</v>
      </c>
      <c r="G1620" t="s">
        <v>168</v>
      </c>
      <c r="H1620" t="s">
        <v>184</v>
      </c>
      <c r="I1620" t="s">
        <v>184</v>
      </c>
      <c r="J1620" t="s">
        <v>170</v>
      </c>
      <c r="K1620" t="s">
        <v>168</v>
      </c>
      <c r="L1620" t="s">
        <v>168</v>
      </c>
      <c r="M1620" t="s">
        <v>168</v>
      </c>
      <c r="N1620" t="s">
        <v>168</v>
      </c>
      <c r="O1620" t="s">
        <v>168</v>
      </c>
      <c r="P1620" t="s">
        <v>168</v>
      </c>
      <c r="Q1620" t="s">
        <v>170</v>
      </c>
      <c r="R1620" t="s">
        <v>168</v>
      </c>
      <c r="S1620">
        <v>18.293310000000002</v>
      </c>
      <c r="T1620">
        <v>0</v>
      </c>
    </row>
    <row r="1621" spans="1:20">
      <c r="A1621" s="245">
        <v>42773.910534641203</v>
      </c>
      <c r="B1621" t="s">
        <v>241</v>
      </c>
      <c r="C1621">
        <v>2</v>
      </c>
      <c r="D1621" t="s">
        <v>9</v>
      </c>
      <c r="E1621" t="s">
        <v>9</v>
      </c>
      <c r="F1621" t="s">
        <v>171</v>
      </c>
      <c r="G1621" t="s">
        <v>168</v>
      </c>
      <c r="H1621" t="s">
        <v>184</v>
      </c>
      <c r="I1621" t="s">
        <v>184</v>
      </c>
      <c r="J1621" t="s">
        <v>170</v>
      </c>
      <c r="K1621" t="s">
        <v>168</v>
      </c>
      <c r="L1621" t="s">
        <v>170</v>
      </c>
      <c r="M1621" t="s">
        <v>168</v>
      </c>
      <c r="N1621" t="s">
        <v>168</v>
      </c>
      <c r="O1621" t="s">
        <v>168</v>
      </c>
      <c r="P1621" t="s">
        <v>168</v>
      </c>
      <c r="Q1621" t="s">
        <v>168</v>
      </c>
      <c r="R1621" t="s">
        <v>168</v>
      </c>
      <c r="S1621">
        <v>7.7333239999999996</v>
      </c>
      <c r="T1621">
        <v>0</v>
      </c>
    </row>
    <row r="1622" spans="1:20">
      <c r="A1622" s="245">
        <v>42773.910534641203</v>
      </c>
      <c r="B1622" t="s">
        <v>241</v>
      </c>
      <c r="C1622">
        <v>2</v>
      </c>
      <c r="D1622" t="s">
        <v>9</v>
      </c>
      <c r="E1622" t="s">
        <v>9</v>
      </c>
      <c r="F1622" t="s">
        <v>171</v>
      </c>
      <c r="G1622" t="s">
        <v>168</v>
      </c>
      <c r="H1622" t="s">
        <v>184</v>
      </c>
      <c r="I1622" t="s">
        <v>184</v>
      </c>
      <c r="J1622" t="s">
        <v>170</v>
      </c>
      <c r="K1622" t="s">
        <v>168</v>
      </c>
      <c r="L1622" t="s">
        <v>170</v>
      </c>
      <c r="M1622" t="s">
        <v>168</v>
      </c>
      <c r="N1622" t="s">
        <v>168</v>
      </c>
      <c r="O1622" t="s">
        <v>168</v>
      </c>
      <c r="P1622" t="s">
        <v>168</v>
      </c>
      <c r="Q1622" t="s">
        <v>170</v>
      </c>
      <c r="R1622" t="s">
        <v>168</v>
      </c>
      <c r="S1622">
        <v>1.3999980000000001</v>
      </c>
      <c r="T1622">
        <v>0</v>
      </c>
    </row>
    <row r="1623" spans="1:20">
      <c r="A1623" s="245">
        <v>42773.910534641203</v>
      </c>
      <c r="B1623" t="s">
        <v>241</v>
      </c>
      <c r="C1623">
        <v>2</v>
      </c>
      <c r="D1623" t="s">
        <v>9</v>
      </c>
      <c r="E1623" t="s">
        <v>9</v>
      </c>
      <c r="F1623" t="s">
        <v>169</v>
      </c>
      <c r="G1623" t="s">
        <v>168</v>
      </c>
      <c r="H1623" t="s">
        <v>184</v>
      </c>
      <c r="I1623" t="s">
        <v>184</v>
      </c>
      <c r="J1623" t="s">
        <v>168</v>
      </c>
      <c r="K1623" t="s">
        <v>168</v>
      </c>
      <c r="L1623" t="s">
        <v>168</v>
      </c>
      <c r="M1623" t="s">
        <v>168</v>
      </c>
      <c r="N1623" t="s">
        <v>168</v>
      </c>
      <c r="O1623" t="s">
        <v>168</v>
      </c>
      <c r="P1623" t="s">
        <v>168</v>
      </c>
      <c r="Q1623" t="s">
        <v>168</v>
      </c>
      <c r="R1623" t="s">
        <v>168</v>
      </c>
      <c r="S1623">
        <v>28.913150000000101</v>
      </c>
      <c r="T1623">
        <v>0</v>
      </c>
    </row>
    <row r="1624" spans="1:20">
      <c r="A1624" s="245">
        <v>42773.910534641203</v>
      </c>
      <c r="B1624" t="s">
        <v>241</v>
      </c>
      <c r="C1624">
        <v>2</v>
      </c>
      <c r="D1624" t="s">
        <v>9</v>
      </c>
      <c r="E1624" t="s">
        <v>9</v>
      </c>
      <c r="F1624" t="s">
        <v>169</v>
      </c>
      <c r="G1624" t="s">
        <v>168</v>
      </c>
      <c r="H1624" t="s">
        <v>184</v>
      </c>
      <c r="I1624" t="s">
        <v>184</v>
      </c>
      <c r="J1624" t="s">
        <v>168</v>
      </c>
      <c r="K1624" t="s">
        <v>168</v>
      </c>
      <c r="L1624" t="s">
        <v>170</v>
      </c>
      <c r="M1624" t="s">
        <v>168</v>
      </c>
      <c r="N1624" t="s">
        <v>168</v>
      </c>
      <c r="O1624" t="s">
        <v>168</v>
      </c>
      <c r="P1624" t="s">
        <v>168</v>
      </c>
      <c r="Q1624" t="s">
        <v>168</v>
      </c>
      <c r="R1624" t="s">
        <v>168</v>
      </c>
      <c r="S1624">
        <v>0.16</v>
      </c>
      <c r="T1624">
        <v>0</v>
      </c>
    </row>
    <row r="1625" spans="1:20">
      <c r="A1625" s="245">
        <v>42773.910534641203</v>
      </c>
      <c r="B1625" t="s">
        <v>241</v>
      </c>
      <c r="C1625">
        <v>2</v>
      </c>
      <c r="D1625" t="s">
        <v>37</v>
      </c>
      <c r="E1625" t="s">
        <v>37</v>
      </c>
      <c r="F1625" t="s">
        <v>167</v>
      </c>
      <c r="G1625" t="s">
        <v>168</v>
      </c>
      <c r="H1625" t="s">
        <v>184</v>
      </c>
      <c r="I1625" t="s">
        <v>184</v>
      </c>
      <c r="J1625" t="s">
        <v>168</v>
      </c>
      <c r="K1625" t="s">
        <v>168</v>
      </c>
      <c r="L1625" t="s">
        <v>168</v>
      </c>
      <c r="M1625" t="s">
        <v>168</v>
      </c>
      <c r="N1625" t="s">
        <v>168</v>
      </c>
      <c r="O1625" t="s">
        <v>168</v>
      </c>
      <c r="P1625" t="s">
        <v>168</v>
      </c>
      <c r="Q1625" t="s">
        <v>168</v>
      </c>
      <c r="R1625" t="s">
        <v>168</v>
      </c>
      <c r="S1625">
        <v>52.333245000000197</v>
      </c>
      <c r="T1625">
        <v>0</v>
      </c>
    </row>
    <row r="1626" spans="1:20">
      <c r="A1626" s="245">
        <v>42773.910534641203</v>
      </c>
      <c r="B1626" t="s">
        <v>241</v>
      </c>
      <c r="C1626">
        <v>2</v>
      </c>
      <c r="D1626" t="s">
        <v>37</v>
      </c>
      <c r="E1626" t="s">
        <v>37</v>
      </c>
      <c r="F1626" t="s">
        <v>167</v>
      </c>
      <c r="G1626" t="s">
        <v>168</v>
      </c>
      <c r="H1626" t="s">
        <v>184</v>
      </c>
      <c r="I1626" t="s">
        <v>184</v>
      </c>
      <c r="J1626" t="s">
        <v>168</v>
      </c>
      <c r="K1626" t="s">
        <v>168</v>
      </c>
      <c r="L1626" t="s">
        <v>168</v>
      </c>
      <c r="M1626" t="s">
        <v>168</v>
      </c>
      <c r="N1626" t="s">
        <v>168</v>
      </c>
      <c r="O1626" t="s">
        <v>168</v>
      </c>
      <c r="P1626" t="s">
        <v>170</v>
      </c>
      <c r="Q1626" t="s">
        <v>168</v>
      </c>
      <c r="R1626" t="s">
        <v>168</v>
      </c>
      <c r="S1626">
        <v>561.66608699999495</v>
      </c>
      <c r="T1626">
        <v>0</v>
      </c>
    </row>
    <row r="1627" spans="1:20">
      <c r="A1627" s="245">
        <v>42773.910534641203</v>
      </c>
      <c r="B1627" t="s">
        <v>241</v>
      </c>
      <c r="C1627">
        <v>2</v>
      </c>
      <c r="D1627" t="s">
        <v>37</v>
      </c>
      <c r="E1627" t="s">
        <v>37</v>
      </c>
      <c r="F1627" t="s">
        <v>167</v>
      </c>
      <c r="G1627" t="s">
        <v>168</v>
      </c>
      <c r="H1627" t="s">
        <v>184</v>
      </c>
      <c r="I1627" t="s">
        <v>184</v>
      </c>
      <c r="J1627" t="s">
        <v>168</v>
      </c>
      <c r="K1627" t="s">
        <v>168</v>
      </c>
      <c r="L1627" t="s">
        <v>170</v>
      </c>
      <c r="M1627" t="s">
        <v>168</v>
      </c>
      <c r="N1627" t="s">
        <v>168</v>
      </c>
      <c r="O1627" t="s">
        <v>168</v>
      </c>
      <c r="P1627" t="s">
        <v>170</v>
      </c>
      <c r="Q1627" t="s">
        <v>168</v>
      </c>
      <c r="R1627" t="s">
        <v>168</v>
      </c>
      <c r="S1627">
        <v>97.466569999999905</v>
      </c>
      <c r="T1627">
        <v>0</v>
      </c>
    </row>
    <row r="1628" spans="1:20">
      <c r="A1628" s="245">
        <v>42773.910534641203</v>
      </c>
      <c r="B1628" t="s">
        <v>241</v>
      </c>
      <c r="C1628">
        <v>2</v>
      </c>
      <c r="D1628" t="s">
        <v>37</v>
      </c>
      <c r="E1628" t="s">
        <v>37</v>
      </c>
      <c r="F1628" t="s">
        <v>171</v>
      </c>
      <c r="G1628" t="s">
        <v>168</v>
      </c>
      <c r="H1628" t="s">
        <v>184</v>
      </c>
      <c r="I1628" t="s">
        <v>184</v>
      </c>
      <c r="J1628" t="s">
        <v>168</v>
      </c>
      <c r="K1628" t="s">
        <v>168</v>
      </c>
      <c r="L1628" t="s">
        <v>168</v>
      </c>
      <c r="M1628" t="s">
        <v>168</v>
      </c>
      <c r="N1628" t="s">
        <v>168</v>
      </c>
      <c r="O1628" t="s">
        <v>168</v>
      </c>
      <c r="P1628" t="s">
        <v>168</v>
      </c>
      <c r="Q1628" t="s">
        <v>168</v>
      </c>
      <c r="R1628" t="s">
        <v>168</v>
      </c>
      <c r="S1628">
        <v>1688.37819900011</v>
      </c>
      <c r="T1628">
        <v>0</v>
      </c>
    </row>
    <row r="1629" spans="1:20">
      <c r="A1629" s="245">
        <v>42773.910534641203</v>
      </c>
      <c r="B1629" t="s">
        <v>241</v>
      </c>
      <c r="C1629">
        <v>2</v>
      </c>
      <c r="D1629" t="s">
        <v>37</v>
      </c>
      <c r="E1629" t="s">
        <v>37</v>
      </c>
      <c r="F1629" t="s">
        <v>171</v>
      </c>
      <c r="G1629" t="s">
        <v>168</v>
      </c>
      <c r="H1629" t="s">
        <v>184</v>
      </c>
      <c r="I1629" t="s">
        <v>184</v>
      </c>
      <c r="J1629" t="s">
        <v>168</v>
      </c>
      <c r="K1629" t="s">
        <v>168</v>
      </c>
      <c r="L1629" t="s">
        <v>168</v>
      </c>
      <c r="M1629" t="s">
        <v>168</v>
      </c>
      <c r="N1629" t="s">
        <v>168</v>
      </c>
      <c r="O1629" t="s">
        <v>168</v>
      </c>
      <c r="P1629" t="s">
        <v>168</v>
      </c>
      <c r="Q1629" t="s">
        <v>168</v>
      </c>
      <c r="R1629" t="s">
        <v>170</v>
      </c>
      <c r="S1629">
        <v>134.50651400000001</v>
      </c>
      <c r="T1629">
        <v>0</v>
      </c>
    </row>
    <row r="1630" spans="1:20">
      <c r="A1630" s="245">
        <v>42773.910534641203</v>
      </c>
      <c r="B1630" t="s">
        <v>241</v>
      </c>
      <c r="C1630">
        <v>2</v>
      </c>
      <c r="D1630" t="s">
        <v>37</v>
      </c>
      <c r="E1630" t="s">
        <v>37</v>
      </c>
      <c r="F1630" t="s">
        <v>171</v>
      </c>
      <c r="G1630" t="s">
        <v>168</v>
      </c>
      <c r="H1630" t="s">
        <v>184</v>
      </c>
      <c r="I1630" t="s">
        <v>184</v>
      </c>
      <c r="J1630" t="s">
        <v>168</v>
      </c>
      <c r="K1630" t="s">
        <v>168</v>
      </c>
      <c r="L1630" t="s">
        <v>168</v>
      </c>
      <c r="M1630" t="s">
        <v>168</v>
      </c>
      <c r="N1630" t="s">
        <v>168</v>
      </c>
      <c r="O1630" t="s">
        <v>168</v>
      </c>
      <c r="P1630" t="s">
        <v>168</v>
      </c>
      <c r="Q1630" t="s">
        <v>170</v>
      </c>
      <c r="R1630" t="s">
        <v>168</v>
      </c>
      <c r="S1630">
        <v>20.706645000000002</v>
      </c>
      <c r="T1630">
        <v>0</v>
      </c>
    </row>
    <row r="1631" spans="1:20">
      <c r="A1631" s="245">
        <v>42773.910534641203</v>
      </c>
      <c r="B1631" t="s">
        <v>241</v>
      </c>
      <c r="C1631">
        <v>2</v>
      </c>
      <c r="D1631" t="s">
        <v>37</v>
      </c>
      <c r="E1631" t="s">
        <v>37</v>
      </c>
      <c r="F1631" t="s">
        <v>171</v>
      </c>
      <c r="G1631" t="s">
        <v>168</v>
      </c>
      <c r="H1631" t="s">
        <v>184</v>
      </c>
      <c r="I1631" t="s">
        <v>184</v>
      </c>
      <c r="J1631" t="s">
        <v>168</v>
      </c>
      <c r="K1631" t="s">
        <v>168</v>
      </c>
      <c r="L1631" t="s">
        <v>168</v>
      </c>
      <c r="M1631" t="s">
        <v>170</v>
      </c>
      <c r="N1631" t="s">
        <v>168</v>
      </c>
      <c r="O1631" t="s">
        <v>168</v>
      </c>
      <c r="P1631" t="s">
        <v>168</v>
      </c>
      <c r="Q1631" t="s">
        <v>168</v>
      </c>
      <c r="R1631" t="s">
        <v>168</v>
      </c>
      <c r="S1631">
        <v>159.88665399999999</v>
      </c>
      <c r="T1631">
        <v>0</v>
      </c>
    </row>
    <row r="1632" spans="1:20">
      <c r="A1632" s="245">
        <v>42773.910534641203</v>
      </c>
      <c r="B1632" t="s">
        <v>241</v>
      </c>
      <c r="C1632">
        <v>2</v>
      </c>
      <c r="D1632" t="s">
        <v>37</v>
      </c>
      <c r="E1632" t="s">
        <v>37</v>
      </c>
      <c r="F1632" t="s">
        <v>171</v>
      </c>
      <c r="G1632" t="s">
        <v>168</v>
      </c>
      <c r="H1632" t="s">
        <v>184</v>
      </c>
      <c r="I1632" t="s">
        <v>184</v>
      </c>
      <c r="J1632" t="s">
        <v>168</v>
      </c>
      <c r="K1632" t="s">
        <v>168</v>
      </c>
      <c r="L1632" t="s">
        <v>168</v>
      </c>
      <c r="M1632" t="s">
        <v>170</v>
      </c>
      <c r="N1632" t="s">
        <v>168</v>
      </c>
      <c r="O1632" t="s">
        <v>168</v>
      </c>
      <c r="P1632" t="s">
        <v>168</v>
      </c>
      <c r="Q1632" t="s">
        <v>168</v>
      </c>
      <c r="R1632" t="s">
        <v>170</v>
      </c>
      <c r="S1632">
        <v>0.58666600000000002</v>
      </c>
      <c r="T1632">
        <v>0</v>
      </c>
    </row>
    <row r="1633" spans="1:20">
      <c r="A1633" s="245">
        <v>42773.910534641203</v>
      </c>
      <c r="B1633" t="s">
        <v>241</v>
      </c>
      <c r="C1633">
        <v>2</v>
      </c>
      <c r="D1633" t="s">
        <v>37</v>
      </c>
      <c r="E1633" t="s">
        <v>37</v>
      </c>
      <c r="F1633" t="s">
        <v>171</v>
      </c>
      <c r="G1633" t="s">
        <v>168</v>
      </c>
      <c r="H1633" t="s">
        <v>184</v>
      </c>
      <c r="I1633" t="s">
        <v>184</v>
      </c>
      <c r="J1633" t="s">
        <v>168</v>
      </c>
      <c r="K1633" t="s">
        <v>168</v>
      </c>
      <c r="L1633" t="s">
        <v>170</v>
      </c>
      <c r="M1633" t="s">
        <v>168</v>
      </c>
      <c r="N1633" t="s">
        <v>168</v>
      </c>
      <c r="O1633" t="s">
        <v>168</v>
      </c>
      <c r="P1633" t="s">
        <v>168</v>
      </c>
      <c r="Q1633" t="s">
        <v>168</v>
      </c>
      <c r="R1633" t="s">
        <v>168</v>
      </c>
      <c r="S1633">
        <v>301.133014</v>
      </c>
      <c r="T1633">
        <v>0</v>
      </c>
    </row>
    <row r="1634" spans="1:20">
      <c r="A1634" s="245">
        <v>42773.910534641203</v>
      </c>
      <c r="B1634" t="s">
        <v>241</v>
      </c>
      <c r="C1634">
        <v>2</v>
      </c>
      <c r="D1634" t="s">
        <v>37</v>
      </c>
      <c r="E1634" t="s">
        <v>37</v>
      </c>
      <c r="F1634" t="s">
        <v>171</v>
      </c>
      <c r="G1634" t="s">
        <v>168</v>
      </c>
      <c r="H1634" t="s">
        <v>184</v>
      </c>
      <c r="I1634" t="s">
        <v>184</v>
      </c>
      <c r="J1634" t="s">
        <v>168</v>
      </c>
      <c r="K1634" t="s">
        <v>168</v>
      </c>
      <c r="L1634" t="s">
        <v>170</v>
      </c>
      <c r="M1634" t="s">
        <v>168</v>
      </c>
      <c r="N1634" t="s">
        <v>168</v>
      </c>
      <c r="O1634" t="s">
        <v>168</v>
      </c>
      <c r="P1634" t="s">
        <v>168</v>
      </c>
      <c r="Q1634" t="s">
        <v>168</v>
      </c>
      <c r="R1634" t="s">
        <v>170</v>
      </c>
      <c r="S1634">
        <v>9.533315</v>
      </c>
      <c r="T1634">
        <v>0</v>
      </c>
    </row>
    <row r="1635" spans="1:20">
      <c r="A1635" s="245">
        <v>42773.910534641203</v>
      </c>
      <c r="B1635" t="s">
        <v>241</v>
      </c>
      <c r="C1635">
        <v>2</v>
      </c>
      <c r="D1635" t="s">
        <v>37</v>
      </c>
      <c r="E1635" t="s">
        <v>37</v>
      </c>
      <c r="F1635" t="s">
        <v>171</v>
      </c>
      <c r="G1635" t="s">
        <v>168</v>
      </c>
      <c r="H1635" t="s">
        <v>184</v>
      </c>
      <c r="I1635" t="s">
        <v>184</v>
      </c>
      <c r="J1635" t="s">
        <v>168</v>
      </c>
      <c r="K1635" t="s">
        <v>168</v>
      </c>
      <c r="L1635" t="s">
        <v>170</v>
      </c>
      <c r="M1635" t="s">
        <v>168</v>
      </c>
      <c r="N1635" t="s">
        <v>168</v>
      </c>
      <c r="O1635" t="s">
        <v>168</v>
      </c>
      <c r="P1635" t="s">
        <v>168</v>
      </c>
      <c r="Q1635" t="s">
        <v>170</v>
      </c>
      <c r="R1635" t="s">
        <v>168</v>
      </c>
      <c r="S1635">
        <v>2.533331</v>
      </c>
      <c r="T1635">
        <v>0</v>
      </c>
    </row>
    <row r="1636" spans="1:20">
      <c r="A1636" s="245">
        <v>42773.910534641203</v>
      </c>
      <c r="B1636" t="s">
        <v>241</v>
      </c>
      <c r="C1636">
        <v>2</v>
      </c>
      <c r="D1636" t="s">
        <v>37</v>
      </c>
      <c r="E1636" t="s">
        <v>37</v>
      </c>
      <c r="F1636" t="s">
        <v>171</v>
      </c>
      <c r="G1636" t="s">
        <v>168</v>
      </c>
      <c r="H1636" t="s">
        <v>184</v>
      </c>
      <c r="I1636" t="s">
        <v>184</v>
      </c>
      <c r="J1636" t="s">
        <v>170</v>
      </c>
      <c r="K1636" t="s">
        <v>168</v>
      </c>
      <c r="L1636" t="s">
        <v>168</v>
      </c>
      <c r="M1636" t="s">
        <v>168</v>
      </c>
      <c r="N1636" t="s">
        <v>168</v>
      </c>
      <c r="O1636" t="s">
        <v>168</v>
      </c>
      <c r="P1636" t="s">
        <v>168</v>
      </c>
      <c r="Q1636" t="s">
        <v>168</v>
      </c>
      <c r="R1636" t="s">
        <v>168</v>
      </c>
      <c r="S1636">
        <v>222.33965099999901</v>
      </c>
      <c r="T1636">
        <v>0</v>
      </c>
    </row>
    <row r="1637" spans="1:20">
      <c r="A1637" s="245">
        <v>42773.910534641203</v>
      </c>
      <c r="B1637" t="s">
        <v>241</v>
      </c>
      <c r="C1637">
        <v>2</v>
      </c>
      <c r="D1637" t="s">
        <v>37</v>
      </c>
      <c r="E1637" t="s">
        <v>37</v>
      </c>
      <c r="F1637" t="s">
        <v>171</v>
      </c>
      <c r="G1637" t="s">
        <v>168</v>
      </c>
      <c r="H1637" t="s">
        <v>184</v>
      </c>
      <c r="I1637" t="s">
        <v>184</v>
      </c>
      <c r="J1637" t="s">
        <v>170</v>
      </c>
      <c r="K1637" t="s">
        <v>168</v>
      </c>
      <c r="L1637" t="s">
        <v>168</v>
      </c>
      <c r="M1637" t="s">
        <v>168</v>
      </c>
      <c r="N1637" t="s">
        <v>168</v>
      </c>
      <c r="O1637" t="s">
        <v>168</v>
      </c>
      <c r="P1637" t="s">
        <v>168</v>
      </c>
      <c r="Q1637" t="s">
        <v>168</v>
      </c>
      <c r="R1637" t="s">
        <v>170</v>
      </c>
      <c r="S1637">
        <v>2.2533310000000002</v>
      </c>
      <c r="T1637">
        <v>0</v>
      </c>
    </row>
    <row r="1638" spans="1:20">
      <c r="A1638" s="245">
        <v>42773.910534641203</v>
      </c>
      <c r="B1638" t="s">
        <v>241</v>
      </c>
      <c r="C1638">
        <v>2</v>
      </c>
      <c r="D1638" t="s">
        <v>37</v>
      </c>
      <c r="E1638" t="s">
        <v>37</v>
      </c>
      <c r="F1638" t="s">
        <v>171</v>
      </c>
      <c r="G1638" t="s">
        <v>168</v>
      </c>
      <c r="H1638" t="s">
        <v>184</v>
      </c>
      <c r="I1638" t="s">
        <v>184</v>
      </c>
      <c r="J1638" t="s">
        <v>170</v>
      </c>
      <c r="K1638" t="s">
        <v>168</v>
      </c>
      <c r="L1638" t="s">
        <v>168</v>
      </c>
      <c r="M1638" t="s">
        <v>168</v>
      </c>
      <c r="N1638" t="s">
        <v>168</v>
      </c>
      <c r="O1638" t="s">
        <v>168</v>
      </c>
      <c r="P1638" t="s">
        <v>168</v>
      </c>
      <c r="Q1638" t="s">
        <v>170</v>
      </c>
      <c r="R1638" t="s">
        <v>168</v>
      </c>
      <c r="S1638">
        <v>4.8799919999999997</v>
      </c>
      <c r="T1638">
        <v>0</v>
      </c>
    </row>
    <row r="1639" spans="1:20">
      <c r="A1639" s="245">
        <v>42773.910534641203</v>
      </c>
      <c r="B1639" t="s">
        <v>241</v>
      </c>
      <c r="C1639">
        <v>2</v>
      </c>
      <c r="D1639" t="s">
        <v>37</v>
      </c>
      <c r="E1639" t="s">
        <v>37</v>
      </c>
      <c r="F1639" t="s">
        <v>171</v>
      </c>
      <c r="G1639" t="s">
        <v>170</v>
      </c>
      <c r="H1639" t="s">
        <v>184</v>
      </c>
      <c r="I1639" t="s">
        <v>184</v>
      </c>
      <c r="J1639" t="s">
        <v>168</v>
      </c>
      <c r="K1639" t="s">
        <v>168</v>
      </c>
      <c r="L1639" t="s">
        <v>168</v>
      </c>
      <c r="M1639" t="s">
        <v>168</v>
      </c>
      <c r="N1639" t="s">
        <v>168</v>
      </c>
      <c r="O1639" t="s">
        <v>168</v>
      </c>
      <c r="P1639" t="s">
        <v>168</v>
      </c>
      <c r="Q1639" t="s">
        <v>168</v>
      </c>
      <c r="R1639" t="s">
        <v>168</v>
      </c>
      <c r="S1639">
        <v>5.12</v>
      </c>
      <c r="T1639">
        <v>0</v>
      </c>
    </row>
    <row r="1640" spans="1:20">
      <c r="A1640" s="245">
        <v>42773.910534641203</v>
      </c>
      <c r="B1640" t="s">
        <v>241</v>
      </c>
      <c r="C1640">
        <v>2</v>
      </c>
      <c r="D1640" t="s">
        <v>37</v>
      </c>
      <c r="E1640" t="s">
        <v>37</v>
      </c>
      <c r="F1640" t="s">
        <v>169</v>
      </c>
      <c r="G1640" t="s">
        <v>168</v>
      </c>
      <c r="H1640" t="s">
        <v>184</v>
      </c>
      <c r="I1640" t="s">
        <v>184</v>
      </c>
      <c r="J1640" t="s">
        <v>168</v>
      </c>
      <c r="K1640" t="s">
        <v>168</v>
      </c>
      <c r="L1640" t="s">
        <v>168</v>
      </c>
      <c r="M1640" t="s">
        <v>168</v>
      </c>
      <c r="N1640" t="s">
        <v>168</v>
      </c>
      <c r="O1640" t="s">
        <v>168</v>
      </c>
      <c r="P1640" t="s">
        <v>168</v>
      </c>
      <c r="Q1640" t="s">
        <v>168</v>
      </c>
      <c r="R1640" t="s">
        <v>168</v>
      </c>
      <c r="S1640">
        <v>12.1598509999999</v>
      </c>
      <c r="T1640">
        <v>0</v>
      </c>
    </row>
    <row r="1641" spans="1:20">
      <c r="A1641" s="245">
        <v>42773.910534641203</v>
      </c>
      <c r="B1641" t="s">
        <v>241</v>
      </c>
      <c r="C1641">
        <v>2</v>
      </c>
      <c r="D1641" t="s">
        <v>37</v>
      </c>
      <c r="E1641" t="s">
        <v>37</v>
      </c>
      <c r="F1641" t="s">
        <v>169</v>
      </c>
      <c r="G1641" t="s">
        <v>168</v>
      </c>
      <c r="H1641" t="s">
        <v>184</v>
      </c>
      <c r="I1641" t="s">
        <v>184</v>
      </c>
      <c r="J1641" t="s">
        <v>168</v>
      </c>
      <c r="K1641" t="s">
        <v>168</v>
      </c>
      <c r="L1641" t="s">
        <v>170</v>
      </c>
      <c r="M1641" t="s">
        <v>168</v>
      </c>
      <c r="N1641" t="s">
        <v>168</v>
      </c>
      <c r="O1641" t="s">
        <v>168</v>
      </c>
      <c r="P1641" t="s">
        <v>168</v>
      </c>
      <c r="Q1641" t="s">
        <v>168</v>
      </c>
      <c r="R1641" t="s">
        <v>168</v>
      </c>
      <c r="S1641">
        <v>1.3533139999999999</v>
      </c>
      <c r="T1641">
        <v>0</v>
      </c>
    </row>
    <row r="1642" spans="1:20">
      <c r="A1642" s="245">
        <v>42773.910534641203</v>
      </c>
      <c r="B1642" t="s">
        <v>241</v>
      </c>
      <c r="C1642">
        <v>2</v>
      </c>
      <c r="D1642" t="s">
        <v>8</v>
      </c>
      <c r="E1642" t="s">
        <v>8</v>
      </c>
      <c r="F1642" t="s">
        <v>167</v>
      </c>
      <c r="G1642" t="s">
        <v>168</v>
      </c>
      <c r="H1642" t="s">
        <v>184</v>
      </c>
      <c r="I1642" t="s">
        <v>184</v>
      </c>
      <c r="J1642" t="s">
        <v>168</v>
      </c>
      <c r="K1642" t="s">
        <v>168</v>
      </c>
      <c r="L1642" t="s">
        <v>168</v>
      </c>
      <c r="M1642" t="s">
        <v>168</v>
      </c>
      <c r="N1642" t="s">
        <v>168</v>
      </c>
      <c r="O1642" t="s">
        <v>168</v>
      </c>
      <c r="P1642" t="s">
        <v>168</v>
      </c>
      <c r="Q1642" t="s">
        <v>168</v>
      </c>
      <c r="R1642" t="s">
        <v>168</v>
      </c>
      <c r="S1642">
        <v>13.19998</v>
      </c>
      <c r="T1642">
        <v>0</v>
      </c>
    </row>
    <row r="1643" spans="1:20">
      <c r="A1643" s="245">
        <v>42773.910534641203</v>
      </c>
      <c r="B1643" t="s">
        <v>241</v>
      </c>
      <c r="C1643">
        <v>2</v>
      </c>
      <c r="D1643" t="s">
        <v>8</v>
      </c>
      <c r="E1643" t="s">
        <v>8</v>
      </c>
      <c r="F1643" t="s">
        <v>167</v>
      </c>
      <c r="G1643" t="s">
        <v>168</v>
      </c>
      <c r="H1643" t="s">
        <v>184</v>
      </c>
      <c r="I1643" t="s">
        <v>184</v>
      </c>
      <c r="J1643" t="s">
        <v>168</v>
      </c>
      <c r="K1643" t="s">
        <v>168</v>
      </c>
      <c r="L1643" t="s">
        <v>168</v>
      </c>
      <c r="M1643" t="s">
        <v>168</v>
      </c>
      <c r="N1643" t="s">
        <v>168</v>
      </c>
      <c r="O1643" t="s">
        <v>168</v>
      </c>
      <c r="P1643" t="s">
        <v>168</v>
      </c>
      <c r="Q1643" t="s">
        <v>170</v>
      </c>
      <c r="R1643" t="s">
        <v>168</v>
      </c>
      <c r="S1643">
        <v>0.73333300000000001</v>
      </c>
      <c r="T1643">
        <v>0</v>
      </c>
    </row>
    <row r="1644" spans="1:20">
      <c r="A1644" s="245">
        <v>42773.910534641203</v>
      </c>
      <c r="B1644" t="s">
        <v>241</v>
      </c>
      <c r="C1644">
        <v>2</v>
      </c>
      <c r="D1644" t="s">
        <v>8</v>
      </c>
      <c r="E1644" t="s">
        <v>8</v>
      </c>
      <c r="F1644" t="s">
        <v>167</v>
      </c>
      <c r="G1644" t="s">
        <v>168</v>
      </c>
      <c r="H1644" t="s">
        <v>184</v>
      </c>
      <c r="I1644" t="s">
        <v>184</v>
      </c>
      <c r="J1644" t="s">
        <v>168</v>
      </c>
      <c r="K1644" t="s">
        <v>168</v>
      </c>
      <c r="L1644" t="s">
        <v>168</v>
      </c>
      <c r="M1644" t="s">
        <v>168</v>
      </c>
      <c r="N1644" t="s">
        <v>168</v>
      </c>
      <c r="O1644" t="s">
        <v>168</v>
      </c>
      <c r="P1644" t="s">
        <v>170</v>
      </c>
      <c r="Q1644" t="s">
        <v>168</v>
      </c>
      <c r="R1644" t="s">
        <v>168</v>
      </c>
      <c r="S1644">
        <v>718.71927100001301</v>
      </c>
      <c r="T1644">
        <v>0</v>
      </c>
    </row>
    <row r="1645" spans="1:20">
      <c r="A1645" s="245">
        <v>42773.910534641203</v>
      </c>
      <c r="B1645" t="s">
        <v>241</v>
      </c>
      <c r="C1645">
        <v>2</v>
      </c>
      <c r="D1645" t="s">
        <v>8</v>
      </c>
      <c r="E1645" t="s">
        <v>8</v>
      </c>
      <c r="F1645" t="s">
        <v>167</v>
      </c>
      <c r="G1645" t="s">
        <v>168</v>
      </c>
      <c r="H1645" t="s">
        <v>184</v>
      </c>
      <c r="I1645" t="s">
        <v>184</v>
      </c>
      <c r="J1645" t="s">
        <v>168</v>
      </c>
      <c r="K1645" t="s">
        <v>168</v>
      </c>
      <c r="L1645" t="s">
        <v>168</v>
      </c>
      <c r="M1645" t="s">
        <v>168</v>
      </c>
      <c r="N1645" t="s">
        <v>170</v>
      </c>
      <c r="O1645" t="s">
        <v>168</v>
      </c>
      <c r="P1645" t="s">
        <v>168</v>
      </c>
      <c r="Q1645" t="s">
        <v>168</v>
      </c>
      <c r="R1645" t="s">
        <v>168</v>
      </c>
      <c r="S1645">
        <v>76.999760999999793</v>
      </c>
      <c r="T1645">
        <v>0</v>
      </c>
    </row>
    <row r="1646" spans="1:20">
      <c r="A1646" s="245">
        <v>42773.910534641203</v>
      </c>
      <c r="B1646" t="s">
        <v>241</v>
      </c>
      <c r="C1646">
        <v>2</v>
      </c>
      <c r="D1646" t="s">
        <v>8</v>
      </c>
      <c r="E1646" t="s">
        <v>8</v>
      </c>
      <c r="F1646" t="s">
        <v>167</v>
      </c>
      <c r="G1646" t="s">
        <v>168</v>
      </c>
      <c r="H1646" t="s">
        <v>184</v>
      </c>
      <c r="I1646" t="s">
        <v>184</v>
      </c>
      <c r="J1646" t="s">
        <v>168</v>
      </c>
      <c r="K1646" t="s">
        <v>168</v>
      </c>
      <c r="L1646" t="s">
        <v>168</v>
      </c>
      <c r="M1646" t="s">
        <v>168</v>
      </c>
      <c r="N1646" t="s">
        <v>170</v>
      </c>
      <c r="O1646" t="s">
        <v>170</v>
      </c>
      <c r="P1646" t="s">
        <v>168</v>
      </c>
      <c r="Q1646" t="s">
        <v>168</v>
      </c>
      <c r="R1646" t="s">
        <v>168</v>
      </c>
      <c r="S1646">
        <v>211.353124000002</v>
      </c>
      <c r="T1646">
        <v>0</v>
      </c>
    </row>
    <row r="1647" spans="1:20">
      <c r="A1647" s="245">
        <v>42773.910534641203</v>
      </c>
      <c r="B1647" t="s">
        <v>241</v>
      </c>
      <c r="C1647">
        <v>2</v>
      </c>
      <c r="D1647" t="s">
        <v>8</v>
      </c>
      <c r="E1647" t="s">
        <v>8</v>
      </c>
      <c r="F1647" t="s">
        <v>167</v>
      </c>
      <c r="G1647" t="s">
        <v>168</v>
      </c>
      <c r="H1647" t="s">
        <v>184</v>
      </c>
      <c r="I1647" t="s">
        <v>184</v>
      </c>
      <c r="J1647" t="s">
        <v>168</v>
      </c>
      <c r="K1647" t="s">
        <v>168</v>
      </c>
      <c r="L1647" t="s">
        <v>170</v>
      </c>
      <c r="M1647" t="s">
        <v>168</v>
      </c>
      <c r="N1647" t="s">
        <v>168</v>
      </c>
      <c r="O1647" t="s">
        <v>168</v>
      </c>
      <c r="P1647" t="s">
        <v>170</v>
      </c>
      <c r="Q1647" t="s">
        <v>168</v>
      </c>
      <c r="R1647" t="s">
        <v>168</v>
      </c>
      <c r="S1647">
        <v>26.399975000000001</v>
      </c>
      <c r="T1647">
        <v>0</v>
      </c>
    </row>
    <row r="1648" spans="1:20">
      <c r="A1648" s="245">
        <v>42773.910534641203</v>
      </c>
      <c r="B1648" t="s">
        <v>241</v>
      </c>
      <c r="C1648">
        <v>2</v>
      </c>
      <c r="D1648" t="s">
        <v>8</v>
      </c>
      <c r="E1648" t="s">
        <v>8</v>
      </c>
      <c r="F1648" t="s">
        <v>167</v>
      </c>
      <c r="G1648" t="s">
        <v>168</v>
      </c>
      <c r="H1648" t="s">
        <v>184</v>
      </c>
      <c r="I1648" t="s">
        <v>184</v>
      </c>
      <c r="J1648" t="s">
        <v>168</v>
      </c>
      <c r="K1648" t="s">
        <v>168</v>
      </c>
      <c r="L1648" t="s">
        <v>170</v>
      </c>
      <c r="M1648" t="s">
        <v>168</v>
      </c>
      <c r="N1648" t="s">
        <v>170</v>
      </c>
      <c r="O1648" t="s">
        <v>170</v>
      </c>
      <c r="P1648" t="s">
        <v>168</v>
      </c>
      <c r="Q1648" t="s">
        <v>168</v>
      </c>
      <c r="R1648" t="s">
        <v>168</v>
      </c>
      <c r="S1648">
        <v>4.8666619999999998</v>
      </c>
      <c r="T1648">
        <v>0</v>
      </c>
    </row>
    <row r="1649" spans="1:20">
      <c r="A1649" s="245">
        <v>42773.910534641203</v>
      </c>
      <c r="B1649" t="s">
        <v>241</v>
      </c>
      <c r="C1649">
        <v>2</v>
      </c>
      <c r="D1649" t="s">
        <v>8</v>
      </c>
      <c r="E1649" t="s">
        <v>8</v>
      </c>
      <c r="F1649" t="s">
        <v>171</v>
      </c>
      <c r="G1649" t="s">
        <v>168</v>
      </c>
      <c r="H1649" t="s">
        <v>184</v>
      </c>
      <c r="I1649" t="s">
        <v>184</v>
      </c>
      <c r="J1649" t="s">
        <v>168</v>
      </c>
      <c r="K1649" t="s">
        <v>168</v>
      </c>
      <c r="L1649" t="s">
        <v>168</v>
      </c>
      <c r="M1649" t="s">
        <v>168</v>
      </c>
      <c r="N1649" t="s">
        <v>168</v>
      </c>
      <c r="O1649" t="s">
        <v>168</v>
      </c>
      <c r="P1649" t="s">
        <v>168</v>
      </c>
      <c r="Q1649" t="s">
        <v>168</v>
      </c>
      <c r="R1649" t="s">
        <v>168</v>
      </c>
      <c r="S1649">
        <v>1981.5046850001399</v>
      </c>
      <c r="T1649">
        <v>0</v>
      </c>
    </row>
    <row r="1650" spans="1:20">
      <c r="A1650" s="245">
        <v>42773.910534641203</v>
      </c>
      <c r="B1650" t="s">
        <v>241</v>
      </c>
      <c r="C1650">
        <v>2</v>
      </c>
      <c r="D1650" t="s">
        <v>8</v>
      </c>
      <c r="E1650" t="s">
        <v>8</v>
      </c>
      <c r="F1650" t="s">
        <v>171</v>
      </c>
      <c r="G1650" t="s">
        <v>168</v>
      </c>
      <c r="H1650" t="s">
        <v>184</v>
      </c>
      <c r="I1650" t="s">
        <v>184</v>
      </c>
      <c r="J1650" t="s">
        <v>168</v>
      </c>
      <c r="K1650" t="s">
        <v>168</v>
      </c>
      <c r="L1650" t="s">
        <v>168</v>
      </c>
      <c r="M1650" t="s">
        <v>168</v>
      </c>
      <c r="N1650" t="s">
        <v>168</v>
      </c>
      <c r="O1650" t="s">
        <v>168</v>
      </c>
      <c r="P1650" t="s">
        <v>168</v>
      </c>
      <c r="Q1650" t="s">
        <v>168</v>
      </c>
      <c r="R1650" t="s">
        <v>170</v>
      </c>
      <c r="S1650">
        <v>39.599955000000101</v>
      </c>
      <c r="T1650">
        <v>0</v>
      </c>
    </row>
    <row r="1651" spans="1:20">
      <c r="A1651" s="245">
        <v>42773.910534641203</v>
      </c>
      <c r="B1651" t="s">
        <v>241</v>
      </c>
      <c r="C1651">
        <v>2</v>
      </c>
      <c r="D1651" t="s">
        <v>8</v>
      </c>
      <c r="E1651" t="s">
        <v>8</v>
      </c>
      <c r="F1651" t="s">
        <v>171</v>
      </c>
      <c r="G1651" t="s">
        <v>168</v>
      </c>
      <c r="H1651" t="s">
        <v>184</v>
      </c>
      <c r="I1651" t="s">
        <v>184</v>
      </c>
      <c r="J1651" t="s">
        <v>168</v>
      </c>
      <c r="K1651" t="s">
        <v>168</v>
      </c>
      <c r="L1651" t="s">
        <v>168</v>
      </c>
      <c r="M1651" t="s">
        <v>168</v>
      </c>
      <c r="N1651" t="s">
        <v>168</v>
      </c>
      <c r="O1651" t="s">
        <v>168</v>
      </c>
      <c r="P1651" t="s">
        <v>168</v>
      </c>
      <c r="Q1651" t="s">
        <v>170</v>
      </c>
      <c r="R1651" t="s">
        <v>168</v>
      </c>
      <c r="S1651">
        <v>9.1333249999999992</v>
      </c>
      <c r="T1651">
        <v>0</v>
      </c>
    </row>
    <row r="1652" spans="1:20">
      <c r="A1652" s="245">
        <v>42773.910534641203</v>
      </c>
      <c r="B1652" t="s">
        <v>241</v>
      </c>
      <c r="C1652">
        <v>2</v>
      </c>
      <c r="D1652" t="s">
        <v>8</v>
      </c>
      <c r="E1652" t="s">
        <v>8</v>
      </c>
      <c r="F1652" t="s">
        <v>171</v>
      </c>
      <c r="G1652" t="s">
        <v>168</v>
      </c>
      <c r="H1652" t="s">
        <v>184</v>
      </c>
      <c r="I1652" t="s">
        <v>184</v>
      </c>
      <c r="J1652" t="s">
        <v>168</v>
      </c>
      <c r="K1652" t="s">
        <v>168</v>
      </c>
      <c r="L1652" t="s">
        <v>168</v>
      </c>
      <c r="M1652" t="s">
        <v>168</v>
      </c>
      <c r="N1652" t="s">
        <v>168</v>
      </c>
      <c r="O1652" t="s">
        <v>168</v>
      </c>
      <c r="P1652" t="s">
        <v>168</v>
      </c>
      <c r="Q1652" t="s">
        <v>170</v>
      </c>
      <c r="R1652" t="s">
        <v>170</v>
      </c>
      <c r="S1652">
        <v>0.46666600000000003</v>
      </c>
      <c r="T1652">
        <v>0</v>
      </c>
    </row>
    <row r="1653" spans="1:20">
      <c r="A1653" s="245">
        <v>42773.910534641203</v>
      </c>
      <c r="B1653" t="s">
        <v>241</v>
      </c>
      <c r="C1653">
        <v>2</v>
      </c>
      <c r="D1653" t="s">
        <v>8</v>
      </c>
      <c r="E1653" t="s">
        <v>8</v>
      </c>
      <c r="F1653" t="s">
        <v>171</v>
      </c>
      <c r="G1653" t="s">
        <v>168</v>
      </c>
      <c r="H1653" t="s">
        <v>184</v>
      </c>
      <c r="I1653" t="s">
        <v>184</v>
      </c>
      <c r="J1653" t="s">
        <v>168</v>
      </c>
      <c r="K1653" t="s">
        <v>168</v>
      </c>
      <c r="L1653" t="s">
        <v>168</v>
      </c>
      <c r="M1653" t="s">
        <v>168</v>
      </c>
      <c r="N1653" t="s">
        <v>170</v>
      </c>
      <c r="O1653" t="s">
        <v>168</v>
      </c>
      <c r="P1653" t="s">
        <v>168</v>
      </c>
      <c r="Q1653" t="s">
        <v>168</v>
      </c>
      <c r="R1653" t="s">
        <v>168</v>
      </c>
      <c r="S1653">
        <v>4.1333299999999999</v>
      </c>
      <c r="T1653">
        <v>0</v>
      </c>
    </row>
    <row r="1654" spans="1:20">
      <c r="A1654" s="245">
        <v>42773.910534641203</v>
      </c>
      <c r="B1654" t="s">
        <v>241</v>
      </c>
      <c r="C1654">
        <v>2</v>
      </c>
      <c r="D1654" t="s">
        <v>8</v>
      </c>
      <c r="E1654" t="s">
        <v>8</v>
      </c>
      <c r="F1654" t="s">
        <v>171</v>
      </c>
      <c r="G1654" t="s">
        <v>168</v>
      </c>
      <c r="H1654" t="s">
        <v>184</v>
      </c>
      <c r="I1654" t="s">
        <v>184</v>
      </c>
      <c r="J1654" t="s">
        <v>168</v>
      </c>
      <c r="K1654" t="s">
        <v>168</v>
      </c>
      <c r="L1654" t="s">
        <v>168</v>
      </c>
      <c r="M1654" t="s">
        <v>170</v>
      </c>
      <c r="N1654" t="s">
        <v>168</v>
      </c>
      <c r="O1654" t="s">
        <v>168</v>
      </c>
      <c r="P1654" t="s">
        <v>168</v>
      </c>
      <c r="Q1654" t="s">
        <v>168</v>
      </c>
      <c r="R1654" t="s">
        <v>168</v>
      </c>
      <c r="S1654">
        <v>7.5799969999999997</v>
      </c>
      <c r="T1654">
        <v>0</v>
      </c>
    </row>
    <row r="1655" spans="1:20">
      <c r="A1655" s="245">
        <v>42773.910534641203</v>
      </c>
      <c r="B1655" t="s">
        <v>241</v>
      </c>
      <c r="C1655">
        <v>2</v>
      </c>
      <c r="D1655" t="s">
        <v>8</v>
      </c>
      <c r="E1655" t="s">
        <v>8</v>
      </c>
      <c r="F1655" t="s">
        <v>171</v>
      </c>
      <c r="G1655" t="s">
        <v>168</v>
      </c>
      <c r="H1655" t="s">
        <v>184</v>
      </c>
      <c r="I1655" t="s">
        <v>184</v>
      </c>
      <c r="J1655" t="s">
        <v>168</v>
      </c>
      <c r="K1655" t="s">
        <v>168</v>
      </c>
      <c r="L1655" t="s">
        <v>168</v>
      </c>
      <c r="M1655" t="s">
        <v>170</v>
      </c>
      <c r="N1655" t="s">
        <v>168</v>
      </c>
      <c r="O1655" t="s">
        <v>168</v>
      </c>
      <c r="P1655" t="s">
        <v>168</v>
      </c>
      <c r="Q1655" t="s">
        <v>168</v>
      </c>
      <c r="R1655" t="s">
        <v>170</v>
      </c>
      <c r="S1655">
        <v>0.2</v>
      </c>
      <c r="T1655">
        <v>0</v>
      </c>
    </row>
    <row r="1656" spans="1:20">
      <c r="A1656" s="245">
        <v>42773.910534641203</v>
      </c>
      <c r="B1656" t="s">
        <v>241</v>
      </c>
      <c r="C1656">
        <v>2</v>
      </c>
      <c r="D1656" t="s">
        <v>8</v>
      </c>
      <c r="E1656" t="s">
        <v>8</v>
      </c>
      <c r="F1656" t="s">
        <v>171</v>
      </c>
      <c r="G1656" t="s">
        <v>168</v>
      </c>
      <c r="H1656" t="s">
        <v>184</v>
      </c>
      <c r="I1656" t="s">
        <v>184</v>
      </c>
      <c r="J1656" t="s">
        <v>168</v>
      </c>
      <c r="K1656" t="s">
        <v>168</v>
      </c>
      <c r="L1656" t="s">
        <v>168</v>
      </c>
      <c r="M1656" t="s">
        <v>170</v>
      </c>
      <c r="N1656" t="s">
        <v>168</v>
      </c>
      <c r="O1656" t="s">
        <v>168</v>
      </c>
      <c r="P1656" t="s">
        <v>168</v>
      </c>
      <c r="Q1656" t="s">
        <v>170</v>
      </c>
      <c r="R1656" t="s">
        <v>168</v>
      </c>
      <c r="S1656">
        <v>1.459999</v>
      </c>
      <c r="T1656">
        <v>0</v>
      </c>
    </row>
    <row r="1657" spans="1:20">
      <c r="A1657" s="245">
        <v>42773.910534641203</v>
      </c>
      <c r="B1657" t="s">
        <v>241</v>
      </c>
      <c r="C1657">
        <v>2</v>
      </c>
      <c r="D1657" t="s">
        <v>8</v>
      </c>
      <c r="E1657" t="s">
        <v>8</v>
      </c>
      <c r="F1657" t="s">
        <v>171</v>
      </c>
      <c r="G1657" t="s">
        <v>168</v>
      </c>
      <c r="H1657" t="s">
        <v>184</v>
      </c>
      <c r="I1657" t="s">
        <v>184</v>
      </c>
      <c r="J1657" t="s">
        <v>168</v>
      </c>
      <c r="K1657" t="s">
        <v>168</v>
      </c>
      <c r="L1657" t="s">
        <v>170</v>
      </c>
      <c r="M1657" t="s">
        <v>168</v>
      </c>
      <c r="N1657" t="s">
        <v>168</v>
      </c>
      <c r="O1657" t="s">
        <v>168</v>
      </c>
      <c r="P1657" t="s">
        <v>168</v>
      </c>
      <c r="Q1657" t="s">
        <v>168</v>
      </c>
      <c r="R1657" t="s">
        <v>168</v>
      </c>
      <c r="S1657">
        <v>125.933173</v>
      </c>
      <c r="T1657">
        <v>0</v>
      </c>
    </row>
    <row r="1658" spans="1:20">
      <c r="A1658" s="245">
        <v>42773.910534641203</v>
      </c>
      <c r="B1658" t="s">
        <v>241</v>
      </c>
      <c r="C1658">
        <v>2</v>
      </c>
      <c r="D1658" t="s">
        <v>8</v>
      </c>
      <c r="E1658" t="s">
        <v>8</v>
      </c>
      <c r="F1658" t="s">
        <v>171</v>
      </c>
      <c r="G1658" t="s">
        <v>168</v>
      </c>
      <c r="H1658" t="s">
        <v>184</v>
      </c>
      <c r="I1658" t="s">
        <v>184</v>
      </c>
      <c r="J1658" t="s">
        <v>168</v>
      </c>
      <c r="K1658" t="s">
        <v>168</v>
      </c>
      <c r="L1658" t="s">
        <v>170</v>
      </c>
      <c r="M1658" t="s">
        <v>168</v>
      </c>
      <c r="N1658" t="s">
        <v>168</v>
      </c>
      <c r="O1658" t="s">
        <v>168</v>
      </c>
      <c r="P1658" t="s">
        <v>168</v>
      </c>
      <c r="Q1658" t="s">
        <v>168</v>
      </c>
      <c r="R1658" t="s">
        <v>170</v>
      </c>
      <c r="S1658">
        <v>1.666663</v>
      </c>
      <c r="T1658">
        <v>0</v>
      </c>
    </row>
    <row r="1659" spans="1:20">
      <c r="A1659" s="245">
        <v>42773.910534641203</v>
      </c>
      <c r="B1659" t="s">
        <v>241</v>
      </c>
      <c r="C1659">
        <v>2</v>
      </c>
      <c r="D1659" t="s">
        <v>8</v>
      </c>
      <c r="E1659" t="s">
        <v>8</v>
      </c>
      <c r="F1659" t="s">
        <v>171</v>
      </c>
      <c r="G1659" t="s">
        <v>168</v>
      </c>
      <c r="H1659" t="s">
        <v>184</v>
      </c>
      <c r="I1659" t="s">
        <v>184</v>
      </c>
      <c r="J1659" t="s">
        <v>168</v>
      </c>
      <c r="K1659" t="s">
        <v>168</v>
      </c>
      <c r="L1659" t="s">
        <v>170</v>
      </c>
      <c r="M1659" t="s">
        <v>168</v>
      </c>
      <c r="N1659" t="s">
        <v>168</v>
      </c>
      <c r="O1659" t="s">
        <v>168</v>
      </c>
      <c r="P1659" t="s">
        <v>168</v>
      </c>
      <c r="Q1659" t="s">
        <v>170</v>
      </c>
      <c r="R1659" t="s">
        <v>168</v>
      </c>
      <c r="S1659">
        <v>0.2</v>
      </c>
      <c r="T1659">
        <v>0</v>
      </c>
    </row>
    <row r="1660" spans="1:20">
      <c r="A1660" s="245">
        <v>42773.910534641203</v>
      </c>
      <c r="B1660" t="s">
        <v>241</v>
      </c>
      <c r="C1660">
        <v>2</v>
      </c>
      <c r="D1660" t="s">
        <v>8</v>
      </c>
      <c r="E1660" t="s">
        <v>8</v>
      </c>
      <c r="F1660" t="s">
        <v>171</v>
      </c>
      <c r="G1660" t="s">
        <v>168</v>
      </c>
      <c r="H1660" t="s">
        <v>184</v>
      </c>
      <c r="I1660" t="s">
        <v>184</v>
      </c>
      <c r="J1660" t="s">
        <v>168</v>
      </c>
      <c r="K1660" t="s">
        <v>168</v>
      </c>
      <c r="L1660" t="s">
        <v>170</v>
      </c>
      <c r="M1660" t="s">
        <v>168</v>
      </c>
      <c r="N1660" t="s">
        <v>168</v>
      </c>
      <c r="O1660" t="s">
        <v>168</v>
      </c>
      <c r="P1660" t="s">
        <v>168</v>
      </c>
      <c r="Q1660" t="s">
        <v>170</v>
      </c>
      <c r="R1660" t="s">
        <v>170</v>
      </c>
      <c r="S1660">
        <v>0.2</v>
      </c>
      <c r="T1660">
        <v>0</v>
      </c>
    </row>
    <row r="1661" spans="1:20">
      <c r="A1661" s="245">
        <v>42773.910534641203</v>
      </c>
      <c r="B1661" t="s">
        <v>241</v>
      </c>
      <c r="C1661">
        <v>2</v>
      </c>
      <c r="D1661" t="s">
        <v>8</v>
      </c>
      <c r="E1661" t="s">
        <v>8</v>
      </c>
      <c r="F1661" t="s">
        <v>171</v>
      </c>
      <c r="G1661" t="s">
        <v>168</v>
      </c>
      <c r="H1661" t="s">
        <v>184</v>
      </c>
      <c r="I1661" t="s">
        <v>184</v>
      </c>
      <c r="J1661" t="s">
        <v>170</v>
      </c>
      <c r="K1661" t="s">
        <v>168</v>
      </c>
      <c r="L1661" t="s">
        <v>168</v>
      </c>
      <c r="M1661" t="s">
        <v>168</v>
      </c>
      <c r="N1661" t="s">
        <v>168</v>
      </c>
      <c r="O1661" t="s">
        <v>168</v>
      </c>
      <c r="P1661" t="s">
        <v>168</v>
      </c>
      <c r="Q1661" t="s">
        <v>168</v>
      </c>
      <c r="R1661" t="s">
        <v>168</v>
      </c>
      <c r="S1661">
        <v>196.02646300000001</v>
      </c>
      <c r="T1661">
        <v>0</v>
      </c>
    </row>
    <row r="1662" spans="1:20">
      <c r="A1662" s="245">
        <v>42773.910534641203</v>
      </c>
      <c r="B1662" t="s">
        <v>241</v>
      </c>
      <c r="C1662">
        <v>2</v>
      </c>
      <c r="D1662" t="s">
        <v>8</v>
      </c>
      <c r="E1662" t="s">
        <v>8</v>
      </c>
      <c r="F1662" t="s">
        <v>171</v>
      </c>
      <c r="G1662" t="s">
        <v>168</v>
      </c>
      <c r="H1662" t="s">
        <v>184</v>
      </c>
      <c r="I1662" t="s">
        <v>184</v>
      </c>
      <c r="J1662" t="s">
        <v>170</v>
      </c>
      <c r="K1662" t="s">
        <v>168</v>
      </c>
      <c r="L1662" t="s">
        <v>168</v>
      </c>
      <c r="M1662" t="s">
        <v>168</v>
      </c>
      <c r="N1662" t="s">
        <v>168</v>
      </c>
      <c r="O1662" t="s">
        <v>168</v>
      </c>
      <c r="P1662" t="s">
        <v>168</v>
      </c>
      <c r="Q1662" t="s">
        <v>170</v>
      </c>
      <c r="R1662" t="s">
        <v>168</v>
      </c>
      <c r="S1662">
        <v>3.6666629999999998</v>
      </c>
      <c r="T1662">
        <v>0</v>
      </c>
    </row>
    <row r="1663" spans="1:20">
      <c r="A1663" s="245">
        <v>42773.910534641203</v>
      </c>
      <c r="B1663" t="s">
        <v>241</v>
      </c>
      <c r="C1663">
        <v>2</v>
      </c>
      <c r="D1663" t="s">
        <v>8</v>
      </c>
      <c r="E1663" t="s">
        <v>8</v>
      </c>
      <c r="F1663" t="s">
        <v>171</v>
      </c>
      <c r="G1663" t="s">
        <v>168</v>
      </c>
      <c r="H1663" t="s">
        <v>184</v>
      </c>
      <c r="I1663" t="s">
        <v>184</v>
      </c>
      <c r="J1663" t="s">
        <v>170</v>
      </c>
      <c r="K1663" t="s">
        <v>168</v>
      </c>
      <c r="L1663" t="s">
        <v>168</v>
      </c>
      <c r="M1663" t="s">
        <v>168</v>
      </c>
      <c r="N1663" t="s">
        <v>170</v>
      </c>
      <c r="O1663" t="s">
        <v>168</v>
      </c>
      <c r="P1663" t="s">
        <v>168</v>
      </c>
      <c r="Q1663" t="s">
        <v>168</v>
      </c>
      <c r="R1663" t="s">
        <v>168</v>
      </c>
      <c r="S1663">
        <v>1.6666650000000001</v>
      </c>
      <c r="T1663">
        <v>0</v>
      </c>
    </row>
    <row r="1664" spans="1:20">
      <c r="A1664" s="245">
        <v>42773.910534641203</v>
      </c>
      <c r="B1664" t="s">
        <v>241</v>
      </c>
      <c r="C1664">
        <v>2</v>
      </c>
      <c r="D1664" t="s">
        <v>8</v>
      </c>
      <c r="E1664" t="s">
        <v>8</v>
      </c>
      <c r="F1664" t="s">
        <v>171</v>
      </c>
      <c r="G1664" t="s">
        <v>168</v>
      </c>
      <c r="H1664" t="s">
        <v>184</v>
      </c>
      <c r="I1664" t="s">
        <v>184</v>
      </c>
      <c r="J1664" t="s">
        <v>170</v>
      </c>
      <c r="K1664" t="s">
        <v>168</v>
      </c>
      <c r="L1664" t="s">
        <v>168</v>
      </c>
      <c r="M1664" t="s">
        <v>170</v>
      </c>
      <c r="N1664" t="s">
        <v>168</v>
      </c>
      <c r="O1664" t="s">
        <v>168</v>
      </c>
      <c r="P1664" t="s">
        <v>168</v>
      </c>
      <c r="Q1664" t="s">
        <v>168</v>
      </c>
      <c r="R1664" t="s">
        <v>168</v>
      </c>
      <c r="S1664">
        <v>1.199997</v>
      </c>
      <c r="T1664">
        <v>0</v>
      </c>
    </row>
    <row r="1665" spans="1:20">
      <c r="A1665" s="245">
        <v>42773.910534641203</v>
      </c>
      <c r="B1665" t="s">
        <v>241</v>
      </c>
      <c r="C1665">
        <v>2</v>
      </c>
      <c r="D1665" t="s">
        <v>8</v>
      </c>
      <c r="E1665" t="s">
        <v>8</v>
      </c>
      <c r="F1665" t="s">
        <v>171</v>
      </c>
      <c r="G1665" t="s">
        <v>168</v>
      </c>
      <c r="H1665" t="s">
        <v>184</v>
      </c>
      <c r="I1665" t="s">
        <v>184</v>
      </c>
      <c r="J1665" t="s">
        <v>170</v>
      </c>
      <c r="K1665" t="s">
        <v>168</v>
      </c>
      <c r="L1665" t="s">
        <v>168</v>
      </c>
      <c r="M1665" t="s">
        <v>170</v>
      </c>
      <c r="N1665" t="s">
        <v>168</v>
      </c>
      <c r="O1665" t="s">
        <v>168</v>
      </c>
      <c r="P1665" t="s">
        <v>168</v>
      </c>
      <c r="Q1665" t="s">
        <v>170</v>
      </c>
      <c r="R1665" t="s">
        <v>168</v>
      </c>
      <c r="S1665">
        <v>0.39999899999999999</v>
      </c>
      <c r="T1665">
        <v>0</v>
      </c>
    </row>
    <row r="1666" spans="1:20">
      <c r="A1666" s="245">
        <v>42773.910534641203</v>
      </c>
      <c r="B1666" t="s">
        <v>241</v>
      </c>
      <c r="C1666">
        <v>2</v>
      </c>
      <c r="D1666" t="s">
        <v>8</v>
      </c>
      <c r="E1666" t="s">
        <v>8</v>
      </c>
      <c r="F1666" t="s">
        <v>171</v>
      </c>
      <c r="G1666" t="s">
        <v>168</v>
      </c>
      <c r="H1666" t="s">
        <v>184</v>
      </c>
      <c r="I1666" t="s">
        <v>184</v>
      </c>
      <c r="J1666" t="s">
        <v>170</v>
      </c>
      <c r="K1666" t="s">
        <v>168</v>
      </c>
      <c r="L1666" t="s">
        <v>170</v>
      </c>
      <c r="M1666" t="s">
        <v>168</v>
      </c>
      <c r="N1666" t="s">
        <v>168</v>
      </c>
      <c r="O1666" t="s">
        <v>168</v>
      </c>
      <c r="P1666" t="s">
        <v>168</v>
      </c>
      <c r="Q1666" t="s">
        <v>168</v>
      </c>
      <c r="R1666" t="s">
        <v>168</v>
      </c>
      <c r="S1666">
        <v>18.066649999999999</v>
      </c>
      <c r="T1666">
        <v>0</v>
      </c>
    </row>
    <row r="1667" spans="1:20">
      <c r="A1667" s="245">
        <v>42773.910534641203</v>
      </c>
      <c r="B1667" t="s">
        <v>241</v>
      </c>
      <c r="C1667">
        <v>2</v>
      </c>
      <c r="D1667" t="s">
        <v>8</v>
      </c>
      <c r="E1667" t="s">
        <v>8</v>
      </c>
      <c r="F1667" t="s">
        <v>171</v>
      </c>
      <c r="G1667" t="s">
        <v>168</v>
      </c>
      <c r="H1667" t="s">
        <v>184</v>
      </c>
      <c r="I1667" t="s">
        <v>184</v>
      </c>
      <c r="J1667" t="s">
        <v>170</v>
      </c>
      <c r="K1667" t="s">
        <v>168</v>
      </c>
      <c r="L1667" t="s">
        <v>170</v>
      </c>
      <c r="M1667" t="s">
        <v>168</v>
      </c>
      <c r="N1667" t="s">
        <v>168</v>
      </c>
      <c r="O1667" t="s">
        <v>168</v>
      </c>
      <c r="P1667" t="s">
        <v>168</v>
      </c>
      <c r="Q1667" t="s">
        <v>170</v>
      </c>
      <c r="R1667" t="s">
        <v>168</v>
      </c>
      <c r="S1667">
        <v>0.2</v>
      </c>
      <c r="T1667">
        <v>0</v>
      </c>
    </row>
    <row r="1668" spans="1:20">
      <c r="A1668" s="245">
        <v>42773.910534641203</v>
      </c>
      <c r="B1668" t="s">
        <v>241</v>
      </c>
      <c r="C1668">
        <v>2</v>
      </c>
      <c r="D1668" t="s">
        <v>8</v>
      </c>
      <c r="E1668" t="s">
        <v>8</v>
      </c>
      <c r="F1668" t="s">
        <v>169</v>
      </c>
      <c r="G1668" t="s">
        <v>168</v>
      </c>
      <c r="H1668" t="s">
        <v>184</v>
      </c>
      <c r="I1668" t="s">
        <v>184</v>
      </c>
      <c r="J1668" t="s">
        <v>168</v>
      </c>
      <c r="K1668" t="s">
        <v>168</v>
      </c>
      <c r="L1668" t="s">
        <v>168</v>
      </c>
      <c r="M1668" t="s">
        <v>168</v>
      </c>
      <c r="N1668" t="s">
        <v>168</v>
      </c>
      <c r="O1668" t="s">
        <v>168</v>
      </c>
      <c r="P1668" t="s">
        <v>168</v>
      </c>
      <c r="Q1668" t="s">
        <v>168</v>
      </c>
      <c r="R1668" t="s">
        <v>168</v>
      </c>
      <c r="S1668">
        <v>85.286181000000894</v>
      </c>
      <c r="T1668">
        <v>0</v>
      </c>
    </row>
    <row r="1669" spans="1:20">
      <c r="A1669" s="245">
        <v>42773.910534641203</v>
      </c>
      <c r="B1669" t="s">
        <v>241</v>
      </c>
      <c r="C1669">
        <v>2</v>
      </c>
      <c r="D1669" t="s">
        <v>8</v>
      </c>
      <c r="E1669" t="s">
        <v>8</v>
      </c>
      <c r="F1669" t="s">
        <v>169</v>
      </c>
      <c r="G1669" t="s">
        <v>168</v>
      </c>
      <c r="H1669" t="s">
        <v>184</v>
      </c>
      <c r="I1669" t="s">
        <v>184</v>
      </c>
      <c r="J1669" t="s">
        <v>168</v>
      </c>
      <c r="K1669" t="s">
        <v>168</v>
      </c>
      <c r="L1669" t="s">
        <v>168</v>
      </c>
      <c r="M1669" t="s">
        <v>168</v>
      </c>
      <c r="N1669" t="s">
        <v>168</v>
      </c>
      <c r="O1669" t="s">
        <v>168</v>
      </c>
      <c r="P1669" t="s">
        <v>168</v>
      </c>
      <c r="Q1669" t="s">
        <v>170</v>
      </c>
      <c r="R1669" t="s">
        <v>168</v>
      </c>
      <c r="S1669">
        <v>0.46666600000000003</v>
      </c>
      <c r="T1669">
        <v>0</v>
      </c>
    </row>
    <row r="1670" spans="1:20">
      <c r="A1670" s="245">
        <v>42773.910534641203</v>
      </c>
      <c r="B1670" t="s">
        <v>241</v>
      </c>
      <c r="C1670">
        <v>2</v>
      </c>
      <c r="D1670" t="s">
        <v>8</v>
      </c>
      <c r="E1670" t="s">
        <v>8</v>
      </c>
      <c r="F1670" t="s">
        <v>169</v>
      </c>
      <c r="G1670" t="s">
        <v>168</v>
      </c>
      <c r="H1670" t="s">
        <v>184</v>
      </c>
      <c r="I1670" t="s">
        <v>184</v>
      </c>
      <c r="J1670" t="s">
        <v>168</v>
      </c>
      <c r="K1670" t="s">
        <v>168</v>
      </c>
      <c r="L1670" t="s">
        <v>170</v>
      </c>
      <c r="M1670" t="s">
        <v>168</v>
      </c>
      <c r="N1670" t="s">
        <v>168</v>
      </c>
      <c r="O1670" t="s">
        <v>168</v>
      </c>
      <c r="P1670" t="s">
        <v>168</v>
      </c>
      <c r="Q1670" t="s">
        <v>168</v>
      </c>
      <c r="R1670" t="s">
        <v>168</v>
      </c>
      <c r="S1670">
        <v>457.39955099999202</v>
      </c>
      <c r="T1670">
        <v>0</v>
      </c>
    </row>
    <row r="1671" spans="1:20">
      <c r="A1671" s="245">
        <v>42773.910534641203</v>
      </c>
      <c r="B1671" t="s">
        <v>241</v>
      </c>
      <c r="C1671">
        <v>2</v>
      </c>
      <c r="D1671" t="s">
        <v>8</v>
      </c>
      <c r="E1671" t="s">
        <v>8</v>
      </c>
      <c r="F1671" t="s">
        <v>169</v>
      </c>
      <c r="G1671" t="s">
        <v>168</v>
      </c>
      <c r="H1671" t="s">
        <v>184</v>
      </c>
      <c r="I1671" t="s">
        <v>184</v>
      </c>
      <c r="J1671" t="s">
        <v>168</v>
      </c>
      <c r="K1671" t="s">
        <v>168</v>
      </c>
      <c r="L1671" t="s">
        <v>170</v>
      </c>
      <c r="M1671" t="s">
        <v>168</v>
      </c>
      <c r="N1671" t="s">
        <v>168</v>
      </c>
      <c r="O1671" t="s">
        <v>168</v>
      </c>
      <c r="P1671" t="s">
        <v>168</v>
      </c>
      <c r="Q1671" t="s">
        <v>170</v>
      </c>
      <c r="R1671" t="s">
        <v>168</v>
      </c>
      <c r="S1671">
        <v>1.4666650000000001</v>
      </c>
      <c r="T1671">
        <v>0</v>
      </c>
    </row>
    <row r="1672" spans="1:20">
      <c r="A1672" s="245">
        <v>42773.910534641203</v>
      </c>
      <c r="B1672" t="s">
        <v>241</v>
      </c>
      <c r="C1672">
        <v>2</v>
      </c>
      <c r="D1672" t="s">
        <v>8</v>
      </c>
      <c r="E1672" t="s">
        <v>8</v>
      </c>
      <c r="F1672" t="s">
        <v>169</v>
      </c>
      <c r="G1672" t="s">
        <v>168</v>
      </c>
      <c r="H1672" t="s">
        <v>184</v>
      </c>
      <c r="I1672" t="s">
        <v>184</v>
      </c>
      <c r="J1672" t="s">
        <v>168</v>
      </c>
      <c r="K1672" t="s">
        <v>168</v>
      </c>
      <c r="L1672" t="s">
        <v>170</v>
      </c>
      <c r="M1672" t="s">
        <v>168</v>
      </c>
      <c r="N1672" t="s">
        <v>170</v>
      </c>
      <c r="O1672" t="s">
        <v>168</v>
      </c>
      <c r="P1672" t="s">
        <v>168</v>
      </c>
      <c r="Q1672" t="s">
        <v>168</v>
      </c>
      <c r="R1672" t="s">
        <v>168</v>
      </c>
      <c r="S1672">
        <v>12.266655</v>
      </c>
      <c r="T1672">
        <v>0</v>
      </c>
    </row>
    <row r="1673" spans="1:20">
      <c r="A1673" s="245">
        <v>42773.910534641203</v>
      </c>
      <c r="B1673" t="s">
        <v>241</v>
      </c>
      <c r="C1673">
        <v>2</v>
      </c>
      <c r="D1673" t="s">
        <v>7</v>
      </c>
      <c r="E1673" t="s">
        <v>7</v>
      </c>
      <c r="F1673" t="s">
        <v>167</v>
      </c>
      <c r="G1673" t="s">
        <v>168</v>
      </c>
      <c r="H1673" t="s">
        <v>184</v>
      </c>
      <c r="I1673" t="s">
        <v>184</v>
      </c>
      <c r="J1673" t="s">
        <v>168</v>
      </c>
      <c r="K1673" t="s">
        <v>168</v>
      </c>
      <c r="L1673" t="s">
        <v>168</v>
      </c>
      <c r="M1673" t="s">
        <v>168</v>
      </c>
      <c r="N1673" t="s">
        <v>168</v>
      </c>
      <c r="O1673" t="s">
        <v>168</v>
      </c>
      <c r="P1673" t="s">
        <v>168</v>
      </c>
      <c r="Q1673" t="s">
        <v>168</v>
      </c>
      <c r="R1673" t="s">
        <v>168</v>
      </c>
      <c r="S1673">
        <v>14.106652</v>
      </c>
      <c r="T1673">
        <v>0</v>
      </c>
    </row>
    <row r="1674" spans="1:20">
      <c r="A1674" s="245">
        <v>42773.910534641203</v>
      </c>
      <c r="B1674" t="s">
        <v>241</v>
      </c>
      <c r="C1674">
        <v>2</v>
      </c>
      <c r="D1674" t="s">
        <v>7</v>
      </c>
      <c r="E1674" t="s">
        <v>7</v>
      </c>
      <c r="F1674" t="s">
        <v>167</v>
      </c>
      <c r="G1674" t="s">
        <v>168</v>
      </c>
      <c r="H1674" t="s">
        <v>184</v>
      </c>
      <c r="I1674" t="s">
        <v>184</v>
      </c>
      <c r="J1674" t="s">
        <v>168</v>
      </c>
      <c r="K1674" t="s">
        <v>168</v>
      </c>
      <c r="L1674" t="s">
        <v>168</v>
      </c>
      <c r="M1674" t="s">
        <v>168</v>
      </c>
      <c r="N1674" t="s">
        <v>168</v>
      </c>
      <c r="O1674" t="s">
        <v>168</v>
      </c>
      <c r="P1674" t="s">
        <v>168</v>
      </c>
      <c r="Q1674" t="s">
        <v>170</v>
      </c>
      <c r="R1674" t="s">
        <v>168</v>
      </c>
      <c r="S1674">
        <v>0</v>
      </c>
      <c r="T1674">
        <v>0</v>
      </c>
    </row>
    <row r="1675" spans="1:20">
      <c r="A1675" s="245">
        <v>42773.910534641203</v>
      </c>
      <c r="B1675" t="s">
        <v>241</v>
      </c>
      <c r="C1675">
        <v>2</v>
      </c>
      <c r="D1675" t="s">
        <v>7</v>
      </c>
      <c r="E1675" t="s">
        <v>7</v>
      </c>
      <c r="F1675" t="s">
        <v>167</v>
      </c>
      <c r="G1675" t="s">
        <v>168</v>
      </c>
      <c r="H1675" t="s">
        <v>184</v>
      </c>
      <c r="I1675" t="s">
        <v>184</v>
      </c>
      <c r="J1675" t="s">
        <v>168</v>
      </c>
      <c r="K1675" t="s">
        <v>168</v>
      </c>
      <c r="L1675" t="s">
        <v>168</v>
      </c>
      <c r="M1675" t="s">
        <v>168</v>
      </c>
      <c r="N1675" t="s">
        <v>168</v>
      </c>
      <c r="O1675" t="s">
        <v>168</v>
      </c>
      <c r="P1675" t="s">
        <v>170</v>
      </c>
      <c r="Q1675" t="s">
        <v>168</v>
      </c>
      <c r="R1675" t="s">
        <v>168</v>
      </c>
      <c r="S1675">
        <v>358.466299999998</v>
      </c>
      <c r="T1675">
        <v>0</v>
      </c>
    </row>
    <row r="1676" spans="1:20">
      <c r="A1676" s="245">
        <v>42773.910534641203</v>
      </c>
      <c r="B1676" t="s">
        <v>241</v>
      </c>
      <c r="C1676">
        <v>2</v>
      </c>
      <c r="D1676" t="s">
        <v>7</v>
      </c>
      <c r="E1676" t="s">
        <v>7</v>
      </c>
      <c r="F1676" t="s">
        <v>167</v>
      </c>
      <c r="G1676" t="s">
        <v>168</v>
      </c>
      <c r="H1676" t="s">
        <v>184</v>
      </c>
      <c r="I1676" t="s">
        <v>184</v>
      </c>
      <c r="J1676" t="s">
        <v>168</v>
      </c>
      <c r="K1676" t="s">
        <v>168</v>
      </c>
      <c r="L1676" t="s">
        <v>168</v>
      </c>
      <c r="M1676" t="s">
        <v>168</v>
      </c>
      <c r="N1676" t="s">
        <v>170</v>
      </c>
      <c r="O1676" t="s">
        <v>170</v>
      </c>
      <c r="P1676" t="s">
        <v>168</v>
      </c>
      <c r="Q1676" t="s">
        <v>168</v>
      </c>
      <c r="R1676" t="s">
        <v>168</v>
      </c>
      <c r="S1676">
        <v>4.1333289999999998</v>
      </c>
      <c r="T1676">
        <v>0</v>
      </c>
    </row>
    <row r="1677" spans="1:20">
      <c r="A1677" s="245">
        <v>42773.910534641203</v>
      </c>
      <c r="B1677" t="s">
        <v>241</v>
      </c>
      <c r="C1677">
        <v>2</v>
      </c>
      <c r="D1677" t="s">
        <v>7</v>
      </c>
      <c r="E1677" t="s">
        <v>7</v>
      </c>
      <c r="F1677" t="s">
        <v>167</v>
      </c>
      <c r="G1677" t="s">
        <v>168</v>
      </c>
      <c r="H1677" t="s">
        <v>184</v>
      </c>
      <c r="I1677" t="s">
        <v>184</v>
      </c>
      <c r="J1677" t="s">
        <v>168</v>
      </c>
      <c r="K1677" t="s">
        <v>168</v>
      </c>
      <c r="L1677" t="s">
        <v>170</v>
      </c>
      <c r="M1677" t="s">
        <v>168</v>
      </c>
      <c r="N1677" t="s">
        <v>168</v>
      </c>
      <c r="O1677" t="s">
        <v>168</v>
      </c>
      <c r="P1677" t="s">
        <v>170</v>
      </c>
      <c r="Q1677" t="s">
        <v>168</v>
      </c>
      <c r="R1677" t="s">
        <v>168</v>
      </c>
      <c r="S1677">
        <v>173.533160000001</v>
      </c>
      <c r="T1677">
        <v>0</v>
      </c>
    </row>
    <row r="1678" spans="1:20">
      <c r="A1678" s="245">
        <v>42773.910534641203</v>
      </c>
      <c r="B1678" t="s">
        <v>241</v>
      </c>
      <c r="C1678">
        <v>2</v>
      </c>
      <c r="D1678" t="s">
        <v>7</v>
      </c>
      <c r="E1678" t="s">
        <v>7</v>
      </c>
      <c r="F1678" t="s">
        <v>167</v>
      </c>
      <c r="G1678" t="s">
        <v>168</v>
      </c>
      <c r="H1678" t="s">
        <v>184</v>
      </c>
      <c r="I1678" t="s">
        <v>184</v>
      </c>
      <c r="J1678" t="s">
        <v>168</v>
      </c>
      <c r="K1678" t="s">
        <v>168</v>
      </c>
      <c r="L1678" t="s">
        <v>170</v>
      </c>
      <c r="M1678" t="s">
        <v>168</v>
      </c>
      <c r="N1678" t="s">
        <v>170</v>
      </c>
      <c r="O1678" t="s">
        <v>170</v>
      </c>
      <c r="P1678" t="s">
        <v>168</v>
      </c>
      <c r="Q1678" t="s">
        <v>168</v>
      </c>
      <c r="R1678" t="s">
        <v>168</v>
      </c>
      <c r="S1678">
        <v>0.26666600000000001</v>
      </c>
      <c r="T1678">
        <v>0</v>
      </c>
    </row>
    <row r="1679" spans="1:20">
      <c r="A1679" s="245">
        <v>42773.910534641203</v>
      </c>
      <c r="B1679" t="s">
        <v>241</v>
      </c>
      <c r="C1679">
        <v>2</v>
      </c>
      <c r="D1679" t="s">
        <v>7</v>
      </c>
      <c r="E1679" t="s">
        <v>7</v>
      </c>
      <c r="F1679" t="s">
        <v>171</v>
      </c>
      <c r="G1679" t="s">
        <v>168</v>
      </c>
      <c r="H1679" t="s">
        <v>184</v>
      </c>
      <c r="I1679" t="s">
        <v>184</v>
      </c>
      <c r="J1679" t="s">
        <v>168</v>
      </c>
      <c r="K1679" t="s">
        <v>168</v>
      </c>
      <c r="L1679" t="s">
        <v>168</v>
      </c>
      <c r="M1679" t="s">
        <v>168</v>
      </c>
      <c r="N1679" t="s">
        <v>168</v>
      </c>
      <c r="O1679" t="s">
        <v>168</v>
      </c>
      <c r="P1679" t="s">
        <v>168</v>
      </c>
      <c r="Q1679" t="s">
        <v>168</v>
      </c>
      <c r="R1679" t="s">
        <v>168</v>
      </c>
      <c r="S1679">
        <v>1815.9114740001301</v>
      </c>
      <c r="T1679">
        <v>0</v>
      </c>
    </row>
    <row r="1680" spans="1:20">
      <c r="A1680" s="245">
        <v>42773.910534641203</v>
      </c>
      <c r="B1680" t="s">
        <v>241</v>
      </c>
      <c r="C1680">
        <v>2</v>
      </c>
      <c r="D1680" t="s">
        <v>7</v>
      </c>
      <c r="E1680" t="s">
        <v>7</v>
      </c>
      <c r="F1680" t="s">
        <v>171</v>
      </c>
      <c r="G1680" t="s">
        <v>168</v>
      </c>
      <c r="H1680" t="s">
        <v>184</v>
      </c>
      <c r="I1680" t="s">
        <v>184</v>
      </c>
      <c r="J1680" t="s">
        <v>168</v>
      </c>
      <c r="K1680" t="s">
        <v>168</v>
      </c>
      <c r="L1680" t="s">
        <v>168</v>
      </c>
      <c r="M1680" t="s">
        <v>168</v>
      </c>
      <c r="N1680" t="s">
        <v>168</v>
      </c>
      <c r="O1680" t="s">
        <v>168</v>
      </c>
      <c r="P1680" t="s">
        <v>168</v>
      </c>
      <c r="Q1680" t="s">
        <v>168</v>
      </c>
      <c r="R1680" t="s">
        <v>170</v>
      </c>
      <c r="S1680">
        <v>57.839949000000097</v>
      </c>
      <c r="T1680">
        <v>0</v>
      </c>
    </row>
    <row r="1681" spans="1:20">
      <c r="A1681" s="245">
        <v>42773.910534641203</v>
      </c>
      <c r="B1681" t="s">
        <v>241</v>
      </c>
      <c r="C1681">
        <v>2</v>
      </c>
      <c r="D1681" t="s">
        <v>7</v>
      </c>
      <c r="E1681" t="s">
        <v>7</v>
      </c>
      <c r="F1681" t="s">
        <v>171</v>
      </c>
      <c r="G1681" t="s">
        <v>168</v>
      </c>
      <c r="H1681" t="s">
        <v>184</v>
      </c>
      <c r="I1681" t="s">
        <v>184</v>
      </c>
      <c r="J1681" t="s">
        <v>168</v>
      </c>
      <c r="K1681" t="s">
        <v>168</v>
      </c>
      <c r="L1681" t="s">
        <v>168</v>
      </c>
      <c r="M1681" t="s">
        <v>168</v>
      </c>
      <c r="N1681" t="s">
        <v>168</v>
      </c>
      <c r="O1681" t="s">
        <v>168</v>
      </c>
      <c r="P1681" t="s">
        <v>168</v>
      </c>
      <c r="Q1681" t="s">
        <v>170</v>
      </c>
      <c r="R1681" t="s">
        <v>168</v>
      </c>
      <c r="S1681">
        <v>31.199967999999998</v>
      </c>
      <c r="T1681">
        <v>0</v>
      </c>
    </row>
    <row r="1682" spans="1:20">
      <c r="A1682" s="245">
        <v>42773.910534641203</v>
      </c>
      <c r="B1682" t="s">
        <v>241</v>
      </c>
      <c r="C1682">
        <v>2</v>
      </c>
      <c r="D1682" t="s">
        <v>7</v>
      </c>
      <c r="E1682" t="s">
        <v>7</v>
      </c>
      <c r="F1682" t="s">
        <v>171</v>
      </c>
      <c r="G1682" t="s">
        <v>168</v>
      </c>
      <c r="H1682" t="s">
        <v>184</v>
      </c>
      <c r="I1682" t="s">
        <v>184</v>
      </c>
      <c r="J1682" t="s">
        <v>168</v>
      </c>
      <c r="K1682" t="s">
        <v>168</v>
      </c>
      <c r="L1682" t="s">
        <v>168</v>
      </c>
      <c r="M1682" t="s">
        <v>168</v>
      </c>
      <c r="N1682" t="s">
        <v>170</v>
      </c>
      <c r="O1682" t="s">
        <v>168</v>
      </c>
      <c r="P1682" t="s">
        <v>168</v>
      </c>
      <c r="Q1682" t="s">
        <v>168</v>
      </c>
      <c r="R1682" t="s">
        <v>168</v>
      </c>
      <c r="S1682">
        <v>0.99999899999999997</v>
      </c>
      <c r="T1682">
        <v>0</v>
      </c>
    </row>
    <row r="1683" spans="1:20">
      <c r="A1683" s="245">
        <v>42773.910534641203</v>
      </c>
      <c r="B1683" t="s">
        <v>241</v>
      </c>
      <c r="C1683">
        <v>2</v>
      </c>
      <c r="D1683" t="s">
        <v>7</v>
      </c>
      <c r="E1683" t="s">
        <v>7</v>
      </c>
      <c r="F1683" t="s">
        <v>171</v>
      </c>
      <c r="G1683" t="s">
        <v>168</v>
      </c>
      <c r="H1683" t="s">
        <v>184</v>
      </c>
      <c r="I1683" t="s">
        <v>184</v>
      </c>
      <c r="J1683" t="s">
        <v>168</v>
      </c>
      <c r="K1683" t="s">
        <v>168</v>
      </c>
      <c r="L1683" t="s">
        <v>168</v>
      </c>
      <c r="M1683" t="s">
        <v>170</v>
      </c>
      <c r="N1683" t="s">
        <v>168</v>
      </c>
      <c r="O1683" t="s">
        <v>168</v>
      </c>
      <c r="P1683" t="s">
        <v>168</v>
      </c>
      <c r="Q1683" t="s">
        <v>168</v>
      </c>
      <c r="R1683" t="s">
        <v>168</v>
      </c>
      <c r="S1683">
        <v>5.8333250000000003</v>
      </c>
      <c r="T1683">
        <v>0</v>
      </c>
    </row>
    <row r="1684" spans="1:20">
      <c r="A1684" s="245">
        <v>42773.910534641203</v>
      </c>
      <c r="B1684" t="s">
        <v>241</v>
      </c>
      <c r="C1684">
        <v>2</v>
      </c>
      <c r="D1684" t="s">
        <v>7</v>
      </c>
      <c r="E1684" t="s">
        <v>7</v>
      </c>
      <c r="F1684" t="s">
        <v>171</v>
      </c>
      <c r="G1684" t="s">
        <v>168</v>
      </c>
      <c r="H1684" t="s">
        <v>184</v>
      </c>
      <c r="I1684" t="s">
        <v>184</v>
      </c>
      <c r="J1684" t="s">
        <v>168</v>
      </c>
      <c r="K1684" t="s">
        <v>168</v>
      </c>
      <c r="L1684" t="s">
        <v>168</v>
      </c>
      <c r="M1684" t="s">
        <v>170</v>
      </c>
      <c r="N1684" t="s">
        <v>168</v>
      </c>
      <c r="O1684" t="s">
        <v>168</v>
      </c>
      <c r="P1684" t="s">
        <v>168</v>
      </c>
      <c r="Q1684" t="s">
        <v>168</v>
      </c>
      <c r="R1684" t="s">
        <v>170</v>
      </c>
      <c r="S1684">
        <v>2.3333300000000001</v>
      </c>
      <c r="T1684">
        <v>0</v>
      </c>
    </row>
    <row r="1685" spans="1:20">
      <c r="A1685" s="245">
        <v>42773.910534641203</v>
      </c>
      <c r="B1685" t="s">
        <v>241</v>
      </c>
      <c r="C1685">
        <v>2</v>
      </c>
      <c r="D1685" t="s">
        <v>7</v>
      </c>
      <c r="E1685" t="s">
        <v>7</v>
      </c>
      <c r="F1685" t="s">
        <v>171</v>
      </c>
      <c r="G1685" t="s">
        <v>168</v>
      </c>
      <c r="H1685" t="s">
        <v>184</v>
      </c>
      <c r="I1685" t="s">
        <v>184</v>
      </c>
      <c r="J1685" t="s">
        <v>168</v>
      </c>
      <c r="K1685" t="s">
        <v>168</v>
      </c>
      <c r="L1685" t="s">
        <v>168</v>
      </c>
      <c r="M1685" t="s">
        <v>170</v>
      </c>
      <c r="N1685" t="s">
        <v>168</v>
      </c>
      <c r="O1685" t="s">
        <v>168</v>
      </c>
      <c r="P1685" t="s">
        <v>168</v>
      </c>
      <c r="Q1685" t="s">
        <v>170</v>
      </c>
      <c r="R1685" t="s">
        <v>168</v>
      </c>
      <c r="S1685">
        <v>1.1666650000000001</v>
      </c>
      <c r="T1685">
        <v>0</v>
      </c>
    </row>
    <row r="1686" spans="1:20">
      <c r="A1686" s="245">
        <v>42773.910534641203</v>
      </c>
      <c r="B1686" t="s">
        <v>241</v>
      </c>
      <c r="C1686">
        <v>2</v>
      </c>
      <c r="D1686" t="s">
        <v>7</v>
      </c>
      <c r="E1686" t="s">
        <v>7</v>
      </c>
      <c r="F1686" t="s">
        <v>171</v>
      </c>
      <c r="G1686" t="s">
        <v>168</v>
      </c>
      <c r="H1686" t="s">
        <v>184</v>
      </c>
      <c r="I1686" t="s">
        <v>184</v>
      </c>
      <c r="J1686" t="s">
        <v>168</v>
      </c>
      <c r="K1686" t="s">
        <v>168</v>
      </c>
      <c r="L1686" t="s">
        <v>170</v>
      </c>
      <c r="M1686" t="s">
        <v>168</v>
      </c>
      <c r="N1686" t="s">
        <v>168</v>
      </c>
      <c r="O1686" t="s">
        <v>168</v>
      </c>
      <c r="P1686" t="s">
        <v>168</v>
      </c>
      <c r="Q1686" t="s">
        <v>168</v>
      </c>
      <c r="R1686" t="s">
        <v>168</v>
      </c>
      <c r="S1686">
        <v>952.86559400004001</v>
      </c>
      <c r="T1686">
        <v>0</v>
      </c>
    </row>
    <row r="1687" spans="1:20">
      <c r="A1687" s="245">
        <v>42773.910534641203</v>
      </c>
      <c r="B1687" t="s">
        <v>241</v>
      </c>
      <c r="C1687">
        <v>2</v>
      </c>
      <c r="D1687" t="s">
        <v>7</v>
      </c>
      <c r="E1687" t="s">
        <v>7</v>
      </c>
      <c r="F1687" t="s">
        <v>171</v>
      </c>
      <c r="G1687" t="s">
        <v>168</v>
      </c>
      <c r="H1687" t="s">
        <v>184</v>
      </c>
      <c r="I1687" t="s">
        <v>184</v>
      </c>
      <c r="J1687" t="s">
        <v>168</v>
      </c>
      <c r="K1687" t="s">
        <v>168</v>
      </c>
      <c r="L1687" t="s">
        <v>170</v>
      </c>
      <c r="M1687" t="s">
        <v>168</v>
      </c>
      <c r="N1687" t="s">
        <v>168</v>
      </c>
      <c r="O1687" t="s">
        <v>168</v>
      </c>
      <c r="P1687" t="s">
        <v>168</v>
      </c>
      <c r="Q1687" t="s">
        <v>168</v>
      </c>
      <c r="R1687" t="s">
        <v>170</v>
      </c>
      <c r="S1687">
        <v>57.399938000000198</v>
      </c>
      <c r="T1687">
        <v>0</v>
      </c>
    </row>
    <row r="1688" spans="1:20">
      <c r="A1688" s="245">
        <v>42773.910534641203</v>
      </c>
      <c r="B1688" t="s">
        <v>241</v>
      </c>
      <c r="C1688">
        <v>2</v>
      </c>
      <c r="D1688" t="s">
        <v>7</v>
      </c>
      <c r="E1688" t="s">
        <v>7</v>
      </c>
      <c r="F1688" t="s">
        <v>171</v>
      </c>
      <c r="G1688" t="s">
        <v>168</v>
      </c>
      <c r="H1688" t="s">
        <v>184</v>
      </c>
      <c r="I1688" t="s">
        <v>184</v>
      </c>
      <c r="J1688" t="s">
        <v>168</v>
      </c>
      <c r="K1688" t="s">
        <v>168</v>
      </c>
      <c r="L1688" t="s">
        <v>170</v>
      </c>
      <c r="M1688" t="s">
        <v>168</v>
      </c>
      <c r="N1688" t="s">
        <v>168</v>
      </c>
      <c r="O1688" t="s">
        <v>168</v>
      </c>
      <c r="P1688" t="s">
        <v>168</v>
      </c>
      <c r="Q1688" t="s">
        <v>170</v>
      </c>
      <c r="R1688" t="s">
        <v>168</v>
      </c>
      <c r="S1688">
        <v>24.333307999999999</v>
      </c>
      <c r="T1688">
        <v>0</v>
      </c>
    </row>
    <row r="1689" spans="1:20">
      <c r="A1689" s="245">
        <v>42773.910534641203</v>
      </c>
      <c r="B1689" t="s">
        <v>241</v>
      </c>
      <c r="C1689">
        <v>2</v>
      </c>
      <c r="D1689" t="s">
        <v>7</v>
      </c>
      <c r="E1689" t="s">
        <v>7</v>
      </c>
      <c r="F1689" t="s">
        <v>171</v>
      </c>
      <c r="G1689" t="s">
        <v>168</v>
      </c>
      <c r="H1689" t="s">
        <v>184</v>
      </c>
      <c r="I1689" t="s">
        <v>184</v>
      </c>
      <c r="J1689" t="s">
        <v>170</v>
      </c>
      <c r="K1689" t="s">
        <v>168</v>
      </c>
      <c r="L1689" t="s">
        <v>168</v>
      </c>
      <c r="M1689" t="s">
        <v>168</v>
      </c>
      <c r="N1689" t="s">
        <v>168</v>
      </c>
      <c r="O1689" t="s">
        <v>168</v>
      </c>
      <c r="P1689" t="s">
        <v>168</v>
      </c>
      <c r="Q1689" t="s">
        <v>168</v>
      </c>
      <c r="R1689" t="s">
        <v>168</v>
      </c>
      <c r="S1689">
        <v>712.25242699998705</v>
      </c>
      <c r="T1689">
        <v>0</v>
      </c>
    </row>
    <row r="1690" spans="1:20">
      <c r="A1690" s="245">
        <v>42773.910534641203</v>
      </c>
      <c r="B1690" t="s">
        <v>241</v>
      </c>
      <c r="C1690">
        <v>2</v>
      </c>
      <c r="D1690" t="s">
        <v>7</v>
      </c>
      <c r="E1690" t="s">
        <v>7</v>
      </c>
      <c r="F1690" t="s">
        <v>171</v>
      </c>
      <c r="G1690" t="s">
        <v>168</v>
      </c>
      <c r="H1690" t="s">
        <v>184</v>
      </c>
      <c r="I1690" t="s">
        <v>184</v>
      </c>
      <c r="J1690" t="s">
        <v>170</v>
      </c>
      <c r="K1690" t="s">
        <v>168</v>
      </c>
      <c r="L1690" t="s">
        <v>168</v>
      </c>
      <c r="M1690" t="s">
        <v>168</v>
      </c>
      <c r="N1690" t="s">
        <v>168</v>
      </c>
      <c r="O1690" t="s">
        <v>168</v>
      </c>
      <c r="P1690" t="s">
        <v>168</v>
      </c>
      <c r="Q1690" t="s">
        <v>168</v>
      </c>
      <c r="R1690" t="s">
        <v>170</v>
      </c>
      <c r="S1690">
        <v>4.2066559999999997</v>
      </c>
      <c r="T1690">
        <v>0</v>
      </c>
    </row>
    <row r="1691" spans="1:20">
      <c r="A1691" s="245">
        <v>42773.910534641203</v>
      </c>
      <c r="B1691" t="s">
        <v>241</v>
      </c>
      <c r="C1691">
        <v>2</v>
      </c>
      <c r="D1691" t="s">
        <v>7</v>
      </c>
      <c r="E1691" t="s">
        <v>7</v>
      </c>
      <c r="F1691" t="s">
        <v>171</v>
      </c>
      <c r="G1691" t="s">
        <v>168</v>
      </c>
      <c r="H1691" t="s">
        <v>184</v>
      </c>
      <c r="I1691" t="s">
        <v>184</v>
      </c>
      <c r="J1691" t="s">
        <v>170</v>
      </c>
      <c r="K1691" t="s">
        <v>168</v>
      </c>
      <c r="L1691" t="s">
        <v>168</v>
      </c>
      <c r="M1691" t="s">
        <v>168</v>
      </c>
      <c r="N1691" t="s">
        <v>168</v>
      </c>
      <c r="O1691" t="s">
        <v>168</v>
      </c>
      <c r="P1691" t="s">
        <v>168</v>
      </c>
      <c r="Q1691" t="s">
        <v>170</v>
      </c>
      <c r="R1691" t="s">
        <v>168</v>
      </c>
      <c r="S1691">
        <v>18.113306999999999</v>
      </c>
      <c r="T1691">
        <v>0</v>
      </c>
    </row>
    <row r="1692" spans="1:20">
      <c r="A1692" s="245">
        <v>42773.910534641203</v>
      </c>
      <c r="B1692" t="s">
        <v>241</v>
      </c>
      <c r="C1692">
        <v>2</v>
      </c>
      <c r="D1692" t="s">
        <v>7</v>
      </c>
      <c r="E1692" t="s">
        <v>7</v>
      </c>
      <c r="F1692" t="s">
        <v>169</v>
      </c>
      <c r="G1692" t="s">
        <v>168</v>
      </c>
      <c r="H1692" t="s">
        <v>184</v>
      </c>
      <c r="I1692" t="s">
        <v>184</v>
      </c>
      <c r="J1692" t="s">
        <v>168</v>
      </c>
      <c r="K1692" t="s">
        <v>168</v>
      </c>
      <c r="L1692" t="s">
        <v>168</v>
      </c>
      <c r="M1692" t="s">
        <v>168</v>
      </c>
      <c r="N1692" t="s">
        <v>168</v>
      </c>
      <c r="O1692" t="s">
        <v>168</v>
      </c>
      <c r="P1692" t="s">
        <v>168</v>
      </c>
      <c r="Q1692" t="s">
        <v>168</v>
      </c>
      <c r="R1692" t="s">
        <v>168</v>
      </c>
      <c r="S1692">
        <v>0.159996</v>
      </c>
      <c r="T1692">
        <v>0</v>
      </c>
    </row>
    <row r="1693" spans="1:20">
      <c r="A1693" s="245">
        <v>42773.910534641203</v>
      </c>
      <c r="B1693" t="s">
        <v>241</v>
      </c>
      <c r="C1693">
        <v>2</v>
      </c>
      <c r="D1693" t="s">
        <v>7</v>
      </c>
      <c r="E1693" t="s">
        <v>7</v>
      </c>
      <c r="F1693" t="s">
        <v>169</v>
      </c>
      <c r="G1693" t="s">
        <v>168</v>
      </c>
      <c r="H1693" t="s">
        <v>184</v>
      </c>
      <c r="I1693" t="s">
        <v>184</v>
      </c>
      <c r="J1693" t="s">
        <v>168</v>
      </c>
      <c r="K1693" t="s">
        <v>168</v>
      </c>
      <c r="L1693" t="s">
        <v>168</v>
      </c>
      <c r="M1693" t="s">
        <v>168</v>
      </c>
      <c r="N1693" t="s">
        <v>168</v>
      </c>
      <c r="O1693" t="s">
        <v>168</v>
      </c>
      <c r="P1693" t="s">
        <v>168</v>
      </c>
      <c r="Q1693" t="s">
        <v>170</v>
      </c>
      <c r="R1693" t="s">
        <v>168</v>
      </c>
      <c r="S1693">
        <v>0.29332599999999998</v>
      </c>
      <c r="T1693">
        <v>0</v>
      </c>
    </row>
    <row r="1694" spans="1:20">
      <c r="A1694" s="245">
        <v>42773.911517905093</v>
      </c>
      <c r="B1694" t="s">
        <v>241</v>
      </c>
      <c r="C1694">
        <v>1</v>
      </c>
      <c r="D1694" t="s">
        <v>34</v>
      </c>
      <c r="E1694" t="s">
        <v>34</v>
      </c>
      <c r="F1694" t="s">
        <v>184</v>
      </c>
      <c r="G1694" t="s">
        <v>184</v>
      </c>
      <c r="H1694" t="s">
        <v>170</v>
      </c>
      <c r="I1694" t="s">
        <v>185</v>
      </c>
      <c r="J1694" t="s">
        <v>184</v>
      </c>
      <c r="K1694" t="s">
        <v>184</v>
      </c>
      <c r="L1694" t="s">
        <v>184</v>
      </c>
      <c r="M1694" t="s">
        <v>184</v>
      </c>
      <c r="N1694" t="s">
        <v>184</v>
      </c>
      <c r="O1694" t="s">
        <v>184</v>
      </c>
      <c r="P1694" t="s">
        <v>184</v>
      </c>
      <c r="Q1694" t="s">
        <v>184</v>
      </c>
      <c r="R1694" t="s">
        <v>184</v>
      </c>
      <c r="S1694">
        <v>0</v>
      </c>
      <c r="T1694">
        <v>15.173323999999999</v>
      </c>
    </row>
    <row r="1695" spans="1:20">
      <c r="A1695" s="245">
        <v>42773.911517905093</v>
      </c>
      <c r="B1695" t="s">
        <v>241</v>
      </c>
      <c r="C1695">
        <v>1</v>
      </c>
      <c r="D1695" t="s">
        <v>34</v>
      </c>
      <c r="E1695" t="s">
        <v>34</v>
      </c>
      <c r="F1695" t="s">
        <v>184</v>
      </c>
      <c r="G1695" t="s">
        <v>184</v>
      </c>
      <c r="H1695" t="s">
        <v>170</v>
      </c>
      <c r="I1695" t="s">
        <v>186</v>
      </c>
      <c r="J1695" t="s">
        <v>184</v>
      </c>
      <c r="K1695" t="s">
        <v>184</v>
      </c>
      <c r="L1695" t="s">
        <v>184</v>
      </c>
      <c r="M1695" t="s">
        <v>184</v>
      </c>
      <c r="N1695" t="s">
        <v>184</v>
      </c>
      <c r="O1695" t="s">
        <v>184</v>
      </c>
      <c r="P1695" t="s">
        <v>184</v>
      </c>
      <c r="Q1695" t="s">
        <v>184</v>
      </c>
      <c r="R1695" t="s">
        <v>184</v>
      </c>
      <c r="S1695">
        <v>0</v>
      </c>
      <c r="T1695">
        <v>3.1333310000000001</v>
      </c>
    </row>
    <row r="1696" spans="1:20">
      <c r="A1696" s="245">
        <v>42773.911517905093</v>
      </c>
      <c r="B1696" t="s">
        <v>241</v>
      </c>
      <c r="C1696">
        <v>1</v>
      </c>
      <c r="D1696" t="s">
        <v>34</v>
      </c>
      <c r="E1696" t="s">
        <v>34</v>
      </c>
      <c r="F1696" t="s">
        <v>184</v>
      </c>
      <c r="G1696" t="s">
        <v>184</v>
      </c>
      <c r="H1696" t="s">
        <v>170</v>
      </c>
      <c r="I1696" t="s">
        <v>187</v>
      </c>
      <c r="J1696" t="s">
        <v>184</v>
      </c>
      <c r="K1696" t="s">
        <v>184</v>
      </c>
      <c r="L1696" t="s">
        <v>184</v>
      </c>
      <c r="M1696" t="s">
        <v>184</v>
      </c>
      <c r="N1696" t="s">
        <v>184</v>
      </c>
      <c r="O1696" t="s">
        <v>184</v>
      </c>
      <c r="P1696" t="s">
        <v>184</v>
      </c>
      <c r="Q1696" t="s">
        <v>184</v>
      </c>
      <c r="R1696" t="s">
        <v>184</v>
      </c>
      <c r="S1696">
        <v>0</v>
      </c>
      <c r="T1696">
        <v>1.7999989999999999</v>
      </c>
    </row>
    <row r="1697" spans="1:20">
      <c r="A1697" s="245">
        <v>42773.911517905093</v>
      </c>
      <c r="B1697" t="s">
        <v>241</v>
      </c>
      <c r="C1697">
        <v>1</v>
      </c>
      <c r="D1697" t="s">
        <v>34</v>
      </c>
      <c r="E1697" t="s">
        <v>34</v>
      </c>
      <c r="F1697" t="s">
        <v>184</v>
      </c>
      <c r="G1697" t="s">
        <v>184</v>
      </c>
      <c r="H1697" t="s">
        <v>170</v>
      </c>
      <c r="I1697" t="s">
        <v>190</v>
      </c>
      <c r="J1697" t="s">
        <v>184</v>
      </c>
      <c r="K1697" t="s">
        <v>184</v>
      </c>
      <c r="L1697" t="s">
        <v>184</v>
      </c>
      <c r="M1697" t="s">
        <v>184</v>
      </c>
      <c r="N1697" t="s">
        <v>184</v>
      </c>
      <c r="O1697" t="s">
        <v>184</v>
      </c>
      <c r="P1697" t="s">
        <v>184</v>
      </c>
      <c r="Q1697" t="s">
        <v>184</v>
      </c>
      <c r="R1697" t="s">
        <v>184</v>
      </c>
      <c r="S1697">
        <v>0</v>
      </c>
      <c r="T1697">
        <v>7.1666600000000003</v>
      </c>
    </row>
    <row r="1698" spans="1:20">
      <c r="A1698" s="245">
        <v>42773.911517905093</v>
      </c>
      <c r="B1698" t="s">
        <v>241</v>
      </c>
      <c r="C1698">
        <v>1</v>
      </c>
      <c r="D1698" t="s">
        <v>34</v>
      </c>
      <c r="E1698" t="s">
        <v>34</v>
      </c>
      <c r="F1698" t="s">
        <v>184</v>
      </c>
      <c r="G1698" t="s">
        <v>184</v>
      </c>
      <c r="H1698" t="s">
        <v>170</v>
      </c>
      <c r="I1698" t="s">
        <v>192</v>
      </c>
      <c r="J1698" t="s">
        <v>184</v>
      </c>
      <c r="K1698" t="s">
        <v>184</v>
      </c>
      <c r="L1698" t="s">
        <v>184</v>
      </c>
      <c r="M1698" t="s">
        <v>184</v>
      </c>
      <c r="N1698" t="s">
        <v>184</v>
      </c>
      <c r="O1698" t="s">
        <v>184</v>
      </c>
      <c r="P1698" t="s">
        <v>184</v>
      </c>
      <c r="Q1698" t="s">
        <v>184</v>
      </c>
      <c r="R1698" t="s">
        <v>184</v>
      </c>
      <c r="S1698">
        <v>0</v>
      </c>
      <c r="T1698">
        <v>10.333326</v>
      </c>
    </row>
    <row r="1699" spans="1:20">
      <c r="A1699" s="245">
        <v>42773.911517905093</v>
      </c>
      <c r="B1699" t="s">
        <v>241</v>
      </c>
      <c r="C1699">
        <v>1</v>
      </c>
      <c r="D1699" t="s">
        <v>34</v>
      </c>
      <c r="E1699" t="s">
        <v>34</v>
      </c>
      <c r="F1699" t="s">
        <v>184</v>
      </c>
      <c r="G1699" t="s">
        <v>184</v>
      </c>
      <c r="H1699" t="s">
        <v>170</v>
      </c>
      <c r="I1699" t="s">
        <v>194</v>
      </c>
      <c r="J1699" t="s">
        <v>184</v>
      </c>
      <c r="K1699" t="s">
        <v>184</v>
      </c>
      <c r="L1699" t="s">
        <v>184</v>
      </c>
      <c r="M1699" t="s">
        <v>184</v>
      </c>
      <c r="N1699" t="s">
        <v>184</v>
      </c>
      <c r="O1699" t="s">
        <v>184</v>
      </c>
      <c r="P1699" t="s">
        <v>184</v>
      </c>
      <c r="Q1699" t="s">
        <v>184</v>
      </c>
      <c r="R1699" t="s">
        <v>184</v>
      </c>
      <c r="S1699">
        <v>0</v>
      </c>
      <c r="T1699">
        <v>13.333314</v>
      </c>
    </row>
    <row r="1700" spans="1:20">
      <c r="A1700" s="245">
        <v>42773.911517905093</v>
      </c>
      <c r="B1700" t="s">
        <v>241</v>
      </c>
      <c r="C1700">
        <v>1</v>
      </c>
      <c r="D1700" t="s">
        <v>34</v>
      </c>
      <c r="E1700" t="s">
        <v>34</v>
      </c>
      <c r="F1700" t="s">
        <v>184</v>
      </c>
      <c r="G1700" t="s">
        <v>184</v>
      </c>
      <c r="H1700" t="s">
        <v>170</v>
      </c>
      <c r="I1700" t="s">
        <v>63</v>
      </c>
      <c r="J1700" t="s">
        <v>184</v>
      </c>
      <c r="K1700" t="s">
        <v>184</v>
      </c>
      <c r="L1700" t="s">
        <v>184</v>
      </c>
      <c r="M1700" t="s">
        <v>184</v>
      </c>
      <c r="N1700" t="s">
        <v>184</v>
      </c>
      <c r="O1700" t="s">
        <v>184</v>
      </c>
      <c r="P1700" t="s">
        <v>184</v>
      </c>
      <c r="Q1700" t="s">
        <v>184</v>
      </c>
      <c r="R1700" t="s">
        <v>184</v>
      </c>
      <c r="S1700">
        <v>0</v>
      </c>
      <c r="T1700">
        <v>14.999984</v>
      </c>
    </row>
    <row r="1701" spans="1:20">
      <c r="A1701" s="245">
        <v>42773.911517905093</v>
      </c>
      <c r="B1701" t="s">
        <v>241</v>
      </c>
      <c r="C1701">
        <v>1</v>
      </c>
      <c r="D1701" t="s">
        <v>34</v>
      </c>
      <c r="E1701" t="s">
        <v>34</v>
      </c>
      <c r="F1701" t="s">
        <v>184</v>
      </c>
      <c r="G1701" t="s">
        <v>184</v>
      </c>
      <c r="H1701" t="s">
        <v>170</v>
      </c>
      <c r="I1701" t="s">
        <v>234</v>
      </c>
      <c r="J1701" t="s">
        <v>184</v>
      </c>
      <c r="K1701" t="s">
        <v>184</v>
      </c>
      <c r="L1701" t="s">
        <v>184</v>
      </c>
      <c r="M1701" t="s">
        <v>184</v>
      </c>
      <c r="N1701" t="s">
        <v>184</v>
      </c>
      <c r="O1701" t="s">
        <v>184</v>
      </c>
      <c r="P1701" t="s">
        <v>184</v>
      </c>
      <c r="Q1701" t="s">
        <v>184</v>
      </c>
      <c r="R1701" t="s">
        <v>184</v>
      </c>
      <c r="S1701">
        <v>0</v>
      </c>
      <c r="T1701">
        <v>9.9999950000000002</v>
      </c>
    </row>
    <row r="1702" spans="1:20">
      <c r="A1702" s="245">
        <v>42773.911517905093</v>
      </c>
      <c r="B1702" t="s">
        <v>241</v>
      </c>
      <c r="C1702">
        <v>1</v>
      </c>
      <c r="D1702" t="s">
        <v>31</v>
      </c>
      <c r="E1702" t="s">
        <v>31</v>
      </c>
      <c r="F1702" t="s">
        <v>184</v>
      </c>
      <c r="G1702" t="s">
        <v>184</v>
      </c>
      <c r="H1702" t="s">
        <v>170</v>
      </c>
      <c r="I1702" t="s">
        <v>230</v>
      </c>
      <c r="J1702" t="s">
        <v>184</v>
      </c>
      <c r="K1702" t="s">
        <v>184</v>
      </c>
      <c r="L1702" t="s">
        <v>184</v>
      </c>
      <c r="M1702" t="s">
        <v>184</v>
      </c>
      <c r="N1702" t="s">
        <v>184</v>
      </c>
      <c r="O1702" t="s">
        <v>184</v>
      </c>
      <c r="P1702" t="s">
        <v>184</v>
      </c>
      <c r="Q1702" t="s">
        <v>184</v>
      </c>
      <c r="R1702" t="s">
        <v>184</v>
      </c>
      <c r="S1702">
        <v>0</v>
      </c>
      <c r="T1702">
        <v>2.5999970000000001</v>
      </c>
    </row>
    <row r="1703" spans="1:20">
      <c r="A1703" s="245">
        <v>42773.911517905093</v>
      </c>
      <c r="B1703" t="s">
        <v>241</v>
      </c>
      <c r="C1703">
        <v>1</v>
      </c>
      <c r="D1703" t="s">
        <v>30</v>
      </c>
      <c r="E1703" t="s">
        <v>30</v>
      </c>
      <c r="F1703" t="s">
        <v>184</v>
      </c>
      <c r="G1703" t="s">
        <v>184</v>
      </c>
      <c r="H1703" t="s">
        <v>170</v>
      </c>
      <c r="I1703" t="s">
        <v>195</v>
      </c>
      <c r="J1703" t="s">
        <v>184</v>
      </c>
      <c r="K1703" t="s">
        <v>184</v>
      </c>
      <c r="L1703" t="s">
        <v>184</v>
      </c>
      <c r="M1703" t="s">
        <v>184</v>
      </c>
      <c r="N1703" t="s">
        <v>184</v>
      </c>
      <c r="O1703" t="s">
        <v>184</v>
      </c>
      <c r="P1703" t="s">
        <v>184</v>
      </c>
      <c r="Q1703" t="s">
        <v>184</v>
      </c>
      <c r="R1703" t="s">
        <v>184</v>
      </c>
      <c r="S1703">
        <v>0</v>
      </c>
      <c r="T1703">
        <v>1.333332</v>
      </c>
    </row>
    <row r="1704" spans="1:20">
      <c r="A1704" s="245">
        <v>42773.911517905093</v>
      </c>
      <c r="B1704" t="s">
        <v>241</v>
      </c>
      <c r="C1704">
        <v>1</v>
      </c>
      <c r="D1704" t="s">
        <v>30</v>
      </c>
      <c r="E1704" t="s">
        <v>30</v>
      </c>
      <c r="F1704" t="s">
        <v>184</v>
      </c>
      <c r="G1704" t="s">
        <v>184</v>
      </c>
      <c r="H1704" t="s">
        <v>170</v>
      </c>
      <c r="I1704" t="s">
        <v>196</v>
      </c>
      <c r="J1704" t="s">
        <v>184</v>
      </c>
      <c r="K1704" t="s">
        <v>184</v>
      </c>
      <c r="L1704" t="s">
        <v>184</v>
      </c>
      <c r="M1704" t="s">
        <v>184</v>
      </c>
      <c r="N1704" t="s">
        <v>184</v>
      </c>
      <c r="O1704" t="s">
        <v>184</v>
      </c>
      <c r="P1704" t="s">
        <v>184</v>
      </c>
      <c r="Q1704" t="s">
        <v>184</v>
      </c>
      <c r="R1704" t="s">
        <v>184</v>
      </c>
      <c r="S1704">
        <v>0</v>
      </c>
      <c r="T1704">
        <v>0.33333299999999999</v>
      </c>
    </row>
    <row r="1705" spans="1:20">
      <c r="A1705" s="245">
        <v>42773.911517905093</v>
      </c>
      <c r="B1705" t="s">
        <v>241</v>
      </c>
      <c r="C1705">
        <v>1</v>
      </c>
      <c r="D1705" t="s">
        <v>29</v>
      </c>
      <c r="E1705" t="s">
        <v>29</v>
      </c>
      <c r="F1705" t="s">
        <v>184</v>
      </c>
      <c r="G1705" t="s">
        <v>184</v>
      </c>
      <c r="H1705" t="s">
        <v>170</v>
      </c>
      <c r="I1705" t="s">
        <v>199</v>
      </c>
      <c r="J1705" t="s">
        <v>184</v>
      </c>
      <c r="K1705" t="s">
        <v>184</v>
      </c>
      <c r="L1705" t="s">
        <v>184</v>
      </c>
      <c r="M1705" t="s">
        <v>184</v>
      </c>
      <c r="N1705" t="s">
        <v>184</v>
      </c>
      <c r="O1705" t="s">
        <v>184</v>
      </c>
      <c r="P1705" t="s">
        <v>184</v>
      </c>
      <c r="Q1705" t="s">
        <v>184</v>
      </c>
      <c r="R1705" t="s">
        <v>184</v>
      </c>
      <c r="S1705">
        <v>0</v>
      </c>
      <c r="T1705">
        <v>23.933264000000001</v>
      </c>
    </row>
    <row r="1706" spans="1:20">
      <c r="A1706" s="245">
        <v>42773.911517905093</v>
      </c>
      <c r="B1706" t="s">
        <v>241</v>
      </c>
      <c r="C1706">
        <v>1</v>
      </c>
      <c r="D1706" t="s">
        <v>28</v>
      </c>
      <c r="E1706" t="s">
        <v>28</v>
      </c>
      <c r="F1706" t="s">
        <v>184</v>
      </c>
      <c r="G1706" t="s">
        <v>184</v>
      </c>
      <c r="H1706" t="s">
        <v>170</v>
      </c>
      <c r="I1706" t="s">
        <v>200</v>
      </c>
      <c r="J1706" t="s">
        <v>184</v>
      </c>
      <c r="K1706" t="s">
        <v>184</v>
      </c>
      <c r="L1706" t="s">
        <v>184</v>
      </c>
      <c r="M1706" t="s">
        <v>184</v>
      </c>
      <c r="N1706" t="s">
        <v>184</v>
      </c>
      <c r="O1706" t="s">
        <v>184</v>
      </c>
      <c r="P1706" t="s">
        <v>184</v>
      </c>
      <c r="Q1706" t="s">
        <v>184</v>
      </c>
      <c r="R1706" t="s">
        <v>184</v>
      </c>
      <c r="S1706">
        <v>0</v>
      </c>
      <c r="T1706">
        <v>4.9999950000000002</v>
      </c>
    </row>
    <row r="1707" spans="1:20">
      <c r="A1707" s="245">
        <v>42773.911517905093</v>
      </c>
      <c r="B1707" t="s">
        <v>241</v>
      </c>
      <c r="C1707">
        <v>1</v>
      </c>
      <c r="D1707" t="s">
        <v>28</v>
      </c>
      <c r="E1707" t="s">
        <v>28</v>
      </c>
      <c r="F1707" t="s">
        <v>184</v>
      </c>
      <c r="G1707" t="s">
        <v>184</v>
      </c>
      <c r="H1707" t="s">
        <v>170</v>
      </c>
      <c r="I1707" t="s">
        <v>234</v>
      </c>
      <c r="J1707" t="s">
        <v>184</v>
      </c>
      <c r="K1707" t="s">
        <v>184</v>
      </c>
      <c r="L1707" t="s">
        <v>184</v>
      </c>
      <c r="M1707" t="s">
        <v>184</v>
      </c>
      <c r="N1707" t="s">
        <v>184</v>
      </c>
      <c r="O1707" t="s">
        <v>184</v>
      </c>
      <c r="P1707" t="s">
        <v>184</v>
      </c>
      <c r="Q1707" t="s">
        <v>184</v>
      </c>
      <c r="R1707" t="s">
        <v>184</v>
      </c>
      <c r="S1707">
        <v>0</v>
      </c>
      <c r="T1707">
        <v>0.26666400000000001</v>
      </c>
    </row>
    <row r="1708" spans="1:20">
      <c r="A1708" s="245">
        <v>42773.911517905093</v>
      </c>
      <c r="B1708" t="s">
        <v>241</v>
      </c>
      <c r="C1708">
        <v>1</v>
      </c>
      <c r="D1708" t="s">
        <v>27</v>
      </c>
      <c r="E1708" t="s">
        <v>27</v>
      </c>
      <c r="F1708" t="s">
        <v>184</v>
      </c>
      <c r="G1708" t="s">
        <v>184</v>
      </c>
      <c r="H1708" t="s">
        <v>170</v>
      </c>
      <c r="I1708" t="s">
        <v>174</v>
      </c>
      <c r="J1708" t="s">
        <v>184</v>
      </c>
      <c r="K1708" t="s">
        <v>184</v>
      </c>
      <c r="L1708" t="s">
        <v>184</v>
      </c>
      <c r="M1708" t="s">
        <v>184</v>
      </c>
      <c r="N1708" t="s">
        <v>184</v>
      </c>
      <c r="O1708" t="s">
        <v>184</v>
      </c>
      <c r="P1708" t="s">
        <v>184</v>
      </c>
      <c r="Q1708" t="s">
        <v>184</v>
      </c>
      <c r="R1708" t="s">
        <v>184</v>
      </c>
      <c r="S1708">
        <v>0</v>
      </c>
      <c r="T1708">
        <v>42.133293999999999</v>
      </c>
    </row>
    <row r="1709" spans="1:20">
      <c r="A1709" s="245">
        <v>42773.911517905093</v>
      </c>
      <c r="B1709" t="s">
        <v>241</v>
      </c>
      <c r="C1709">
        <v>1</v>
      </c>
      <c r="D1709" t="s">
        <v>27</v>
      </c>
      <c r="E1709" t="s">
        <v>27</v>
      </c>
      <c r="F1709" t="s">
        <v>184</v>
      </c>
      <c r="G1709" t="s">
        <v>184</v>
      </c>
      <c r="H1709" t="s">
        <v>170</v>
      </c>
      <c r="I1709" t="s">
        <v>201</v>
      </c>
      <c r="J1709" t="s">
        <v>184</v>
      </c>
      <c r="K1709" t="s">
        <v>184</v>
      </c>
      <c r="L1709" t="s">
        <v>184</v>
      </c>
      <c r="M1709" t="s">
        <v>184</v>
      </c>
      <c r="N1709" t="s">
        <v>184</v>
      </c>
      <c r="O1709" t="s">
        <v>184</v>
      </c>
      <c r="P1709" t="s">
        <v>184</v>
      </c>
      <c r="Q1709" t="s">
        <v>184</v>
      </c>
      <c r="R1709" t="s">
        <v>184</v>
      </c>
      <c r="S1709">
        <v>0</v>
      </c>
      <c r="T1709">
        <v>21.199978999999999</v>
      </c>
    </row>
    <row r="1710" spans="1:20">
      <c r="A1710" s="245">
        <v>42773.911517905093</v>
      </c>
      <c r="B1710" t="s">
        <v>241</v>
      </c>
      <c r="C1710">
        <v>1</v>
      </c>
      <c r="D1710" t="s">
        <v>27</v>
      </c>
      <c r="E1710" t="s">
        <v>27</v>
      </c>
      <c r="F1710" t="s">
        <v>184</v>
      </c>
      <c r="G1710" t="s">
        <v>184</v>
      </c>
      <c r="H1710" t="s">
        <v>170</v>
      </c>
      <c r="I1710" t="s">
        <v>205</v>
      </c>
      <c r="J1710" t="s">
        <v>184</v>
      </c>
      <c r="K1710" t="s">
        <v>184</v>
      </c>
      <c r="L1710" t="s">
        <v>184</v>
      </c>
      <c r="M1710" t="s">
        <v>184</v>
      </c>
      <c r="N1710" t="s">
        <v>184</v>
      </c>
      <c r="O1710" t="s">
        <v>184</v>
      </c>
      <c r="P1710" t="s">
        <v>184</v>
      </c>
      <c r="Q1710" t="s">
        <v>184</v>
      </c>
      <c r="R1710" t="s">
        <v>184</v>
      </c>
      <c r="S1710">
        <v>0</v>
      </c>
      <c r="T1710">
        <v>27.666639</v>
      </c>
    </row>
    <row r="1711" spans="1:20">
      <c r="A1711" s="245">
        <v>42773.911517905093</v>
      </c>
      <c r="B1711" t="s">
        <v>241</v>
      </c>
      <c r="C1711">
        <v>1</v>
      </c>
      <c r="D1711" t="s">
        <v>27</v>
      </c>
      <c r="E1711" t="s">
        <v>27</v>
      </c>
      <c r="F1711" t="s">
        <v>184</v>
      </c>
      <c r="G1711" t="s">
        <v>184</v>
      </c>
      <c r="H1711" t="s">
        <v>170</v>
      </c>
      <c r="I1711" t="s">
        <v>234</v>
      </c>
      <c r="J1711" t="s">
        <v>184</v>
      </c>
      <c r="K1711" t="s">
        <v>184</v>
      </c>
      <c r="L1711" t="s">
        <v>184</v>
      </c>
      <c r="M1711" t="s">
        <v>184</v>
      </c>
      <c r="N1711" t="s">
        <v>184</v>
      </c>
      <c r="O1711" t="s">
        <v>184</v>
      </c>
      <c r="P1711" t="s">
        <v>184</v>
      </c>
      <c r="Q1711" t="s">
        <v>184</v>
      </c>
      <c r="R1711" t="s">
        <v>184</v>
      </c>
      <c r="S1711">
        <v>0</v>
      </c>
      <c r="T1711">
        <v>3.3333300000000001</v>
      </c>
    </row>
    <row r="1712" spans="1:20">
      <c r="A1712" s="245">
        <v>42773.911517905093</v>
      </c>
      <c r="B1712" t="s">
        <v>241</v>
      </c>
      <c r="C1712">
        <v>1</v>
      </c>
      <c r="D1712" t="s">
        <v>24</v>
      </c>
      <c r="E1712" t="s">
        <v>24</v>
      </c>
      <c r="F1712" t="s">
        <v>184</v>
      </c>
      <c r="G1712" t="s">
        <v>184</v>
      </c>
      <c r="H1712" t="s">
        <v>170</v>
      </c>
      <c r="I1712" t="s">
        <v>232</v>
      </c>
      <c r="J1712" t="s">
        <v>184</v>
      </c>
      <c r="K1712" t="s">
        <v>184</v>
      </c>
      <c r="L1712" t="s">
        <v>184</v>
      </c>
      <c r="M1712" t="s">
        <v>184</v>
      </c>
      <c r="N1712" t="s">
        <v>184</v>
      </c>
      <c r="O1712" t="s">
        <v>184</v>
      </c>
      <c r="P1712" t="s">
        <v>184</v>
      </c>
      <c r="Q1712" t="s">
        <v>184</v>
      </c>
      <c r="R1712" t="s">
        <v>184</v>
      </c>
      <c r="S1712">
        <v>0</v>
      </c>
      <c r="T1712">
        <v>1.6666650000000001</v>
      </c>
    </row>
    <row r="1713" spans="1:20">
      <c r="A1713" s="245">
        <v>42773.911517905093</v>
      </c>
      <c r="B1713" t="s">
        <v>241</v>
      </c>
      <c r="C1713">
        <v>1</v>
      </c>
      <c r="D1713" t="s">
        <v>23</v>
      </c>
      <c r="E1713" t="s">
        <v>23</v>
      </c>
      <c r="F1713" t="s">
        <v>184</v>
      </c>
      <c r="G1713" t="s">
        <v>184</v>
      </c>
      <c r="H1713" t="s">
        <v>170</v>
      </c>
      <c r="I1713" t="s">
        <v>207</v>
      </c>
      <c r="J1713" t="s">
        <v>184</v>
      </c>
      <c r="K1713" t="s">
        <v>184</v>
      </c>
      <c r="L1713" t="s">
        <v>184</v>
      </c>
      <c r="M1713" t="s">
        <v>184</v>
      </c>
      <c r="N1713" t="s">
        <v>184</v>
      </c>
      <c r="O1713" t="s">
        <v>184</v>
      </c>
      <c r="P1713" t="s">
        <v>184</v>
      </c>
      <c r="Q1713" t="s">
        <v>184</v>
      </c>
      <c r="R1713" t="s">
        <v>184</v>
      </c>
      <c r="S1713">
        <v>0</v>
      </c>
      <c r="T1713">
        <v>8.3999919999999992</v>
      </c>
    </row>
    <row r="1714" spans="1:20">
      <c r="A1714" s="245">
        <v>42773.911517905093</v>
      </c>
      <c r="B1714" t="s">
        <v>241</v>
      </c>
      <c r="C1714">
        <v>1</v>
      </c>
      <c r="D1714" t="s">
        <v>23</v>
      </c>
      <c r="E1714" t="s">
        <v>23</v>
      </c>
      <c r="F1714" t="s">
        <v>184</v>
      </c>
      <c r="G1714" t="s">
        <v>184</v>
      </c>
      <c r="H1714" t="s">
        <v>170</v>
      </c>
      <c r="I1714" t="s">
        <v>208</v>
      </c>
      <c r="J1714" t="s">
        <v>184</v>
      </c>
      <c r="K1714" t="s">
        <v>184</v>
      </c>
      <c r="L1714" t="s">
        <v>184</v>
      </c>
      <c r="M1714" t="s">
        <v>184</v>
      </c>
      <c r="N1714" t="s">
        <v>184</v>
      </c>
      <c r="O1714" t="s">
        <v>184</v>
      </c>
      <c r="P1714" t="s">
        <v>184</v>
      </c>
      <c r="Q1714" t="s">
        <v>184</v>
      </c>
      <c r="R1714" t="s">
        <v>184</v>
      </c>
      <c r="S1714">
        <v>0</v>
      </c>
      <c r="T1714">
        <v>1.333332</v>
      </c>
    </row>
    <row r="1715" spans="1:20">
      <c r="A1715" s="245">
        <v>42773.911517905093</v>
      </c>
      <c r="B1715" t="s">
        <v>241</v>
      </c>
      <c r="C1715">
        <v>1</v>
      </c>
      <c r="D1715" t="s">
        <v>23</v>
      </c>
      <c r="E1715" t="s">
        <v>23</v>
      </c>
      <c r="F1715" t="s">
        <v>184</v>
      </c>
      <c r="G1715" t="s">
        <v>184</v>
      </c>
      <c r="H1715" t="s">
        <v>170</v>
      </c>
      <c r="I1715" t="s">
        <v>209</v>
      </c>
      <c r="J1715" t="s">
        <v>184</v>
      </c>
      <c r="K1715" t="s">
        <v>184</v>
      </c>
      <c r="L1715" t="s">
        <v>184</v>
      </c>
      <c r="M1715" t="s">
        <v>184</v>
      </c>
      <c r="N1715" t="s">
        <v>184</v>
      </c>
      <c r="O1715" t="s">
        <v>184</v>
      </c>
      <c r="P1715" t="s">
        <v>184</v>
      </c>
      <c r="Q1715" t="s">
        <v>184</v>
      </c>
      <c r="R1715" t="s">
        <v>184</v>
      </c>
      <c r="S1715">
        <v>0</v>
      </c>
      <c r="T1715">
        <v>47.333286000000001</v>
      </c>
    </row>
    <row r="1716" spans="1:20">
      <c r="A1716" s="245">
        <v>42773.911517905093</v>
      </c>
      <c r="B1716" t="s">
        <v>241</v>
      </c>
      <c r="C1716">
        <v>1</v>
      </c>
      <c r="D1716" t="s">
        <v>23</v>
      </c>
      <c r="E1716" t="s">
        <v>23</v>
      </c>
      <c r="F1716" t="s">
        <v>184</v>
      </c>
      <c r="G1716" t="s">
        <v>184</v>
      </c>
      <c r="H1716" t="s">
        <v>170</v>
      </c>
      <c r="I1716" t="s">
        <v>210</v>
      </c>
      <c r="J1716" t="s">
        <v>184</v>
      </c>
      <c r="K1716" t="s">
        <v>184</v>
      </c>
      <c r="L1716" t="s">
        <v>184</v>
      </c>
      <c r="M1716" t="s">
        <v>184</v>
      </c>
      <c r="N1716" t="s">
        <v>184</v>
      </c>
      <c r="O1716" t="s">
        <v>184</v>
      </c>
      <c r="P1716" t="s">
        <v>184</v>
      </c>
      <c r="Q1716" t="s">
        <v>184</v>
      </c>
      <c r="R1716" t="s">
        <v>184</v>
      </c>
      <c r="S1716">
        <v>0</v>
      </c>
      <c r="T1716">
        <v>29.866636</v>
      </c>
    </row>
    <row r="1717" spans="1:20">
      <c r="A1717" s="245">
        <v>42773.911517905093</v>
      </c>
      <c r="B1717" t="s">
        <v>241</v>
      </c>
      <c r="C1717">
        <v>1</v>
      </c>
      <c r="D1717" t="s">
        <v>23</v>
      </c>
      <c r="E1717" t="s">
        <v>23</v>
      </c>
      <c r="F1717" t="s">
        <v>184</v>
      </c>
      <c r="G1717" t="s">
        <v>184</v>
      </c>
      <c r="H1717" t="s">
        <v>170</v>
      </c>
      <c r="I1717" t="s">
        <v>81</v>
      </c>
      <c r="J1717" t="s">
        <v>184</v>
      </c>
      <c r="K1717" t="s">
        <v>184</v>
      </c>
      <c r="L1717" t="s">
        <v>184</v>
      </c>
      <c r="M1717" t="s">
        <v>184</v>
      </c>
      <c r="N1717" t="s">
        <v>184</v>
      </c>
      <c r="O1717" t="s">
        <v>184</v>
      </c>
      <c r="P1717" t="s">
        <v>184</v>
      </c>
      <c r="Q1717" t="s">
        <v>184</v>
      </c>
      <c r="R1717" t="s">
        <v>184</v>
      </c>
      <c r="S1717">
        <v>0</v>
      </c>
      <c r="T1717">
        <v>18.733314</v>
      </c>
    </row>
    <row r="1718" spans="1:20">
      <c r="A1718" s="245">
        <v>42773.911517905093</v>
      </c>
      <c r="B1718" t="s">
        <v>241</v>
      </c>
      <c r="C1718">
        <v>1</v>
      </c>
      <c r="D1718" t="s">
        <v>23</v>
      </c>
      <c r="E1718" t="s">
        <v>23</v>
      </c>
      <c r="F1718" t="s">
        <v>184</v>
      </c>
      <c r="G1718" t="s">
        <v>184</v>
      </c>
      <c r="H1718" t="s">
        <v>170</v>
      </c>
      <c r="I1718" t="s">
        <v>234</v>
      </c>
      <c r="J1718" t="s">
        <v>184</v>
      </c>
      <c r="K1718" t="s">
        <v>184</v>
      </c>
      <c r="L1718" t="s">
        <v>184</v>
      </c>
      <c r="M1718" t="s">
        <v>184</v>
      </c>
      <c r="N1718" t="s">
        <v>184</v>
      </c>
      <c r="O1718" t="s">
        <v>184</v>
      </c>
      <c r="P1718" t="s">
        <v>184</v>
      </c>
      <c r="Q1718" t="s">
        <v>184</v>
      </c>
      <c r="R1718" t="s">
        <v>184</v>
      </c>
      <c r="S1718">
        <v>0</v>
      </c>
      <c r="T1718">
        <v>0.99999899999999997</v>
      </c>
    </row>
    <row r="1719" spans="1:20">
      <c r="A1719" s="245">
        <v>42773.911517905093</v>
      </c>
      <c r="B1719" t="s">
        <v>241</v>
      </c>
      <c r="C1719">
        <v>1</v>
      </c>
      <c r="D1719" t="s">
        <v>22</v>
      </c>
      <c r="E1719" t="s">
        <v>22</v>
      </c>
      <c r="F1719" t="s">
        <v>184</v>
      </c>
      <c r="G1719" t="s">
        <v>184</v>
      </c>
      <c r="H1719" t="s">
        <v>170</v>
      </c>
      <c r="I1719" t="s">
        <v>211</v>
      </c>
      <c r="J1719" t="s">
        <v>184</v>
      </c>
      <c r="K1719" t="s">
        <v>184</v>
      </c>
      <c r="L1719" t="s">
        <v>184</v>
      </c>
      <c r="M1719" t="s">
        <v>184</v>
      </c>
      <c r="N1719" t="s">
        <v>184</v>
      </c>
      <c r="O1719" t="s">
        <v>184</v>
      </c>
      <c r="P1719" t="s">
        <v>184</v>
      </c>
      <c r="Q1719" t="s">
        <v>184</v>
      </c>
      <c r="R1719" t="s">
        <v>184</v>
      </c>
      <c r="S1719">
        <v>0</v>
      </c>
      <c r="T1719">
        <v>16.333314000000001</v>
      </c>
    </row>
    <row r="1720" spans="1:20">
      <c r="A1720" s="245">
        <v>42773.911517905093</v>
      </c>
      <c r="B1720" t="s">
        <v>241</v>
      </c>
      <c r="C1720">
        <v>1</v>
      </c>
      <c r="D1720" t="s">
        <v>22</v>
      </c>
      <c r="E1720" t="s">
        <v>22</v>
      </c>
      <c r="F1720" t="s">
        <v>184</v>
      </c>
      <c r="G1720" t="s">
        <v>184</v>
      </c>
      <c r="H1720" t="s">
        <v>170</v>
      </c>
      <c r="I1720" t="s">
        <v>212</v>
      </c>
      <c r="J1720" t="s">
        <v>184</v>
      </c>
      <c r="K1720" t="s">
        <v>184</v>
      </c>
      <c r="L1720" t="s">
        <v>184</v>
      </c>
      <c r="M1720" t="s">
        <v>184</v>
      </c>
      <c r="N1720" t="s">
        <v>184</v>
      </c>
      <c r="O1720" t="s">
        <v>184</v>
      </c>
      <c r="P1720" t="s">
        <v>184</v>
      </c>
      <c r="Q1720" t="s">
        <v>184</v>
      </c>
      <c r="R1720" t="s">
        <v>184</v>
      </c>
      <c r="S1720">
        <v>0</v>
      </c>
      <c r="T1720">
        <v>12.813318000000001</v>
      </c>
    </row>
    <row r="1721" spans="1:20">
      <c r="A1721" s="245">
        <v>42773.911517905093</v>
      </c>
      <c r="B1721" t="s">
        <v>241</v>
      </c>
      <c r="C1721">
        <v>1</v>
      </c>
      <c r="D1721" t="s">
        <v>22</v>
      </c>
      <c r="E1721" t="s">
        <v>22</v>
      </c>
      <c r="F1721" t="s">
        <v>184</v>
      </c>
      <c r="G1721" t="s">
        <v>184</v>
      </c>
      <c r="H1721" t="s">
        <v>170</v>
      </c>
      <c r="I1721" t="s">
        <v>213</v>
      </c>
      <c r="J1721" t="s">
        <v>184</v>
      </c>
      <c r="K1721" t="s">
        <v>184</v>
      </c>
      <c r="L1721" t="s">
        <v>184</v>
      </c>
      <c r="M1721" t="s">
        <v>184</v>
      </c>
      <c r="N1721" t="s">
        <v>184</v>
      </c>
      <c r="O1721" t="s">
        <v>184</v>
      </c>
      <c r="P1721" t="s">
        <v>184</v>
      </c>
      <c r="Q1721" t="s">
        <v>184</v>
      </c>
      <c r="R1721" t="s">
        <v>184</v>
      </c>
      <c r="S1721">
        <v>0</v>
      </c>
      <c r="T1721">
        <v>8.3333250000000003</v>
      </c>
    </row>
    <row r="1722" spans="1:20">
      <c r="A1722" s="245">
        <v>42773.911517905093</v>
      </c>
      <c r="B1722" t="s">
        <v>241</v>
      </c>
      <c r="C1722">
        <v>1</v>
      </c>
      <c r="D1722" t="s">
        <v>22</v>
      </c>
      <c r="E1722" t="s">
        <v>22</v>
      </c>
      <c r="F1722" t="s">
        <v>184</v>
      </c>
      <c r="G1722" t="s">
        <v>184</v>
      </c>
      <c r="H1722" t="s">
        <v>170</v>
      </c>
      <c r="I1722" t="s">
        <v>214</v>
      </c>
      <c r="J1722" t="s">
        <v>184</v>
      </c>
      <c r="K1722" t="s">
        <v>184</v>
      </c>
      <c r="L1722" t="s">
        <v>184</v>
      </c>
      <c r="M1722" t="s">
        <v>184</v>
      </c>
      <c r="N1722" t="s">
        <v>184</v>
      </c>
      <c r="O1722" t="s">
        <v>184</v>
      </c>
      <c r="P1722" t="s">
        <v>184</v>
      </c>
      <c r="Q1722" t="s">
        <v>184</v>
      </c>
      <c r="R1722" t="s">
        <v>184</v>
      </c>
      <c r="S1722">
        <v>0</v>
      </c>
      <c r="T1722">
        <v>2.6666639999999999</v>
      </c>
    </row>
    <row r="1723" spans="1:20">
      <c r="A1723" s="245">
        <v>42773.911517905093</v>
      </c>
      <c r="B1723" t="s">
        <v>241</v>
      </c>
      <c r="C1723">
        <v>1</v>
      </c>
      <c r="D1723" t="s">
        <v>22</v>
      </c>
      <c r="E1723" t="s">
        <v>22</v>
      </c>
      <c r="F1723" t="s">
        <v>184</v>
      </c>
      <c r="G1723" t="s">
        <v>184</v>
      </c>
      <c r="H1723" t="s">
        <v>170</v>
      </c>
      <c r="I1723" t="s">
        <v>234</v>
      </c>
      <c r="J1723" t="s">
        <v>184</v>
      </c>
      <c r="K1723" t="s">
        <v>184</v>
      </c>
      <c r="L1723" t="s">
        <v>184</v>
      </c>
      <c r="M1723" t="s">
        <v>184</v>
      </c>
      <c r="N1723" t="s">
        <v>184</v>
      </c>
      <c r="O1723" t="s">
        <v>184</v>
      </c>
      <c r="P1723" t="s">
        <v>184</v>
      </c>
      <c r="Q1723" t="s">
        <v>184</v>
      </c>
      <c r="R1723" t="s">
        <v>184</v>
      </c>
      <c r="S1723">
        <v>0</v>
      </c>
      <c r="T1723">
        <v>0</v>
      </c>
    </row>
    <row r="1724" spans="1:20">
      <c r="A1724" s="245">
        <v>42773.911517905093</v>
      </c>
      <c r="B1724" t="s">
        <v>241</v>
      </c>
      <c r="C1724">
        <v>1</v>
      </c>
      <c r="D1724" t="s">
        <v>21</v>
      </c>
      <c r="E1724" t="s">
        <v>21</v>
      </c>
      <c r="F1724" t="s">
        <v>184</v>
      </c>
      <c r="G1724" t="s">
        <v>184</v>
      </c>
      <c r="H1724" t="s">
        <v>170</v>
      </c>
      <c r="I1724" t="s">
        <v>215</v>
      </c>
      <c r="J1724" t="s">
        <v>184</v>
      </c>
      <c r="K1724" t="s">
        <v>184</v>
      </c>
      <c r="L1724" t="s">
        <v>184</v>
      </c>
      <c r="M1724" t="s">
        <v>184</v>
      </c>
      <c r="N1724" t="s">
        <v>184</v>
      </c>
      <c r="O1724" t="s">
        <v>184</v>
      </c>
      <c r="P1724" t="s">
        <v>184</v>
      </c>
      <c r="Q1724" t="s">
        <v>184</v>
      </c>
      <c r="R1724" t="s">
        <v>184</v>
      </c>
      <c r="S1724">
        <v>0</v>
      </c>
      <c r="T1724">
        <v>0.66666599999999998</v>
      </c>
    </row>
    <row r="1725" spans="1:20">
      <c r="A1725" s="245">
        <v>42773.911517905093</v>
      </c>
      <c r="B1725" t="s">
        <v>241</v>
      </c>
      <c r="C1725">
        <v>1</v>
      </c>
      <c r="D1725" t="s">
        <v>21</v>
      </c>
      <c r="E1725" t="s">
        <v>21</v>
      </c>
      <c r="F1725" t="s">
        <v>184</v>
      </c>
      <c r="G1725" t="s">
        <v>184</v>
      </c>
      <c r="H1725" t="s">
        <v>170</v>
      </c>
      <c r="I1725" t="s">
        <v>216</v>
      </c>
      <c r="J1725" t="s">
        <v>184</v>
      </c>
      <c r="K1725" t="s">
        <v>184</v>
      </c>
      <c r="L1725" t="s">
        <v>184</v>
      </c>
      <c r="M1725" t="s">
        <v>184</v>
      </c>
      <c r="N1725" t="s">
        <v>184</v>
      </c>
      <c r="O1725" t="s">
        <v>184</v>
      </c>
      <c r="P1725" t="s">
        <v>184</v>
      </c>
      <c r="Q1725" t="s">
        <v>184</v>
      </c>
      <c r="R1725" t="s">
        <v>184</v>
      </c>
      <c r="S1725">
        <v>0</v>
      </c>
      <c r="T1725">
        <v>0.47999900000000001</v>
      </c>
    </row>
    <row r="1726" spans="1:20">
      <c r="A1726" s="245">
        <v>42773.911517905093</v>
      </c>
      <c r="B1726" t="s">
        <v>241</v>
      </c>
      <c r="C1726">
        <v>1</v>
      </c>
      <c r="D1726" t="s">
        <v>21</v>
      </c>
      <c r="E1726" t="s">
        <v>21</v>
      </c>
      <c r="F1726" t="s">
        <v>184</v>
      </c>
      <c r="G1726" t="s">
        <v>184</v>
      </c>
      <c r="H1726" t="s">
        <v>170</v>
      </c>
      <c r="I1726" t="s">
        <v>82</v>
      </c>
      <c r="J1726" t="s">
        <v>184</v>
      </c>
      <c r="K1726" t="s">
        <v>184</v>
      </c>
      <c r="L1726" t="s">
        <v>184</v>
      </c>
      <c r="M1726" t="s">
        <v>184</v>
      </c>
      <c r="N1726" t="s">
        <v>184</v>
      </c>
      <c r="O1726" t="s">
        <v>184</v>
      </c>
      <c r="P1726" t="s">
        <v>184</v>
      </c>
      <c r="Q1726" t="s">
        <v>184</v>
      </c>
      <c r="R1726" t="s">
        <v>184</v>
      </c>
      <c r="S1726">
        <v>0</v>
      </c>
      <c r="T1726">
        <v>3.0666639999999998</v>
      </c>
    </row>
    <row r="1727" spans="1:20">
      <c r="A1727" s="245">
        <v>42773.911517905093</v>
      </c>
      <c r="B1727" t="s">
        <v>241</v>
      </c>
      <c r="C1727">
        <v>1</v>
      </c>
      <c r="D1727" t="s">
        <v>19</v>
      </c>
      <c r="E1727" t="s">
        <v>19</v>
      </c>
      <c r="F1727" t="s">
        <v>184</v>
      </c>
      <c r="G1727" t="s">
        <v>184</v>
      </c>
      <c r="H1727" t="s">
        <v>170</v>
      </c>
      <c r="I1727" t="s">
        <v>217</v>
      </c>
      <c r="J1727" t="s">
        <v>184</v>
      </c>
      <c r="K1727" t="s">
        <v>184</v>
      </c>
      <c r="L1727" t="s">
        <v>184</v>
      </c>
      <c r="M1727" t="s">
        <v>184</v>
      </c>
      <c r="N1727" t="s">
        <v>184</v>
      </c>
      <c r="O1727" t="s">
        <v>184</v>
      </c>
      <c r="P1727" t="s">
        <v>184</v>
      </c>
      <c r="Q1727" t="s">
        <v>184</v>
      </c>
      <c r="R1727" t="s">
        <v>184</v>
      </c>
      <c r="S1727">
        <v>0</v>
      </c>
      <c r="T1727">
        <v>4.1333279999999997</v>
      </c>
    </row>
    <row r="1728" spans="1:20">
      <c r="A1728" s="245">
        <v>42773.911517905093</v>
      </c>
      <c r="B1728" t="s">
        <v>241</v>
      </c>
      <c r="C1728">
        <v>1</v>
      </c>
      <c r="D1728" t="s">
        <v>19</v>
      </c>
      <c r="E1728" t="s">
        <v>19</v>
      </c>
      <c r="F1728" t="s">
        <v>184</v>
      </c>
      <c r="G1728" t="s">
        <v>184</v>
      </c>
      <c r="H1728" t="s">
        <v>170</v>
      </c>
      <c r="I1728" t="s">
        <v>218</v>
      </c>
      <c r="J1728" t="s">
        <v>184</v>
      </c>
      <c r="K1728" t="s">
        <v>184</v>
      </c>
      <c r="L1728" t="s">
        <v>184</v>
      </c>
      <c r="M1728" t="s">
        <v>184</v>
      </c>
      <c r="N1728" t="s">
        <v>184</v>
      </c>
      <c r="O1728" t="s">
        <v>184</v>
      </c>
      <c r="P1728" t="s">
        <v>184</v>
      </c>
      <c r="Q1728" t="s">
        <v>184</v>
      </c>
      <c r="R1728" t="s">
        <v>184</v>
      </c>
      <c r="S1728">
        <v>0</v>
      </c>
      <c r="T1728">
        <v>3.3999959999999998</v>
      </c>
    </row>
    <row r="1729" spans="1:20">
      <c r="A1729" s="245">
        <v>42773.911517905093</v>
      </c>
      <c r="B1729" t="s">
        <v>241</v>
      </c>
      <c r="C1729">
        <v>1</v>
      </c>
      <c r="D1729" t="s">
        <v>19</v>
      </c>
      <c r="E1729" t="s">
        <v>19</v>
      </c>
      <c r="F1729" t="s">
        <v>184</v>
      </c>
      <c r="G1729" t="s">
        <v>184</v>
      </c>
      <c r="H1729" t="s">
        <v>170</v>
      </c>
      <c r="I1729" t="s">
        <v>194</v>
      </c>
      <c r="J1729" t="s">
        <v>184</v>
      </c>
      <c r="K1729" t="s">
        <v>184</v>
      </c>
      <c r="L1729" t="s">
        <v>184</v>
      </c>
      <c r="M1729" t="s">
        <v>184</v>
      </c>
      <c r="N1729" t="s">
        <v>184</v>
      </c>
      <c r="O1729" t="s">
        <v>184</v>
      </c>
      <c r="P1729" t="s">
        <v>184</v>
      </c>
      <c r="Q1729" t="s">
        <v>184</v>
      </c>
      <c r="R1729" t="s">
        <v>184</v>
      </c>
      <c r="S1729">
        <v>0</v>
      </c>
      <c r="T1729">
        <v>13.759978</v>
      </c>
    </row>
    <row r="1730" spans="1:20">
      <c r="A1730" s="245">
        <v>42773.911517905093</v>
      </c>
      <c r="B1730" t="s">
        <v>241</v>
      </c>
      <c r="C1730">
        <v>1</v>
      </c>
      <c r="D1730" t="s">
        <v>19</v>
      </c>
      <c r="E1730" t="s">
        <v>19</v>
      </c>
      <c r="F1730" t="s">
        <v>184</v>
      </c>
      <c r="G1730" t="s">
        <v>184</v>
      </c>
      <c r="H1730" t="s">
        <v>170</v>
      </c>
      <c r="I1730" t="s">
        <v>234</v>
      </c>
      <c r="J1730" t="s">
        <v>184</v>
      </c>
      <c r="K1730" t="s">
        <v>184</v>
      </c>
      <c r="L1730" t="s">
        <v>184</v>
      </c>
      <c r="M1730" t="s">
        <v>184</v>
      </c>
      <c r="N1730" t="s">
        <v>184</v>
      </c>
      <c r="O1730" t="s">
        <v>184</v>
      </c>
      <c r="P1730" t="s">
        <v>184</v>
      </c>
      <c r="Q1730" t="s">
        <v>184</v>
      </c>
      <c r="R1730" t="s">
        <v>184</v>
      </c>
      <c r="S1730">
        <v>0</v>
      </c>
      <c r="T1730">
        <v>1.8399989999999999</v>
      </c>
    </row>
    <row r="1731" spans="1:20">
      <c r="A1731" s="245">
        <v>42773.911517905093</v>
      </c>
      <c r="B1731" t="s">
        <v>241</v>
      </c>
      <c r="C1731">
        <v>1</v>
      </c>
      <c r="D1731" t="s">
        <v>18</v>
      </c>
      <c r="E1731" t="s">
        <v>18</v>
      </c>
      <c r="F1731" t="s">
        <v>184</v>
      </c>
      <c r="G1731" t="s">
        <v>184</v>
      </c>
      <c r="H1731" t="s">
        <v>170</v>
      </c>
      <c r="I1731" t="s">
        <v>195</v>
      </c>
      <c r="J1731" t="s">
        <v>184</v>
      </c>
      <c r="K1731" t="s">
        <v>184</v>
      </c>
      <c r="L1731" t="s">
        <v>184</v>
      </c>
      <c r="M1731" t="s">
        <v>184</v>
      </c>
      <c r="N1731" t="s">
        <v>184</v>
      </c>
      <c r="O1731" t="s">
        <v>184</v>
      </c>
      <c r="P1731" t="s">
        <v>184</v>
      </c>
      <c r="Q1731" t="s">
        <v>184</v>
      </c>
      <c r="R1731" t="s">
        <v>184</v>
      </c>
      <c r="S1731">
        <v>0</v>
      </c>
      <c r="T1731">
        <v>2.999997</v>
      </c>
    </row>
    <row r="1732" spans="1:20">
      <c r="A1732" s="245">
        <v>42773.911517905093</v>
      </c>
      <c r="B1732" t="s">
        <v>241</v>
      </c>
      <c r="C1732">
        <v>1</v>
      </c>
      <c r="D1732" t="s">
        <v>17</v>
      </c>
      <c r="E1732" t="s">
        <v>144</v>
      </c>
      <c r="F1732" t="s">
        <v>184</v>
      </c>
      <c r="G1732" t="s">
        <v>184</v>
      </c>
      <c r="H1732" t="s">
        <v>170</v>
      </c>
      <c r="I1732" t="s">
        <v>199</v>
      </c>
      <c r="J1732" t="s">
        <v>184</v>
      </c>
      <c r="K1732" t="s">
        <v>184</v>
      </c>
      <c r="L1732" t="s">
        <v>184</v>
      </c>
      <c r="M1732" t="s">
        <v>184</v>
      </c>
      <c r="N1732" t="s">
        <v>184</v>
      </c>
      <c r="O1732" t="s">
        <v>184</v>
      </c>
      <c r="P1732" t="s">
        <v>184</v>
      </c>
      <c r="Q1732" t="s">
        <v>184</v>
      </c>
      <c r="R1732" t="s">
        <v>184</v>
      </c>
      <c r="S1732">
        <v>0</v>
      </c>
      <c r="T1732">
        <v>36.733277000000001</v>
      </c>
    </row>
    <row r="1733" spans="1:20">
      <c r="A1733" s="245">
        <v>42773.911517905093</v>
      </c>
      <c r="B1733" t="s">
        <v>241</v>
      </c>
      <c r="C1733">
        <v>1</v>
      </c>
      <c r="D1733" t="s">
        <v>16</v>
      </c>
      <c r="E1733" t="s">
        <v>16</v>
      </c>
      <c r="F1733" t="s">
        <v>184</v>
      </c>
      <c r="G1733" t="s">
        <v>184</v>
      </c>
      <c r="H1733" t="s">
        <v>170</v>
      </c>
      <c r="I1733" t="s">
        <v>92</v>
      </c>
      <c r="J1733" t="s">
        <v>184</v>
      </c>
      <c r="K1733" t="s">
        <v>184</v>
      </c>
      <c r="L1733" t="s">
        <v>184</v>
      </c>
      <c r="M1733" t="s">
        <v>184</v>
      </c>
      <c r="N1733" t="s">
        <v>184</v>
      </c>
      <c r="O1733" t="s">
        <v>184</v>
      </c>
      <c r="P1733" t="s">
        <v>184</v>
      </c>
      <c r="Q1733" t="s">
        <v>184</v>
      </c>
      <c r="R1733" t="s">
        <v>184</v>
      </c>
      <c r="S1733">
        <v>0</v>
      </c>
      <c r="T1733">
        <v>3.5999970000000001</v>
      </c>
    </row>
    <row r="1734" spans="1:20">
      <c r="A1734" s="245">
        <v>42773.911517905093</v>
      </c>
      <c r="B1734" t="s">
        <v>241</v>
      </c>
      <c r="C1734">
        <v>1</v>
      </c>
      <c r="D1734" t="s">
        <v>16</v>
      </c>
      <c r="E1734" t="s">
        <v>16</v>
      </c>
      <c r="F1734" t="s">
        <v>184</v>
      </c>
      <c r="G1734" t="s">
        <v>184</v>
      </c>
      <c r="H1734" t="s">
        <v>170</v>
      </c>
      <c r="I1734" t="s">
        <v>234</v>
      </c>
      <c r="J1734" t="s">
        <v>184</v>
      </c>
      <c r="K1734" t="s">
        <v>184</v>
      </c>
      <c r="L1734" t="s">
        <v>184</v>
      </c>
      <c r="M1734" t="s">
        <v>184</v>
      </c>
      <c r="N1734" t="s">
        <v>184</v>
      </c>
      <c r="O1734" t="s">
        <v>184</v>
      </c>
      <c r="P1734" t="s">
        <v>184</v>
      </c>
      <c r="Q1734" t="s">
        <v>184</v>
      </c>
      <c r="R1734" t="s">
        <v>184</v>
      </c>
      <c r="S1734">
        <v>0</v>
      </c>
      <c r="T1734">
        <v>0.53333200000000003</v>
      </c>
    </row>
    <row r="1735" spans="1:20">
      <c r="A1735" s="245">
        <v>42773.911517905093</v>
      </c>
      <c r="B1735" t="s">
        <v>241</v>
      </c>
      <c r="C1735">
        <v>1</v>
      </c>
      <c r="D1735" t="s">
        <v>15</v>
      </c>
      <c r="E1735" t="s">
        <v>62</v>
      </c>
      <c r="F1735" t="s">
        <v>184</v>
      </c>
      <c r="G1735" t="s">
        <v>184</v>
      </c>
      <c r="H1735" t="s">
        <v>170</v>
      </c>
      <c r="I1735" t="s">
        <v>219</v>
      </c>
      <c r="J1735" t="s">
        <v>184</v>
      </c>
      <c r="K1735" t="s">
        <v>184</v>
      </c>
      <c r="L1735" t="s">
        <v>184</v>
      </c>
      <c r="M1735" t="s">
        <v>184</v>
      </c>
      <c r="N1735" t="s">
        <v>184</v>
      </c>
      <c r="O1735" t="s">
        <v>184</v>
      </c>
      <c r="P1735" t="s">
        <v>184</v>
      </c>
      <c r="Q1735" t="s">
        <v>184</v>
      </c>
      <c r="R1735" t="s">
        <v>184</v>
      </c>
      <c r="S1735">
        <v>0</v>
      </c>
      <c r="T1735">
        <v>33.399940000000001</v>
      </c>
    </row>
    <row r="1736" spans="1:20">
      <c r="A1736" s="245">
        <v>42773.911517905093</v>
      </c>
      <c r="B1736" t="s">
        <v>241</v>
      </c>
      <c r="C1736">
        <v>1</v>
      </c>
      <c r="D1736" t="s">
        <v>15</v>
      </c>
      <c r="E1736" t="s">
        <v>62</v>
      </c>
      <c r="F1736" t="s">
        <v>184</v>
      </c>
      <c r="G1736" t="s">
        <v>184</v>
      </c>
      <c r="H1736" t="s">
        <v>170</v>
      </c>
      <c r="I1736" t="s">
        <v>220</v>
      </c>
      <c r="J1736" t="s">
        <v>184</v>
      </c>
      <c r="K1736" t="s">
        <v>184</v>
      </c>
      <c r="L1736" t="s">
        <v>184</v>
      </c>
      <c r="M1736" t="s">
        <v>184</v>
      </c>
      <c r="N1736" t="s">
        <v>184</v>
      </c>
      <c r="O1736" t="s">
        <v>184</v>
      </c>
      <c r="P1736" t="s">
        <v>184</v>
      </c>
      <c r="Q1736" t="s">
        <v>184</v>
      </c>
      <c r="R1736" t="s">
        <v>184</v>
      </c>
      <c r="S1736">
        <v>0</v>
      </c>
      <c r="T1736">
        <v>9.0666580000000003</v>
      </c>
    </row>
    <row r="1737" spans="1:20">
      <c r="A1737" s="245">
        <v>42773.911517905093</v>
      </c>
      <c r="B1737" t="s">
        <v>241</v>
      </c>
      <c r="C1737">
        <v>1</v>
      </c>
      <c r="D1737" t="s">
        <v>15</v>
      </c>
      <c r="E1737" t="s">
        <v>147</v>
      </c>
      <c r="F1737" t="s">
        <v>184</v>
      </c>
      <c r="G1737" t="s">
        <v>184</v>
      </c>
      <c r="H1737" t="s">
        <v>170</v>
      </c>
      <c r="I1737" t="s">
        <v>222</v>
      </c>
      <c r="J1737" t="s">
        <v>184</v>
      </c>
      <c r="K1737" t="s">
        <v>184</v>
      </c>
      <c r="L1737" t="s">
        <v>184</v>
      </c>
      <c r="M1737" t="s">
        <v>184</v>
      </c>
      <c r="N1737" t="s">
        <v>184</v>
      </c>
      <c r="O1737" t="s">
        <v>184</v>
      </c>
      <c r="P1737" t="s">
        <v>184</v>
      </c>
      <c r="Q1737" t="s">
        <v>184</v>
      </c>
      <c r="R1737" t="s">
        <v>184</v>
      </c>
      <c r="S1737">
        <v>0</v>
      </c>
      <c r="T1737">
        <v>5.0666609999999999</v>
      </c>
    </row>
    <row r="1738" spans="1:20">
      <c r="A1738" s="245">
        <v>42773.911517905093</v>
      </c>
      <c r="B1738" t="s">
        <v>241</v>
      </c>
      <c r="C1738">
        <v>1</v>
      </c>
      <c r="D1738" t="s">
        <v>15</v>
      </c>
      <c r="E1738" t="s">
        <v>147</v>
      </c>
      <c r="F1738" t="s">
        <v>184</v>
      </c>
      <c r="G1738" t="s">
        <v>184</v>
      </c>
      <c r="H1738" t="s">
        <v>170</v>
      </c>
      <c r="I1738" t="s">
        <v>223</v>
      </c>
      <c r="J1738" t="s">
        <v>184</v>
      </c>
      <c r="K1738" t="s">
        <v>184</v>
      </c>
      <c r="L1738" t="s">
        <v>184</v>
      </c>
      <c r="M1738" t="s">
        <v>184</v>
      </c>
      <c r="N1738" t="s">
        <v>184</v>
      </c>
      <c r="O1738" t="s">
        <v>184</v>
      </c>
      <c r="P1738" t="s">
        <v>184</v>
      </c>
      <c r="Q1738" t="s">
        <v>184</v>
      </c>
      <c r="R1738" t="s">
        <v>184</v>
      </c>
      <c r="S1738">
        <v>0</v>
      </c>
      <c r="T1738">
        <v>21.033321000000001</v>
      </c>
    </row>
    <row r="1739" spans="1:20">
      <c r="A1739" s="245">
        <v>42773.911517905093</v>
      </c>
      <c r="B1739" t="s">
        <v>241</v>
      </c>
      <c r="C1739">
        <v>1</v>
      </c>
      <c r="D1739" t="s">
        <v>15</v>
      </c>
      <c r="E1739" t="s">
        <v>147</v>
      </c>
      <c r="F1739" t="s">
        <v>184</v>
      </c>
      <c r="G1739" t="s">
        <v>184</v>
      </c>
      <c r="H1739" t="s">
        <v>170</v>
      </c>
      <c r="I1739" t="s">
        <v>224</v>
      </c>
      <c r="J1739" t="s">
        <v>184</v>
      </c>
      <c r="K1739" t="s">
        <v>184</v>
      </c>
      <c r="L1739" t="s">
        <v>184</v>
      </c>
      <c r="M1739" t="s">
        <v>184</v>
      </c>
      <c r="N1739" t="s">
        <v>184</v>
      </c>
      <c r="O1739" t="s">
        <v>184</v>
      </c>
      <c r="P1739" t="s">
        <v>184</v>
      </c>
      <c r="Q1739" t="s">
        <v>184</v>
      </c>
      <c r="R1739" t="s">
        <v>184</v>
      </c>
      <c r="S1739">
        <v>0</v>
      </c>
      <c r="T1739">
        <v>11.93999</v>
      </c>
    </row>
    <row r="1740" spans="1:20">
      <c r="A1740" s="245">
        <v>42773.911517905093</v>
      </c>
      <c r="B1740" t="s">
        <v>241</v>
      </c>
      <c r="C1740">
        <v>1</v>
      </c>
      <c r="D1740" t="s">
        <v>15</v>
      </c>
      <c r="E1740" t="s">
        <v>148</v>
      </c>
      <c r="F1740" t="s">
        <v>184</v>
      </c>
      <c r="G1740" t="s">
        <v>184</v>
      </c>
      <c r="H1740" t="s">
        <v>170</v>
      </c>
      <c r="I1740" t="s">
        <v>225</v>
      </c>
      <c r="J1740" t="s">
        <v>184</v>
      </c>
      <c r="K1740" t="s">
        <v>184</v>
      </c>
      <c r="L1740" t="s">
        <v>184</v>
      </c>
      <c r="M1740" t="s">
        <v>184</v>
      </c>
      <c r="N1740" t="s">
        <v>184</v>
      </c>
      <c r="O1740" t="s">
        <v>184</v>
      </c>
      <c r="P1740" t="s">
        <v>184</v>
      </c>
      <c r="Q1740" t="s">
        <v>184</v>
      </c>
      <c r="R1740" t="s">
        <v>184</v>
      </c>
      <c r="S1740">
        <v>0</v>
      </c>
      <c r="T1740">
        <v>7.266661</v>
      </c>
    </row>
    <row r="1741" spans="1:20">
      <c r="A1741" s="245">
        <v>42773.911517905093</v>
      </c>
      <c r="B1741" t="s">
        <v>241</v>
      </c>
      <c r="C1741">
        <v>1</v>
      </c>
      <c r="D1741" t="s">
        <v>15</v>
      </c>
      <c r="E1741" t="s">
        <v>148</v>
      </c>
      <c r="F1741" t="s">
        <v>184</v>
      </c>
      <c r="G1741" t="s">
        <v>184</v>
      </c>
      <c r="H1741" t="s">
        <v>170</v>
      </c>
      <c r="I1741" t="s">
        <v>226</v>
      </c>
      <c r="J1741" t="s">
        <v>184</v>
      </c>
      <c r="K1741" t="s">
        <v>184</v>
      </c>
      <c r="L1741" t="s">
        <v>184</v>
      </c>
      <c r="M1741" t="s">
        <v>184</v>
      </c>
      <c r="N1741" t="s">
        <v>184</v>
      </c>
      <c r="O1741" t="s">
        <v>184</v>
      </c>
      <c r="P1741" t="s">
        <v>184</v>
      </c>
      <c r="Q1741" t="s">
        <v>184</v>
      </c>
      <c r="R1741" t="s">
        <v>184</v>
      </c>
      <c r="S1741">
        <v>0</v>
      </c>
      <c r="T1741">
        <v>2.999997</v>
      </c>
    </row>
    <row r="1742" spans="1:20">
      <c r="A1742" s="245">
        <v>42773.911517905093</v>
      </c>
      <c r="B1742" t="s">
        <v>241</v>
      </c>
      <c r="C1742">
        <v>1</v>
      </c>
      <c r="D1742" t="s">
        <v>15</v>
      </c>
      <c r="E1742" t="s">
        <v>148</v>
      </c>
      <c r="F1742" t="s">
        <v>184</v>
      </c>
      <c r="G1742" t="s">
        <v>184</v>
      </c>
      <c r="H1742" t="s">
        <v>170</v>
      </c>
      <c r="I1742" t="s">
        <v>88</v>
      </c>
      <c r="J1742" t="s">
        <v>184</v>
      </c>
      <c r="K1742" t="s">
        <v>184</v>
      </c>
      <c r="L1742" t="s">
        <v>184</v>
      </c>
      <c r="M1742" t="s">
        <v>184</v>
      </c>
      <c r="N1742" t="s">
        <v>184</v>
      </c>
      <c r="O1742" t="s">
        <v>184</v>
      </c>
      <c r="P1742" t="s">
        <v>184</v>
      </c>
      <c r="Q1742" t="s">
        <v>184</v>
      </c>
      <c r="R1742" t="s">
        <v>184</v>
      </c>
      <c r="S1742">
        <v>0</v>
      </c>
      <c r="T1742">
        <v>11.179999</v>
      </c>
    </row>
    <row r="1743" spans="1:20">
      <c r="A1743" s="245">
        <v>42773.911517905093</v>
      </c>
      <c r="B1743" t="s">
        <v>241</v>
      </c>
      <c r="C1743">
        <v>1</v>
      </c>
      <c r="D1743" t="s">
        <v>15</v>
      </c>
      <c r="E1743" t="s">
        <v>148</v>
      </c>
      <c r="F1743" t="s">
        <v>184</v>
      </c>
      <c r="G1743" t="s">
        <v>184</v>
      </c>
      <c r="H1743" t="s">
        <v>170</v>
      </c>
      <c r="I1743" t="s">
        <v>234</v>
      </c>
      <c r="J1743" t="s">
        <v>184</v>
      </c>
      <c r="K1743" t="s">
        <v>184</v>
      </c>
      <c r="L1743" t="s">
        <v>184</v>
      </c>
      <c r="M1743" t="s">
        <v>184</v>
      </c>
      <c r="N1743" t="s">
        <v>184</v>
      </c>
      <c r="O1743" t="s">
        <v>184</v>
      </c>
      <c r="P1743" t="s">
        <v>184</v>
      </c>
      <c r="Q1743" t="s">
        <v>184</v>
      </c>
      <c r="R1743" t="s">
        <v>184</v>
      </c>
      <c r="S1743">
        <v>0</v>
      </c>
      <c r="T1743">
        <v>3.1333319999999998</v>
      </c>
    </row>
    <row r="1744" spans="1:20">
      <c r="A1744" s="245">
        <v>42773.911517905093</v>
      </c>
      <c r="B1744" t="s">
        <v>241</v>
      </c>
      <c r="C1744">
        <v>1</v>
      </c>
      <c r="D1744" t="s">
        <v>13</v>
      </c>
      <c r="E1744" t="s">
        <v>13</v>
      </c>
      <c r="F1744" t="s">
        <v>184</v>
      </c>
      <c r="G1744" t="s">
        <v>184</v>
      </c>
      <c r="H1744" t="s">
        <v>170</v>
      </c>
      <c r="I1744" t="s">
        <v>227</v>
      </c>
      <c r="J1744" t="s">
        <v>184</v>
      </c>
      <c r="K1744" t="s">
        <v>184</v>
      </c>
      <c r="L1744" t="s">
        <v>184</v>
      </c>
      <c r="M1744" t="s">
        <v>184</v>
      </c>
      <c r="N1744" t="s">
        <v>184</v>
      </c>
      <c r="O1744" t="s">
        <v>184</v>
      </c>
      <c r="P1744" t="s">
        <v>184</v>
      </c>
      <c r="Q1744" t="s">
        <v>184</v>
      </c>
      <c r="R1744" t="s">
        <v>184</v>
      </c>
      <c r="S1744">
        <v>0</v>
      </c>
      <c r="T1744">
        <v>1.6666650000000001</v>
      </c>
    </row>
    <row r="1745" spans="1:20">
      <c r="A1745" s="245">
        <v>42773.911517905093</v>
      </c>
      <c r="B1745" t="s">
        <v>241</v>
      </c>
      <c r="C1745">
        <v>1</v>
      </c>
      <c r="D1745" t="s">
        <v>11</v>
      </c>
      <c r="E1745" t="s">
        <v>142</v>
      </c>
      <c r="F1745" t="s">
        <v>184</v>
      </c>
      <c r="G1745" t="s">
        <v>184</v>
      </c>
      <c r="H1745" t="s">
        <v>170</v>
      </c>
      <c r="I1745" t="s">
        <v>233</v>
      </c>
      <c r="J1745" t="s">
        <v>184</v>
      </c>
      <c r="K1745" t="s">
        <v>184</v>
      </c>
      <c r="L1745" t="s">
        <v>184</v>
      </c>
      <c r="M1745" t="s">
        <v>184</v>
      </c>
      <c r="N1745" t="s">
        <v>184</v>
      </c>
      <c r="O1745" t="s">
        <v>184</v>
      </c>
      <c r="P1745" t="s">
        <v>184</v>
      </c>
      <c r="Q1745" t="s">
        <v>184</v>
      </c>
      <c r="R1745" t="s">
        <v>184</v>
      </c>
      <c r="S1745">
        <v>0</v>
      </c>
      <c r="T1745">
        <v>0.66600000000000004</v>
      </c>
    </row>
    <row r="1746" spans="1:20">
      <c r="A1746" s="245">
        <v>42773.911517905093</v>
      </c>
      <c r="B1746" t="s">
        <v>241</v>
      </c>
      <c r="C1746">
        <v>1</v>
      </c>
      <c r="D1746" t="s">
        <v>37</v>
      </c>
      <c r="E1746" t="s">
        <v>37</v>
      </c>
      <c r="F1746" t="s">
        <v>184</v>
      </c>
      <c r="G1746" t="s">
        <v>184</v>
      </c>
      <c r="H1746" t="s">
        <v>170</v>
      </c>
      <c r="I1746" t="s">
        <v>234</v>
      </c>
      <c r="J1746" t="s">
        <v>184</v>
      </c>
      <c r="K1746" t="s">
        <v>184</v>
      </c>
      <c r="L1746" t="s">
        <v>184</v>
      </c>
      <c r="M1746" t="s">
        <v>184</v>
      </c>
      <c r="N1746" t="s">
        <v>184</v>
      </c>
      <c r="O1746" t="s">
        <v>184</v>
      </c>
      <c r="P1746" t="s">
        <v>184</v>
      </c>
      <c r="Q1746" t="s">
        <v>184</v>
      </c>
      <c r="R1746" t="s">
        <v>184</v>
      </c>
      <c r="S1746">
        <v>0</v>
      </c>
      <c r="T1746">
        <v>0.42665599999999998</v>
      </c>
    </row>
    <row r="1747" spans="1:20">
      <c r="A1747" s="245">
        <v>42773.911517905093</v>
      </c>
      <c r="B1747" t="s">
        <v>241</v>
      </c>
      <c r="C1747">
        <v>1</v>
      </c>
      <c r="D1747" t="s">
        <v>7</v>
      </c>
      <c r="E1747" t="s">
        <v>7</v>
      </c>
      <c r="F1747" t="s">
        <v>184</v>
      </c>
      <c r="G1747" t="s">
        <v>184</v>
      </c>
      <c r="H1747" t="s">
        <v>170</v>
      </c>
      <c r="I1747" t="s">
        <v>229</v>
      </c>
      <c r="J1747" t="s">
        <v>184</v>
      </c>
      <c r="K1747" t="s">
        <v>184</v>
      </c>
      <c r="L1747" t="s">
        <v>184</v>
      </c>
      <c r="M1747" t="s">
        <v>184</v>
      </c>
      <c r="N1747" t="s">
        <v>184</v>
      </c>
      <c r="O1747" t="s">
        <v>184</v>
      </c>
      <c r="P1747" t="s">
        <v>184</v>
      </c>
      <c r="Q1747" t="s">
        <v>184</v>
      </c>
      <c r="R1747" t="s">
        <v>184</v>
      </c>
      <c r="S1747">
        <v>0</v>
      </c>
      <c r="T1747">
        <v>0.66666599999999998</v>
      </c>
    </row>
    <row r="1748" spans="1:20">
      <c r="A1748" s="245">
        <v>42773.911517905093</v>
      </c>
      <c r="B1748" t="s">
        <v>241</v>
      </c>
      <c r="C1748">
        <v>1</v>
      </c>
      <c r="D1748" t="s">
        <v>7</v>
      </c>
      <c r="E1748" t="s">
        <v>7</v>
      </c>
      <c r="F1748" t="s">
        <v>184</v>
      </c>
      <c r="G1748" t="s">
        <v>184</v>
      </c>
      <c r="H1748" t="s">
        <v>170</v>
      </c>
      <c r="I1748" t="s">
        <v>204</v>
      </c>
      <c r="J1748" t="s">
        <v>184</v>
      </c>
      <c r="K1748" t="s">
        <v>184</v>
      </c>
      <c r="L1748" t="s">
        <v>184</v>
      </c>
      <c r="M1748" t="s">
        <v>184</v>
      </c>
      <c r="N1748" t="s">
        <v>184</v>
      </c>
      <c r="O1748" t="s">
        <v>184</v>
      </c>
      <c r="P1748" t="s">
        <v>184</v>
      </c>
      <c r="Q1748" t="s">
        <v>184</v>
      </c>
      <c r="R1748" t="s">
        <v>184</v>
      </c>
      <c r="S1748">
        <v>0</v>
      </c>
      <c r="T1748">
        <v>0.79999900000000002</v>
      </c>
    </row>
    <row r="1749" spans="1:20">
      <c r="A1749" s="245">
        <v>42773.911517905093</v>
      </c>
      <c r="B1749" t="s">
        <v>241</v>
      </c>
      <c r="C1749">
        <v>2</v>
      </c>
      <c r="D1749" t="s">
        <v>34</v>
      </c>
      <c r="E1749" t="s">
        <v>34</v>
      </c>
      <c r="F1749" t="s">
        <v>184</v>
      </c>
      <c r="G1749" t="s">
        <v>184</v>
      </c>
      <c r="H1749" t="s">
        <v>170</v>
      </c>
      <c r="I1749" t="s">
        <v>185</v>
      </c>
      <c r="J1749" t="s">
        <v>184</v>
      </c>
      <c r="K1749" t="s">
        <v>184</v>
      </c>
      <c r="L1749" t="s">
        <v>184</v>
      </c>
      <c r="M1749" t="s">
        <v>184</v>
      </c>
      <c r="N1749" t="s">
        <v>184</v>
      </c>
      <c r="O1749" t="s">
        <v>184</v>
      </c>
      <c r="P1749" t="s">
        <v>184</v>
      </c>
      <c r="Q1749" t="s">
        <v>184</v>
      </c>
      <c r="R1749" t="s">
        <v>184</v>
      </c>
      <c r="S1749">
        <v>0</v>
      </c>
      <c r="T1749">
        <v>63.266603000000003</v>
      </c>
    </row>
    <row r="1750" spans="1:20">
      <c r="A1750" s="245">
        <v>42773.911517905093</v>
      </c>
      <c r="B1750" t="s">
        <v>241</v>
      </c>
      <c r="C1750">
        <v>2</v>
      </c>
      <c r="D1750" t="s">
        <v>34</v>
      </c>
      <c r="E1750" t="s">
        <v>34</v>
      </c>
      <c r="F1750" t="s">
        <v>184</v>
      </c>
      <c r="G1750" t="s">
        <v>184</v>
      </c>
      <c r="H1750" t="s">
        <v>170</v>
      </c>
      <c r="I1750" t="s">
        <v>186</v>
      </c>
      <c r="J1750" t="s">
        <v>184</v>
      </c>
      <c r="K1750" t="s">
        <v>184</v>
      </c>
      <c r="L1750" t="s">
        <v>184</v>
      </c>
      <c r="M1750" t="s">
        <v>184</v>
      </c>
      <c r="N1750" t="s">
        <v>184</v>
      </c>
      <c r="O1750" t="s">
        <v>184</v>
      </c>
      <c r="P1750" t="s">
        <v>184</v>
      </c>
      <c r="Q1750" t="s">
        <v>184</v>
      </c>
      <c r="R1750" t="s">
        <v>184</v>
      </c>
      <c r="S1750">
        <v>0</v>
      </c>
      <c r="T1750">
        <v>23.399977</v>
      </c>
    </row>
    <row r="1751" spans="1:20">
      <c r="A1751" s="245">
        <v>42773.911517905093</v>
      </c>
      <c r="B1751" t="s">
        <v>241</v>
      </c>
      <c r="C1751">
        <v>2</v>
      </c>
      <c r="D1751" t="s">
        <v>34</v>
      </c>
      <c r="E1751" t="s">
        <v>34</v>
      </c>
      <c r="F1751" t="s">
        <v>184</v>
      </c>
      <c r="G1751" t="s">
        <v>184</v>
      </c>
      <c r="H1751" t="s">
        <v>170</v>
      </c>
      <c r="I1751" t="s">
        <v>187</v>
      </c>
      <c r="J1751" t="s">
        <v>184</v>
      </c>
      <c r="K1751" t="s">
        <v>184</v>
      </c>
      <c r="L1751" t="s">
        <v>184</v>
      </c>
      <c r="M1751" t="s">
        <v>184</v>
      </c>
      <c r="N1751" t="s">
        <v>184</v>
      </c>
      <c r="O1751" t="s">
        <v>184</v>
      </c>
      <c r="P1751" t="s">
        <v>184</v>
      </c>
      <c r="Q1751" t="s">
        <v>184</v>
      </c>
      <c r="R1751" t="s">
        <v>184</v>
      </c>
      <c r="S1751">
        <v>0</v>
      </c>
      <c r="T1751">
        <v>42.466624000000003</v>
      </c>
    </row>
    <row r="1752" spans="1:20">
      <c r="A1752" s="245">
        <v>42773.911517905093</v>
      </c>
      <c r="B1752" t="s">
        <v>241</v>
      </c>
      <c r="C1752">
        <v>2</v>
      </c>
      <c r="D1752" t="s">
        <v>34</v>
      </c>
      <c r="E1752" t="s">
        <v>34</v>
      </c>
      <c r="F1752" t="s">
        <v>184</v>
      </c>
      <c r="G1752" t="s">
        <v>184</v>
      </c>
      <c r="H1752" t="s">
        <v>170</v>
      </c>
      <c r="I1752" t="s">
        <v>188</v>
      </c>
      <c r="J1752" t="s">
        <v>184</v>
      </c>
      <c r="K1752" t="s">
        <v>184</v>
      </c>
      <c r="L1752" t="s">
        <v>184</v>
      </c>
      <c r="M1752" t="s">
        <v>184</v>
      </c>
      <c r="N1752" t="s">
        <v>184</v>
      </c>
      <c r="O1752" t="s">
        <v>184</v>
      </c>
      <c r="P1752" t="s">
        <v>184</v>
      </c>
      <c r="Q1752" t="s">
        <v>184</v>
      </c>
      <c r="R1752" t="s">
        <v>184</v>
      </c>
      <c r="S1752">
        <v>0</v>
      </c>
      <c r="T1752">
        <v>10.399984</v>
      </c>
    </row>
    <row r="1753" spans="1:20">
      <c r="A1753" s="245">
        <v>42773.911517905093</v>
      </c>
      <c r="B1753" t="s">
        <v>241</v>
      </c>
      <c r="C1753">
        <v>2</v>
      </c>
      <c r="D1753" t="s">
        <v>34</v>
      </c>
      <c r="E1753" t="s">
        <v>34</v>
      </c>
      <c r="F1753" t="s">
        <v>184</v>
      </c>
      <c r="G1753" t="s">
        <v>184</v>
      </c>
      <c r="H1753" t="s">
        <v>170</v>
      </c>
      <c r="I1753" t="s">
        <v>189</v>
      </c>
      <c r="J1753" t="s">
        <v>184</v>
      </c>
      <c r="K1753" t="s">
        <v>184</v>
      </c>
      <c r="L1753" t="s">
        <v>184</v>
      </c>
      <c r="M1753" t="s">
        <v>184</v>
      </c>
      <c r="N1753" t="s">
        <v>184</v>
      </c>
      <c r="O1753" t="s">
        <v>184</v>
      </c>
      <c r="P1753" t="s">
        <v>184</v>
      </c>
      <c r="Q1753" t="s">
        <v>184</v>
      </c>
      <c r="R1753" t="s">
        <v>184</v>
      </c>
      <c r="S1753">
        <v>0</v>
      </c>
      <c r="T1753">
        <v>15.533318</v>
      </c>
    </row>
    <row r="1754" spans="1:20">
      <c r="A1754" s="245">
        <v>42773.911517905093</v>
      </c>
      <c r="B1754" t="s">
        <v>241</v>
      </c>
      <c r="C1754">
        <v>2</v>
      </c>
      <c r="D1754" t="s">
        <v>34</v>
      </c>
      <c r="E1754" t="s">
        <v>34</v>
      </c>
      <c r="F1754" t="s">
        <v>184</v>
      </c>
      <c r="G1754" t="s">
        <v>184</v>
      </c>
      <c r="H1754" t="s">
        <v>170</v>
      </c>
      <c r="I1754" t="s">
        <v>190</v>
      </c>
      <c r="J1754" t="s">
        <v>184</v>
      </c>
      <c r="K1754" t="s">
        <v>184</v>
      </c>
      <c r="L1754" t="s">
        <v>184</v>
      </c>
      <c r="M1754" t="s">
        <v>184</v>
      </c>
      <c r="N1754" t="s">
        <v>184</v>
      </c>
      <c r="O1754" t="s">
        <v>184</v>
      </c>
      <c r="P1754" t="s">
        <v>184</v>
      </c>
      <c r="Q1754" t="s">
        <v>184</v>
      </c>
      <c r="R1754" t="s">
        <v>184</v>
      </c>
      <c r="S1754">
        <v>0</v>
      </c>
      <c r="T1754">
        <v>77.786589000000106</v>
      </c>
    </row>
    <row r="1755" spans="1:20">
      <c r="A1755" s="245">
        <v>42773.911517905093</v>
      </c>
      <c r="B1755" t="s">
        <v>241</v>
      </c>
      <c r="C1755">
        <v>2</v>
      </c>
      <c r="D1755" t="s">
        <v>34</v>
      </c>
      <c r="E1755" t="s">
        <v>34</v>
      </c>
      <c r="F1755" t="s">
        <v>184</v>
      </c>
      <c r="G1755" t="s">
        <v>184</v>
      </c>
      <c r="H1755" t="s">
        <v>170</v>
      </c>
      <c r="I1755" t="s">
        <v>192</v>
      </c>
      <c r="J1755" t="s">
        <v>184</v>
      </c>
      <c r="K1755" t="s">
        <v>184</v>
      </c>
      <c r="L1755" t="s">
        <v>184</v>
      </c>
      <c r="M1755" t="s">
        <v>184</v>
      </c>
      <c r="N1755" t="s">
        <v>184</v>
      </c>
      <c r="O1755" t="s">
        <v>184</v>
      </c>
      <c r="P1755" t="s">
        <v>184</v>
      </c>
      <c r="Q1755" t="s">
        <v>184</v>
      </c>
      <c r="R1755" t="s">
        <v>184</v>
      </c>
      <c r="S1755">
        <v>0</v>
      </c>
      <c r="T1755">
        <v>21.799979</v>
      </c>
    </row>
    <row r="1756" spans="1:20">
      <c r="A1756" s="245">
        <v>42773.911517905093</v>
      </c>
      <c r="B1756" t="s">
        <v>241</v>
      </c>
      <c r="C1756">
        <v>2</v>
      </c>
      <c r="D1756" t="s">
        <v>34</v>
      </c>
      <c r="E1756" t="s">
        <v>34</v>
      </c>
      <c r="F1756" t="s">
        <v>184</v>
      </c>
      <c r="G1756" t="s">
        <v>184</v>
      </c>
      <c r="H1756" t="s">
        <v>170</v>
      </c>
      <c r="I1756" t="s">
        <v>194</v>
      </c>
      <c r="J1756" t="s">
        <v>184</v>
      </c>
      <c r="K1756" t="s">
        <v>184</v>
      </c>
      <c r="L1756" t="s">
        <v>184</v>
      </c>
      <c r="M1756" t="s">
        <v>184</v>
      </c>
      <c r="N1756" t="s">
        <v>184</v>
      </c>
      <c r="O1756" t="s">
        <v>184</v>
      </c>
      <c r="P1756" t="s">
        <v>184</v>
      </c>
      <c r="Q1756" t="s">
        <v>184</v>
      </c>
      <c r="R1756" t="s">
        <v>184</v>
      </c>
      <c r="S1756">
        <v>0</v>
      </c>
      <c r="T1756">
        <v>12.033317</v>
      </c>
    </row>
    <row r="1757" spans="1:20">
      <c r="A1757" s="245">
        <v>42773.911517905093</v>
      </c>
      <c r="B1757" t="s">
        <v>241</v>
      </c>
      <c r="C1757">
        <v>2</v>
      </c>
      <c r="D1757" t="s">
        <v>34</v>
      </c>
      <c r="E1757" t="s">
        <v>34</v>
      </c>
      <c r="F1757" t="s">
        <v>184</v>
      </c>
      <c r="G1757" t="s">
        <v>184</v>
      </c>
      <c r="H1757" t="s">
        <v>170</v>
      </c>
      <c r="I1757" t="s">
        <v>63</v>
      </c>
      <c r="J1757" t="s">
        <v>184</v>
      </c>
      <c r="K1757" t="s">
        <v>184</v>
      </c>
      <c r="L1757" t="s">
        <v>184</v>
      </c>
      <c r="M1757" t="s">
        <v>184</v>
      </c>
      <c r="N1757" t="s">
        <v>184</v>
      </c>
      <c r="O1757" t="s">
        <v>184</v>
      </c>
      <c r="P1757" t="s">
        <v>184</v>
      </c>
      <c r="Q1757" t="s">
        <v>184</v>
      </c>
      <c r="R1757" t="s">
        <v>184</v>
      </c>
      <c r="S1757">
        <v>0</v>
      </c>
      <c r="T1757">
        <v>48.633279999999999</v>
      </c>
    </row>
    <row r="1758" spans="1:20">
      <c r="A1758" s="245">
        <v>42773.911517905093</v>
      </c>
      <c r="B1758" t="s">
        <v>241</v>
      </c>
      <c r="C1758">
        <v>2</v>
      </c>
      <c r="D1758" t="s">
        <v>34</v>
      </c>
      <c r="E1758" t="s">
        <v>34</v>
      </c>
      <c r="F1758" t="s">
        <v>184</v>
      </c>
      <c r="G1758" t="s">
        <v>184</v>
      </c>
      <c r="H1758" t="s">
        <v>170</v>
      </c>
      <c r="I1758" t="s">
        <v>234</v>
      </c>
      <c r="J1758" t="s">
        <v>184</v>
      </c>
      <c r="K1758" t="s">
        <v>184</v>
      </c>
      <c r="L1758" t="s">
        <v>184</v>
      </c>
      <c r="M1758" t="s">
        <v>184</v>
      </c>
      <c r="N1758" t="s">
        <v>184</v>
      </c>
      <c r="O1758" t="s">
        <v>184</v>
      </c>
      <c r="P1758" t="s">
        <v>184</v>
      </c>
      <c r="Q1758" t="s">
        <v>184</v>
      </c>
      <c r="R1758" t="s">
        <v>184</v>
      </c>
      <c r="S1758">
        <v>0</v>
      </c>
      <c r="T1758">
        <v>40.266630999999997</v>
      </c>
    </row>
    <row r="1759" spans="1:20">
      <c r="A1759" s="245">
        <v>42773.911517905093</v>
      </c>
      <c r="B1759" t="s">
        <v>241</v>
      </c>
      <c r="C1759">
        <v>2</v>
      </c>
      <c r="D1759" t="s">
        <v>33</v>
      </c>
      <c r="E1759" t="s">
        <v>33</v>
      </c>
      <c r="F1759" t="s">
        <v>184</v>
      </c>
      <c r="G1759" t="s">
        <v>184</v>
      </c>
      <c r="H1759" t="s">
        <v>170</v>
      </c>
      <c r="I1759" t="s">
        <v>235</v>
      </c>
      <c r="J1759" t="s">
        <v>184</v>
      </c>
      <c r="K1759" t="s">
        <v>184</v>
      </c>
      <c r="L1759" t="s">
        <v>184</v>
      </c>
      <c r="M1759" t="s">
        <v>184</v>
      </c>
      <c r="N1759" t="s">
        <v>184</v>
      </c>
      <c r="O1759" t="s">
        <v>184</v>
      </c>
      <c r="P1759" t="s">
        <v>184</v>
      </c>
      <c r="Q1759" t="s">
        <v>184</v>
      </c>
      <c r="R1759" t="s">
        <v>184</v>
      </c>
      <c r="S1759">
        <v>0</v>
      </c>
      <c r="T1759">
        <v>4.6666619999999996</v>
      </c>
    </row>
    <row r="1760" spans="1:20">
      <c r="A1760" s="245">
        <v>42773.911517905093</v>
      </c>
      <c r="B1760" t="s">
        <v>241</v>
      </c>
      <c r="C1760">
        <v>2</v>
      </c>
      <c r="D1760" t="s">
        <v>31</v>
      </c>
      <c r="E1760" t="s">
        <v>31</v>
      </c>
      <c r="F1760" t="s">
        <v>184</v>
      </c>
      <c r="G1760" t="s">
        <v>184</v>
      </c>
      <c r="H1760" t="s">
        <v>170</v>
      </c>
      <c r="I1760" t="s">
        <v>230</v>
      </c>
      <c r="J1760" t="s">
        <v>184</v>
      </c>
      <c r="K1760" t="s">
        <v>184</v>
      </c>
      <c r="L1760" t="s">
        <v>184</v>
      </c>
      <c r="M1760" t="s">
        <v>184</v>
      </c>
      <c r="N1760" t="s">
        <v>184</v>
      </c>
      <c r="O1760" t="s">
        <v>184</v>
      </c>
      <c r="P1760" t="s">
        <v>184</v>
      </c>
      <c r="Q1760" t="s">
        <v>184</v>
      </c>
      <c r="R1760" t="s">
        <v>184</v>
      </c>
      <c r="S1760">
        <v>0</v>
      </c>
      <c r="T1760">
        <v>35.666629999999998</v>
      </c>
    </row>
    <row r="1761" spans="1:20">
      <c r="A1761" s="245">
        <v>42773.911517905093</v>
      </c>
      <c r="B1761" t="s">
        <v>241</v>
      </c>
      <c r="C1761">
        <v>2</v>
      </c>
      <c r="D1761" t="s">
        <v>31</v>
      </c>
      <c r="E1761" t="s">
        <v>31</v>
      </c>
      <c r="F1761" t="s">
        <v>184</v>
      </c>
      <c r="G1761" t="s">
        <v>184</v>
      </c>
      <c r="H1761" t="s">
        <v>170</v>
      </c>
      <c r="I1761" t="s">
        <v>234</v>
      </c>
      <c r="J1761" t="s">
        <v>184</v>
      </c>
      <c r="K1761" t="s">
        <v>184</v>
      </c>
      <c r="L1761" t="s">
        <v>184</v>
      </c>
      <c r="M1761" t="s">
        <v>184</v>
      </c>
      <c r="N1761" t="s">
        <v>184</v>
      </c>
      <c r="O1761" t="s">
        <v>184</v>
      </c>
      <c r="P1761" t="s">
        <v>184</v>
      </c>
      <c r="Q1761" t="s">
        <v>184</v>
      </c>
      <c r="R1761" t="s">
        <v>184</v>
      </c>
      <c r="S1761">
        <v>0</v>
      </c>
      <c r="T1761">
        <v>1.9999979999999999</v>
      </c>
    </row>
    <row r="1762" spans="1:20">
      <c r="A1762" s="245">
        <v>42773.911517905093</v>
      </c>
      <c r="B1762" t="s">
        <v>241</v>
      </c>
      <c r="C1762">
        <v>2</v>
      </c>
      <c r="D1762" t="s">
        <v>30</v>
      </c>
      <c r="E1762" t="s">
        <v>30</v>
      </c>
      <c r="F1762" t="s">
        <v>184</v>
      </c>
      <c r="G1762" t="s">
        <v>184</v>
      </c>
      <c r="H1762" t="s">
        <v>170</v>
      </c>
      <c r="I1762" t="s">
        <v>195</v>
      </c>
      <c r="J1762" t="s">
        <v>184</v>
      </c>
      <c r="K1762" t="s">
        <v>184</v>
      </c>
      <c r="L1762" t="s">
        <v>184</v>
      </c>
      <c r="M1762" t="s">
        <v>184</v>
      </c>
      <c r="N1762" t="s">
        <v>184</v>
      </c>
      <c r="O1762" t="s">
        <v>184</v>
      </c>
      <c r="P1762" t="s">
        <v>184</v>
      </c>
      <c r="Q1762" t="s">
        <v>184</v>
      </c>
      <c r="R1762" t="s">
        <v>184</v>
      </c>
      <c r="S1762">
        <v>0</v>
      </c>
      <c r="T1762">
        <v>49.199950999999999</v>
      </c>
    </row>
    <row r="1763" spans="1:20">
      <c r="A1763" s="245">
        <v>42773.911517905093</v>
      </c>
      <c r="B1763" t="s">
        <v>241</v>
      </c>
      <c r="C1763">
        <v>2</v>
      </c>
      <c r="D1763" t="s">
        <v>30</v>
      </c>
      <c r="E1763" t="s">
        <v>30</v>
      </c>
      <c r="F1763" t="s">
        <v>184</v>
      </c>
      <c r="G1763" t="s">
        <v>184</v>
      </c>
      <c r="H1763" t="s">
        <v>170</v>
      </c>
      <c r="I1763" t="s">
        <v>196</v>
      </c>
      <c r="J1763" t="s">
        <v>184</v>
      </c>
      <c r="K1763" t="s">
        <v>184</v>
      </c>
      <c r="L1763" t="s">
        <v>184</v>
      </c>
      <c r="M1763" t="s">
        <v>184</v>
      </c>
      <c r="N1763" t="s">
        <v>184</v>
      </c>
      <c r="O1763" t="s">
        <v>184</v>
      </c>
      <c r="P1763" t="s">
        <v>184</v>
      </c>
      <c r="Q1763" t="s">
        <v>184</v>
      </c>
      <c r="R1763" t="s">
        <v>184</v>
      </c>
      <c r="S1763">
        <v>0</v>
      </c>
      <c r="T1763">
        <v>17.973316000000001</v>
      </c>
    </row>
    <row r="1764" spans="1:20">
      <c r="A1764" s="245">
        <v>42773.911517905093</v>
      </c>
      <c r="B1764" t="s">
        <v>241</v>
      </c>
      <c r="C1764">
        <v>2</v>
      </c>
      <c r="D1764" t="s">
        <v>30</v>
      </c>
      <c r="E1764" t="s">
        <v>30</v>
      </c>
      <c r="F1764" t="s">
        <v>184</v>
      </c>
      <c r="G1764" t="s">
        <v>184</v>
      </c>
      <c r="H1764" t="s">
        <v>170</v>
      </c>
      <c r="I1764" t="s">
        <v>197</v>
      </c>
      <c r="J1764" t="s">
        <v>184</v>
      </c>
      <c r="K1764" t="s">
        <v>184</v>
      </c>
      <c r="L1764" t="s">
        <v>184</v>
      </c>
      <c r="M1764" t="s">
        <v>184</v>
      </c>
      <c r="N1764" t="s">
        <v>184</v>
      </c>
      <c r="O1764" t="s">
        <v>184</v>
      </c>
      <c r="P1764" t="s">
        <v>184</v>
      </c>
      <c r="Q1764" t="s">
        <v>184</v>
      </c>
      <c r="R1764" t="s">
        <v>184</v>
      </c>
      <c r="S1764">
        <v>0</v>
      </c>
      <c r="T1764">
        <v>12.666653999999999</v>
      </c>
    </row>
    <row r="1765" spans="1:20">
      <c r="A1765" s="245">
        <v>42773.911517905093</v>
      </c>
      <c r="B1765" t="s">
        <v>241</v>
      </c>
      <c r="C1765">
        <v>2</v>
      </c>
      <c r="D1765" t="s">
        <v>30</v>
      </c>
      <c r="E1765" t="s">
        <v>30</v>
      </c>
      <c r="F1765" t="s">
        <v>184</v>
      </c>
      <c r="G1765" t="s">
        <v>184</v>
      </c>
      <c r="H1765" t="s">
        <v>170</v>
      </c>
      <c r="I1765" t="s">
        <v>234</v>
      </c>
      <c r="J1765" t="s">
        <v>184</v>
      </c>
      <c r="K1765" t="s">
        <v>184</v>
      </c>
      <c r="L1765" t="s">
        <v>184</v>
      </c>
      <c r="M1765" t="s">
        <v>184</v>
      </c>
      <c r="N1765" t="s">
        <v>184</v>
      </c>
      <c r="O1765" t="s">
        <v>184</v>
      </c>
      <c r="P1765" t="s">
        <v>184</v>
      </c>
      <c r="Q1765" t="s">
        <v>184</v>
      </c>
      <c r="R1765" t="s">
        <v>184</v>
      </c>
      <c r="S1765">
        <v>0</v>
      </c>
      <c r="T1765">
        <v>11.666655</v>
      </c>
    </row>
    <row r="1766" spans="1:20">
      <c r="A1766" s="245">
        <v>42773.911517905093</v>
      </c>
      <c r="B1766" t="s">
        <v>241</v>
      </c>
      <c r="C1766">
        <v>2</v>
      </c>
      <c r="D1766" t="s">
        <v>29</v>
      </c>
      <c r="E1766" t="s">
        <v>29</v>
      </c>
      <c r="F1766" t="s">
        <v>184</v>
      </c>
      <c r="G1766" t="s">
        <v>184</v>
      </c>
      <c r="H1766" t="s">
        <v>170</v>
      </c>
      <c r="I1766" t="s">
        <v>199</v>
      </c>
      <c r="J1766" t="s">
        <v>184</v>
      </c>
      <c r="K1766" t="s">
        <v>184</v>
      </c>
      <c r="L1766" t="s">
        <v>184</v>
      </c>
      <c r="M1766" t="s">
        <v>184</v>
      </c>
      <c r="N1766" t="s">
        <v>184</v>
      </c>
      <c r="O1766" t="s">
        <v>184</v>
      </c>
      <c r="P1766" t="s">
        <v>184</v>
      </c>
      <c r="Q1766" t="s">
        <v>184</v>
      </c>
      <c r="R1766" t="s">
        <v>184</v>
      </c>
      <c r="S1766">
        <v>0</v>
      </c>
      <c r="T1766">
        <v>60.999912999999999</v>
      </c>
    </row>
    <row r="1767" spans="1:20">
      <c r="A1767" s="245">
        <v>42773.911517905093</v>
      </c>
      <c r="B1767" t="s">
        <v>241</v>
      </c>
      <c r="C1767">
        <v>2</v>
      </c>
      <c r="D1767" t="s">
        <v>28</v>
      </c>
      <c r="E1767" t="s">
        <v>28</v>
      </c>
      <c r="F1767" t="s">
        <v>184</v>
      </c>
      <c r="G1767" t="s">
        <v>184</v>
      </c>
      <c r="H1767" t="s">
        <v>170</v>
      </c>
      <c r="I1767" t="s">
        <v>200</v>
      </c>
      <c r="J1767" t="s">
        <v>184</v>
      </c>
      <c r="K1767" t="s">
        <v>184</v>
      </c>
      <c r="L1767" t="s">
        <v>184</v>
      </c>
      <c r="M1767" t="s">
        <v>184</v>
      </c>
      <c r="N1767" t="s">
        <v>184</v>
      </c>
      <c r="O1767" t="s">
        <v>184</v>
      </c>
      <c r="P1767" t="s">
        <v>184</v>
      </c>
      <c r="Q1767" t="s">
        <v>184</v>
      </c>
      <c r="R1767" t="s">
        <v>184</v>
      </c>
      <c r="S1767">
        <v>0</v>
      </c>
      <c r="T1767">
        <v>9.866657</v>
      </c>
    </row>
    <row r="1768" spans="1:20">
      <c r="A1768" s="245">
        <v>42773.911517905093</v>
      </c>
      <c r="B1768" t="s">
        <v>241</v>
      </c>
      <c r="C1768">
        <v>2</v>
      </c>
      <c r="D1768" t="s">
        <v>28</v>
      </c>
      <c r="E1768" t="s">
        <v>28</v>
      </c>
      <c r="F1768" t="s">
        <v>184</v>
      </c>
      <c r="G1768" t="s">
        <v>184</v>
      </c>
      <c r="H1768" t="s">
        <v>170</v>
      </c>
      <c r="I1768" t="s">
        <v>234</v>
      </c>
      <c r="J1768" t="s">
        <v>184</v>
      </c>
      <c r="K1768" t="s">
        <v>184</v>
      </c>
      <c r="L1768" t="s">
        <v>184</v>
      </c>
      <c r="M1768" t="s">
        <v>184</v>
      </c>
      <c r="N1768" t="s">
        <v>184</v>
      </c>
      <c r="O1768" t="s">
        <v>184</v>
      </c>
      <c r="P1768" t="s">
        <v>184</v>
      </c>
      <c r="Q1768" t="s">
        <v>184</v>
      </c>
      <c r="R1768" t="s">
        <v>184</v>
      </c>
      <c r="S1768">
        <v>0</v>
      </c>
      <c r="T1768">
        <v>0.93332400000000004</v>
      </c>
    </row>
    <row r="1769" spans="1:20">
      <c r="A1769" s="245">
        <v>42773.911517905093</v>
      </c>
      <c r="B1769" t="s">
        <v>241</v>
      </c>
      <c r="C1769">
        <v>2</v>
      </c>
      <c r="D1769" t="s">
        <v>27</v>
      </c>
      <c r="E1769" t="s">
        <v>27</v>
      </c>
      <c r="F1769" t="s">
        <v>184</v>
      </c>
      <c r="G1769" t="s">
        <v>184</v>
      </c>
      <c r="H1769" t="s">
        <v>170</v>
      </c>
      <c r="I1769" t="s">
        <v>201</v>
      </c>
      <c r="J1769" t="s">
        <v>184</v>
      </c>
      <c r="K1769" t="s">
        <v>184</v>
      </c>
      <c r="L1769" t="s">
        <v>184</v>
      </c>
      <c r="M1769" t="s">
        <v>184</v>
      </c>
      <c r="N1769" t="s">
        <v>184</v>
      </c>
      <c r="O1769" t="s">
        <v>184</v>
      </c>
      <c r="P1769" t="s">
        <v>184</v>
      </c>
      <c r="Q1769" t="s">
        <v>184</v>
      </c>
      <c r="R1769" t="s">
        <v>184</v>
      </c>
      <c r="S1769">
        <v>0</v>
      </c>
      <c r="T1769">
        <v>74.199924000000095</v>
      </c>
    </row>
    <row r="1770" spans="1:20">
      <c r="A1770" s="245">
        <v>42773.911517905093</v>
      </c>
      <c r="B1770" t="s">
        <v>241</v>
      </c>
      <c r="C1770">
        <v>2</v>
      </c>
      <c r="D1770" t="s">
        <v>27</v>
      </c>
      <c r="E1770" t="s">
        <v>27</v>
      </c>
      <c r="F1770" t="s">
        <v>184</v>
      </c>
      <c r="G1770" t="s">
        <v>184</v>
      </c>
      <c r="H1770" t="s">
        <v>170</v>
      </c>
      <c r="I1770" t="s">
        <v>204</v>
      </c>
      <c r="J1770" t="s">
        <v>184</v>
      </c>
      <c r="K1770" t="s">
        <v>184</v>
      </c>
      <c r="L1770" t="s">
        <v>184</v>
      </c>
      <c r="M1770" t="s">
        <v>184</v>
      </c>
      <c r="N1770" t="s">
        <v>184</v>
      </c>
      <c r="O1770" t="s">
        <v>184</v>
      </c>
      <c r="P1770" t="s">
        <v>184</v>
      </c>
      <c r="Q1770" t="s">
        <v>184</v>
      </c>
      <c r="R1770" t="s">
        <v>184</v>
      </c>
      <c r="S1770">
        <v>0</v>
      </c>
      <c r="T1770">
        <v>74.346591000000103</v>
      </c>
    </row>
    <row r="1771" spans="1:20">
      <c r="A1771" s="245">
        <v>42773.911517905093</v>
      </c>
      <c r="B1771" t="s">
        <v>241</v>
      </c>
      <c r="C1771">
        <v>2</v>
      </c>
      <c r="D1771" t="s">
        <v>27</v>
      </c>
      <c r="E1771" t="s">
        <v>27</v>
      </c>
      <c r="F1771" t="s">
        <v>184</v>
      </c>
      <c r="G1771" t="s">
        <v>184</v>
      </c>
      <c r="H1771" t="s">
        <v>170</v>
      </c>
      <c r="I1771" t="s">
        <v>205</v>
      </c>
      <c r="J1771" t="s">
        <v>184</v>
      </c>
      <c r="K1771" t="s">
        <v>184</v>
      </c>
      <c r="L1771" t="s">
        <v>184</v>
      </c>
      <c r="M1771" t="s">
        <v>184</v>
      </c>
      <c r="N1771" t="s">
        <v>184</v>
      </c>
      <c r="O1771" t="s">
        <v>184</v>
      </c>
      <c r="P1771" t="s">
        <v>184</v>
      </c>
      <c r="Q1771" t="s">
        <v>184</v>
      </c>
      <c r="R1771" t="s">
        <v>184</v>
      </c>
      <c r="S1771">
        <v>0</v>
      </c>
      <c r="T1771">
        <v>93.199905000000101</v>
      </c>
    </row>
    <row r="1772" spans="1:20">
      <c r="A1772" s="245">
        <v>42773.911517905093</v>
      </c>
      <c r="B1772" t="s">
        <v>241</v>
      </c>
      <c r="C1772">
        <v>2</v>
      </c>
      <c r="D1772" t="s">
        <v>27</v>
      </c>
      <c r="E1772" t="s">
        <v>27</v>
      </c>
      <c r="F1772" t="s">
        <v>184</v>
      </c>
      <c r="G1772" t="s">
        <v>184</v>
      </c>
      <c r="H1772" t="s">
        <v>170</v>
      </c>
      <c r="I1772" t="s">
        <v>234</v>
      </c>
      <c r="J1772" t="s">
        <v>184</v>
      </c>
      <c r="K1772" t="s">
        <v>184</v>
      </c>
      <c r="L1772" t="s">
        <v>184</v>
      </c>
      <c r="M1772" t="s">
        <v>184</v>
      </c>
      <c r="N1772" t="s">
        <v>184</v>
      </c>
      <c r="O1772" t="s">
        <v>184</v>
      </c>
      <c r="P1772" t="s">
        <v>184</v>
      </c>
      <c r="Q1772" t="s">
        <v>184</v>
      </c>
      <c r="R1772" t="s">
        <v>184</v>
      </c>
      <c r="S1772">
        <v>0</v>
      </c>
      <c r="T1772">
        <v>2.6666639999999999</v>
      </c>
    </row>
    <row r="1773" spans="1:20">
      <c r="A1773" s="245">
        <v>42773.911517905093</v>
      </c>
      <c r="B1773" t="s">
        <v>241</v>
      </c>
      <c r="C1773">
        <v>2</v>
      </c>
      <c r="D1773" t="s">
        <v>24</v>
      </c>
      <c r="E1773" t="s">
        <v>24</v>
      </c>
      <c r="F1773" t="s">
        <v>184</v>
      </c>
      <c r="G1773" t="s">
        <v>184</v>
      </c>
      <c r="H1773" t="s">
        <v>170</v>
      </c>
      <c r="I1773" t="s">
        <v>232</v>
      </c>
      <c r="J1773" t="s">
        <v>184</v>
      </c>
      <c r="K1773" t="s">
        <v>184</v>
      </c>
      <c r="L1773" t="s">
        <v>184</v>
      </c>
      <c r="M1773" t="s">
        <v>184</v>
      </c>
      <c r="N1773" t="s">
        <v>184</v>
      </c>
      <c r="O1773" t="s">
        <v>184</v>
      </c>
      <c r="P1773" t="s">
        <v>184</v>
      </c>
      <c r="Q1773" t="s">
        <v>184</v>
      </c>
      <c r="R1773" t="s">
        <v>184</v>
      </c>
      <c r="S1773">
        <v>0</v>
      </c>
      <c r="T1773">
        <v>28.999970999999999</v>
      </c>
    </row>
    <row r="1774" spans="1:20">
      <c r="A1774" s="245">
        <v>42773.911517905093</v>
      </c>
      <c r="B1774" t="s">
        <v>241</v>
      </c>
      <c r="C1774">
        <v>2</v>
      </c>
      <c r="D1774" t="s">
        <v>24</v>
      </c>
      <c r="E1774" t="s">
        <v>24</v>
      </c>
      <c r="F1774" t="s">
        <v>184</v>
      </c>
      <c r="G1774" t="s">
        <v>184</v>
      </c>
      <c r="H1774" t="s">
        <v>170</v>
      </c>
      <c r="I1774" t="s">
        <v>198</v>
      </c>
      <c r="J1774" t="s">
        <v>184</v>
      </c>
      <c r="K1774" t="s">
        <v>184</v>
      </c>
      <c r="L1774" t="s">
        <v>184</v>
      </c>
      <c r="M1774" t="s">
        <v>184</v>
      </c>
      <c r="N1774" t="s">
        <v>184</v>
      </c>
      <c r="O1774" t="s">
        <v>184</v>
      </c>
      <c r="P1774" t="s">
        <v>184</v>
      </c>
      <c r="Q1774" t="s">
        <v>184</v>
      </c>
      <c r="R1774" t="s">
        <v>184</v>
      </c>
      <c r="S1774">
        <v>0</v>
      </c>
      <c r="T1774">
        <v>0.4</v>
      </c>
    </row>
    <row r="1775" spans="1:20">
      <c r="A1775" s="245">
        <v>42773.911517905093</v>
      </c>
      <c r="B1775" t="s">
        <v>241</v>
      </c>
      <c r="C1775">
        <v>2</v>
      </c>
      <c r="D1775" t="s">
        <v>24</v>
      </c>
      <c r="E1775" t="s">
        <v>24</v>
      </c>
      <c r="F1775" t="s">
        <v>184</v>
      </c>
      <c r="G1775" t="s">
        <v>184</v>
      </c>
      <c r="H1775" t="s">
        <v>170</v>
      </c>
      <c r="I1775" t="s">
        <v>234</v>
      </c>
      <c r="J1775" t="s">
        <v>184</v>
      </c>
      <c r="K1775" t="s">
        <v>184</v>
      </c>
      <c r="L1775" t="s">
        <v>184</v>
      </c>
      <c r="M1775" t="s">
        <v>184</v>
      </c>
      <c r="N1775" t="s">
        <v>184</v>
      </c>
      <c r="O1775" t="s">
        <v>184</v>
      </c>
      <c r="P1775" t="s">
        <v>184</v>
      </c>
      <c r="Q1775" t="s">
        <v>184</v>
      </c>
      <c r="R1775" t="s">
        <v>184</v>
      </c>
      <c r="S1775">
        <v>0</v>
      </c>
      <c r="T1775">
        <v>5.52</v>
      </c>
    </row>
    <row r="1776" spans="1:20">
      <c r="A1776" s="245">
        <v>42773.911517905093</v>
      </c>
      <c r="B1776" t="s">
        <v>241</v>
      </c>
      <c r="C1776">
        <v>2</v>
      </c>
      <c r="D1776" t="s">
        <v>23</v>
      </c>
      <c r="E1776" t="s">
        <v>23</v>
      </c>
      <c r="F1776" t="s">
        <v>184</v>
      </c>
      <c r="G1776" t="s">
        <v>184</v>
      </c>
      <c r="H1776" t="s">
        <v>170</v>
      </c>
      <c r="I1776" t="s">
        <v>207</v>
      </c>
      <c r="J1776" t="s">
        <v>184</v>
      </c>
      <c r="K1776" t="s">
        <v>184</v>
      </c>
      <c r="L1776" t="s">
        <v>184</v>
      </c>
      <c r="M1776" t="s">
        <v>184</v>
      </c>
      <c r="N1776" t="s">
        <v>184</v>
      </c>
      <c r="O1776" t="s">
        <v>184</v>
      </c>
      <c r="P1776" t="s">
        <v>184</v>
      </c>
      <c r="Q1776" t="s">
        <v>184</v>
      </c>
      <c r="R1776" t="s">
        <v>184</v>
      </c>
      <c r="S1776">
        <v>0</v>
      </c>
      <c r="T1776">
        <v>25.199974000000001</v>
      </c>
    </row>
    <row r="1777" spans="1:20">
      <c r="A1777" s="245">
        <v>42773.911517905093</v>
      </c>
      <c r="B1777" t="s">
        <v>241</v>
      </c>
      <c r="C1777">
        <v>2</v>
      </c>
      <c r="D1777" t="s">
        <v>23</v>
      </c>
      <c r="E1777" t="s">
        <v>23</v>
      </c>
      <c r="F1777" t="s">
        <v>184</v>
      </c>
      <c r="G1777" t="s">
        <v>184</v>
      </c>
      <c r="H1777" t="s">
        <v>170</v>
      </c>
      <c r="I1777" t="s">
        <v>208</v>
      </c>
      <c r="J1777" t="s">
        <v>184</v>
      </c>
      <c r="K1777" t="s">
        <v>184</v>
      </c>
      <c r="L1777" t="s">
        <v>184</v>
      </c>
      <c r="M1777" t="s">
        <v>184</v>
      </c>
      <c r="N1777" t="s">
        <v>184</v>
      </c>
      <c r="O1777" t="s">
        <v>184</v>
      </c>
      <c r="P1777" t="s">
        <v>184</v>
      </c>
      <c r="Q1777" t="s">
        <v>184</v>
      </c>
      <c r="R1777" t="s">
        <v>184</v>
      </c>
      <c r="S1777">
        <v>0</v>
      </c>
      <c r="T1777">
        <v>20.066631000000001</v>
      </c>
    </row>
    <row r="1778" spans="1:20">
      <c r="A1778" s="245">
        <v>42773.911517905093</v>
      </c>
      <c r="B1778" t="s">
        <v>241</v>
      </c>
      <c r="C1778">
        <v>2</v>
      </c>
      <c r="D1778" t="s">
        <v>23</v>
      </c>
      <c r="E1778" t="s">
        <v>23</v>
      </c>
      <c r="F1778" t="s">
        <v>184</v>
      </c>
      <c r="G1778" t="s">
        <v>184</v>
      </c>
      <c r="H1778" t="s">
        <v>170</v>
      </c>
      <c r="I1778" t="s">
        <v>209</v>
      </c>
      <c r="J1778" t="s">
        <v>184</v>
      </c>
      <c r="K1778" t="s">
        <v>184</v>
      </c>
      <c r="L1778" t="s">
        <v>184</v>
      </c>
      <c r="M1778" t="s">
        <v>184</v>
      </c>
      <c r="N1778" t="s">
        <v>184</v>
      </c>
      <c r="O1778" t="s">
        <v>184</v>
      </c>
      <c r="P1778" t="s">
        <v>184</v>
      </c>
      <c r="Q1778" t="s">
        <v>184</v>
      </c>
      <c r="R1778" t="s">
        <v>184</v>
      </c>
      <c r="S1778">
        <v>0</v>
      </c>
      <c r="T1778">
        <v>68.333259999999996</v>
      </c>
    </row>
    <row r="1779" spans="1:20">
      <c r="A1779" s="245">
        <v>42773.911517905093</v>
      </c>
      <c r="B1779" t="s">
        <v>241</v>
      </c>
      <c r="C1779">
        <v>2</v>
      </c>
      <c r="D1779" t="s">
        <v>23</v>
      </c>
      <c r="E1779" t="s">
        <v>23</v>
      </c>
      <c r="F1779" t="s">
        <v>184</v>
      </c>
      <c r="G1779" t="s">
        <v>184</v>
      </c>
      <c r="H1779" t="s">
        <v>170</v>
      </c>
      <c r="I1779" t="s">
        <v>210</v>
      </c>
      <c r="J1779" t="s">
        <v>184</v>
      </c>
      <c r="K1779" t="s">
        <v>184</v>
      </c>
      <c r="L1779" t="s">
        <v>184</v>
      </c>
      <c r="M1779" t="s">
        <v>184</v>
      </c>
      <c r="N1779" t="s">
        <v>184</v>
      </c>
      <c r="O1779" t="s">
        <v>184</v>
      </c>
      <c r="P1779" t="s">
        <v>184</v>
      </c>
      <c r="Q1779" t="s">
        <v>184</v>
      </c>
      <c r="R1779" t="s">
        <v>184</v>
      </c>
      <c r="S1779">
        <v>0</v>
      </c>
      <c r="T1779">
        <v>94.079902000000104</v>
      </c>
    </row>
    <row r="1780" spans="1:20">
      <c r="A1780" s="245">
        <v>42773.911517905093</v>
      </c>
      <c r="B1780" t="s">
        <v>241</v>
      </c>
      <c r="C1780">
        <v>2</v>
      </c>
      <c r="D1780" t="s">
        <v>23</v>
      </c>
      <c r="E1780" t="s">
        <v>23</v>
      </c>
      <c r="F1780" t="s">
        <v>184</v>
      </c>
      <c r="G1780" t="s">
        <v>184</v>
      </c>
      <c r="H1780" t="s">
        <v>170</v>
      </c>
      <c r="I1780" t="s">
        <v>81</v>
      </c>
      <c r="J1780" t="s">
        <v>184</v>
      </c>
      <c r="K1780" t="s">
        <v>184</v>
      </c>
      <c r="L1780" t="s">
        <v>184</v>
      </c>
      <c r="M1780" t="s">
        <v>184</v>
      </c>
      <c r="N1780" t="s">
        <v>184</v>
      </c>
      <c r="O1780" t="s">
        <v>184</v>
      </c>
      <c r="P1780" t="s">
        <v>184</v>
      </c>
      <c r="Q1780" t="s">
        <v>184</v>
      </c>
      <c r="R1780" t="s">
        <v>184</v>
      </c>
      <c r="S1780">
        <v>0</v>
      </c>
      <c r="T1780">
        <v>56.773273000000003</v>
      </c>
    </row>
    <row r="1781" spans="1:20">
      <c r="A1781" s="245">
        <v>42773.911517905093</v>
      </c>
      <c r="B1781" t="s">
        <v>241</v>
      </c>
      <c r="C1781">
        <v>2</v>
      </c>
      <c r="D1781" t="s">
        <v>23</v>
      </c>
      <c r="E1781" t="s">
        <v>23</v>
      </c>
      <c r="F1781" t="s">
        <v>184</v>
      </c>
      <c r="G1781" t="s">
        <v>184</v>
      </c>
      <c r="H1781" t="s">
        <v>170</v>
      </c>
      <c r="I1781" t="s">
        <v>234</v>
      </c>
      <c r="J1781" t="s">
        <v>184</v>
      </c>
      <c r="K1781" t="s">
        <v>184</v>
      </c>
      <c r="L1781" t="s">
        <v>184</v>
      </c>
      <c r="M1781" t="s">
        <v>184</v>
      </c>
      <c r="N1781" t="s">
        <v>184</v>
      </c>
      <c r="O1781" t="s">
        <v>184</v>
      </c>
      <c r="P1781" t="s">
        <v>184</v>
      </c>
      <c r="Q1781" t="s">
        <v>184</v>
      </c>
      <c r="R1781" t="s">
        <v>184</v>
      </c>
      <c r="S1781">
        <v>0</v>
      </c>
      <c r="T1781">
        <v>6.6666000000000003E-2</v>
      </c>
    </row>
    <row r="1782" spans="1:20">
      <c r="A1782" s="245">
        <v>42773.911517905093</v>
      </c>
      <c r="B1782" t="s">
        <v>241</v>
      </c>
      <c r="C1782">
        <v>2</v>
      </c>
      <c r="D1782" t="s">
        <v>22</v>
      </c>
      <c r="E1782" t="s">
        <v>22</v>
      </c>
      <c r="F1782" t="s">
        <v>184</v>
      </c>
      <c r="G1782" t="s">
        <v>184</v>
      </c>
      <c r="H1782" t="s">
        <v>170</v>
      </c>
      <c r="I1782" t="s">
        <v>211</v>
      </c>
      <c r="J1782" t="s">
        <v>184</v>
      </c>
      <c r="K1782" t="s">
        <v>184</v>
      </c>
      <c r="L1782" t="s">
        <v>184</v>
      </c>
      <c r="M1782" t="s">
        <v>184</v>
      </c>
      <c r="N1782" t="s">
        <v>184</v>
      </c>
      <c r="O1782" t="s">
        <v>184</v>
      </c>
      <c r="P1782" t="s">
        <v>184</v>
      </c>
      <c r="Q1782" t="s">
        <v>184</v>
      </c>
      <c r="R1782" t="s">
        <v>184</v>
      </c>
      <c r="S1782">
        <v>0</v>
      </c>
      <c r="T1782">
        <v>33.733296000000003</v>
      </c>
    </row>
    <row r="1783" spans="1:20">
      <c r="A1783" s="245">
        <v>42773.911517905093</v>
      </c>
      <c r="B1783" t="s">
        <v>241</v>
      </c>
      <c r="C1783">
        <v>2</v>
      </c>
      <c r="D1783" t="s">
        <v>22</v>
      </c>
      <c r="E1783" t="s">
        <v>22</v>
      </c>
      <c r="F1783" t="s">
        <v>184</v>
      </c>
      <c r="G1783" t="s">
        <v>184</v>
      </c>
      <c r="H1783" t="s">
        <v>170</v>
      </c>
      <c r="I1783" t="s">
        <v>212</v>
      </c>
      <c r="J1783" t="s">
        <v>184</v>
      </c>
      <c r="K1783" t="s">
        <v>184</v>
      </c>
      <c r="L1783" t="s">
        <v>184</v>
      </c>
      <c r="M1783" t="s">
        <v>184</v>
      </c>
      <c r="N1783" t="s">
        <v>184</v>
      </c>
      <c r="O1783" t="s">
        <v>184</v>
      </c>
      <c r="P1783" t="s">
        <v>184</v>
      </c>
      <c r="Q1783" t="s">
        <v>184</v>
      </c>
      <c r="R1783" t="s">
        <v>184</v>
      </c>
      <c r="S1783">
        <v>0</v>
      </c>
      <c r="T1783">
        <v>32.7333</v>
      </c>
    </row>
    <row r="1784" spans="1:20">
      <c r="A1784" s="245">
        <v>42773.911517905093</v>
      </c>
      <c r="B1784" t="s">
        <v>241</v>
      </c>
      <c r="C1784">
        <v>2</v>
      </c>
      <c r="D1784" t="s">
        <v>22</v>
      </c>
      <c r="E1784" t="s">
        <v>22</v>
      </c>
      <c r="F1784" t="s">
        <v>184</v>
      </c>
      <c r="G1784" t="s">
        <v>184</v>
      </c>
      <c r="H1784" t="s">
        <v>170</v>
      </c>
      <c r="I1784" t="s">
        <v>213</v>
      </c>
      <c r="J1784" t="s">
        <v>184</v>
      </c>
      <c r="K1784" t="s">
        <v>184</v>
      </c>
      <c r="L1784" t="s">
        <v>184</v>
      </c>
      <c r="M1784" t="s">
        <v>184</v>
      </c>
      <c r="N1784" t="s">
        <v>184</v>
      </c>
      <c r="O1784" t="s">
        <v>184</v>
      </c>
      <c r="P1784" t="s">
        <v>184</v>
      </c>
      <c r="Q1784" t="s">
        <v>184</v>
      </c>
      <c r="R1784" t="s">
        <v>184</v>
      </c>
      <c r="S1784">
        <v>0</v>
      </c>
      <c r="T1784">
        <v>15.439984000000001</v>
      </c>
    </row>
    <row r="1785" spans="1:20">
      <c r="A1785" s="245">
        <v>42773.911517905093</v>
      </c>
      <c r="B1785" t="s">
        <v>241</v>
      </c>
      <c r="C1785">
        <v>2</v>
      </c>
      <c r="D1785" t="s">
        <v>22</v>
      </c>
      <c r="E1785" t="s">
        <v>22</v>
      </c>
      <c r="F1785" t="s">
        <v>184</v>
      </c>
      <c r="G1785" t="s">
        <v>184</v>
      </c>
      <c r="H1785" t="s">
        <v>170</v>
      </c>
      <c r="I1785" t="s">
        <v>214</v>
      </c>
      <c r="J1785" t="s">
        <v>184</v>
      </c>
      <c r="K1785" t="s">
        <v>184</v>
      </c>
      <c r="L1785" t="s">
        <v>184</v>
      </c>
      <c r="M1785" t="s">
        <v>184</v>
      </c>
      <c r="N1785" t="s">
        <v>184</v>
      </c>
      <c r="O1785" t="s">
        <v>184</v>
      </c>
      <c r="P1785" t="s">
        <v>184</v>
      </c>
      <c r="Q1785" t="s">
        <v>184</v>
      </c>
      <c r="R1785" t="s">
        <v>184</v>
      </c>
      <c r="S1785">
        <v>0</v>
      </c>
      <c r="T1785">
        <v>7.7999890000000001</v>
      </c>
    </row>
    <row r="1786" spans="1:20">
      <c r="A1786" s="245">
        <v>42773.911517905093</v>
      </c>
      <c r="B1786" t="s">
        <v>241</v>
      </c>
      <c r="C1786">
        <v>2</v>
      </c>
      <c r="D1786" t="s">
        <v>22</v>
      </c>
      <c r="E1786" t="s">
        <v>22</v>
      </c>
      <c r="F1786" t="s">
        <v>184</v>
      </c>
      <c r="G1786" t="s">
        <v>184</v>
      </c>
      <c r="H1786" t="s">
        <v>170</v>
      </c>
      <c r="I1786" t="s">
        <v>234</v>
      </c>
      <c r="J1786" t="s">
        <v>184</v>
      </c>
      <c r="K1786" t="s">
        <v>184</v>
      </c>
      <c r="L1786" t="s">
        <v>184</v>
      </c>
      <c r="M1786" t="s">
        <v>184</v>
      </c>
      <c r="N1786" t="s">
        <v>184</v>
      </c>
      <c r="O1786" t="s">
        <v>184</v>
      </c>
      <c r="P1786" t="s">
        <v>184</v>
      </c>
      <c r="Q1786" t="s">
        <v>184</v>
      </c>
      <c r="R1786" t="s">
        <v>184</v>
      </c>
      <c r="S1786">
        <v>0</v>
      </c>
      <c r="T1786">
        <v>0.99999899999999997</v>
      </c>
    </row>
    <row r="1787" spans="1:20">
      <c r="A1787" s="245">
        <v>42773.911517905093</v>
      </c>
      <c r="B1787" t="s">
        <v>241</v>
      </c>
      <c r="C1787">
        <v>2</v>
      </c>
      <c r="D1787" t="s">
        <v>21</v>
      </c>
      <c r="E1787" t="s">
        <v>21</v>
      </c>
      <c r="F1787" t="s">
        <v>184</v>
      </c>
      <c r="G1787" t="s">
        <v>184</v>
      </c>
      <c r="H1787" t="s">
        <v>170</v>
      </c>
      <c r="I1787" t="s">
        <v>215</v>
      </c>
      <c r="J1787" t="s">
        <v>184</v>
      </c>
      <c r="K1787" t="s">
        <v>184</v>
      </c>
      <c r="L1787" t="s">
        <v>184</v>
      </c>
      <c r="M1787" t="s">
        <v>184</v>
      </c>
      <c r="N1787" t="s">
        <v>184</v>
      </c>
      <c r="O1787" t="s">
        <v>184</v>
      </c>
      <c r="P1787" t="s">
        <v>184</v>
      </c>
      <c r="Q1787" t="s">
        <v>184</v>
      </c>
      <c r="R1787" t="s">
        <v>184</v>
      </c>
      <c r="S1787">
        <v>0</v>
      </c>
      <c r="T1787">
        <v>21.466646000000001</v>
      </c>
    </row>
    <row r="1788" spans="1:20">
      <c r="A1788" s="245">
        <v>42773.911517905093</v>
      </c>
      <c r="B1788" t="s">
        <v>241</v>
      </c>
      <c r="C1788">
        <v>2</v>
      </c>
      <c r="D1788" t="s">
        <v>21</v>
      </c>
      <c r="E1788" t="s">
        <v>21</v>
      </c>
      <c r="F1788" t="s">
        <v>184</v>
      </c>
      <c r="G1788" t="s">
        <v>184</v>
      </c>
      <c r="H1788" t="s">
        <v>170</v>
      </c>
      <c r="I1788" t="s">
        <v>216</v>
      </c>
      <c r="J1788" t="s">
        <v>184</v>
      </c>
      <c r="K1788" t="s">
        <v>184</v>
      </c>
      <c r="L1788" t="s">
        <v>184</v>
      </c>
      <c r="M1788" t="s">
        <v>184</v>
      </c>
      <c r="N1788" t="s">
        <v>184</v>
      </c>
      <c r="O1788" t="s">
        <v>184</v>
      </c>
      <c r="P1788" t="s">
        <v>184</v>
      </c>
      <c r="Q1788" t="s">
        <v>184</v>
      </c>
      <c r="R1788" t="s">
        <v>184</v>
      </c>
      <c r="S1788">
        <v>0</v>
      </c>
      <c r="T1788">
        <v>39.266627</v>
      </c>
    </row>
    <row r="1789" spans="1:20">
      <c r="A1789" s="245">
        <v>42773.911517905093</v>
      </c>
      <c r="B1789" t="s">
        <v>241</v>
      </c>
      <c r="C1789">
        <v>2</v>
      </c>
      <c r="D1789" t="s">
        <v>21</v>
      </c>
      <c r="E1789" t="s">
        <v>21</v>
      </c>
      <c r="F1789" t="s">
        <v>184</v>
      </c>
      <c r="G1789" t="s">
        <v>184</v>
      </c>
      <c r="H1789" t="s">
        <v>170</v>
      </c>
      <c r="I1789" t="s">
        <v>82</v>
      </c>
      <c r="J1789" t="s">
        <v>184</v>
      </c>
      <c r="K1789" t="s">
        <v>184</v>
      </c>
      <c r="L1789" t="s">
        <v>184</v>
      </c>
      <c r="M1789" t="s">
        <v>184</v>
      </c>
      <c r="N1789" t="s">
        <v>184</v>
      </c>
      <c r="O1789" t="s">
        <v>184</v>
      </c>
      <c r="P1789" t="s">
        <v>184</v>
      </c>
      <c r="Q1789" t="s">
        <v>184</v>
      </c>
      <c r="R1789" t="s">
        <v>184</v>
      </c>
      <c r="S1789">
        <v>0</v>
      </c>
      <c r="T1789">
        <v>24.533308999999999</v>
      </c>
    </row>
    <row r="1790" spans="1:20">
      <c r="A1790" s="245">
        <v>42773.911517905093</v>
      </c>
      <c r="B1790" t="s">
        <v>241</v>
      </c>
      <c r="C1790">
        <v>2</v>
      </c>
      <c r="D1790" t="s">
        <v>21</v>
      </c>
      <c r="E1790" t="s">
        <v>21</v>
      </c>
      <c r="F1790" t="s">
        <v>184</v>
      </c>
      <c r="G1790" t="s">
        <v>184</v>
      </c>
      <c r="H1790" t="s">
        <v>170</v>
      </c>
      <c r="I1790" t="s">
        <v>234</v>
      </c>
      <c r="J1790" t="s">
        <v>184</v>
      </c>
      <c r="K1790" t="s">
        <v>184</v>
      </c>
      <c r="L1790" t="s">
        <v>184</v>
      </c>
      <c r="M1790" t="s">
        <v>184</v>
      </c>
      <c r="N1790" t="s">
        <v>184</v>
      </c>
      <c r="O1790" t="s">
        <v>184</v>
      </c>
      <c r="P1790" t="s">
        <v>184</v>
      </c>
      <c r="Q1790" t="s">
        <v>184</v>
      </c>
      <c r="R1790" t="s">
        <v>184</v>
      </c>
      <c r="S1790">
        <v>0</v>
      </c>
      <c r="T1790">
        <v>2.6666639999999999</v>
      </c>
    </row>
    <row r="1791" spans="1:20">
      <c r="A1791" s="245">
        <v>42773.911517905093</v>
      </c>
      <c r="B1791" t="s">
        <v>241</v>
      </c>
      <c r="C1791">
        <v>2</v>
      </c>
      <c r="D1791" t="s">
        <v>19</v>
      </c>
      <c r="E1791" t="s">
        <v>19</v>
      </c>
      <c r="F1791" t="s">
        <v>184</v>
      </c>
      <c r="G1791" t="s">
        <v>184</v>
      </c>
      <c r="H1791" t="s">
        <v>170</v>
      </c>
      <c r="I1791" t="s">
        <v>217</v>
      </c>
      <c r="J1791" t="s">
        <v>184</v>
      </c>
      <c r="K1791" t="s">
        <v>184</v>
      </c>
      <c r="L1791" t="s">
        <v>184</v>
      </c>
      <c r="M1791" t="s">
        <v>184</v>
      </c>
      <c r="N1791" t="s">
        <v>184</v>
      </c>
      <c r="O1791" t="s">
        <v>184</v>
      </c>
      <c r="P1791" t="s">
        <v>184</v>
      </c>
      <c r="Q1791" t="s">
        <v>184</v>
      </c>
      <c r="R1791" t="s">
        <v>184</v>
      </c>
      <c r="S1791">
        <v>0</v>
      </c>
      <c r="T1791">
        <v>34.799965</v>
      </c>
    </row>
    <row r="1792" spans="1:20">
      <c r="A1792" s="245">
        <v>42773.911517905093</v>
      </c>
      <c r="B1792" t="s">
        <v>241</v>
      </c>
      <c r="C1792">
        <v>2</v>
      </c>
      <c r="D1792" t="s">
        <v>19</v>
      </c>
      <c r="E1792" t="s">
        <v>19</v>
      </c>
      <c r="F1792" t="s">
        <v>184</v>
      </c>
      <c r="G1792" t="s">
        <v>184</v>
      </c>
      <c r="H1792" t="s">
        <v>170</v>
      </c>
      <c r="I1792" t="s">
        <v>218</v>
      </c>
      <c r="J1792" t="s">
        <v>184</v>
      </c>
      <c r="K1792" t="s">
        <v>184</v>
      </c>
      <c r="L1792" t="s">
        <v>184</v>
      </c>
      <c r="M1792" t="s">
        <v>184</v>
      </c>
      <c r="N1792" t="s">
        <v>184</v>
      </c>
      <c r="O1792" t="s">
        <v>184</v>
      </c>
      <c r="P1792" t="s">
        <v>184</v>
      </c>
      <c r="Q1792" t="s">
        <v>184</v>
      </c>
      <c r="R1792" t="s">
        <v>184</v>
      </c>
      <c r="S1792">
        <v>0</v>
      </c>
      <c r="T1792">
        <v>45.333288000000003</v>
      </c>
    </row>
    <row r="1793" spans="1:20">
      <c r="A1793" s="245">
        <v>42773.911517905093</v>
      </c>
      <c r="B1793" t="s">
        <v>241</v>
      </c>
      <c r="C1793">
        <v>2</v>
      </c>
      <c r="D1793" t="s">
        <v>19</v>
      </c>
      <c r="E1793" t="s">
        <v>19</v>
      </c>
      <c r="F1793" t="s">
        <v>184</v>
      </c>
      <c r="G1793" t="s">
        <v>184</v>
      </c>
      <c r="H1793" t="s">
        <v>170</v>
      </c>
      <c r="I1793" t="s">
        <v>194</v>
      </c>
      <c r="J1793" t="s">
        <v>184</v>
      </c>
      <c r="K1793" t="s">
        <v>184</v>
      </c>
      <c r="L1793" t="s">
        <v>184</v>
      </c>
      <c r="M1793" t="s">
        <v>184</v>
      </c>
      <c r="N1793" t="s">
        <v>184</v>
      </c>
      <c r="O1793" t="s">
        <v>184</v>
      </c>
      <c r="P1793" t="s">
        <v>184</v>
      </c>
      <c r="Q1793" t="s">
        <v>184</v>
      </c>
      <c r="R1793" t="s">
        <v>184</v>
      </c>
      <c r="S1793">
        <v>0</v>
      </c>
      <c r="T1793">
        <v>22.666643000000001</v>
      </c>
    </row>
    <row r="1794" spans="1:20">
      <c r="A1794" s="245">
        <v>42773.911517905093</v>
      </c>
      <c r="B1794" t="s">
        <v>241</v>
      </c>
      <c r="C1794">
        <v>2</v>
      </c>
      <c r="D1794" t="s">
        <v>19</v>
      </c>
      <c r="E1794" t="s">
        <v>19</v>
      </c>
      <c r="F1794" t="s">
        <v>184</v>
      </c>
      <c r="G1794" t="s">
        <v>184</v>
      </c>
      <c r="H1794" t="s">
        <v>170</v>
      </c>
      <c r="I1794" t="s">
        <v>234</v>
      </c>
      <c r="J1794" t="s">
        <v>184</v>
      </c>
      <c r="K1794" t="s">
        <v>184</v>
      </c>
      <c r="L1794" t="s">
        <v>184</v>
      </c>
      <c r="M1794" t="s">
        <v>184</v>
      </c>
      <c r="N1794" t="s">
        <v>184</v>
      </c>
      <c r="O1794" t="s">
        <v>184</v>
      </c>
      <c r="P1794" t="s">
        <v>184</v>
      </c>
      <c r="Q1794" t="s">
        <v>184</v>
      </c>
      <c r="R1794" t="s">
        <v>184</v>
      </c>
      <c r="S1794">
        <v>0</v>
      </c>
      <c r="T1794">
        <v>8.7333250000000007</v>
      </c>
    </row>
    <row r="1795" spans="1:20">
      <c r="A1795" s="245">
        <v>42773.911517905093</v>
      </c>
      <c r="B1795" t="s">
        <v>241</v>
      </c>
      <c r="C1795">
        <v>2</v>
      </c>
      <c r="D1795" t="s">
        <v>18</v>
      </c>
      <c r="E1795" t="s">
        <v>18</v>
      </c>
      <c r="F1795" t="s">
        <v>184</v>
      </c>
      <c r="G1795" t="s">
        <v>184</v>
      </c>
      <c r="H1795" t="s">
        <v>170</v>
      </c>
      <c r="I1795" t="s">
        <v>195</v>
      </c>
      <c r="J1795" t="s">
        <v>184</v>
      </c>
      <c r="K1795" t="s">
        <v>184</v>
      </c>
      <c r="L1795" t="s">
        <v>184</v>
      </c>
      <c r="M1795" t="s">
        <v>184</v>
      </c>
      <c r="N1795" t="s">
        <v>184</v>
      </c>
      <c r="O1795" t="s">
        <v>184</v>
      </c>
      <c r="P1795" t="s">
        <v>184</v>
      </c>
      <c r="Q1795" t="s">
        <v>184</v>
      </c>
      <c r="R1795" t="s">
        <v>184</v>
      </c>
      <c r="S1795">
        <v>0</v>
      </c>
      <c r="T1795">
        <v>50.933280000000003</v>
      </c>
    </row>
    <row r="1796" spans="1:20">
      <c r="A1796" s="245">
        <v>42773.911517905093</v>
      </c>
      <c r="B1796" t="s">
        <v>241</v>
      </c>
      <c r="C1796">
        <v>2</v>
      </c>
      <c r="D1796" t="s">
        <v>18</v>
      </c>
      <c r="E1796" t="s">
        <v>18</v>
      </c>
      <c r="F1796" t="s">
        <v>184</v>
      </c>
      <c r="G1796" t="s">
        <v>184</v>
      </c>
      <c r="H1796" t="s">
        <v>170</v>
      </c>
      <c r="I1796" t="s">
        <v>234</v>
      </c>
      <c r="J1796" t="s">
        <v>184</v>
      </c>
      <c r="K1796" t="s">
        <v>184</v>
      </c>
      <c r="L1796" t="s">
        <v>184</v>
      </c>
      <c r="M1796" t="s">
        <v>184</v>
      </c>
      <c r="N1796" t="s">
        <v>184</v>
      </c>
      <c r="O1796" t="s">
        <v>184</v>
      </c>
      <c r="P1796" t="s">
        <v>184</v>
      </c>
      <c r="Q1796" t="s">
        <v>184</v>
      </c>
      <c r="R1796" t="s">
        <v>184</v>
      </c>
      <c r="S1796">
        <v>0</v>
      </c>
      <c r="T1796">
        <v>0.33333299999999999</v>
      </c>
    </row>
    <row r="1797" spans="1:20">
      <c r="A1797" s="245">
        <v>42773.911517905093</v>
      </c>
      <c r="B1797" t="s">
        <v>241</v>
      </c>
      <c r="C1797">
        <v>2</v>
      </c>
      <c r="D1797" t="s">
        <v>17</v>
      </c>
      <c r="E1797" t="s">
        <v>144</v>
      </c>
      <c r="F1797" t="s">
        <v>184</v>
      </c>
      <c r="G1797" t="s">
        <v>184</v>
      </c>
      <c r="H1797" t="s">
        <v>170</v>
      </c>
      <c r="I1797" t="s">
        <v>199</v>
      </c>
      <c r="J1797" t="s">
        <v>184</v>
      </c>
      <c r="K1797" t="s">
        <v>184</v>
      </c>
      <c r="L1797" t="s">
        <v>184</v>
      </c>
      <c r="M1797" t="s">
        <v>184</v>
      </c>
      <c r="N1797" t="s">
        <v>184</v>
      </c>
      <c r="O1797" t="s">
        <v>184</v>
      </c>
      <c r="P1797" t="s">
        <v>184</v>
      </c>
      <c r="Q1797" t="s">
        <v>184</v>
      </c>
      <c r="R1797" t="s">
        <v>184</v>
      </c>
      <c r="S1797">
        <v>0</v>
      </c>
      <c r="T1797">
        <v>39.266616999999997</v>
      </c>
    </row>
    <row r="1798" spans="1:20">
      <c r="A1798" s="245">
        <v>42773.911517905093</v>
      </c>
      <c r="B1798" t="s">
        <v>241</v>
      </c>
      <c r="C1798">
        <v>2</v>
      </c>
      <c r="D1798" t="s">
        <v>16</v>
      </c>
      <c r="E1798" t="s">
        <v>16</v>
      </c>
      <c r="F1798" t="s">
        <v>184</v>
      </c>
      <c r="G1798" t="s">
        <v>184</v>
      </c>
      <c r="H1798" t="s">
        <v>170</v>
      </c>
      <c r="I1798" t="s">
        <v>92</v>
      </c>
      <c r="J1798" t="s">
        <v>184</v>
      </c>
      <c r="K1798" t="s">
        <v>184</v>
      </c>
      <c r="L1798" t="s">
        <v>184</v>
      </c>
      <c r="M1798" t="s">
        <v>184</v>
      </c>
      <c r="N1798" t="s">
        <v>184</v>
      </c>
      <c r="O1798" t="s">
        <v>184</v>
      </c>
      <c r="P1798" t="s">
        <v>184</v>
      </c>
      <c r="Q1798" t="s">
        <v>184</v>
      </c>
      <c r="R1798" t="s">
        <v>184</v>
      </c>
      <c r="S1798">
        <v>0</v>
      </c>
      <c r="T1798">
        <v>30.933302000000001</v>
      </c>
    </row>
    <row r="1799" spans="1:20">
      <c r="A1799" s="245">
        <v>42773.911517905093</v>
      </c>
      <c r="B1799" t="s">
        <v>241</v>
      </c>
      <c r="C1799">
        <v>2</v>
      </c>
      <c r="D1799" t="s">
        <v>16</v>
      </c>
      <c r="E1799" t="s">
        <v>16</v>
      </c>
      <c r="F1799" t="s">
        <v>184</v>
      </c>
      <c r="G1799" t="s">
        <v>184</v>
      </c>
      <c r="H1799" t="s">
        <v>170</v>
      </c>
      <c r="I1799" t="s">
        <v>234</v>
      </c>
      <c r="J1799" t="s">
        <v>184</v>
      </c>
      <c r="K1799" t="s">
        <v>184</v>
      </c>
      <c r="L1799" t="s">
        <v>184</v>
      </c>
      <c r="M1799" t="s">
        <v>184</v>
      </c>
      <c r="N1799" t="s">
        <v>184</v>
      </c>
      <c r="O1799" t="s">
        <v>184</v>
      </c>
      <c r="P1799" t="s">
        <v>184</v>
      </c>
      <c r="Q1799" t="s">
        <v>184</v>
      </c>
      <c r="R1799" t="s">
        <v>184</v>
      </c>
      <c r="S1799">
        <v>0</v>
      </c>
      <c r="T1799">
        <v>0.93333200000000005</v>
      </c>
    </row>
    <row r="1800" spans="1:20">
      <c r="A1800" s="245">
        <v>42773.911517905093</v>
      </c>
      <c r="B1800" t="s">
        <v>241</v>
      </c>
      <c r="C1800">
        <v>2</v>
      </c>
      <c r="D1800" t="s">
        <v>15</v>
      </c>
      <c r="E1800" t="s">
        <v>62</v>
      </c>
      <c r="F1800" t="s">
        <v>184</v>
      </c>
      <c r="G1800" t="s">
        <v>184</v>
      </c>
      <c r="H1800" t="s">
        <v>170</v>
      </c>
      <c r="I1800" t="s">
        <v>219</v>
      </c>
      <c r="J1800" t="s">
        <v>184</v>
      </c>
      <c r="K1800" t="s">
        <v>184</v>
      </c>
      <c r="L1800" t="s">
        <v>184</v>
      </c>
      <c r="M1800" t="s">
        <v>184</v>
      </c>
      <c r="N1800" t="s">
        <v>184</v>
      </c>
      <c r="O1800" t="s">
        <v>184</v>
      </c>
      <c r="P1800" t="s">
        <v>184</v>
      </c>
      <c r="Q1800" t="s">
        <v>184</v>
      </c>
      <c r="R1800" t="s">
        <v>184</v>
      </c>
      <c r="S1800">
        <v>0</v>
      </c>
      <c r="T1800">
        <v>57.133243</v>
      </c>
    </row>
    <row r="1801" spans="1:20">
      <c r="A1801" s="245">
        <v>42773.911517905093</v>
      </c>
      <c r="B1801" t="s">
        <v>241</v>
      </c>
      <c r="C1801">
        <v>2</v>
      </c>
      <c r="D1801" t="s">
        <v>15</v>
      </c>
      <c r="E1801" t="s">
        <v>62</v>
      </c>
      <c r="F1801" t="s">
        <v>184</v>
      </c>
      <c r="G1801" t="s">
        <v>184</v>
      </c>
      <c r="H1801" t="s">
        <v>170</v>
      </c>
      <c r="I1801" t="s">
        <v>220</v>
      </c>
      <c r="J1801" t="s">
        <v>184</v>
      </c>
      <c r="K1801" t="s">
        <v>184</v>
      </c>
      <c r="L1801" t="s">
        <v>184</v>
      </c>
      <c r="M1801" t="s">
        <v>184</v>
      </c>
      <c r="N1801" t="s">
        <v>184</v>
      </c>
      <c r="O1801" t="s">
        <v>184</v>
      </c>
      <c r="P1801" t="s">
        <v>184</v>
      </c>
      <c r="Q1801" t="s">
        <v>184</v>
      </c>
      <c r="R1801" t="s">
        <v>184</v>
      </c>
      <c r="S1801">
        <v>0</v>
      </c>
      <c r="T1801">
        <v>38.266629000000002</v>
      </c>
    </row>
    <row r="1802" spans="1:20">
      <c r="A1802" s="245">
        <v>42773.911517905093</v>
      </c>
      <c r="B1802" t="s">
        <v>241</v>
      </c>
      <c r="C1802">
        <v>2</v>
      </c>
      <c r="D1802" t="s">
        <v>15</v>
      </c>
      <c r="E1802" t="s">
        <v>62</v>
      </c>
      <c r="F1802" t="s">
        <v>184</v>
      </c>
      <c r="G1802" t="s">
        <v>184</v>
      </c>
      <c r="H1802" t="s">
        <v>170</v>
      </c>
      <c r="I1802" t="s">
        <v>221</v>
      </c>
      <c r="J1802" t="s">
        <v>184</v>
      </c>
      <c r="K1802" t="s">
        <v>184</v>
      </c>
      <c r="L1802" t="s">
        <v>184</v>
      </c>
      <c r="M1802" t="s">
        <v>184</v>
      </c>
      <c r="N1802" t="s">
        <v>184</v>
      </c>
      <c r="O1802" t="s">
        <v>184</v>
      </c>
      <c r="P1802" t="s">
        <v>184</v>
      </c>
      <c r="Q1802" t="s">
        <v>184</v>
      </c>
      <c r="R1802" t="s">
        <v>184</v>
      </c>
      <c r="S1802">
        <v>0</v>
      </c>
      <c r="T1802">
        <v>9.7999899999999993</v>
      </c>
    </row>
    <row r="1803" spans="1:20">
      <c r="A1803" s="245">
        <v>42773.911517905093</v>
      </c>
      <c r="B1803" t="s">
        <v>241</v>
      </c>
      <c r="C1803">
        <v>2</v>
      </c>
      <c r="D1803" t="s">
        <v>15</v>
      </c>
      <c r="E1803" t="s">
        <v>62</v>
      </c>
      <c r="F1803" t="s">
        <v>184</v>
      </c>
      <c r="G1803" t="s">
        <v>184</v>
      </c>
      <c r="H1803" t="s">
        <v>170</v>
      </c>
      <c r="I1803" t="s">
        <v>234</v>
      </c>
      <c r="J1803" t="s">
        <v>184</v>
      </c>
      <c r="K1803" t="s">
        <v>184</v>
      </c>
      <c r="L1803" t="s">
        <v>184</v>
      </c>
      <c r="M1803" t="s">
        <v>184</v>
      </c>
      <c r="N1803" t="s">
        <v>184</v>
      </c>
      <c r="O1803" t="s">
        <v>184</v>
      </c>
      <c r="P1803" t="s">
        <v>184</v>
      </c>
      <c r="Q1803" t="s">
        <v>184</v>
      </c>
      <c r="R1803" t="s">
        <v>184</v>
      </c>
      <c r="S1803">
        <v>0</v>
      </c>
      <c r="T1803">
        <v>0.66666599999999998</v>
      </c>
    </row>
    <row r="1804" spans="1:20">
      <c r="A1804" s="245">
        <v>42773.911517905093</v>
      </c>
      <c r="B1804" t="s">
        <v>241</v>
      </c>
      <c r="C1804">
        <v>2</v>
      </c>
      <c r="D1804" t="s">
        <v>15</v>
      </c>
      <c r="E1804" t="s">
        <v>147</v>
      </c>
      <c r="F1804" t="s">
        <v>184</v>
      </c>
      <c r="G1804" t="s">
        <v>184</v>
      </c>
      <c r="H1804" t="s">
        <v>170</v>
      </c>
      <c r="I1804" t="s">
        <v>222</v>
      </c>
      <c r="J1804" t="s">
        <v>184</v>
      </c>
      <c r="K1804" t="s">
        <v>184</v>
      </c>
      <c r="L1804" t="s">
        <v>184</v>
      </c>
      <c r="M1804" t="s">
        <v>184</v>
      </c>
      <c r="N1804" t="s">
        <v>184</v>
      </c>
      <c r="O1804" t="s">
        <v>184</v>
      </c>
      <c r="P1804" t="s">
        <v>184</v>
      </c>
      <c r="Q1804" t="s">
        <v>184</v>
      </c>
      <c r="R1804" t="s">
        <v>184</v>
      </c>
      <c r="S1804">
        <v>0</v>
      </c>
      <c r="T1804">
        <v>41.933290999999997</v>
      </c>
    </row>
    <row r="1805" spans="1:20">
      <c r="A1805" s="245">
        <v>42773.911517905093</v>
      </c>
      <c r="B1805" t="s">
        <v>241</v>
      </c>
      <c r="C1805">
        <v>2</v>
      </c>
      <c r="D1805" t="s">
        <v>15</v>
      </c>
      <c r="E1805" t="s">
        <v>147</v>
      </c>
      <c r="F1805" t="s">
        <v>184</v>
      </c>
      <c r="G1805" t="s">
        <v>184</v>
      </c>
      <c r="H1805" t="s">
        <v>170</v>
      </c>
      <c r="I1805" t="s">
        <v>223</v>
      </c>
      <c r="J1805" t="s">
        <v>184</v>
      </c>
      <c r="K1805" t="s">
        <v>184</v>
      </c>
      <c r="L1805" t="s">
        <v>184</v>
      </c>
      <c r="M1805" t="s">
        <v>184</v>
      </c>
      <c r="N1805" t="s">
        <v>184</v>
      </c>
      <c r="O1805" t="s">
        <v>184</v>
      </c>
      <c r="P1805" t="s">
        <v>184</v>
      </c>
      <c r="Q1805" t="s">
        <v>184</v>
      </c>
      <c r="R1805" t="s">
        <v>184</v>
      </c>
      <c r="S1805">
        <v>0</v>
      </c>
      <c r="T1805">
        <v>40.699958000000002</v>
      </c>
    </row>
    <row r="1806" spans="1:20">
      <c r="A1806" s="245">
        <v>42773.911517905093</v>
      </c>
      <c r="B1806" t="s">
        <v>241</v>
      </c>
      <c r="C1806">
        <v>2</v>
      </c>
      <c r="D1806" t="s">
        <v>15</v>
      </c>
      <c r="E1806" t="s">
        <v>147</v>
      </c>
      <c r="F1806" t="s">
        <v>184</v>
      </c>
      <c r="G1806" t="s">
        <v>184</v>
      </c>
      <c r="H1806" t="s">
        <v>170</v>
      </c>
      <c r="I1806" t="s">
        <v>224</v>
      </c>
      <c r="J1806" t="s">
        <v>184</v>
      </c>
      <c r="K1806" t="s">
        <v>184</v>
      </c>
      <c r="L1806" t="s">
        <v>184</v>
      </c>
      <c r="M1806" t="s">
        <v>184</v>
      </c>
      <c r="N1806" t="s">
        <v>184</v>
      </c>
      <c r="O1806" t="s">
        <v>184</v>
      </c>
      <c r="P1806" t="s">
        <v>184</v>
      </c>
      <c r="Q1806" t="s">
        <v>184</v>
      </c>
      <c r="R1806" t="s">
        <v>184</v>
      </c>
      <c r="S1806">
        <v>0</v>
      </c>
      <c r="T1806">
        <v>39.466633000000002</v>
      </c>
    </row>
    <row r="1807" spans="1:20">
      <c r="A1807" s="245">
        <v>42773.911517905093</v>
      </c>
      <c r="B1807" t="s">
        <v>241</v>
      </c>
      <c r="C1807">
        <v>2</v>
      </c>
      <c r="D1807" t="s">
        <v>15</v>
      </c>
      <c r="E1807" t="s">
        <v>147</v>
      </c>
      <c r="F1807" t="s">
        <v>184</v>
      </c>
      <c r="G1807" t="s">
        <v>184</v>
      </c>
      <c r="H1807" t="s">
        <v>170</v>
      </c>
      <c r="I1807" t="s">
        <v>234</v>
      </c>
      <c r="J1807" t="s">
        <v>184</v>
      </c>
      <c r="K1807" t="s">
        <v>184</v>
      </c>
      <c r="L1807" t="s">
        <v>184</v>
      </c>
      <c r="M1807" t="s">
        <v>184</v>
      </c>
      <c r="N1807" t="s">
        <v>184</v>
      </c>
      <c r="O1807" t="s">
        <v>184</v>
      </c>
      <c r="P1807" t="s">
        <v>184</v>
      </c>
      <c r="Q1807" t="s">
        <v>184</v>
      </c>
      <c r="R1807" t="s">
        <v>184</v>
      </c>
      <c r="S1807">
        <v>0</v>
      </c>
      <c r="T1807">
        <v>0.33333299999999999</v>
      </c>
    </row>
    <row r="1808" spans="1:20">
      <c r="A1808" s="245">
        <v>42773.911517905093</v>
      </c>
      <c r="B1808" t="s">
        <v>241</v>
      </c>
      <c r="C1808">
        <v>2</v>
      </c>
      <c r="D1808" t="s">
        <v>15</v>
      </c>
      <c r="E1808" t="s">
        <v>148</v>
      </c>
      <c r="F1808" t="s">
        <v>184</v>
      </c>
      <c r="G1808" t="s">
        <v>184</v>
      </c>
      <c r="H1808" t="s">
        <v>170</v>
      </c>
      <c r="I1808" t="s">
        <v>225</v>
      </c>
      <c r="J1808" t="s">
        <v>184</v>
      </c>
      <c r="K1808" t="s">
        <v>184</v>
      </c>
      <c r="L1808" t="s">
        <v>184</v>
      </c>
      <c r="M1808" t="s">
        <v>184</v>
      </c>
      <c r="N1808" t="s">
        <v>184</v>
      </c>
      <c r="O1808" t="s">
        <v>184</v>
      </c>
      <c r="P1808" t="s">
        <v>184</v>
      </c>
      <c r="Q1808" t="s">
        <v>184</v>
      </c>
      <c r="R1808" t="s">
        <v>184</v>
      </c>
      <c r="S1808">
        <v>0</v>
      </c>
      <c r="T1808">
        <v>50.666625000000003</v>
      </c>
    </row>
    <row r="1809" spans="1:20">
      <c r="A1809" s="245">
        <v>42773.911517905093</v>
      </c>
      <c r="B1809" t="s">
        <v>241</v>
      </c>
      <c r="C1809">
        <v>2</v>
      </c>
      <c r="D1809" t="s">
        <v>15</v>
      </c>
      <c r="E1809" t="s">
        <v>148</v>
      </c>
      <c r="F1809" t="s">
        <v>184</v>
      </c>
      <c r="G1809" t="s">
        <v>184</v>
      </c>
      <c r="H1809" t="s">
        <v>170</v>
      </c>
      <c r="I1809" t="s">
        <v>226</v>
      </c>
      <c r="J1809" t="s">
        <v>184</v>
      </c>
      <c r="K1809" t="s">
        <v>184</v>
      </c>
      <c r="L1809" t="s">
        <v>184</v>
      </c>
      <c r="M1809" t="s">
        <v>184</v>
      </c>
      <c r="N1809" t="s">
        <v>184</v>
      </c>
      <c r="O1809" t="s">
        <v>184</v>
      </c>
      <c r="P1809" t="s">
        <v>184</v>
      </c>
      <c r="Q1809" t="s">
        <v>184</v>
      </c>
      <c r="R1809" t="s">
        <v>184</v>
      </c>
      <c r="S1809">
        <v>0</v>
      </c>
      <c r="T1809">
        <v>23.333309</v>
      </c>
    </row>
    <row r="1810" spans="1:20">
      <c r="A1810" s="245">
        <v>42773.911517905093</v>
      </c>
      <c r="B1810" t="s">
        <v>241</v>
      </c>
      <c r="C1810">
        <v>2</v>
      </c>
      <c r="D1810" t="s">
        <v>15</v>
      </c>
      <c r="E1810" t="s">
        <v>148</v>
      </c>
      <c r="F1810" t="s">
        <v>184</v>
      </c>
      <c r="G1810" t="s">
        <v>184</v>
      </c>
      <c r="H1810" t="s">
        <v>170</v>
      </c>
      <c r="I1810" t="s">
        <v>88</v>
      </c>
      <c r="J1810" t="s">
        <v>184</v>
      </c>
      <c r="K1810" t="s">
        <v>184</v>
      </c>
      <c r="L1810" t="s">
        <v>184</v>
      </c>
      <c r="M1810" t="s">
        <v>184</v>
      </c>
      <c r="N1810" t="s">
        <v>184</v>
      </c>
      <c r="O1810" t="s">
        <v>184</v>
      </c>
      <c r="P1810" t="s">
        <v>184</v>
      </c>
      <c r="Q1810" t="s">
        <v>184</v>
      </c>
      <c r="R1810" t="s">
        <v>184</v>
      </c>
      <c r="S1810">
        <v>0</v>
      </c>
      <c r="T1810">
        <v>23.313320000000001</v>
      </c>
    </row>
    <row r="1811" spans="1:20">
      <c r="A1811" s="245">
        <v>42773.911517905093</v>
      </c>
      <c r="B1811" t="s">
        <v>241</v>
      </c>
      <c r="C1811">
        <v>2</v>
      </c>
      <c r="D1811" t="s">
        <v>15</v>
      </c>
      <c r="E1811" t="s">
        <v>148</v>
      </c>
      <c r="F1811" t="s">
        <v>184</v>
      </c>
      <c r="G1811" t="s">
        <v>184</v>
      </c>
      <c r="H1811" t="s">
        <v>170</v>
      </c>
      <c r="I1811" t="s">
        <v>234</v>
      </c>
      <c r="J1811" t="s">
        <v>184</v>
      </c>
      <c r="K1811" t="s">
        <v>184</v>
      </c>
      <c r="L1811" t="s">
        <v>184</v>
      </c>
      <c r="M1811" t="s">
        <v>184</v>
      </c>
      <c r="N1811" t="s">
        <v>184</v>
      </c>
      <c r="O1811" t="s">
        <v>184</v>
      </c>
      <c r="P1811" t="s">
        <v>184</v>
      </c>
      <c r="Q1811" t="s">
        <v>184</v>
      </c>
      <c r="R1811" t="s">
        <v>184</v>
      </c>
      <c r="S1811">
        <v>0</v>
      </c>
      <c r="T1811">
        <v>1.333332</v>
      </c>
    </row>
    <row r="1812" spans="1:20">
      <c r="A1812" s="245">
        <v>42773.911517905093</v>
      </c>
      <c r="B1812" t="s">
        <v>241</v>
      </c>
      <c r="C1812">
        <v>2</v>
      </c>
      <c r="D1812" t="s">
        <v>13</v>
      </c>
      <c r="E1812" t="s">
        <v>13</v>
      </c>
      <c r="F1812" t="s">
        <v>184</v>
      </c>
      <c r="G1812" t="s">
        <v>184</v>
      </c>
      <c r="H1812" t="s">
        <v>170</v>
      </c>
      <c r="I1812" t="s">
        <v>227</v>
      </c>
      <c r="J1812" t="s">
        <v>184</v>
      </c>
      <c r="K1812" t="s">
        <v>184</v>
      </c>
      <c r="L1812" t="s">
        <v>184</v>
      </c>
      <c r="M1812" t="s">
        <v>184</v>
      </c>
      <c r="N1812" t="s">
        <v>184</v>
      </c>
      <c r="O1812" t="s">
        <v>184</v>
      </c>
      <c r="P1812" t="s">
        <v>184</v>
      </c>
      <c r="Q1812" t="s">
        <v>184</v>
      </c>
      <c r="R1812" t="s">
        <v>184</v>
      </c>
      <c r="S1812">
        <v>0</v>
      </c>
      <c r="T1812">
        <v>18.533314000000001</v>
      </c>
    </row>
    <row r="1813" spans="1:20">
      <c r="A1813" s="245">
        <v>42773.911517905093</v>
      </c>
      <c r="B1813" t="s">
        <v>241</v>
      </c>
      <c r="C1813">
        <v>2</v>
      </c>
      <c r="D1813" t="s">
        <v>13</v>
      </c>
      <c r="E1813" t="s">
        <v>13</v>
      </c>
      <c r="F1813" t="s">
        <v>184</v>
      </c>
      <c r="G1813" t="s">
        <v>184</v>
      </c>
      <c r="H1813" t="s">
        <v>170</v>
      </c>
      <c r="I1813" t="s">
        <v>234</v>
      </c>
      <c r="J1813" t="s">
        <v>184</v>
      </c>
      <c r="K1813" t="s">
        <v>184</v>
      </c>
      <c r="L1813" t="s">
        <v>184</v>
      </c>
      <c r="M1813" t="s">
        <v>184</v>
      </c>
      <c r="N1813" t="s">
        <v>184</v>
      </c>
      <c r="O1813" t="s">
        <v>184</v>
      </c>
      <c r="P1813" t="s">
        <v>184</v>
      </c>
      <c r="Q1813" t="s">
        <v>184</v>
      </c>
      <c r="R1813" t="s">
        <v>184</v>
      </c>
      <c r="S1813">
        <v>0</v>
      </c>
      <c r="T1813">
        <v>3.9999959999999999</v>
      </c>
    </row>
    <row r="1814" spans="1:20">
      <c r="A1814" s="245">
        <v>42773.911517905093</v>
      </c>
      <c r="B1814" t="s">
        <v>241</v>
      </c>
      <c r="C1814">
        <v>2</v>
      </c>
      <c r="D1814" t="s">
        <v>11</v>
      </c>
      <c r="E1814" t="s">
        <v>142</v>
      </c>
      <c r="F1814" t="s">
        <v>184</v>
      </c>
      <c r="G1814" t="s">
        <v>184</v>
      </c>
      <c r="H1814" t="s">
        <v>170</v>
      </c>
      <c r="I1814" t="s">
        <v>195</v>
      </c>
      <c r="J1814" t="s">
        <v>184</v>
      </c>
      <c r="K1814" t="s">
        <v>184</v>
      </c>
      <c r="L1814" t="s">
        <v>184</v>
      </c>
      <c r="M1814" t="s">
        <v>184</v>
      </c>
      <c r="N1814" t="s">
        <v>184</v>
      </c>
      <c r="O1814" t="s">
        <v>184</v>
      </c>
      <c r="P1814" t="s">
        <v>184</v>
      </c>
      <c r="Q1814" t="s">
        <v>184</v>
      </c>
      <c r="R1814" t="s">
        <v>184</v>
      </c>
      <c r="S1814">
        <v>0</v>
      </c>
      <c r="T1814">
        <v>22.844000000000001</v>
      </c>
    </row>
    <row r="1815" spans="1:20">
      <c r="A1815" s="245">
        <v>42773.911517905093</v>
      </c>
      <c r="B1815" t="s">
        <v>241</v>
      </c>
      <c r="C1815">
        <v>2</v>
      </c>
      <c r="D1815" t="s">
        <v>11</v>
      </c>
      <c r="E1815" t="s">
        <v>142</v>
      </c>
      <c r="F1815" t="s">
        <v>184</v>
      </c>
      <c r="G1815" t="s">
        <v>184</v>
      </c>
      <c r="H1815" t="s">
        <v>170</v>
      </c>
      <c r="I1815" t="s">
        <v>233</v>
      </c>
      <c r="J1815" t="s">
        <v>184</v>
      </c>
      <c r="K1815" t="s">
        <v>184</v>
      </c>
      <c r="L1815" t="s">
        <v>184</v>
      </c>
      <c r="M1815" t="s">
        <v>184</v>
      </c>
      <c r="N1815" t="s">
        <v>184</v>
      </c>
      <c r="O1815" t="s">
        <v>184</v>
      </c>
      <c r="P1815" t="s">
        <v>184</v>
      </c>
      <c r="Q1815" t="s">
        <v>184</v>
      </c>
      <c r="R1815" t="s">
        <v>184</v>
      </c>
      <c r="S1815">
        <v>0</v>
      </c>
      <c r="T1815">
        <v>20.646000000000001</v>
      </c>
    </row>
    <row r="1816" spans="1:20">
      <c r="A1816" s="245">
        <v>42773.911517905093</v>
      </c>
      <c r="B1816" t="s">
        <v>241</v>
      </c>
      <c r="C1816">
        <v>2</v>
      </c>
      <c r="D1816" t="s">
        <v>11</v>
      </c>
      <c r="E1816" t="s">
        <v>142</v>
      </c>
      <c r="F1816" t="s">
        <v>184</v>
      </c>
      <c r="G1816" t="s">
        <v>184</v>
      </c>
      <c r="H1816" t="s">
        <v>170</v>
      </c>
      <c r="I1816" t="s">
        <v>234</v>
      </c>
      <c r="J1816" t="s">
        <v>184</v>
      </c>
      <c r="K1816" t="s">
        <v>184</v>
      </c>
      <c r="L1816" t="s">
        <v>184</v>
      </c>
      <c r="M1816" t="s">
        <v>184</v>
      </c>
      <c r="N1816" t="s">
        <v>184</v>
      </c>
      <c r="O1816" t="s">
        <v>184</v>
      </c>
      <c r="P1816" t="s">
        <v>184</v>
      </c>
      <c r="Q1816" t="s">
        <v>184</v>
      </c>
      <c r="R1816" t="s">
        <v>184</v>
      </c>
      <c r="S1816">
        <v>0</v>
      </c>
      <c r="T1816">
        <v>0.33300000000000002</v>
      </c>
    </row>
    <row r="1817" spans="1:20">
      <c r="A1817" s="245">
        <v>42773.911517905093</v>
      </c>
      <c r="B1817" t="s">
        <v>241</v>
      </c>
      <c r="C1817">
        <v>2</v>
      </c>
      <c r="D1817" t="s">
        <v>10</v>
      </c>
      <c r="E1817" t="s">
        <v>10</v>
      </c>
      <c r="F1817" t="s">
        <v>184</v>
      </c>
      <c r="G1817" t="s">
        <v>184</v>
      </c>
      <c r="H1817" t="s">
        <v>170</v>
      </c>
      <c r="I1817" t="s">
        <v>240</v>
      </c>
      <c r="J1817" t="s">
        <v>184</v>
      </c>
      <c r="K1817" t="s">
        <v>184</v>
      </c>
      <c r="L1817" t="s">
        <v>184</v>
      </c>
      <c r="M1817" t="s">
        <v>184</v>
      </c>
      <c r="N1817" t="s">
        <v>184</v>
      </c>
      <c r="O1817" t="s">
        <v>184</v>
      </c>
      <c r="P1817" t="s">
        <v>184</v>
      </c>
      <c r="Q1817" t="s">
        <v>184</v>
      </c>
      <c r="R1817" t="s">
        <v>184</v>
      </c>
      <c r="S1817">
        <v>0</v>
      </c>
      <c r="T1817">
        <v>2.9969999999999999</v>
      </c>
    </row>
    <row r="1818" spans="1:20">
      <c r="A1818" s="245">
        <v>42773.911517905093</v>
      </c>
      <c r="B1818" t="s">
        <v>241</v>
      </c>
      <c r="C1818">
        <v>2</v>
      </c>
      <c r="D1818" t="s">
        <v>37</v>
      </c>
      <c r="E1818" t="s">
        <v>37</v>
      </c>
      <c r="F1818" t="s">
        <v>184</v>
      </c>
      <c r="G1818" t="s">
        <v>184</v>
      </c>
      <c r="H1818" t="s">
        <v>170</v>
      </c>
      <c r="I1818" t="s">
        <v>234</v>
      </c>
      <c r="J1818" t="s">
        <v>184</v>
      </c>
      <c r="K1818" t="s">
        <v>184</v>
      </c>
      <c r="L1818" t="s">
        <v>184</v>
      </c>
      <c r="M1818" t="s">
        <v>184</v>
      </c>
      <c r="N1818" t="s">
        <v>184</v>
      </c>
      <c r="O1818" t="s">
        <v>184</v>
      </c>
      <c r="P1818" t="s">
        <v>184</v>
      </c>
      <c r="Q1818" t="s">
        <v>184</v>
      </c>
      <c r="R1818" t="s">
        <v>184</v>
      </c>
      <c r="S1818">
        <v>0</v>
      </c>
      <c r="T1818">
        <v>0.87332600000000005</v>
      </c>
    </row>
    <row r="1819" spans="1:20">
      <c r="A1819" s="245">
        <v>42773.911517905093</v>
      </c>
      <c r="B1819" t="s">
        <v>241</v>
      </c>
      <c r="C1819">
        <v>2</v>
      </c>
      <c r="D1819" t="s">
        <v>7</v>
      </c>
      <c r="E1819" t="s">
        <v>7</v>
      </c>
      <c r="F1819" t="s">
        <v>184</v>
      </c>
      <c r="G1819" t="s">
        <v>184</v>
      </c>
      <c r="H1819" t="s">
        <v>170</v>
      </c>
      <c r="I1819" t="s">
        <v>199</v>
      </c>
      <c r="J1819" t="s">
        <v>184</v>
      </c>
      <c r="K1819" t="s">
        <v>184</v>
      </c>
      <c r="L1819" t="s">
        <v>184</v>
      </c>
      <c r="M1819" t="s">
        <v>184</v>
      </c>
      <c r="N1819" t="s">
        <v>184</v>
      </c>
      <c r="O1819" t="s">
        <v>184</v>
      </c>
      <c r="P1819" t="s">
        <v>184</v>
      </c>
      <c r="Q1819" t="s">
        <v>184</v>
      </c>
      <c r="R1819" t="s">
        <v>184</v>
      </c>
      <c r="S1819">
        <v>0</v>
      </c>
      <c r="T1819">
        <v>47.199936000000001</v>
      </c>
    </row>
    <row r="1820" spans="1:20">
      <c r="A1820" s="245">
        <v>42773.911517905093</v>
      </c>
      <c r="B1820" t="s">
        <v>241</v>
      </c>
      <c r="C1820">
        <v>2</v>
      </c>
      <c r="D1820" t="s">
        <v>7</v>
      </c>
      <c r="E1820" t="s">
        <v>7</v>
      </c>
      <c r="F1820" t="s">
        <v>184</v>
      </c>
      <c r="G1820" t="s">
        <v>184</v>
      </c>
      <c r="H1820" t="s">
        <v>170</v>
      </c>
      <c r="I1820" t="s">
        <v>229</v>
      </c>
      <c r="J1820" t="s">
        <v>184</v>
      </c>
      <c r="K1820" t="s">
        <v>184</v>
      </c>
      <c r="L1820" t="s">
        <v>184</v>
      </c>
      <c r="M1820" t="s">
        <v>184</v>
      </c>
      <c r="N1820" t="s">
        <v>184</v>
      </c>
      <c r="O1820" t="s">
        <v>184</v>
      </c>
      <c r="P1820" t="s">
        <v>184</v>
      </c>
      <c r="Q1820" t="s">
        <v>184</v>
      </c>
      <c r="R1820" t="s">
        <v>184</v>
      </c>
      <c r="S1820">
        <v>0</v>
      </c>
      <c r="T1820">
        <v>15.733321</v>
      </c>
    </row>
    <row r="1821" spans="1:20">
      <c r="A1821" s="245">
        <v>42773.911517905093</v>
      </c>
      <c r="B1821" t="s">
        <v>241</v>
      </c>
      <c r="C1821">
        <v>2</v>
      </c>
      <c r="D1821" t="s">
        <v>7</v>
      </c>
      <c r="E1821" t="s">
        <v>7</v>
      </c>
      <c r="F1821" t="s">
        <v>184</v>
      </c>
      <c r="G1821" t="s">
        <v>184</v>
      </c>
      <c r="H1821" t="s">
        <v>170</v>
      </c>
      <c r="I1821" t="s">
        <v>204</v>
      </c>
      <c r="J1821" t="s">
        <v>184</v>
      </c>
      <c r="K1821" t="s">
        <v>184</v>
      </c>
      <c r="L1821" t="s">
        <v>184</v>
      </c>
      <c r="M1821" t="s">
        <v>184</v>
      </c>
      <c r="N1821" t="s">
        <v>184</v>
      </c>
      <c r="O1821" t="s">
        <v>184</v>
      </c>
      <c r="P1821" t="s">
        <v>184</v>
      </c>
      <c r="Q1821" t="s">
        <v>184</v>
      </c>
      <c r="R1821" t="s">
        <v>184</v>
      </c>
      <c r="S1821">
        <v>0</v>
      </c>
      <c r="T1821">
        <v>63.066604000000098</v>
      </c>
    </row>
    <row r="1822" spans="1:20">
      <c r="A1822" s="245">
        <v>42773.911517905093</v>
      </c>
      <c r="B1822" t="s">
        <v>241</v>
      </c>
      <c r="C1822">
        <v>2</v>
      </c>
      <c r="D1822" t="s">
        <v>7</v>
      </c>
      <c r="E1822" t="s">
        <v>7</v>
      </c>
      <c r="F1822" t="s">
        <v>184</v>
      </c>
      <c r="G1822" t="s">
        <v>184</v>
      </c>
      <c r="H1822" t="s">
        <v>170</v>
      </c>
      <c r="I1822" t="s">
        <v>234</v>
      </c>
      <c r="J1822" t="s">
        <v>184</v>
      </c>
      <c r="K1822" t="s">
        <v>184</v>
      </c>
      <c r="L1822" t="s">
        <v>184</v>
      </c>
      <c r="M1822" t="s">
        <v>184</v>
      </c>
      <c r="N1822" t="s">
        <v>184</v>
      </c>
      <c r="O1822" t="s">
        <v>184</v>
      </c>
      <c r="P1822" t="s">
        <v>184</v>
      </c>
      <c r="Q1822" t="s">
        <v>184</v>
      </c>
      <c r="R1822" t="s">
        <v>184</v>
      </c>
      <c r="S1822">
        <v>0</v>
      </c>
      <c r="T1822">
        <v>1.866665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P68"/>
  <sheetViews>
    <sheetView showGridLines="0" zoomScaleNormal="100" workbookViewId="0">
      <selection activeCell="E1" sqref="E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126</v>
      </c>
      <c r="B1" s="79"/>
      <c r="C1" s="79"/>
      <c r="D1" s="79"/>
      <c r="E1" s="79"/>
      <c r="F1" s="79"/>
      <c r="G1" s="79"/>
      <c r="H1" s="172"/>
      <c r="I1" s="79"/>
      <c r="J1" s="79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75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52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>
        <v>1833.1420000000001</v>
      </c>
      <c r="C6" s="100">
        <v>3097.6329999999998</v>
      </c>
      <c r="D6" s="100">
        <v>2741.2550000000001</v>
      </c>
      <c r="E6" s="100">
        <v>2889.3150000000001</v>
      </c>
      <c r="F6" s="101">
        <v>3520.4483333333333</v>
      </c>
      <c r="G6" s="100">
        <f>SUMIFS(Data!$S:$S,Data!$B:$B,Data!$X$3,Data!$D:$D,$A6,Data!$C:$C,1)</f>
        <v>2072.264347000023</v>
      </c>
      <c r="H6" s="175">
        <f>IF(B6=0,"-",(G6-B6)/B6)</f>
        <v>0.1304439846995066</v>
      </c>
      <c r="I6" s="100">
        <f>SUMIFS(Data!$S:$S,Data!$B:$B,Data!$X$3,Data!$D:$D,$A6,Data!$C:$C,2)</f>
        <v>3035.0499220000393</v>
      </c>
      <c r="J6" s="175">
        <f>IF(C6=0,"-",(I6-C6)/C6)</f>
        <v>-2.0203516039492268E-2</v>
      </c>
      <c r="K6" s="100"/>
      <c r="L6" s="100"/>
      <c r="M6" s="101">
        <f t="shared" ref="M6:M36" si="0">(L6+K6+I6+G6)/3</f>
        <v>1702.4380896666873</v>
      </c>
      <c r="N6" s="189">
        <f t="shared" ref="N6:N36" si="1">IF(F6=0,0,M6/F6)</f>
        <v>0.48358559151320801</v>
      </c>
    </row>
    <row r="7" spans="1:14">
      <c r="A7" s="41" t="s">
        <v>34</v>
      </c>
      <c r="B7" s="102">
        <v>4071.7440000000001</v>
      </c>
      <c r="C7" s="103">
        <v>11654.226000000001</v>
      </c>
      <c r="D7" s="103">
        <v>11366.531999999999</v>
      </c>
      <c r="E7" s="103">
        <v>10975.405000000001</v>
      </c>
      <c r="F7" s="104">
        <v>12689.302333333333</v>
      </c>
      <c r="G7" s="103">
        <f>SUMIFS(Data!$S:$S,Data!$B:$B,Data!$X$3,Data!$D:$D,$A7,Data!$C:$C,1)</f>
        <v>3874.7692770001231</v>
      </c>
      <c r="H7" s="176">
        <f t="shared" ref="H7:H36" si="2">IF(B7=0,"-",(G7-B7)/B7)</f>
        <v>-4.8376008658667397E-2</v>
      </c>
      <c r="I7" s="103">
        <f>SUMIFS(Data!$S:$S,Data!$B:$B,Data!$X$3,Data!$D:$D,$A7,Data!$C:$C,2)</f>
        <v>11664.094862000695</v>
      </c>
      <c r="J7" s="249">
        <f t="shared" ref="J7:J36" si="3">IF(C7=0,"-",(I7-C7)/C7)</f>
        <v>8.4680544213697304E-4</v>
      </c>
      <c r="K7" s="103"/>
      <c r="L7" s="103"/>
      <c r="M7" s="104">
        <f t="shared" si="0"/>
        <v>5179.621379666939</v>
      </c>
      <c r="N7" s="188">
        <f t="shared" si="1"/>
        <v>0.40818803458253738</v>
      </c>
    </row>
    <row r="8" spans="1:14">
      <c r="A8" s="42" t="s">
        <v>33</v>
      </c>
      <c r="B8" s="99">
        <v>442.62400000000002</v>
      </c>
      <c r="C8" s="100">
        <v>2252.7930000000001</v>
      </c>
      <c r="D8" s="100">
        <v>2159.6979999999999</v>
      </c>
      <c r="E8" s="100">
        <v>2020.1020000000001</v>
      </c>
      <c r="F8" s="101">
        <v>2291.739</v>
      </c>
      <c r="G8" s="100">
        <f>SUMIFS(Data!$S:$S,Data!$B:$B,Data!$X$3,Data!$D:$D,$A8,Data!$C:$C,1)</f>
        <v>420.99946499999902</v>
      </c>
      <c r="H8" s="175">
        <f t="shared" si="2"/>
        <v>-4.8855315120736792E-2</v>
      </c>
      <c r="I8" s="100">
        <f>SUMIFS(Data!$S:$S,Data!$B:$B,Data!$X$3,Data!$D:$D,$A8,Data!$C:$C,2)</f>
        <v>2251.6638620000349</v>
      </c>
      <c r="J8" s="250">
        <f t="shared" si="3"/>
        <v>-5.0121693380848732E-4</v>
      </c>
      <c r="K8" s="100"/>
      <c r="L8" s="100"/>
      <c r="M8" s="101">
        <f t="shared" si="0"/>
        <v>890.88777566667795</v>
      </c>
      <c r="N8" s="189">
        <f t="shared" si="1"/>
        <v>0.3887387593729818</v>
      </c>
    </row>
    <row r="9" spans="1:14">
      <c r="A9" s="41" t="s">
        <v>32</v>
      </c>
      <c r="B9" s="102">
        <v>361.42399999999998</v>
      </c>
      <c r="C9" s="103">
        <v>2020.914</v>
      </c>
      <c r="D9" s="103">
        <v>2018.049</v>
      </c>
      <c r="E9" s="103">
        <v>1870.34</v>
      </c>
      <c r="F9" s="104">
        <v>2090.2423333333331</v>
      </c>
      <c r="G9" s="103">
        <f>SUMIFS(Data!$S:$S,Data!$B:$B,Data!$X$3,Data!$D:$D,$A9,Data!$C:$C,1)</f>
        <v>368.42621600000001</v>
      </c>
      <c r="H9" s="176">
        <f t="shared" si="2"/>
        <v>1.9373965204303071E-2</v>
      </c>
      <c r="I9" s="103">
        <f>SUMIFS(Data!$S:$S,Data!$B:$B,Data!$X$3,Data!$D:$D,$A9,Data!$C:$C,2)</f>
        <v>2051.1376620000483</v>
      </c>
      <c r="J9" s="249">
        <f t="shared" si="3"/>
        <v>1.4955441943619722E-2</v>
      </c>
      <c r="K9" s="103"/>
      <c r="L9" s="103"/>
      <c r="M9" s="104">
        <f t="shared" si="0"/>
        <v>806.52129266668271</v>
      </c>
      <c r="N9" s="188">
        <f t="shared" si="1"/>
        <v>0.38585061636394763</v>
      </c>
    </row>
    <row r="10" spans="1:14">
      <c r="A10" s="42" t="s">
        <v>31</v>
      </c>
      <c r="B10" s="99">
        <v>817.12</v>
      </c>
      <c r="C10" s="100">
        <v>3008.6869999999999</v>
      </c>
      <c r="D10" s="100">
        <v>2575.0619999999999</v>
      </c>
      <c r="E10" s="100">
        <v>2498.7310000000002</v>
      </c>
      <c r="F10" s="101">
        <v>2966.5333333333333</v>
      </c>
      <c r="G10" s="100">
        <f>SUMIFS(Data!$S:$S,Data!$B:$B,Data!$X$3,Data!$D:$D,$A10,Data!$C:$C,1)</f>
        <v>808.13245500000733</v>
      </c>
      <c r="H10" s="175">
        <f t="shared" si="2"/>
        <v>-1.0999051546887456E-2</v>
      </c>
      <c r="I10" s="100">
        <f>SUMIFS(Data!$S:$S,Data!$B:$B,Data!$X$3,Data!$D:$D,$A10,Data!$C:$C,2)</f>
        <v>2984.5970680000623</v>
      </c>
      <c r="J10" s="250">
        <f t="shared" si="3"/>
        <v>-8.0067923316508374E-3</v>
      </c>
      <c r="K10" s="100"/>
      <c r="L10" s="100"/>
      <c r="M10" s="101">
        <f t="shared" si="0"/>
        <v>1264.2431743333566</v>
      </c>
      <c r="N10" s="189">
        <f t="shared" si="1"/>
        <v>0.42616853824891793</v>
      </c>
    </row>
    <row r="11" spans="1:14">
      <c r="A11" s="41" t="s">
        <v>30</v>
      </c>
      <c r="B11" s="102">
        <v>849.01700000000005</v>
      </c>
      <c r="C11" s="103">
        <v>2554.3119999999999</v>
      </c>
      <c r="D11" s="103">
        <v>2475.0909999999999</v>
      </c>
      <c r="E11" s="103">
        <v>2340.3440000000001</v>
      </c>
      <c r="F11" s="104">
        <v>2739.5879999999997</v>
      </c>
      <c r="G11" s="103">
        <f>SUMIFS(Data!$S:$S,Data!$B:$B,Data!$X$3,Data!$D:$D,$A11,Data!$C:$C,1)</f>
        <v>824.05226899999809</v>
      </c>
      <c r="H11" s="176">
        <f t="shared" si="2"/>
        <v>-2.9404276946164754E-2</v>
      </c>
      <c r="I11" s="103">
        <f>SUMIFS(Data!$S:$S,Data!$B:$B,Data!$X$3,Data!$D:$D,$A11,Data!$C:$C,2)</f>
        <v>2530.1502260000175</v>
      </c>
      <c r="J11" s="249">
        <f t="shared" si="3"/>
        <v>-9.4592101512980462E-3</v>
      </c>
      <c r="K11" s="103"/>
      <c r="L11" s="103"/>
      <c r="M11" s="104">
        <f t="shared" si="0"/>
        <v>1118.0674983333386</v>
      </c>
      <c r="N11" s="188">
        <f t="shared" si="1"/>
        <v>0.4081151977353305</v>
      </c>
    </row>
    <row r="12" spans="1:14">
      <c r="A12" s="42" t="s">
        <v>29</v>
      </c>
      <c r="B12" s="99">
        <v>3092.1480000000001</v>
      </c>
      <c r="C12" s="100">
        <v>8662.2340000000004</v>
      </c>
      <c r="D12" s="100">
        <v>8391.2070000000003</v>
      </c>
      <c r="E12" s="100">
        <v>7889.9059999999999</v>
      </c>
      <c r="F12" s="101">
        <v>9345.1650000000009</v>
      </c>
      <c r="G12" s="100">
        <f>SUMIFS(Data!$S:$S,Data!$B:$B,Data!$X$3,Data!$D:$D,$A12,Data!$C:$C,1)</f>
        <v>3068.1421990000931</v>
      </c>
      <c r="H12" s="175">
        <f t="shared" si="2"/>
        <v>-7.7634708946360334E-3</v>
      </c>
      <c r="I12" s="100">
        <f>SUMIFS(Data!$S:$S,Data!$B:$B,Data!$X$3,Data!$D:$D,$A12,Data!$C:$C,2)</f>
        <v>8431.5490380005485</v>
      </c>
      <c r="J12" s="250">
        <f t="shared" si="3"/>
        <v>-2.6631116407089882E-2</v>
      </c>
      <c r="K12" s="100"/>
      <c r="L12" s="100"/>
      <c r="M12" s="101">
        <f t="shared" si="0"/>
        <v>3833.2304123335471</v>
      </c>
      <c r="N12" s="189">
        <f t="shared" si="1"/>
        <v>0.4101832779125405</v>
      </c>
    </row>
    <row r="13" spans="1:14">
      <c r="A13" s="41" t="s">
        <v>28</v>
      </c>
      <c r="B13" s="102">
        <v>2669.337</v>
      </c>
      <c r="C13" s="103">
        <v>3533.7269999999999</v>
      </c>
      <c r="D13" s="103">
        <v>3483.884</v>
      </c>
      <c r="E13" s="103">
        <v>3484.261</v>
      </c>
      <c r="F13" s="104">
        <v>4390.4029999999993</v>
      </c>
      <c r="G13" s="103">
        <f>SUMIFS(Data!$S:$S,Data!$B:$B,Data!$X$3,Data!$D:$D,$A13,Data!$C:$C,1)</f>
        <v>2472.2769910000507</v>
      </c>
      <c r="H13" s="176">
        <f t="shared" si="2"/>
        <v>-7.382357828927158E-2</v>
      </c>
      <c r="I13" s="103">
        <f>SUMIFS(Data!$S:$S,Data!$B:$B,Data!$X$3,Data!$D:$D,$A13,Data!$C:$C,2)</f>
        <v>3460.3094320000919</v>
      </c>
      <c r="J13" s="249">
        <f t="shared" si="3"/>
        <v>-2.0776242194121955E-2</v>
      </c>
      <c r="K13" s="103"/>
      <c r="L13" s="103"/>
      <c r="M13" s="104">
        <f t="shared" si="0"/>
        <v>1977.5288076667141</v>
      </c>
      <c r="N13" s="188">
        <f t="shared" si="1"/>
        <v>0.4504207945527357</v>
      </c>
    </row>
    <row r="14" spans="1:14">
      <c r="A14" s="42" t="s">
        <v>27</v>
      </c>
      <c r="B14" s="99">
        <v>1667.973</v>
      </c>
      <c r="C14" s="100">
        <v>5478.9210000000003</v>
      </c>
      <c r="D14" s="100">
        <v>5335.2160000000003</v>
      </c>
      <c r="E14" s="100">
        <v>5001.7510000000002</v>
      </c>
      <c r="F14" s="101">
        <v>5827.9536666666672</v>
      </c>
      <c r="G14" s="100">
        <f>SUMIFS(Data!$S:$S,Data!$B:$B,Data!$X$3,Data!$D:$D,$A14,Data!$C:$C,1)</f>
        <v>1546.911644999986</v>
      </c>
      <c r="H14" s="175">
        <f t="shared" si="2"/>
        <v>-7.257992485490708E-2</v>
      </c>
      <c r="I14" s="100">
        <f>SUMIFS(Data!$S:$S,Data!$B:$B,Data!$X$3,Data!$D:$D,$A14,Data!$C:$C,2)</f>
        <v>5477.4868230002467</v>
      </c>
      <c r="J14" s="250">
        <f t="shared" si="3"/>
        <v>-2.6176267183878314E-4</v>
      </c>
      <c r="K14" s="100"/>
      <c r="L14" s="100"/>
      <c r="M14" s="101">
        <f t="shared" si="0"/>
        <v>2341.4661560000773</v>
      </c>
      <c r="N14" s="189">
        <f t="shared" si="1"/>
        <v>0.40176471707251799</v>
      </c>
    </row>
    <row r="15" spans="1:14">
      <c r="A15" s="41" t="s">
        <v>26</v>
      </c>
      <c r="B15" s="102">
        <v>3050.453</v>
      </c>
      <c r="C15" s="103">
        <v>7295.9679999999998</v>
      </c>
      <c r="D15" s="103">
        <v>6904.183</v>
      </c>
      <c r="E15" s="103">
        <v>7042.1719999999996</v>
      </c>
      <c r="F15" s="104">
        <v>8097.5920000000006</v>
      </c>
      <c r="G15" s="103">
        <f>SUMIFS(Data!$S:$S,Data!$B:$B,Data!$X$3,Data!$D:$D,$A15,Data!$C:$C,1)</f>
        <v>2808.6700310000192</v>
      </c>
      <c r="H15" s="176">
        <f t="shared" si="2"/>
        <v>-7.9261332333256981E-2</v>
      </c>
      <c r="I15" s="103">
        <f>SUMIFS(Data!$S:$S,Data!$B:$B,Data!$X$3,Data!$D:$D,$A15,Data!$C:$C,2)</f>
        <v>7072.8917160001756</v>
      </c>
      <c r="J15" s="249">
        <f t="shared" si="3"/>
        <v>-3.0575282676654315E-2</v>
      </c>
      <c r="K15" s="103"/>
      <c r="L15" s="103"/>
      <c r="M15" s="104">
        <f t="shared" si="0"/>
        <v>3293.8539156667316</v>
      </c>
      <c r="N15" s="188">
        <f t="shared" si="1"/>
        <v>0.40676955762487554</v>
      </c>
    </row>
    <row r="16" spans="1:14">
      <c r="A16" s="42" t="s">
        <v>25</v>
      </c>
      <c r="B16" s="99">
        <v>2256.8249999999998</v>
      </c>
      <c r="C16" s="100">
        <v>6434.1229999999996</v>
      </c>
      <c r="D16" s="100">
        <v>8097.9430000000002</v>
      </c>
      <c r="E16" s="100">
        <v>6653.5770000000002</v>
      </c>
      <c r="F16" s="101">
        <v>7814.1559999999999</v>
      </c>
      <c r="G16" s="100">
        <f>SUMIFS(Data!$S:$S,Data!$B:$B,Data!$X$3,Data!$D:$D,$A16,Data!$C:$C,1)</f>
        <v>2253.9776740000125</v>
      </c>
      <c r="H16" s="175">
        <f t="shared" si="2"/>
        <v>-1.2616512135355349E-3</v>
      </c>
      <c r="I16" s="100">
        <f>SUMIFS(Data!$S:$S,Data!$B:$B,Data!$X$3,Data!$D:$D,$A16,Data!$C:$C,2)</f>
        <v>6532.5864340002154</v>
      </c>
      <c r="J16" s="250">
        <f t="shared" si="3"/>
        <v>1.530331857196634E-2</v>
      </c>
      <c r="K16" s="100"/>
      <c r="L16" s="100"/>
      <c r="M16" s="101">
        <f t="shared" si="0"/>
        <v>2928.8547026667425</v>
      </c>
      <c r="N16" s="189">
        <f t="shared" si="1"/>
        <v>0.37481395337727358</v>
      </c>
    </row>
    <row r="17" spans="1:15">
      <c r="A17" s="41" t="s">
        <v>24</v>
      </c>
      <c r="B17" s="102">
        <v>640.32000000000005</v>
      </c>
      <c r="C17" s="103">
        <v>2047.4780000000001</v>
      </c>
      <c r="D17" s="103">
        <v>2155.8519999999999</v>
      </c>
      <c r="E17" s="103">
        <v>1971.4580000000001</v>
      </c>
      <c r="F17" s="104">
        <v>2271.7026666666666</v>
      </c>
      <c r="G17" s="103">
        <f>SUMIFS(Data!$S:$S,Data!$B:$B,Data!$X$3,Data!$D:$D,$A17,Data!$C:$C,1)</f>
        <v>652.97260099999835</v>
      </c>
      <c r="H17" s="176">
        <f t="shared" si="2"/>
        <v>1.9759809157918383E-2</v>
      </c>
      <c r="I17" s="103">
        <f>SUMIFS(Data!$S:$S,Data!$B:$B,Data!$X$3,Data!$D:$D,$A17,Data!$C:$C,2)</f>
        <v>2016.0510679999825</v>
      </c>
      <c r="J17" s="249">
        <f t="shared" si="3"/>
        <v>-1.5349093860846166E-2</v>
      </c>
      <c r="K17" s="103"/>
      <c r="L17" s="103"/>
      <c r="M17" s="104">
        <f t="shared" si="0"/>
        <v>889.67455633332702</v>
      </c>
      <c r="N17" s="188">
        <f t="shared" si="1"/>
        <v>0.39163336355050882</v>
      </c>
    </row>
    <row r="18" spans="1:15">
      <c r="A18" s="42" t="s">
        <v>23</v>
      </c>
      <c r="B18" s="99">
        <v>3207.1460000000002</v>
      </c>
      <c r="C18" s="100">
        <v>8145.0720000000001</v>
      </c>
      <c r="D18" s="100">
        <v>7936.3149999999996</v>
      </c>
      <c r="E18" s="100">
        <v>7763.5940000000001</v>
      </c>
      <c r="F18" s="101">
        <v>9017.3756666666668</v>
      </c>
      <c r="G18" s="100">
        <f>SUMIFS(Data!$S:$S,Data!$B:$B,Data!$X$3,Data!$D:$D,$A18,Data!$C:$C,1)</f>
        <v>3064.8500970000109</v>
      </c>
      <c r="H18" s="175">
        <f t="shared" si="2"/>
        <v>-4.4368389527632751E-2</v>
      </c>
      <c r="I18" s="100">
        <f>SUMIFS(Data!$S:$S,Data!$B:$B,Data!$X$3,Data!$D:$D,$A18,Data!$C:$C,2)</f>
        <v>8136.932071000314</v>
      </c>
      <c r="J18" s="250">
        <f t="shared" si="3"/>
        <v>-9.9936857521777125E-4</v>
      </c>
      <c r="K18" s="100"/>
      <c r="L18" s="100"/>
      <c r="M18" s="101">
        <f t="shared" si="0"/>
        <v>3733.9273893334416</v>
      </c>
      <c r="N18" s="189">
        <f t="shared" si="1"/>
        <v>0.41408138324946964</v>
      </c>
    </row>
    <row r="19" spans="1:15">
      <c r="A19" s="41" t="s">
        <v>22</v>
      </c>
      <c r="B19" s="102">
        <v>2912.7080000000001</v>
      </c>
      <c r="C19" s="103">
        <v>7152.8119999999999</v>
      </c>
      <c r="D19" s="103">
        <v>6875.7430000000004</v>
      </c>
      <c r="E19" s="103">
        <v>6729.5770000000002</v>
      </c>
      <c r="F19" s="104">
        <v>7890.2799999999988</v>
      </c>
      <c r="G19" s="103">
        <f>SUMIFS(Data!$S:$S,Data!$B:$B,Data!$X$3,Data!$D:$D,$A19,Data!$C:$C,1)</f>
        <v>2885.7505510000283</v>
      </c>
      <c r="H19" s="176">
        <f t="shared" si="2"/>
        <v>-9.2551155144874817E-3</v>
      </c>
      <c r="I19" s="103">
        <f>SUMIFS(Data!$S:$S,Data!$B:$B,Data!$X$3,Data!$D:$D,$A19,Data!$C:$C,2)</f>
        <v>7304.766574000244</v>
      </c>
      <c r="J19" s="249">
        <f t="shared" si="3"/>
        <v>2.1244032976155961E-2</v>
      </c>
      <c r="K19" s="103"/>
      <c r="L19" s="103"/>
      <c r="M19" s="104">
        <f t="shared" si="0"/>
        <v>3396.8390416667571</v>
      </c>
      <c r="N19" s="188">
        <f t="shared" si="1"/>
        <v>0.43050931547001597</v>
      </c>
    </row>
    <row r="20" spans="1:15">
      <c r="A20" s="42" t="s">
        <v>21</v>
      </c>
      <c r="B20" s="99">
        <v>1306.1849999999999</v>
      </c>
      <c r="C20" s="100">
        <v>3078.6149999999998</v>
      </c>
      <c r="D20" s="100">
        <v>2896.2150000000001</v>
      </c>
      <c r="E20" s="100">
        <v>2813.4290000000001</v>
      </c>
      <c r="F20" s="101">
        <v>3364.8146666666667</v>
      </c>
      <c r="G20" s="100">
        <f>SUMIFS(Data!$S:$S,Data!$B:$B,Data!$X$3,Data!$D:$D,$A20,Data!$C:$C,1)</f>
        <v>1192.8388920000059</v>
      </c>
      <c r="H20" s="175">
        <f t="shared" si="2"/>
        <v>-8.6776458158678946E-2</v>
      </c>
      <c r="I20" s="100">
        <f>SUMIFS(Data!$S:$S,Data!$B:$B,Data!$X$3,Data!$D:$D,$A20,Data!$C:$C,2)</f>
        <v>3116.4502640000333</v>
      </c>
      <c r="J20" s="250">
        <f t="shared" si="3"/>
        <v>1.2289702999573989E-2</v>
      </c>
      <c r="K20" s="100"/>
      <c r="L20" s="100"/>
      <c r="M20" s="101">
        <f t="shared" si="0"/>
        <v>1436.4297186666797</v>
      </c>
      <c r="N20" s="189">
        <f t="shared" si="1"/>
        <v>0.42689712836091209</v>
      </c>
    </row>
    <row r="21" spans="1:15">
      <c r="A21" s="41" t="s">
        <v>20</v>
      </c>
      <c r="B21" s="102">
        <v>1064.152</v>
      </c>
      <c r="C21" s="103">
        <v>3152.578</v>
      </c>
      <c r="D21" s="103">
        <v>2953.5410000000002</v>
      </c>
      <c r="E21" s="103">
        <v>2848.692</v>
      </c>
      <c r="F21" s="104">
        <v>3339.6543333333334</v>
      </c>
      <c r="G21" s="103">
        <f>SUMIFS(Data!$S:$S,Data!$B:$B,Data!$X$3,Data!$D:$D,$A21,Data!$C:$C,1)</f>
        <v>953.77201399999706</v>
      </c>
      <c r="H21" s="176">
        <f t="shared" si="2"/>
        <v>-0.10372577037867051</v>
      </c>
      <c r="I21" s="103">
        <f>SUMIFS(Data!$S:$S,Data!$B:$B,Data!$X$3,Data!$D:$D,$A21,Data!$C:$C,2)</f>
        <v>2953.8296300000179</v>
      </c>
      <c r="J21" s="249">
        <f t="shared" si="3"/>
        <v>-6.3043125340588577E-2</v>
      </c>
      <c r="K21" s="103"/>
      <c r="L21" s="103"/>
      <c r="M21" s="104">
        <f t="shared" si="0"/>
        <v>1302.5338813333383</v>
      </c>
      <c r="N21" s="188">
        <f t="shared" si="1"/>
        <v>0.39002056839615185</v>
      </c>
    </row>
    <row r="22" spans="1:15">
      <c r="A22" s="42" t="s">
        <v>19</v>
      </c>
      <c r="B22" s="99">
        <v>1976.5440000000001</v>
      </c>
      <c r="C22" s="100">
        <v>5328.67</v>
      </c>
      <c r="D22" s="100">
        <v>5213.5259999999998</v>
      </c>
      <c r="E22" s="100">
        <v>5297.201</v>
      </c>
      <c r="F22" s="101">
        <v>5938.6469999999999</v>
      </c>
      <c r="G22" s="100">
        <f>SUMIFS(Data!$S:$S,Data!$B:$B,Data!$X$3,Data!$D:$D,$A22,Data!$C:$C,1)</f>
        <v>1972.5907239999744</v>
      </c>
      <c r="H22" s="175">
        <f t="shared" si="2"/>
        <v>-2.0000951155277357E-3</v>
      </c>
      <c r="I22" s="100">
        <f>SUMIFS(Data!$S:$S,Data!$B:$B,Data!$X$3,Data!$D:$D,$A22,Data!$C:$C,2)</f>
        <v>5273.7404000002025</v>
      </c>
      <c r="J22" s="250">
        <f t="shared" si="3"/>
        <v>-1.0308313331431215E-2</v>
      </c>
      <c r="K22" s="100"/>
      <c r="L22" s="100"/>
      <c r="M22" s="101">
        <f t="shared" si="0"/>
        <v>2415.4437080000589</v>
      </c>
      <c r="N22" s="189">
        <f t="shared" si="1"/>
        <v>0.40673299962096737</v>
      </c>
    </row>
    <row r="23" spans="1:15">
      <c r="A23" s="41" t="s">
        <v>18</v>
      </c>
      <c r="B23" s="102">
        <v>604.80200000000002</v>
      </c>
      <c r="C23" s="103">
        <v>2089.2040000000002</v>
      </c>
      <c r="D23" s="103">
        <v>2045.414</v>
      </c>
      <c r="E23" s="103">
        <v>1875.375</v>
      </c>
      <c r="F23" s="104">
        <v>2204.9316666666668</v>
      </c>
      <c r="G23" s="103">
        <f>SUMIFS(Data!$S:$S,Data!$B:$B,Data!$X$3,Data!$D:$D,$A23,Data!$C:$C,1)</f>
        <v>525.72598699999992</v>
      </c>
      <c r="H23" s="176">
        <f t="shared" si="2"/>
        <v>-0.1307469436278321</v>
      </c>
      <c r="I23" s="103">
        <f>SUMIFS(Data!$S:$S,Data!$B:$B,Data!$X$3,Data!$D:$D,$A23,Data!$C:$C,2)</f>
        <v>2012.7376999999888</v>
      </c>
      <c r="J23" s="249">
        <f t="shared" si="3"/>
        <v>-3.660068619436465E-2</v>
      </c>
      <c r="K23" s="103"/>
      <c r="L23" s="103"/>
      <c r="M23" s="104">
        <f t="shared" si="0"/>
        <v>846.15456233332952</v>
      </c>
      <c r="N23" s="188">
        <f t="shared" si="1"/>
        <v>0.3837554583324182</v>
      </c>
    </row>
    <row r="24" spans="1:15">
      <c r="A24" s="42" t="s">
        <v>17</v>
      </c>
      <c r="B24" s="99">
        <v>3181.1729999999998</v>
      </c>
      <c r="C24" s="100">
        <v>7788.424</v>
      </c>
      <c r="D24" s="100">
        <v>7456.9939999999997</v>
      </c>
      <c r="E24" s="100">
        <v>7153.1019999999999</v>
      </c>
      <c r="F24" s="101">
        <v>8526.5643333333337</v>
      </c>
      <c r="G24" s="100">
        <f>SUMIFS(Data!$S:$S,Data!$B:$B,Data!$X$3,Data!$D:$D,$A24,Data!$C:$C,1)</f>
        <v>3007.3764529999949</v>
      </c>
      <c r="H24" s="175">
        <f t="shared" si="2"/>
        <v>-5.4632849895307464E-2</v>
      </c>
      <c r="I24" s="100">
        <f>SUMIFS(Data!$S:$S,Data!$B:$B,Data!$X$3,Data!$D:$D,$A24,Data!$C:$C,2)</f>
        <v>7955.5978080003033</v>
      </c>
      <c r="J24" s="250">
        <f t="shared" si="3"/>
        <v>2.1464394850653139E-2</v>
      </c>
      <c r="K24" s="100"/>
      <c r="L24" s="100"/>
      <c r="M24" s="101">
        <f t="shared" si="0"/>
        <v>3654.3247536667659</v>
      </c>
      <c r="N24" s="189">
        <f t="shared" si="1"/>
        <v>0.42858115071984237</v>
      </c>
    </row>
    <row r="25" spans="1:15">
      <c r="A25" s="41" t="s">
        <v>16</v>
      </c>
      <c r="B25" s="102">
        <v>1455.884</v>
      </c>
      <c r="C25" s="103">
        <v>3925.576</v>
      </c>
      <c r="D25" s="103">
        <v>3659.0509999999999</v>
      </c>
      <c r="E25" s="103">
        <v>3488.2629999999999</v>
      </c>
      <c r="F25" s="104">
        <v>4176.2579999999998</v>
      </c>
      <c r="G25" s="103">
        <f>SUMIFS(Data!$S:$S,Data!$B:$B,Data!$X$3,Data!$D:$D,$A25,Data!$C:$C,1)</f>
        <v>1440.6381419999882</v>
      </c>
      <c r="H25" s="176">
        <f t="shared" si="2"/>
        <v>-1.0471890617667219E-2</v>
      </c>
      <c r="I25" s="103">
        <f>SUMIFS(Data!$S:$S,Data!$B:$B,Data!$X$3,Data!$D:$D,$A25,Data!$C:$C,2)</f>
        <v>3671.102054000025</v>
      </c>
      <c r="J25" s="249">
        <f t="shared" si="3"/>
        <v>-6.4824613254201441E-2</v>
      </c>
      <c r="K25" s="103"/>
      <c r="L25" s="103"/>
      <c r="M25" s="104">
        <f t="shared" si="0"/>
        <v>1703.9133986666711</v>
      </c>
      <c r="N25" s="188">
        <f t="shared" si="1"/>
        <v>0.40800003224577391</v>
      </c>
      <c r="O25" s="44"/>
    </row>
    <row r="26" spans="1:15">
      <c r="A26" s="42" t="s">
        <v>15</v>
      </c>
      <c r="B26" s="99">
        <v>7467.4290000000001</v>
      </c>
      <c r="C26" s="100">
        <v>16790.012999999999</v>
      </c>
      <c r="D26" s="100">
        <v>16058.209000000001</v>
      </c>
      <c r="E26" s="100">
        <v>15590.924000000001</v>
      </c>
      <c r="F26" s="101">
        <v>18635.524999999998</v>
      </c>
      <c r="G26" s="100">
        <f>SUMIFS(Data!$S:$S,Data!$B:$B,Data!$X$3,Data!$D:$D,$A26,Data!$C:$C,1)</f>
        <v>7001.9652869999809</v>
      </c>
      <c r="H26" s="175">
        <f t="shared" si="2"/>
        <v>-6.2332526094324991E-2</v>
      </c>
      <c r="I26" s="100">
        <f>SUMIFS(Data!$S:$S,Data!$B:$B,Data!$X$3,Data!$D:$D,$A26,Data!$C:$C,2)</f>
        <v>16322.209324000443</v>
      </c>
      <c r="J26" s="250">
        <f t="shared" si="3"/>
        <v>-2.7862019880482269E-2</v>
      </c>
      <c r="K26" s="100"/>
      <c r="L26" s="100"/>
      <c r="M26" s="101">
        <f t="shared" si="0"/>
        <v>7774.7248703334744</v>
      </c>
      <c r="N26" s="189">
        <f t="shared" si="1"/>
        <v>0.41719913285692112</v>
      </c>
    </row>
    <row r="27" spans="1:15">
      <c r="A27" s="41" t="s">
        <v>14</v>
      </c>
      <c r="B27" s="102">
        <v>2068.9650000000001</v>
      </c>
      <c r="C27" s="103">
        <v>4993.3639999999996</v>
      </c>
      <c r="D27" s="103">
        <v>4772.6760000000004</v>
      </c>
      <c r="E27" s="103">
        <v>4566.6189999999997</v>
      </c>
      <c r="F27" s="104">
        <v>5467.2079999999996</v>
      </c>
      <c r="G27" s="103">
        <f>SUMIFS(Data!$S:$S,Data!$B:$B,Data!$X$3,Data!$D:$D,$A27,Data!$C:$C,1)</f>
        <v>2036.3111719999972</v>
      </c>
      <c r="H27" s="176">
        <f t="shared" si="2"/>
        <v>-1.5782687479006619E-2</v>
      </c>
      <c r="I27" s="103">
        <f>SUMIFS(Data!$S:$S,Data!$B:$B,Data!$X$3,Data!$D:$D,$A27,Data!$C:$C,2)</f>
        <v>4791.7679690001514</v>
      </c>
      <c r="J27" s="249">
        <f t="shared" si="3"/>
        <v>-4.0372788965484623E-2</v>
      </c>
      <c r="K27" s="103"/>
      <c r="L27" s="103"/>
      <c r="M27" s="104">
        <f t="shared" si="0"/>
        <v>2276.0263803333828</v>
      </c>
      <c r="N27" s="188">
        <f t="shared" si="1"/>
        <v>0.41630506473018458</v>
      </c>
    </row>
    <row r="28" spans="1:15">
      <c r="A28" s="42" t="s">
        <v>13</v>
      </c>
      <c r="B28" s="99">
        <v>1117.8889999999999</v>
      </c>
      <c r="C28" s="100">
        <v>4114.9960000000001</v>
      </c>
      <c r="D28" s="100">
        <v>4164.5360000000001</v>
      </c>
      <c r="E28" s="100">
        <v>3942.357</v>
      </c>
      <c r="F28" s="101">
        <v>4446.5926666666664</v>
      </c>
      <c r="G28" s="100">
        <f>SUMIFS(Data!$S:$S,Data!$B:$B,Data!$X$3,Data!$D:$D,$A28,Data!$C:$C,1)</f>
        <v>1099.0918979999883</v>
      </c>
      <c r="H28" s="175">
        <f t="shared" si="2"/>
        <v>-1.6814819718247154E-2</v>
      </c>
      <c r="I28" s="100">
        <f>SUMIFS(Data!$S:$S,Data!$B:$B,Data!$X$3,Data!$D:$D,$A28,Data!$C:$C,2)</f>
        <v>3998.5882740001339</v>
      </c>
      <c r="J28" s="250">
        <f t="shared" si="3"/>
        <v>-2.8288660790889278E-2</v>
      </c>
      <c r="K28" s="100"/>
      <c r="L28" s="100"/>
      <c r="M28" s="101">
        <f t="shared" si="0"/>
        <v>1699.2267240000408</v>
      </c>
      <c r="N28" s="189">
        <f t="shared" si="1"/>
        <v>0.38214130490028564</v>
      </c>
    </row>
    <row r="29" spans="1:15">
      <c r="A29" s="41" t="s">
        <v>12</v>
      </c>
      <c r="B29" s="102">
        <v>993.24400000000003</v>
      </c>
      <c r="C29" s="103">
        <v>4125.6419999999998</v>
      </c>
      <c r="D29" s="103">
        <v>4133.8519999999999</v>
      </c>
      <c r="E29" s="103">
        <v>3890.2440000000001</v>
      </c>
      <c r="F29" s="104">
        <v>4380.9939999999997</v>
      </c>
      <c r="G29" s="103">
        <f>SUMIFS(Data!$S:$S,Data!$B:$B,Data!$X$3,Data!$D:$D,$A29,Data!$C:$C,1)</f>
        <v>1117.4120559999885</v>
      </c>
      <c r="H29" s="176">
        <f t="shared" si="2"/>
        <v>0.12501264140532287</v>
      </c>
      <c r="I29" s="103">
        <f>SUMIFS(Data!$S:$S,Data!$B:$B,Data!$X$3,Data!$D:$D,$A29,Data!$C:$C,2)</f>
        <v>4198.9886660001603</v>
      </c>
      <c r="J29" s="249">
        <f t="shared" si="3"/>
        <v>1.7778242998340729E-2</v>
      </c>
      <c r="K29" s="103"/>
      <c r="L29" s="103"/>
      <c r="M29" s="104">
        <f t="shared" si="0"/>
        <v>1772.1335740000495</v>
      </c>
      <c r="N29" s="188">
        <f t="shared" si="1"/>
        <v>0.40450490779034387</v>
      </c>
    </row>
    <row r="30" spans="1:15">
      <c r="A30" s="42" t="s">
        <v>11</v>
      </c>
      <c r="B30" s="99">
        <v>3630.826</v>
      </c>
      <c r="C30" s="100">
        <v>14260.585999999999</v>
      </c>
      <c r="D30" s="100">
        <v>13548.428</v>
      </c>
      <c r="E30" s="100">
        <v>12105.755999999999</v>
      </c>
      <c r="F30" s="101">
        <v>14515.198666666669</v>
      </c>
      <c r="G30" s="100">
        <f>SUMIFS(Data!$S:$S,Data!$B:$B,Data!$X$3,Data!$D:$D,$A30,Data!$C:$C,1)</f>
        <v>3781.6296660000357</v>
      </c>
      <c r="H30" s="175">
        <f t="shared" si="2"/>
        <v>4.1534258595712303E-2</v>
      </c>
      <c r="I30" s="100">
        <f>SUMIFS(Data!$S:$S,Data!$B:$B,Data!$X$3,Data!$D:$D,$A30,Data!$C:$C,2)</f>
        <v>13590.24500000055</v>
      </c>
      <c r="J30" s="250">
        <f t="shared" si="3"/>
        <v>-4.7006553587590948E-2</v>
      </c>
      <c r="K30" s="100"/>
      <c r="L30" s="100"/>
      <c r="M30" s="101">
        <f t="shared" si="0"/>
        <v>5790.6248886668618</v>
      </c>
      <c r="N30" s="189">
        <f t="shared" si="1"/>
        <v>0.39893528305366593</v>
      </c>
    </row>
    <row r="31" spans="1:15">
      <c r="A31" s="41" t="s">
        <v>10</v>
      </c>
      <c r="B31" s="102">
        <v>2250.9250000000002</v>
      </c>
      <c r="C31" s="103">
        <v>6320.5339999999997</v>
      </c>
      <c r="D31" s="103">
        <v>5923.3119999999999</v>
      </c>
      <c r="E31" s="103">
        <v>6072.2790000000005</v>
      </c>
      <c r="F31" s="104">
        <v>6855.6833333333334</v>
      </c>
      <c r="G31" s="103">
        <f>SUMIFS(Data!$S:$S,Data!$B:$B,Data!$X$3,Data!$D:$D,$A31,Data!$C:$C,1)</f>
        <v>1965.1060000000164</v>
      </c>
      <c r="H31" s="176">
        <f t="shared" si="2"/>
        <v>-0.12697846440906907</v>
      </c>
      <c r="I31" s="103">
        <f>SUMIFS(Data!$S:$S,Data!$B:$B,Data!$X$3,Data!$D:$D,$A31,Data!$C:$C,2)</f>
        <v>5799.3360000003086</v>
      </c>
      <c r="J31" s="249">
        <f t="shared" si="3"/>
        <v>-8.2461070536079886E-2</v>
      </c>
      <c r="K31" s="103"/>
      <c r="L31" s="103"/>
      <c r="M31" s="104">
        <f t="shared" si="0"/>
        <v>2588.1473333334416</v>
      </c>
      <c r="N31" s="188">
        <f t="shared" si="1"/>
        <v>0.37751850654324876</v>
      </c>
    </row>
    <row r="32" spans="1:15">
      <c r="A32" s="42" t="s">
        <v>9</v>
      </c>
      <c r="B32" s="99">
        <v>1915.3</v>
      </c>
      <c r="C32" s="100">
        <v>4367.9930000000004</v>
      </c>
      <c r="D32" s="100">
        <v>4389.24</v>
      </c>
      <c r="E32" s="100">
        <v>4087.8009999999999</v>
      </c>
      <c r="F32" s="101">
        <v>4920.1113333333333</v>
      </c>
      <c r="G32" s="100">
        <f>SUMIFS(Data!$S:$S,Data!$B:$B,Data!$X$3,Data!$D:$D,$A32,Data!$C:$C,1)</f>
        <v>1793.6842030000109</v>
      </c>
      <c r="H32" s="175">
        <f t="shared" si="2"/>
        <v>-6.3496996293003191E-2</v>
      </c>
      <c r="I32" s="100">
        <f>SUMIFS(Data!$S:$S,Data!$B:$B,Data!$X$3,Data!$D:$D,$A32,Data!$C:$C,2)</f>
        <v>4203.0209200000927</v>
      </c>
      <c r="J32" s="250">
        <f t="shared" si="3"/>
        <v>-3.7768393859584408E-2</v>
      </c>
      <c r="K32" s="100"/>
      <c r="L32" s="100"/>
      <c r="M32" s="101">
        <f t="shared" si="0"/>
        <v>1998.9017076667012</v>
      </c>
      <c r="N32" s="189">
        <f t="shared" si="1"/>
        <v>0.40627164148183259</v>
      </c>
    </row>
    <row r="33" spans="1:16">
      <c r="A33" s="41" t="s">
        <v>37</v>
      </c>
      <c r="B33" s="102">
        <v>546.14300000000003</v>
      </c>
      <c r="C33" s="103">
        <v>3110.567</v>
      </c>
      <c r="D33" s="103">
        <v>2863.3870000000002</v>
      </c>
      <c r="E33" s="103">
        <v>2738.9290000000001</v>
      </c>
      <c r="F33" s="104">
        <v>3086.3420000000006</v>
      </c>
      <c r="G33" s="103">
        <f>SUMIFS(Data!$S:$S,Data!$B:$B,Data!$X$3,Data!$D:$D,$A33,Data!$C:$C,1)</f>
        <v>609.91253000000097</v>
      </c>
      <c r="H33" s="176">
        <f t="shared" si="2"/>
        <v>0.11676343009065562</v>
      </c>
      <c r="I33" s="103">
        <f>SUMIFS(Data!$S:$S,Data!$B:$B,Data!$X$3,Data!$D:$D,$A33,Data!$C:$C,2)</f>
        <v>3276.8363790001044</v>
      </c>
      <c r="J33" s="249">
        <f t="shared" si="3"/>
        <v>5.3453077525770845E-2</v>
      </c>
      <c r="K33" s="103"/>
      <c r="L33" s="103"/>
      <c r="M33" s="104">
        <f t="shared" si="0"/>
        <v>1295.5829696667017</v>
      </c>
      <c r="N33" s="188">
        <f t="shared" si="1"/>
        <v>0.4197794572560985</v>
      </c>
    </row>
    <row r="34" spans="1:16">
      <c r="A34" s="42" t="s">
        <v>8</v>
      </c>
      <c r="B34" s="99">
        <v>958.524</v>
      </c>
      <c r="C34" s="100">
        <v>3968.6770000000001</v>
      </c>
      <c r="D34" s="100">
        <v>3775.3449999999998</v>
      </c>
      <c r="E34" s="100">
        <v>3586.0160000000001</v>
      </c>
      <c r="F34" s="101">
        <v>4096.1873333333333</v>
      </c>
      <c r="G34" s="100">
        <f>SUMIFS(Data!$S:$S,Data!$B:$B,Data!$X$3,Data!$D:$D,$A34,Data!$C:$C,1)</f>
        <v>963.9719519999984</v>
      </c>
      <c r="H34" s="175">
        <f t="shared" si="2"/>
        <v>5.6836886713304991E-3</v>
      </c>
      <c r="I34" s="100">
        <f>SUMIFS(Data!$S:$S,Data!$B:$B,Data!$X$3,Data!$D:$D,$A34,Data!$C:$C,2)</f>
        <v>4002.4620540001474</v>
      </c>
      <c r="J34" s="250">
        <f t="shared" si="3"/>
        <v>8.5129260960635708E-3</v>
      </c>
      <c r="K34" s="100"/>
      <c r="L34" s="100"/>
      <c r="M34" s="101">
        <f t="shared" si="0"/>
        <v>1655.4780020000487</v>
      </c>
      <c r="N34" s="189">
        <f t="shared" si="1"/>
        <v>0.40415094996470263</v>
      </c>
    </row>
    <row r="35" spans="1:16">
      <c r="A35" s="41" t="s">
        <v>7</v>
      </c>
      <c r="B35" s="102">
        <v>718.57799999999997</v>
      </c>
      <c r="C35" s="103">
        <v>4044.9050000000002</v>
      </c>
      <c r="D35" s="103">
        <v>4173.5770000000002</v>
      </c>
      <c r="E35" s="103">
        <v>3931.7750000000001</v>
      </c>
      <c r="F35" s="104">
        <v>4289.6116666666667</v>
      </c>
      <c r="G35" s="103">
        <f>SUMIFS(Data!$S:$S,Data!$B:$B,Data!$X$3,Data!$D:$D,$A35,Data!$C:$C,1)</f>
        <v>800.29906199999994</v>
      </c>
      <c r="H35" s="176">
        <f t="shared" si="2"/>
        <v>0.11372608401593141</v>
      </c>
      <c r="I35" s="103">
        <f>SUMIFS(Data!$S:$S,Data!$B:$B,Data!$X$3,Data!$D:$D,$A35,Data!$C:$C,2)</f>
        <v>4235.4153690001567</v>
      </c>
      <c r="J35" s="249">
        <f t="shared" si="3"/>
        <v>4.7098848798712581E-2</v>
      </c>
      <c r="K35" s="103"/>
      <c r="L35" s="103"/>
      <c r="M35" s="104">
        <f t="shared" si="0"/>
        <v>1678.5714770000523</v>
      </c>
      <c r="N35" s="188">
        <f t="shared" si="1"/>
        <v>0.39131082425100305</v>
      </c>
    </row>
    <row r="36" spans="1:16" ht="12.75" thickBot="1">
      <c r="A36" s="43" t="s">
        <v>6</v>
      </c>
      <c r="B36" s="105">
        <v>59128.544000000009</v>
      </c>
      <c r="C36" s="106">
        <v>164799.24400000001</v>
      </c>
      <c r="D36" s="106">
        <v>160543.33299999998</v>
      </c>
      <c r="E36" s="106">
        <v>153119.29500000004</v>
      </c>
      <c r="F36" s="107">
        <v>179196.80533333335</v>
      </c>
      <c r="G36" s="106">
        <f t="shared" ref="G36:L36" si="4">SUM(G6:G35)</f>
        <v>57384.521856000327</v>
      </c>
      <c r="H36" s="179">
        <f t="shared" si="2"/>
        <v>-2.9495435301090483E-2</v>
      </c>
      <c r="I36" s="106">
        <f t="shared" si="4"/>
        <v>162351.59456900554</v>
      </c>
      <c r="J36" s="251">
        <f t="shared" si="3"/>
        <v>-1.4852309826096461E-2</v>
      </c>
      <c r="K36" s="106">
        <f t="shared" si="4"/>
        <v>0</v>
      </c>
      <c r="L36" s="106">
        <f t="shared" si="4"/>
        <v>0</v>
      </c>
      <c r="M36" s="107">
        <f t="shared" si="0"/>
        <v>73245.372141668617</v>
      </c>
      <c r="N36" s="227">
        <f t="shared" si="1"/>
        <v>0.40874262242243142</v>
      </c>
      <c r="P36" s="112"/>
    </row>
    <row r="37" spans="1:16" s="50" customFormat="1" thickTop="1">
      <c r="A37" s="49" t="s">
        <v>55</v>
      </c>
      <c r="B37" s="108"/>
      <c r="C37" s="108"/>
      <c r="D37" s="109"/>
      <c r="E37" s="108"/>
      <c r="F37" s="108"/>
      <c r="G37" s="109"/>
      <c r="H37" s="177"/>
      <c r="I37" s="109"/>
      <c r="J37" s="109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108</v>
      </c>
      <c r="B38" s="110"/>
      <c r="C38" s="110"/>
      <c r="D38" s="110"/>
      <c r="E38" s="110"/>
      <c r="F38" s="108"/>
      <c r="G38" s="108"/>
      <c r="H38" s="178"/>
      <c r="I38" s="111"/>
      <c r="J38" s="111"/>
      <c r="K38" s="111"/>
      <c r="L38" s="109"/>
      <c r="M38" s="110"/>
      <c r="N38" s="98">
        <f>Data!$W$2</f>
        <v>42773.910534641203</v>
      </c>
    </row>
    <row r="39" spans="1:16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11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J40" s="112"/>
      <c r="K40" s="112"/>
      <c r="L40" s="112"/>
      <c r="M40" s="112"/>
      <c r="N40" s="228"/>
    </row>
    <row r="41" spans="1:16" s="32" customFormat="1">
      <c r="A41" s="75" t="s">
        <v>126</v>
      </c>
      <c r="B41" s="113"/>
      <c r="C41" s="113"/>
      <c r="D41" s="113"/>
      <c r="E41" s="113"/>
      <c r="F41" s="113"/>
      <c r="G41" s="113"/>
      <c r="H41" s="51"/>
      <c r="I41" s="113"/>
      <c r="J41" s="113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113"/>
      <c r="K42" s="113"/>
      <c r="L42" s="113"/>
      <c r="M42" s="113"/>
      <c r="N42" s="221"/>
    </row>
    <row r="43" spans="1:16" s="32" customFormat="1">
      <c r="A43" s="222"/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85" t="s">
        <v>94</v>
      </c>
      <c r="J43" s="78" t="s">
        <v>42</v>
      </c>
      <c r="K43" s="86" t="s">
        <v>95</v>
      </c>
      <c r="L43" s="86" t="s">
        <v>96</v>
      </c>
      <c r="M43" s="120" t="s">
        <v>97</v>
      </c>
      <c r="N43" s="81" t="s">
        <v>98</v>
      </c>
    </row>
    <row r="44" spans="1:16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115" t="s">
        <v>1</v>
      </c>
      <c r="J44" s="38" t="s">
        <v>76</v>
      </c>
      <c r="K44" s="116" t="s">
        <v>1</v>
      </c>
      <c r="L44" s="116" t="s">
        <v>1</v>
      </c>
      <c r="M44" s="121" t="s">
        <v>2</v>
      </c>
      <c r="N44" s="82" t="s">
        <v>91</v>
      </c>
    </row>
    <row r="45" spans="1:16" s="32" customFormat="1">
      <c r="A45" s="1" t="s">
        <v>144</v>
      </c>
      <c r="B45" s="92">
        <v>2238.6480000000001</v>
      </c>
      <c r="C45" s="117">
        <v>4471.393</v>
      </c>
      <c r="D45" s="118">
        <v>4506.5649999999996</v>
      </c>
      <c r="E45" s="118">
        <v>4495.6369999999997</v>
      </c>
      <c r="F45" s="93">
        <v>5237.4143333333332</v>
      </c>
      <c r="G45" s="92">
        <f>SUMIFS(Data!$S:$S,Data!$B:$B,Data!$X$3,Data!$E:$E,$A45,Data!$C:$C,1)</f>
        <v>2201.1709240000037</v>
      </c>
      <c r="H45" s="224">
        <f t="shared" ref="H45:H55" si="5">IF(B45=0,"-",(G45-B45)/B45)</f>
        <v>-1.6740941854188996E-2</v>
      </c>
      <c r="I45" s="117">
        <f>SUMIFS(Data!$S:$S,Data!$B:$B,Data!$X$3,Data!$E:$E,$A45,Data!$C:$C,2)</f>
        <v>4702.1281790001503</v>
      </c>
      <c r="J45" s="252">
        <f>IF(C45=0,"-",(I45-C45)/C45)</f>
        <v>5.1602527221416304E-2</v>
      </c>
      <c r="K45" s="118"/>
      <c r="L45" s="118"/>
      <c r="M45" s="122">
        <f>(L45+K45+I45+G45)/3</f>
        <v>2301.0997010000515</v>
      </c>
      <c r="N45" s="229">
        <f t="shared" ref="N45:N55" si="6">IF(F45=0,0,M45/F45)</f>
        <v>0.43935796455032899</v>
      </c>
    </row>
    <row r="46" spans="1:16" s="32" customFormat="1">
      <c r="A46" s="46" t="s">
        <v>172</v>
      </c>
      <c r="B46" s="119">
        <v>942.52499999999998</v>
      </c>
      <c r="C46" s="117">
        <v>3317.0309999999999</v>
      </c>
      <c r="D46" s="117">
        <v>2950.4290000000001</v>
      </c>
      <c r="E46" s="117">
        <v>2657.4650000000001</v>
      </c>
      <c r="F46" s="94">
        <v>3289.1499999999996</v>
      </c>
      <c r="G46" s="95">
        <f>SUMIFS(Data!$S:$S,Data!$B:$B,Data!$X$3,Data!$E:$E,$A46,Data!$C:$C,1)</f>
        <v>806.20552899999132</v>
      </c>
      <c r="H46" s="30">
        <f t="shared" si="5"/>
        <v>-0.14463220710326904</v>
      </c>
      <c r="I46" s="117">
        <f>SUMIFS(Data!$S:$S,Data!$B:$B,Data!$X$3,Data!$E:$E,$A46,Data!$C:$C,2)</f>
        <v>3253.4696290001543</v>
      </c>
      <c r="J46" s="252">
        <f t="shared" ref="J46:J55" si="7">IF(C46=0,"-",(I46-C46)/C46)</f>
        <v>-1.9162127517001085E-2</v>
      </c>
      <c r="K46" s="117"/>
      <c r="L46" s="117"/>
      <c r="M46" s="123">
        <f>(L46+K46+I46+G46)/3</f>
        <v>1353.2250526667151</v>
      </c>
      <c r="N46" s="230">
        <f t="shared" si="6"/>
        <v>0.41142089982722446</v>
      </c>
    </row>
    <row r="47" spans="1:16" s="32" customFormat="1">
      <c r="A47" s="47" t="s">
        <v>178</v>
      </c>
      <c r="B47" s="232">
        <v>3181.1730000000002</v>
      </c>
      <c r="C47" s="233">
        <v>7788.424</v>
      </c>
      <c r="D47" s="233">
        <v>7456.9939999999997</v>
      </c>
      <c r="E47" s="233">
        <v>7153.1019999999999</v>
      </c>
      <c r="F47" s="234">
        <v>8526.5643333333319</v>
      </c>
      <c r="G47" s="235">
        <f>SUM(G45:G46)</f>
        <v>3007.3764529999949</v>
      </c>
      <c r="H47" s="11">
        <f t="shared" si="5"/>
        <v>-5.4632849895307603E-2</v>
      </c>
      <c r="I47" s="234">
        <f>SUM(I45:I46)</f>
        <v>7955.5978080003042</v>
      </c>
      <c r="J47" s="254">
        <f t="shared" si="7"/>
        <v>2.1464394850653257E-2</v>
      </c>
      <c r="K47" s="234">
        <f>SUM(K45:K46)</f>
        <v>0</v>
      </c>
      <c r="L47" s="234">
        <f>SUM(L45:L46)</f>
        <v>0</v>
      </c>
      <c r="M47" s="236">
        <f>SUM(M45:M46)</f>
        <v>3654.3247536667668</v>
      </c>
      <c r="N47" s="237">
        <f t="shared" si="6"/>
        <v>0.4285811507198426</v>
      </c>
    </row>
    <row r="48" spans="1:16" s="32" customFormat="1">
      <c r="A48" s="46" t="s">
        <v>62</v>
      </c>
      <c r="B48" s="119">
        <v>2754.0509999999999</v>
      </c>
      <c r="C48" s="117">
        <v>6324.33</v>
      </c>
      <c r="D48" s="117">
        <v>5980.8069999999998</v>
      </c>
      <c r="E48" s="117">
        <v>5969.9</v>
      </c>
      <c r="F48" s="94">
        <v>7009.695999999999</v>
      </c>
      <c r="G48" s="95">
        <f>SUMIFS(Data!$S:$S,Data!$B:$B,Data!$X$3,Data!$E:$E,$A48,Data!$C:$C,1)</f>
        <v>2623.6833759999945</v>
      </c>
      <c r="H48" s="30">
        <f t="shared" si="5"/>
        <v>-4.7336677497985855E-2</v>
      </c>
      <c r="I48" s="117">
        <f>SUMIFS(Data!$S:$S,Data!$B:$B,Data!$X$3,Data!$E:$E,$A48,Data!$C:$C,2)</f>
        <v>6089.0460390002399</v>
      </c>
      <c r="J48" s="252">
        <f t="shared" si="7"/>
        <v>-3.7202986087025817E-2</v>
      </c>
      <c r="K48" s="117"/>
      <c r="L48" s="117"/>
      <c r="M48" s="123">
        <f>(L48+K48+I48+G48)/3</f>
        <v>2904.2431383334115</v>
      </c>
      <c r="N48" s="230">
        <f t="shared" si="6"/>
        <v>0.4143179873040731</v>
      </c>
    </row>
    <row r="49" spans="1:14" s="32" customFormat="1">
      <c r="A49" s="46" t="s">
        <v>147</v>
      </c>
      <c r="B49" s="119">
        <v>2070.4090000000001</v>
      </c>
      <c r="C49" s="117">
        <v>4779.6099999999997</v>
      </c>
      <c r="D49" s="117">
        <v>4594.9989999999998</v>
      </c>
      <c r="E49" s="117">
        <v>4444.4110000000001</v>
      </c>
      <c r="F49" s="94">
        <v>5296.4763333333331</v>
      </c>
      <c r="G49" s="95">
        <f>SUMIFS(Data!$S:$S,Data!$B:$B,Data!$X$3,Data!$E:$E,$A49,Data!$C:$C,1)</f>
        <v>1998.2242869999948</v>
      </c>
      <c r="H49" s="30">
        <f t="shared" si="5"/>
        <v>-3.4864953253200374E-2</v>
      </c>
      <c r="I49" s="117">
        <f>SUMIFS(Data!$S:$S,Data!$B:$B,Data!$X$3,Data!$E:$E,$A49,Data!$C:$C,2)</f>
        <v>4690.1282410001568</v>
      </c>
      <c r="J49" s="252">
        <f t="shared" si="7"/>
        <v>-1.8721560754924125E-2</v>
      </c>
      <c r="K49" s="117"/>
      <c r="L49" s="117"/>
      <c r="M49" s="123">
        <f>(L49+K49+I49+G49)/3</f>
        <v>2229.4508426667171</v>
      </c>
      <c r="N49" s="230">
        <f t="shared" si="6"/>
        <v>0.42093095529110275</v>
      </c>
    </row>
    <row r="50" spans="1:14" s="32" customFormat="1">
      <c r="A50" s="46" t="s">
        <v>148</v>
      </c>
      <c r="B50" s="95">
        <v>2397.9850000000001</v>
      </c>
      <c r="C50" s="117">
        <v>5358.1289999999999</v>
      </c>
      <c r="D50" s="117">
        <v>5209.2569999999996</v>
      </c>
      <c r="E50" s="117">
        <v>4872.7920000000004</v>
      </c>
      <c r="F50" s="94">
        <v>5946.0543333333335</v>
      </c>
      <c r="G50" s="95">
        <f>SUMIFS(Data!$S:$S,Data!$B:$B,Data!$X$3,Data!$E:$E,$A50,Data!$C:$C,1)</f>
        <v>2150.0379289999933</v>
      </c>
      <c r="H50" s="30">
        <f t="shared" si="5"/>
        <v>-0.10339809089715192</v>
      </c>
      <c r="I50" s="117">
        <f>SUMIFS(Data!$S:$S,Data!$B:$B,Data!$X$3,Data!$E:$E,$A50,Data!$C:$C,2)</f>
        <v>5243.2421020000447</v>
      </c>
      <c r="J50" s="252">
        <f t="shared" si="7"/>
        <v>-2.1441607322249086E-2</v>
      </c>
      <c r="K50" s="117"/>
      <c r="L50" s="117"/>
      <c r="M50" s="123">
        <f>(L50+K50+I50+G50)/3</f>
        <v>2464.4266770000127</v>
      </c>
      <c r="N50" s="230">
        <f t="shared" si="6"/>
        <v>0.41446420413357798</v>
      </c>
    </row>
    <row r="51" spans="1:14" s="32" customFormat="1">
      <c r="A51" s="46" t="s">
        <v>173</v>
      </c>
      <c r="B51" s="119">
        <v>244.98400000000001</v>
      </c>
      <c r="C51" s="117">
        <v>327.94400000000002</v>
      </c>
      <c r="D51" s="117">
        <v>273.14600000000002</v>
      </c>
      <c r="E51" s="117">
        <v>303.82100000000003</v>
      </c>
      <c r="F51" s="94">
        <v>383.29833333333335</v>
      </c>
      <c r="G51" s="95">
        <f>SUMIFS(Data!$S:$S,Data!$B:$B,Data!$X$3,Data!$E:$E,$A51,Data!$C:$C,1)</f>
        <v>230.01969500000001</v>
      </c>
      <c r="H51" s="30">
        <f t="shared" si="5"/>
        <v>-6.1082784998203944E-2</v>
      </c>
      <c r="I51" s="117">
        <f>SUMIFS(Data!$S:$S,Data!$B:$B,Data!$X$3,Data!$E:$E,$A51,Data!$C:$C,2)</f>
        <v>299.79294199999975</v>
      </c>
      <c r="J51" s="252">
        <f t="shared" si="7"/>
        <v>-8.5841052130852399E-2</v>
      </c>
      <c r="K51" s="117"/>
      <c r="L51" s="117"/>
      <c r="M51" s="123">
        <f>(L51+K51+I51+G51)/3</f>
        <v>176.60421233333327</v>
      </c>
      <c r="N51" s="230">
        <f t="shared" si="6"/>
        <v>0.46074870922997296</v>
      </c>
    </row>
    <row r="52" spans="1:14" s="32" customFormat="1">
      <c r="A52" s="47" t="s">
        <v>179</v>
      </c>
      <c r="B52" s="232">
        <v>7467.4290000000001</v>
      </c>
      <c r="C52" s="233">
        <v>16790.012999999999</v>
      </c>
      <c r="D52" s="233">
        <v>16058.209000000001</v>
      </c>
      <c r="E52" s="233">
        <v>15590.923999999999</v>
      </c>
      <c r="F52" s="234">
        <v>18635.524999999998</v>
      </c>
      <c r="G52" s="235">
        <f>SUM(G48:G51)</f>
        <v>7001.9652869999818</v>
      </c>
      <c r="H52" s="11">
        <f t="shared" si="5"/>
        <v>-6.2332526094324874E-2</v>
      </c>
      <c r="I52" s="234">
        <f>SUM(I48:I51)</f>
        <v>16322.20932400044</v>
      </c>
      <c r="J52" s="254">
        <f t="shared" si="7"/>
        <v>-2.7862019880482484E-2</v>
      </c>
      <c r="K52" s="234">
        <f>SUM(K48:K51)</f>
        <v>0</v>
      </c>
      <c r="L52" s="234">
        <f>SUM(L48:L51)</f>
        <v>0</v>
      </c>
      <c r="M52" s="236">
        <f>SUM(M48:M51)</f>
        <v>7774.7248703334753</v>
      </c>
      <c r="N52" s="237">
        <f t="shared" si="6"/>
        <v>0.41719913285692117</v>
      </c>
    </row>
    <row r="53" spans="1:14" s="32" customFormat="1">
      <c r="A53" s="46" t="s">
        <v>11</v>
      </c>
      <c r="B53" s="95">
        <v>2786.8359999999998</v>
      </c>
      <c r="C53" s="117">
        <v>9278.86</v>
      </c>
      <c r="D53" s="117">
        <v>9025.3539999999994</v>
      </c>
      <c r="E53" s="117">
        <v>7799.1490000000003</v>
      </c>
      <c r="F53" s="94">
        <v>9630.0663333333341</v>
      </c>
      <c r="G53" s="95">
        <f>SUMIFS(Data!$S:$S,Data!$B:$B,Data!$X$3,Data!$E:$E,$A53,Data!$C:$C,1)</f>
        <v>3051.0176660000234</v>
      </c>
      <c r="H53" s="30">
        <f t="shared" si="5"/>
        <v>9.4796272905913234E-2</v>
      </c>
      <c r="I53" s="218">
        <f>SUMIFS(Data!$S:$S,Data!$B:$B,Data!$X$3,Data!$E:$E,$A53,Data!$C:$C,2)</f>
        <v>8763.3450000002176</v>
      </c>
      <c r="J53" s="253">
        <f t="shared" si="7"/>
        <v>-5.555801035900778E-2</v>
      </c>
      <c r="K53" s="117"/>
      <c r="L53" s="117"/>
      <c r="M53" s="123">
        <f>(L53+K53+I53+G53)/3</f>
        <v>3938.1208886667469</v>
      </c>
      <c r="N53" s="230">
        <f t="shared" si="6"/>
        <v>0.40894016223288182</v>
      </c>
    </row>
    <row r="54" spans="1:14" s="32" customFormat="1">
      <c r="A54" s="46" t="s">
        <v>142</v>
      </c>
      <c r="B54" s="119">
        <v>843.99</v>
      </c>
      <c r="C54" s="117">
        <v>4981.7259999999997</v>
      </c>
      <c r="D54" s="117">
        <v>4523.0739999999996</v>
      </c>
      <c r="E54" s="117">
        <v>4306.607</v>
      </c>
      <c r="F54" s="94">
        <v>4885.132333333333</v>
      </c>
      <c r="G54" s="95">
        <f>SUMIFS(Data!$S:$S,Data!$B:$B,Data!$X$3,Data!$E:$E,$A54,Data!$C:$C,1)</f>
        <v>730.61200000001088</v>
      </c>
      <c r="H54" s="30">
        <f t="shared" si="5"/>
        <v>-0.13433571487812548</v>
      </c>
      <c r="I54" s="218">
        <f>SUMIFS(Data!$S:$S,Data!$B:$B,Data!$X$3,Data!$E:$E,$A54,Data!$C:$C,2)</f>
        <v>4826.9000000003316</v>
      </c>
      <c r="J54" s="253">
        <f t="shared" si="7"/>
        <v>-3.1078786749746588E-2</v>
      </c>
      <c r="K54" s="117"/>
      <c r="L54" s="117"/>
      <c r="M54" s="123">
        <f>(L54+K54+I54+G54)/3</f>
        <v>1852.5040000001143</v>
      </c>
      <c r="N54" s="230">
        <f t="shared" si="6"/>
        <v>0.37921265455997838</v>
      </c>
    </row>
    <row r="55" spans="1:14" s="32" customFormat="1" ht="12.75" thickBot="1">
      <c r="A55" s="48" t="s">
        <v>180</v>
      </c>
      <c r="B55" s="238">
        <v>3630.826</v>
      </c>
      <c r="C55" s="239">
        <v>14260.585999999999</v>
      </c>
      <c r="D55" s="239">
        <v>13548.428</v>
      </c>
      <c r="E55" s="239">
        <v>12105.756000000001</v>
      </c>
      <c r="F55" s="240">
        <v>14515.198666666667</v>
      </c>
      <c r="G55" s="241">
        <f>SUM(G53:G54)</f>
        <v>3781.6296660000344</v>
      </c>
      <c r="H55" s="169">
        <f t="shared" si="5"/>
        <v>4.1534258595711929E-2</v>
      </c>
      <c r="I55" s="240">
        <f>SUM(I53:I54)</f>
        <v>13590.245000000548</v>
      </c>
      <c r="J55" s="255">
        <f t="shared" si="7"/>
        <v>-4.7006553587591073E-2</v>
      </c>
      <c r="K55" s="240">
        <f>SUM(K53:K54)</f>
        <v>0</v>
      </c>
      <c r="L55" s="239">
        <f>SUM(L53:L54)</f>
        <v>0</v>
      </c>
      <c r="M55" s="242">
        <f>SUM(M53:M54)</f>
        <v>5790.6248886668609</v>
      </c>
      <c r="N55" s="243">
        <f t="shared" si="6"/>
        <v>0.39893528305366593</v>
      </c>
    </row>
    <row r="56" spans="1:14" s="53" customFormat="1">
      <c r="H56" s="51"/>
      <c r="I56" s="54"/>
      <c r="J56" s="54"/>
      <c r="N56" s="124"/>
    </row>
    <row r="57" spans="1:14" s="53" customFormat="1">
      <c r="H57" s="51"/>
      <c r="N57" s="231"/>
    </row>
    <row r="58" spans="1:14" s="53" customFormat="1">
      <c r="F58" s="40"/>
      <c r="G58" s="40"/>
      <c r="H58" s="174"/>
      <c r="I58" s="40"/>
      <c r="J58" s="40"/>
      <c r="K58" s="40"/>
      <c r="L58" s="40"/>
      <c r="N58" s="124"/>
    </row>
    <row r="65" spans="8:14">
      <c r="H65" s="40"/>
      <c r="N65" s="228"/>
    </row>
    <row r="66" spans="8:14">
      <c r="H66" s="40"/>
      <c r="N66" s="228"/>
    </row>
    <row r="67" spans="8:14">
      <c r="H67" s="40"/>
      <c r="N67" s="228"/>
    </row>
    <row r="68" spans="8:14">
      <c r="H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M47:M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130</v>
      </c>
      <c r="B1" s="79"/>
      <c r="C1" s="79"/>
      <c r="D1" s="79"/>
      <c r="E1" s="79"/>
      <c r="F1" s="79"/>
      <c r="G1" s="79"/>
      <c r="H1" s="172"/>
      <c r="I1" s="79"/>
      <c r="J1" s="79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75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52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>
        <v>1663.5429999999999</v>
      </c>
      <c r="C6" s="100">
        <v>2712.69</v>
      </c>
      <c r="D6" s="100">
        <v>2456.1460000000002</v>
      </c>
      <c r="E6" s="100">
        <v>2615.5</v>
      </c>
      <c r="F6" s="101">
        <v>3149.2930000000001</v>
      </c>
      <c r="G6" s="100">
        <f>SUMIFS(Data!$S:$S,Data!$B:$B,Data!$X$3,Data!$D:$D,$A6,Data!$C:$C,1,Data!$F:$F,"S")</f>
        <v>1913.2312020000229</v>
      </c>
      <c r="H6" s="175">
        <f>IF(B6=0,"-",(G6-B6)/B6)</f>
        <v>0.15009422780175988</v>
      </c>
      <c r="I6" s="100">
        <f>SUMIFS(Data!$S:$S,Data!$B:$B,Data!$X$3,Data!$D:$D,$A6,Data!$C:$C,2,Data!$F:$F,"S")</f>
        <v>2631.0970560000405</v>
      </c>
      <c r="J6" s="175">
        <f>IF(C6=0,"-",(I6-C6)/C6)</f>
        <v>-3.007824115544331E-2</v>
      </c>
      <c r="K6" s="100"/>
      <c r="L6" s="100"/>
      <c r="M6" s="101">
        <f t="shared" ref="M6:M35" si="0">(G6+I6+K6+L6)/3</f>
        <v>1514.776086000021</v>
      </c>
      <c r="N6" s="189">
        <f t="shared" ref="N6:N36" si="1">IF(F6=0,0,M6/F6)</f>
        <v>0.48098925250842678</v>
      </c>
    </row>
    <row r="7" spans="1:14">
      <c r="A7" s="41" t="s">
        <v>34</v>
      </c>
      <c r="B7" s="102">
        <v>2901.3589999999999</v>
      </c>
      <c r="C7" s="103">
        <v>7269.7730000000001</v>
      </c>
      <c r="D7" s="103">
        <v>6984.116</v>
      </c>
      <c r="E7" s="103">
        <v>6705.84</v>
      </c>
      <c r="F7" s="104">
        <v>7953.6959999999999</v>
      </c>
      <c r="G7" s="103">
        <f>SUMIFS(Data!$S:$S,Data!$B:$B,Data!$X$3,Data!$D:$D,$A7,Data!$C:$C,1,Data!$F:$F,"S")</f>
        <v>2808.6508620001196</v>
      </c>
      <c r="H7" s="176">
        <f t="shared" ref="H7:H36" si="2">IF(B7=0,"-",(G7-B7)/B7)</f>
        <v>-3.1953349447579694E-2</v>
      </c>
      <c r="I7" s="103">
        <f>SUMIFS(Data!$S:$S,Data!$B:$B,Data!$X$3,Data!$D:$D,$A7,Data!$C:$C,2,Data!$F:$F,"S")</f>
        <v>7146.3536670006097</v>
      </c>
      <c r="J7" s="249">
        <f t="shared" ref="J7:J36" si="3">IF(C7=0,"-",(I7-C7)/C7)</f>
        <v>-1.697705457919944E-2</v>
      </c>
      <c r="K7" s="103"/>
      <c r="L7" s="103"/>
      <c r="M7" s="104">
        <f t="shared" si="0"/>
        <v>3318.3348430002429</v>
      </c>
      <c r="N7" s="188">
        <f t="shared" si="1"/>
        <v>0.4172066474504737</v>
      </c>
    </row>
    <row r="8" spans="1:14">
      <c r="A8" s="42" t="s">
        <v>33</v>
      </c>
      <c r="B8" s="99">
        <v>414.85199999999998</v>
      </c>
      <c r="C8" s="100">
        <v>2105.1779999999999</v>
      </c>
      <c r="D8" s="100">
        <v>1948.816</v>
      </c>
      <c r="E8" s="100">
        <v>1833.99</v>
      </c>
      <c r="F8" s="101">
        <v>2100.9453333333331</v>
      </c>
      <c r="G8" s="100">
        <f>SUMIFS(Data!$S:$S,Data!$B:$B,Data!$X$3,Data!$D:$D,$A8,Data!$C:$C,1,Data!$F:$F,"S")</f>
        <v>400.56623999999903</v>
      </c>
      <c r="H8" s="175">
        <f t="shared" si="2"/>
        <v>-3.4435798790896387E-2</v>
      </c>
      <c r="I8" s="100">
        <f>SUMIFS(Data!$S:$S,Data!$B:$B,Data!$X$3,Data!$D:$D,$A8,Data!$C:$C,2,Data!$F:$F,"S")</f>
        <v>2022.3176590000337</v>
      </c>
      <c r="J8" s="250">
        <f t="shared" si="3"/>
        <v>-3.9360254097262175E-2</v>
      </c>
      <c r="K8" s="100"/>
      <c r="L8" s="100"/>
      <c r="M8" s="101">
        <f t="shared" si="0"/>
        <v>807.62796633334426</v>
      </c>
      <c r="N8" s="189">
        <f t="shared" si="1"/>
        <v>0.38441169959047533</v>
      </c>
    </row>
    <row r="9" spans="1:14">
      <c r="A9" s="41" t="s">
        <v>32</v>
      </c>
      <c r="B9" s="102">
        <v>360.86399999999998</v>
      </c>
      <c r="C9" s="103">
        <v>1640.4960000000001</v>
      </c>
      <c r="D9" s="103">
        <v>1669.019</v>
      </c>
      <c r="E9" s="103">
        <v>1505.07</v>
      </c>
      <c r="F9" s="104">
        <v>1725.1496666666665</v>
      </c>
      <c r="G9" s="103">
        <f>SUMIFS(Data!$S:$S,Data!$B:$B,Data!$X$3,Data!$D:$D,$A9,Data!$C:$C,1,Data!$F:$F,"S")</f>
        <v>367.28622799999999</v>
      </c>
      <c r="H9" s="176">
        <f t="shared" si="2"/>
        <v>1.7796809878513842E-2</v>
      </c>
      <c r="I9" s="103">
        <f>SUMIFS(Data!$S:$S,Data!$B:$B,Data!$X$3,Data!$D:$D,$A9,Data!$C:$C,2,Data!$F:$F,"S")</f>
        <v>1638.8114410000483</v>
      </c>
      <c r="J9" s="249">
        <f t="shared" si="3"/>
        <v>-1.0268595595184825E-3</v>
      </c>
      <c r="K9" s="103"/>
      <c r="L9" s="103"/>
      <c r="M9" s="104">
        <f t="shared" si="0"/>
        <v>668.6992230000161</v>
      </c>
      <c r="N9" s="188">
        <f t="shared" si="1"/>
        <v>0.38761809245923368</v>
      </c>
    </row>
    <row r="10" spans="1:14">
      <c r="A10" s="42" t="s">
        <v>31</v>
      </c>
      <c r="B10" s="99">
        <v>561.92100000000005</v>
      </c>
      <c r="C10" s="100">
        <v>1824.41</v>
      </c>
      <c r="D10" s="100">
        <v>1691.135</v>
      </c>
      <c r="E10" s="100">
        <v>1590.67</v>
      </c>
      <c r="F10" s="101">
        <v>1889.3786666666667</v>
      </c>
      <c r="G10" s="100">
        <f>SUMIFS(Data!$S:$S,Data!$B:$B,Data!$X$3,Data!$D:$D,$A10,Data!$C:$C,1,Data!$F:$F,"S")</f>
        <v>580.19934600000715</v>
      </c>
      <c r="H10" s="175">
        <f t="shared" si="2"/>
        <v>3.2528319817211146E-2</v>
      </c>
      <c r="I10" s="100">
        <f>SUMIFS(Data!$S:$S,Data!$B:$B,Data!$X$3,Data!$D:$D,$A10,Data!$C:$C,2,Data!$F:$F,"S")</f>
        <v>1838.1315250000637</v>
      </c>
      <c r="J10" s="250">
        <f t="shared" si="3"/>
        <v>7.5210753065723121E-3</v>
      </c>
      <c r="K10" s="100"/>
      <c r="L10" s="100"/>
      <c r="M10" s="101">
        <f t="shared" si="0"/>
        <v>806.11029033335706</v>
      </c>
      <c r="N10" s="189">
        <f t="shared" si="1"/>
        <v>0.4266536425731618</v>
      </c>
    </row>
    <row r="11" spans="1:14">
      <c r="A11" s="41" t="s">
        <v>30</v>
      </c>
      <c r="B11" s="102">
        <v>659.20899999999995</v>
      </c>
      <c r="C11" s="103">
        <v>1838.34</v>
      </c>
      <c r="D11" s="103">
        <v>1845.8230000000001</v>
      </c>
      <c r="E11" s="103">
        <v>1707.37</v>
      </c>
      <c r="F11" s="104">
        <v>2016.914</v>
      </c>
      <c r="G11" s="103">
        <f>SUMIFS(Data!$S:$S,Data!$B:$B,Data!$X$3,Data!$D:$D,$A11,Data!$C:$C,1,Data!$F:$F,"S")</f>
        <v>598.28591100000017</v>
      </c>
      <c r="H11" s="176">
        <f t="shared" si="2"/>
        <v>-9.2418472745365701E-2</v>
      </c>
      <c r="I11" s="103">
        <f>SUMIFS(Data!$S:$S,Data!$B:$B,Data!$X$3,Data!$D:$D,$A11,Data!$C:$C,2,Data!$F:$F,"S")</f>
        <v>1862.4843830000184</v>
      </c>
      <c r="J11" s="249">
        <f t="shared" si="3"/>
        <v>1.3133796250975598E-2</v>
      </c>
      <c r="K11" s="103"/>
      <c r="L11" s="103"/>
      <c r="M11" s="104">
        <f t="shared" si="0"/>
        <v>820.25676466667289</v>
      </c>
      <c r="N11" s="188">
        <f t="shared" si="1"/>
        <v>0.406689013347457</v>
      </c>
    </row>
    <row r="12" spans="1:14">
      <c r="A12" s="42" t="s">
        <v>29</v>
      </c>
      <c r="B12" s="99">
        <v>2591.85</v>
      </c>
      <c r="C12" s="100">
        <v>6005.86</v>
      </c>
      <c r="D12" s="100">
        <v>5789.2870000000003</v>
      </c>
      <c r="E12" s="100">
        <v>5497.79</v>
      </c>
      <c r="F12" s="101">
        <v>6628.2623333333331</v>
      </c>
      <c r="G12" s="100">
        <f>SUMIFS(Data!$S:$S,Data!$B:$B,Data!$X$3,Data!$D:$D,$A12,Data!$C:$C,1,Data!$F:$F,"S")</f>
        <v>2427.7106210000852</v>
      </c>
      <c r="H12" s="175">
        <f t="shared" si="2"/>
        <v>-6.3329042575733435E-2</v>
      </c>
      <c r="I12" s="100">
        <f>SUMIFS(Data!$S:$S,Data!$B:$B,Data!$X$3,Data!$D:$D,$A12,Data!$C:$C,2,Data!$F:$F,"S")</f>
        <v>5846.6997070004418</v>
      </c>
      <c r="J12" s="250">
        <f t="shared" si="3"/>
        <v>-2.6500833019677098E-2</v>
      </c>
      <c r="K12" s="100"/>
      <c r="L12" s="100"/>
      <c r="M12" s="101">
        <f t="shared" si="0"/>
        <v>2758.1367760001758</v>
      </c>
      <c r="N12" s="189">
        <f t="shared" si="1"/>
        <v>0.41611762439298583</v>
      </c>
    </row>
    <row r="13" spans="1:14">
      <c r="A13" s="41" t="s">
        <v>28</v>
      </c>
      <c r="B13" s="102">
        <v>2596.9839999999999</v>
      </c>
      <c r="C13" s="103">
        <v>3328.3960000000002</v>
      </c>
      <c r="D13" s="103">
        <v>3266.6979999999999</v>
      </c>
      <c r="E13" s="103">
        <v>3288.56</v>
      </c>
      <c r="F13" s="104">
        <v>4160.2126666666663</v>
      </c>
      <c r="G13" s="103">
        <f>SUMIFS(Data!$S:$S,Data!$B:$B,Data!$X$3,Data!$D:$D,$A13,Data!$C:$C,1,Data!$F:$F,"S")</f>
        <v>2455.4436950000509</v>
      </c>
      <c r="H13" s="176">
        <f t="shared" si="2"/>
        <v>-5.4501800935219107E-2</v>
      </c>
      <c r="I13" s="103">
        <f>SUMIFS(Data!$S:$S,Data!$B:$B,Data!$X$3,Data!$D:$D,$A13,Data!$C:$C,2,Data!$F:$F,"S")</f>
        <v>3226.6897650000919</v>
      </c>
      <c r="J13" s="249">
        <f t="shared" si="3"/>
        <v>-3.0557131723481294E-2</v>
      </c>
      <c r="K13" s="103"/>
      <c r="L13" s="103"/>
      <c r="M13" s="104">
        <f t="shared" si="0"/>
        <v>1894.0444866667142</v>
      </c>
      <c r="N13" s="188">
        <f t="shared" si="1"/>
        <v>0.45527588092853449</v>
      </c>
    </row>
    <row r="14" spans="1:14">
      <c r="A14" s="42" t="s">
        <v>27</v>
      </c>
      <c r="B14" s="99">
        <v>1620.4469999999999</v>
      </c>
      <c r="C14" s="100">
        <v>4427.2190000000001</v>
      </c>
      <c r="D14" s="100">
        <v>4359.491</v>
      </c>
      <c r="E14" s="100">
        <v>4136.95</v>
      </c>
      <c r="F14" s="101">
        <v>4848.0356666666667</v>
      </c>
      <c r="G14" s="100">
        <f>SUMIFS(Data!$S:$S,Data!$B:$B,Data!$X$3,Data!$D:$D,$A14,Data!$C:$C,1,Data!$F:$F,"S")</f>
        <v>1511.8384359999859</v>
      </c>
      <c r="H14" s="175">
        <f t="shared" si="2"/>
        <v>-6.7023829844489818E-2</v>
      </c>
      <c r="I14" s="100">
        <f>SUMIFS(Data!$S:$S,Data!$B:$B,Data!$X$3,Data!$D:$D,$A14,Data!$C:$C,2,Data!$F:$F,"S")</f>
        <v>4513.781733000239</v>
      </c>
      <c r="J14" s="250">
        <f t="shared" si="3"/>
        <v>1.9552394629730074E-2</v>
      </c>
      <c r="K14" s="100"/>
      <c r="L14" s="100"/>
      <c r="M14" s="101">
        <f t="shared" si="0"/>
        <v>2008.5400563334085</v>
      </c>
      <c r="N14" s="189">
        <f t="shared" si="1"/>
        <v>0.41429976890298081</v>
      </c>
    </row>
    <row r="15" spans="1:14">
      <c r="A15" s="41" t="s">
        <v>26</v>
      </c>
      <c r="B15" s="102">
        <v>1786.175</v>
      </c>
      <c r="C15" s="103">
        <v>4102.7730000000001</v>
      </c>
      <c r="D15" s="103">
        <v>4114.8410000000003</v>
      </c>
      <c r="E15" s="103">
        <v>4286.51</v>
      </c>
      <c r="F15" s="104">
        <v>4763.433</v>
      </c>
      <c r="G15" s="103">
        <f>SUMIFS(Data!$S:$S,Data!$B:$B,Data!$X$3,Data!$D:$D,$A15,Data!$C:$C,1,Data!$F:$F,"S")</f>
        <v>1831.3912950000149</v>
      </c>
      <c r="H15" s="176">
        <f t="shared" si="2"/>
        <v>2.5314594034747409E-2</v>
      </c>
      <c r="I15" s="103">
        <f>SUMIFS(Data!$S:$S,Data!$B:$B,Data!$X$3,Data!$D:$D,$A15,Data!$C:$C,2,Data!$F:$F,"S")</f>
        <v>3941.5023170001859</v>
      </c>
      <c r="J15" s="249">
        <f t="shared" si="3"/>
        <v>-3.9307727480856043E-2</v>
      </c>
      <c r="K15" s="103"/>
      <c r="L15" s="103"/>
      <c r="M15" s="104">
        <f t="shared" si="0"/>
        <v>1924.2978706667336</v>
      </c>
      <c r="N15" s="188">
        <f t="shared" si="1"/>
        <v>0.40397290581535072</v>
      </c>
    </row>
    <row r="16" spans="1:14">
      <c r="A16" s="42" t="s">
        <v>25</v>
      </c>
      <c r="B16" s="99">
        <v>1967.91</v>
      </c>
      <c r="C16" s="100">
        <v>4779.7190000000001</v>
      </c>
      <c r="D16" s="100">
        <v>4660.0770000000002</v>
      </c>
      <c r="E16" s="100">
        <v>4662.6499999999996</v>
      </c>
      <c r="F16" s="101">
        <v>5356.7853333333333</v>
      </c>
      <c r="G16" s="100">
        <f>SUMIFS(Data!$S:$S,Data!$B:$B,Data!$X$3,Data!$D:$D,$A16,Data!$C:$C,1,Data!$F:$F,"S")</f>
        <v>1872.0847980000119</v>
      </c>
      <c r="H16" s="175">
        <f t="shared" si="2"/>
        <v>-4.869389453785395E-2</v>
      </c>
      <c r="I16" s="100">
        <f>SUMIFS(Data!$S:$S,Data!$B:$B,Data!$X$3,Data!$D:$D,$A16,Data!$C:$C,2,Data!$F:$F,"S")</f>
        <v>4601.0018100002153</v>
      </c>
      <c r="J16" s="250">
        <f t="shared" si="3"/>
        <v>-3.7390731547144243E-2</v>
      </c>
      <c r="K16" s="100"/>
      <c r="L16" s="100"/>
      <c r="M16" s="101">
        <f t="shared" si="0"/>
        <v>2157.6955360000757</v>
      </c>
      <c r="N16" s="189">
        <f t="shared" si="1"/>
        <v>0.40279671514434573</v>
      </c>
    </row>
    <row r="17" spans="1:15">
      <c r="A17" s="41" t="s">
        <v>24</v>
      </c>
      <c r="B17" s="102">
        <v>377.82100000000003</v>
      </c>
      <c r="C17" s="103">
        <v>1565.5419999999999</v>
      </c>
      <c r="D17" s="103">
        <v>1641</v>
      </c>
      <c r="E17" s="103">
        <v>1457.39</v>
      </c>
      <c r="F17" s="104">
        <v>1680.5843333333332</v>
      </c>
      <c r="G17" s="103">
        <f>SUMIFS(Data!$S:$S,Data!$B:$B,Data!$X$3,Data!$D:$D,$A17,Data!$C:$C,1,Data!$F:$F,"S")</f>
        <v>370.77954600000027</v>
      </c>
      <c r="H17" s="176">
        <f t="shared" si="2"/>
        <v>-1.8637010647898765E-2</v>
      </c>
      <c r="I17" s="103">
        <f>SUMIFS(Data!$S:$S,Data!$B:$B,Data!$X$3,Data!$D:$D,$A17,Data!$C:$C,2,Data!$F:$F,"S")</f>
        <v>1538.5049229999838</v>
      </c>
      <c r="J17" s="249">
        <f t="shared" si="3"/>
        <v>-1.727010645515489E-2</v>
      </c>
      <c r="K17" s="103"/>
      <c r="L17" s="103"/>
      <c r="M17" s="104">
        <f t="shared" si="0"/>
        <v>636.42815633332805</v>
      </c>
      <c r="N17" s="188">
        <f t="shared" si="1"/>
        <v>0.37869456694923059</v>
      </c>
    </row>
    <row r="18" spans="1:15">
      <c r="A18" s="42" t="s">
        <v>23</v>
      </c>
      <c r="B18" s="99">
        <v>1999.588</v>
      </c>
      <c r="C18" s="100">
        <v>4478.5249999999996</v>
      </c>
      <c r="D18" s="100">
        <v>4424.0280000000002</v>
      </c>
      <c r="E18" s="100">
        <v>4254.74</v>
      </c>
      <c r="F18" s="101">
        <v>5052.2936666666665</v>
      </c>
      <c r="G18" s="100">
        <f>SUMIFS(Data!$S:$S,Data!$B:$B,Data!$X$3,Data!$D:$D,$A18,Data!$C:$C,1,Data!$F:$F,"S")</f>
        <v>1950.2647270000161</v>
      </c>
      <c r="H18" s="175">
        <f t="shared" si="2"/>
        <v>-2.4666717843867751E-2</v>
      </c>
      <c r="I18" s="100">
        <f>SUMIFS(Data!$S:$S,Data!$B:$B,Data!$X$3,Data!$D:$D,$A18,Data!$C:$C,2,Data!$F:$F,"S")</f>
        <v>4521.4623740002271</v>
      </c>
      <c r="J18" s="250">
        <f t="shared" si="3"/>
        <v>9.5873918310665825E-3</v>
      </c>
      <c r="K18" s="100"/>
      <c r="L18" s="100"/>
      <c r="M18" s="101">
        <f t="shared" si="0"/>
        <v>2157.2423670000812</v>
      </c>
      <c r="N18" s="189">
        <f t="shared" si="1"/>
        <v>0.42698277442438481</v>
      </c>
    </row>
    <row r="19" spans="1:15">
      <c r="A19" s="41" t="s">
        <v>22</v>
      </c>
      <c r="B19" s="102">
        <v>2564.2460000000001</v>
      </c>
      <c r="C19" s="103">
        <v>5241.009</v>
      </c>
      <c r="D19" s="103">
        <v>5003.799</v>
      </c>
      <c r="E19" s="103">
        <v>5130.34</v>
      </c>
      <c r="F19" s="104">
        <v>5979.7979999999998</v>
      </c>
      <c r="G19" s="103">
        <f>SUMIFS(Data!$S:$S,Data!$B:$B,Data!$X$3,Data!$D:$D,$A19,Data!$C:$C,1,Data!$F:$F,"S")</f>
        <v>2522.6643580000268</v>
      </c>
      <c r="H19" s="176">
        <f t="shared" si="2"/>
        <v>-1.6215933260682974E-2</v>
      </c>
      <c r="I19" s="103">
        <f>SUMIFS(Data!$S:$S,Data!$B:$B,Data!$X$3,Data!$D:$D,$A19,Data!$C:$C,2,Data!$F:$F,"S")</f>
        <v>5210.5023830001892</v>
      </c>
      <c r="J19" s="249">
        <f t="shared" si="3"/>
        <v>-5.8207526451129607E-3</v>
      </c>
      <c r="K19" s="103"/>
      <c r="L19" s="103"/>
      <c r="M19" s="104">
        <f t="shared" si="0"/>
        <v>2577.722247000072</v>
      </c>
      <c r="N19" s="188">
        <f t="shared" si="1"/>
        <v>0.43107179322781003</v>
      </c>
    </row>
    <row r="20" spans="1:15">
      <c r="A20" s="42" t="s">
        <v>21</v>
      </c>
      <c r="B20" s="99">
        <v>1234.1210000000001</v>
      </c>
      <c r="C20" s="100">
        <v>2638.8960000000002</v>
      </c>
      <c r="D20" s="100">
        <v>2492.0650000000001</v>
      </c>
      <c r="E20" s="100">
        <v>2400.5700000000002</v>
      </c>
      <c r="F20" s="101">
        <v>2921.884</v>
      </c>
      <c r="G20" s="100">
        <f>SUMIFS(Data!$S:$S,Data!$B:$B,Data!$X$3,Data!$D:$D,$A20,Data!$C:$C,1,Data!$F:$F,"S")</f>
        <v>1152.6256130000058</v>
      </c>
      <c r="H20" s="175">
        <f t="shared" si="2"/>
        <v>-6.6035167540293246E-2</v>
      </c>
      <c r="I20" s="100">
        <f>SUMIFS(Data!$S:$S,Data!$B:$B,Data!$X$3,Data!$D:$D,$A20,Data!$C:$C,2,Data!$F:$F,"S")</f>
        <v>2700.4374600000328</v>
      </c>
      <c r="J20" s="250">
        <f t="shared" si="3"/>
        <v>2.3320911472082512E-2</v>
      </c>
      <c r="K20" s="100"/>
      <c r="L20" s="100"/>
      <c r="M20" s="101">
        <f t="shared" si="0"/>
        <v>1284.3543576666796</v>
      </c>
      <c r="N20" s="189">
        <f t="shared" si="1"/>
        <v>0.43956377380713252</v>
      </c>
    </row>
    <row r="21" spans="1:15">
      <c r="A21" s="41" t="s">
        <v>20</v>
      </c>
      <c r="B21" s="102">
        <v>1027.318</v>
      </c>
      <c r="C21" s="103">
        <v>2533.8649999999998</v>
      </c>
      <c r="D21" s="103">
        <v>2336.4140000000002</v>
      </c>
      <c r="E21" s="103">
        <v>2238.9499999999998</v>
      </c>
      <c r="F21" s="104">
        <v>2712.1823333333332</v>
      </c>
      <c r="G21" s="103">
        <f>SUMIFS(Data!$S:$S,Data!$B:$B,Data!$X$3,Data!$D:$D,$A21,Data!$C:$C,1,Data!$F:$F,"S")</f>
        <v>920.02540799999701</v>
      </c>
      <c r="H21" s="176">
        <f t="shared" si="2"/>
        <v>-0.10443951337366129</v>
      </c>
      <c r="I21" s="103">
        <f>SUMIFS(Data!$S:$S,Data!$B:$B,Data!$X$3,Data!$D:$D,$A21,Data!$C:$C,2,Data!$F:$F,"S")</f>
        <v>2257.0971240000154</v>
      </c>
      <c r="J21" s="249">
        <f t="shared" si="3"/>
        <v>-0.10922755395413113</v>
      </c>
      <c r="K21" s="103"/>
      <c r="L21" s="103"/>
      <c r="M21" s="104">
        <f t="shared" si="0"/>
        <v>1059.040844000004</v>
      </c>
      <c r="N21" s="188">
        <f t="shared" si="1"/>
        <v>0.39047553366311433</v>
      </c>
    </row>
    <row r="22" spans="1:15">
      <c r="A22" s="42" t="s">
        <v>19</v>
      </c>
      <c r="B22" s="99">
        <v>1975.1369999999999</v>
      </c>
      <c r="C22" s="100">
        <v>4605.616</v>
      </c>
      <c r="D22" s="100">
        <v>4473.8040000000001</v>
      </c>
      <c r="E22" s="100">
        <v>4597.99</v>
      </c>
      <c r="F22" s="101">
        <v>5217.5156666666671</v>
      </c>
      <c r="G22" s="100">
        <f>SUMIFS(Data!$S:$S,Data!$B:$B,Data!$X$3,Data!$D:$D,$A22,Data!$C:$C,1,Data!$F:$F,"S")</f>
        <v>1955.2040849999746</v>
      </c>
      <c r="H22" s="175">
        <f t="shared" si="2"/>
        <v>-1.0091915143114291E-2</v>
      </c>
      <c r="I22" s="100">
        <f>SUMIFS(Data!$S:$S,Data!$B:$B,Data!$X$3,Data!$D:$D,$A22,Data!$C:$C,2,Data!$F:$F,"S")</f>
        <v>4463.9079140002059</v>
      </c>
      <c r="J22" s="250">
        <f t="shared" si="3"/>
        <v>-3.0768541276518513E-2</v>
      </c>
      <c r="K22" s="100"/>
      <c r="L22" s="100"/>
      <c r="M22" s="101">
        <f t="shared" si="0"/>
        <v>2139.7039996667268</v>
      </c>
      <c r="N22" s="189">
        <f t="shared" si="1"/>
        <v>0.41010015807652134</v>
      </c>
    </row>
    <row r="23" spans="1:15">
      <c r="A23" s="41" t="s">
        <v>18</v>
      </c>
      <c r="B23" s="102">
        <v>396.471</v>
      </c>
      <c r="C23" s="103">
        <v>1532.23</v>
      </c>
      <c r="D23" s="103">
        <v>1500.0840000000001</v>
      </c>
      <c r="E23" s="103">
        <v>1343.01</v>
      </c>
      <c r="F23" s="104">
        <v>1590.5983333333334</v>
      </c>
      <c r="G23" s="103">
        <f>SUMIFS(Data!$S:$S,Data!$B:$B,Data!$X$3,Data!$D:$D,$A23,Data!$C:$C,1,Data!$F:$F,"S")</f>
        <v>329.35287299999987</v>
      </c>
      <c r="H23" s="176">
        <f t="shared" si="2"/>
        <v>-0.16928886854271846</v>
      </c>
      <c r="I23" s="103">
        <f>SUMIFS(Data!$S:$S,Data!$B:$B,Data!$X$3,Data!$D:$D,$A23,Data!$C:$C,2,Data!$F:$F,"S")</f>
        <v>1347.1852259999882</v>
      </c>
      <c r="J23" s="249">
        <f t="shared" si="3"/>
        <v>-0.1207682749978866</v>
      </c>
      <c r="K23" s="103"/>
      <c r="L23" s="103"/>
      <c r="M23" s="104">
        <f t="shared" si="0"/>
        <v>558.84603299999605</v>
      </c>
      <c r="N23" s="188">
        <f t="shared" si="1"/>
        <v>0.35134327836799112</v>
      </c>
    </row>
    <row r="24" spans="1:15">
      <c r="A24" s="42" t="s">
        <v>17</v>
      </c>
      <c r="B24" s="99">
        <v>2348.5340000000001</v>
      </c>
      <c r="C24" s="100">
        <v>5177.6629999999996</v>
      </c>
      <c r="D24" s="100">
        <v>4650.6279999999997</v>
      </c>
      <c r="E24" s="100">
        <v>4435.84</v>
      </c>
      <c r="F24" s="101">
        <v>5537.5550000000003</v>
      </c>
      <c r="G24" s="100">
        <f>SUMIFS(Data!$S:$S,Data!$B:$B,Data!$X$3,Data!$D:$D,$A24,Data!$C:$C,1,Data!$F:$F,"S")</f>
        <v>2197.737301999995</v>
      </c>
      <c r="H24" s="175">
        <f t="shared" si="2"/>
        <v>-6.4208863060958493E-2</v>
      </c>
      <c r="I24" s="100">
        <f>SUMIFS(Data!$S:$S,Data!$B:$B,Data!$X$3,Data!$D:$D,$A24,Data!$C:$C,2,Data!$F:$F,"S")</f>
        <v>4966.7475370002503</v>
      </c>
      <c r="J24" s="250">
        <f t="shared" si="3"/>
        <v>-4.0735649075605979E-2</v>
      </c>
      <c r="K24" s="100"/>
      <c r="L24" s="100"/>
      <c r="M24" s="101">
        <f t="shared" si="0"/>
        <v>2388.1616130000816</v>
      </c>
      <c r="N24" s="189">
        <f t="shared" si="1"/>
        <v>0.43126643672163645</v>
      </c>
    </row>
    <row r="25" spans="1:15">
      <c r="A25" s="41" t="s">
        <v>16</v>
      </c>
      <c r="B25" s="102">
        <v>1347.271</v>
      </c>
      <c r="C25" s="103">
        <v>3550.14</v>
      </c>
      <c r="D25" s="103">
        <v>3381.3130000000001</v>
      </c>
      <c r="E25" s="103">
        <v>3262.77</v>
      </c>
      <c r="F25" s="104">
        <v>3847.164666666667</v>
      </c>
      <c r="G25" s="103">
        <f>SUMIFS(Data!$S:$S,Data!$B:$B,Data!$X$3,Data!$D:$D,$A25,Data!$C:$C,1,Data!$F:$F,"S")</f>
        <v>1398.6781809999882</v>
      </c>
      <c r="H25" s="176">
        <f t="shared" si="2"/>
        <v>3.815652604412046E-2</v>
      </c>
      <c r="I25" s="103">
        <f>SUMIFS(Data!$S:$S,Data!$B:$B,Data!$X$3,Data!$D:$D,$A25,Data!$C:$C,2,Data!$F:$F,"S")</f>
        <v>3456.7889380000247</v>
      </c>
      <c r="J25" s="249">
        <f t="shared" si="3"/>
        <v>-2.6295036815442541E-2</v>
      </c>
      <c r="K25" s="103"/>
      <c r="L25" s="103"/>
      <c r="M25" s="104">
        <f t="shared" si="0"/>
        <v>1618.4890396666708</v>
      </c>
      <c r="N25" s="188">
        <f t="shared" si="1"/>
        <v>0.42069658564133999</v>
      </c>
      <c r="O25" s="44"/>
    </row>
    <row r="26" spans="1:15">
      <c r="A26" s="42" t="s">
        <v>15</v>
      </c>
      <c r="B26" s="99">
        <v>5003.3789999999999</v>
      </c>
      <c r="C26" s="100">
        <v>12036.651</v>
      </c>
      <c r="D26" s="100">
        <v>11784.021000000001</v>
      </c>
      <c r="E26" s="100">
        <v>11484.57</v>
      </c>
      <c r="F26" s="101">
        <v>13436.207</v>
      </c>
      <c r="G26" s="100">
        <f>SUMIFS(Data!$S:$S,Data!$B:$B,Data!$X$3,Data!$D:$D,$A26,Data!$C:$C,1,Data!$F:$F,"S")</f>
        <v>5013.0946889999868</v>
      </c>
      <c r="H26" s="175">
        <f t="shared" si="2"/>
        <v>1.9418255143148109E-3</v>
      </c>
      <c r="I26" s="100">
        <f>SUMIFS(Data!$S:$S,Data!$B:$B,Data!$X$3,Data!$D:$D,$A26,Data!$C:$C,2,Data!$F:$F,"S")</f>
        <v>11891.734723000412</v>
      </c>
      <c r="J26" s="250">
        <f t="shared" si="3"/>
        <v>-1.203958451562543E-2</v>
      </c>
      <c r="K26" s="100"/>
      <c r="L26" s="100"/>
      <c r="M26" s="101">
        <f t="shared" si="0"/>
        <v>5634.9431373334664</v>
      </c>
      <c r="N26" s="189">
        <f t="shared" si="1"/>
        <v>0.41938496015530768</v>
      </c>
    </row>
    <row r="27" spans="1:15">
      <c r="A27" s="41" t="s">
        <v>14</v>
      </c>
      <c r="B27" s="102">
        <v>1902.1130000000001</v>
      </c>
      <c r="C27" s="103">
        <v>4468.018</v>
      </c>
      <c r="D27" s="103">
        <v>4273.6729999999998</v>
      </c>
      <c r="E27" s="103">
        <v>4082.08</v>
      </c>
      <c r="F27" s="104">
        <v>4908.6279999999997</v>
      </c>
      <c r="G27" s="103">
        <f>SUMIFS(Data!$S:$S,Data!$B:$B,Data!$X$3,Data!$D:$D,$A27,Data!$C:$C,1,Data!$F:$F,"S")</f>
        <v>1440.445271999994</v>
      </c>
      <c r="H27" s="176">
        <f t="shared" si="2"/>
        <v>-0.24271309222953949</v>
      </c>
      <c r="I27" s="103">
        <f>SUMIFS(Data!$S:$S,Data!$B:$B,Data!$X$3,Data!$D:$D,$A27,Data!$C:$C,2,Data!$F:$F,"S")</f>
        <v>3475.2828390001514</v>
      </c>
      <c r="J27" s="249">
        <f t="shared" si="3"/>
        <v>-0.22218692068828921</v>
      </c>
      <c r="K27" s="103"/>
      <c r="L27" s="103"/>
      <c r="M27" s="104">
        <f t="shared" si="0"/>
        <v>1638.5760370000487</v>
      </c>
      <c r="N27" s="188">
        <f t="shared" si="1"/>
        <v>0.33381548510093834</v>
      </c>
    </row>
    <row r="28" spans="1:15">
      <c r="A28" s="42" t="s">
        <v>13</v>
      </c>
      <c r="B28" s="99">
        <v>1078.3689999999999</v>
      </c>
      <c r="C28" s="100">
        <v>3581.1849999999999</v>
      </c>
      <c r="D28" s="100">
        <v>3654.1460000000002</v>
      </c>
      <c r="E28" s="100">
        <v>3446.41</v>
      </c>
      <c r="F28" s="101">
        <v>3920.0366666666669</v>
      </c>
      <c r="G28" s="100">
        <f>SUMIFS(Data!$S:$S,Data!$B:$B,Data!$X$3,Data!$D:$D,$A28,Data!$C:$C,1,Data!$F:$F,"S")</f>
        <v>1080.8586249999883</v>
      </c>
      <c r="H28" s="175">
        <f t="shared" si="2"/>
        <v>2.3086948901427404E-3</v>
      </c>
      <c r="I28" s="100">
        <f>SUMIFS(Data!$S:$S,Data!$B:$B,Data!$X$3,Data!$D:$D,$A28,Data!$C:$C,2,Data!$F:$F,"S")</f>
        <v>3293.7758600001289</v>
      </c>
      <c r="J28" s="250">
        <f t="shared" si="3"/>
        <v>-8.0255317723008188E-2</v>
      </c>
      <c r="K28" s="100"/>
      <c r="L28" s="100"/>
      <c r="M28" s="101">
        <f t="shared" si="0"/>
        <v>1458.2114950000389</v>
      </c>
      <c r="N28" s="189">
        <f t="shared" si="1"/>
        <v>0.3719892488250634</v>
      </c>
    </row>
    <row r="29" spans="1:15">
      <c r="A29" s="41" t="s">
        <v>12</v>
      </c>
      <c r="B29" s="102">
        <v>973.423</v>
      </c>
      <c r="C29" s="103">
        <v>3150.2339999999999</v>
      </c>
      <c r="D29" s="103">
        <v>3159.8620000000001</v>
      </c>
      <c r="E29" s="103">
        <v>2967.39</v>
      </c>
      <c r="F29" s="104">
        <v>3416.9696666666664</v>
      </c>
      <c r="G29" s="103">
        <f>SUMIFS(Data!$S:$S,Data!$B:$B,Data!$X$3,Data!$D:$D,$A29,Data!$C:$C,1,Data!$F:$F,"S")</f>
        <v>1083.4655429999884</v>
      </c>
      <c r="H29" s="176">
        <f t="shared" si="2"/>
        <v>0.11304699293111876</v>
      </c>
      <c r="I29" s="103">
        <f>SUMIFS(Data!$S:$S,Data!$B:$B,Data!$X$3,Data!$D:$D,$A29,Data!$C:$C,2,Data!$F:$F,"S")</f>
        <v>3094.4967230001321</v>
      </c>
      <c r="J29" s="249">
        <f t="shared" si="3"/>
        <v>-1.7693059309203014E-2</v>
      </c>
      <c r="K29" s="103"/>
      <c r="L29" s="103"/>
      <c r="M29" s="104">
        <f t="shared" si="0"/>
        <v>1392.6540886667069</v>
      </c>
      <c r="N29" s="188">
        <f t="shared" si="1"/>
        <v>0.40756993023741805</v>
      </c>
    </row>
    <row r="30" spans="1:15">
      <c r="A30" s="42" t="s">
        <v>11</v>
      </c>
      <c r="B30" s="99">
        <v>3279.4459999999999</v>
      </c>
      <c r="C30" s="100">
        <v>12500.879000000001</v>
      </c>
      <c r="D30" s="100">
        <v>11972.019</v>
      </c>
      <c r="E30" s="100">
        <v>10690.57</v>
      </c>
      <c r="F30" s="101">
        <v>12814.304666666669</v>
      </c>
      <c r="G30" s="100">
        <f>SUMIFS(Data!$S:$S,Data!$B:$B,Data!$X$3,Data!$D:$D,$A30,Data!$C:$C,1,Data!$F:$F,"S")</f>
        <v>3162.0570000000357</v>
      </c>
      <c r="H30" s="175">
        <f t="shared" si="2"/>
        <v>-3.5795375194457905E-2</v>
      </c>
      <c r="I30" s="100">
        <f>SUMIFS(Data!$S:$S,Data!$B:$B,Data!$X$3,Data!$D:$D,$A30,Data!$C:$C,2,Data!$F:$F,"S")</f>
        <v>11834.287000000535</v>
      </c>
      <c r="J30" s="250">
        <f t="shared" si="3"/>
        <v>-5.3323610283682113E-2</v>
      </c>
      <c r="K30" s="100"/>
      <c r="L30" s="100"/>
      <c r="M30" s="101">
        <f t="shared" si="0"/>
        <v>4998.7813333335234</v>
      </c>
      <c r="N30" s="189">
        <f t="shared" si="1"/>
        <v>0.39009384148143839</v>
      </c>
    </row>
    <row r="31" spans="1:15">
      <c r="A31" s="41" t="s">
        <v>10</v>
      </c>
      <c r="B31" s="102">
        <v>2081.4670000000001</v>
      </c>
      <c r="C31" s="103">
        <v>5102.7950000000001</v>
      </c>
      <c r="D31" s="103">
        <v>4902.9049999999997</v>
      </c>
      <c r="E31" s="103">
        <v>4858.92</v>
      </c>
      <c r="F31" s="104">
        <v>5648.6956666666665</v>
      </c>
      <c r="G31" s="103">
        <f>SUMIFS(Data!$S:$S,Data!$B:$B,Data!$X$3,Data!$D:$D,$A31,Data!$C:$C,1,Data!$F:$F,"S")</f>
        <v>1750.4580000000176</v>
      </c>
      <c r="H31" s="176">
        <f t="shared" si="2"/>
        <v>-0.15902678255287375</v>
      </c>
      <c r="I31" s="103">
        <f>SUMIFS(Data!$S:$S,Data!$B:$B,Data!$X$3,Data!$D:$D,$A31,Data!$C:$C,2,Data!$F:$F,"S")</f>
        <v>4706.103000000292</v>
      </c>
      <c r="J31" s="249">
        <f t="shared" si="3"/>
        <v>-7.7740140452381104E-2</v>
      </c>
      <c r="K31" s="103"/>
      <c r="L31" s="103"/>
      <c r="M31" s="104">
        <f t="shared" si="0"/>
        <v>2152.1870000001031</v>
      </c>
      <c r="N31" s="188">
        <f t="shared" si="1"/>
        <v>0.38100601041410381</v>
      </c>
    </row>
    <row r="32" spans="1:15">
      <c r="A32" s="42" t="s">
        <v>9</v>
      </c>
      <c r="B32" s="99">
        <v>716.4</v>
      </c>
      <c r="C32" s="100">
        <v>2900.703</v>
      </c>
      <c r="D32" s="100">
        <v>2979.6550000000002</v>
      </c>
      <c r="E32" s="100">
        <v>2635.29</v>
      </c>
      <c r="F32" s="101">
        <v>3077.3493333333331</v>
      </c>
      <c r="G32" s="100">
        <f>SUMIFS(Data!$S:$S,Data!$B:$B,Data!$X$3,Data!$D:$D,$A32,Data!$C:$C,1,Data!$F:$F,"S")</f>
        <v>699.15899800000125</v>
      </c>
      <c r="H32" s="175">
        <f t="shared" si="2"/>
        <v>-2.4066166945838539E-2</v>
      </c>
      <c r="I32" s="100">
        <f>SUMIFS(Data!$S:$S,Data!$B:$B,Data!$X$3,Data!$D:$D,$A32,Data!$C:$C,2,Data!$F:$F,"S")</f>
        <v>2691.2827030000826</v>
      </c>
      <c r="J32" s="250">
        <f t="shared" si="3"/>
        <v>-7.2196394115466966E-2</v>
      </c>
      <c r="K32" s="100"/>
      <c r="L32" s="100"/>
      <c r="M32" s="101">
        <f t="shared" si="0"/>
        <v>1130.1472336666945</v>
      </c>
      <c r="N32" s="189">
        <f t="shared" si="1"/>
        <v>0.36724697499407322</v>
      </c>
    </row>
    <row r="33" spans="1:16">
      <c r="A33" s="41" t="s">
        <v>37</v>
      </c>
      <c r="B33" s="102">
        <v>540.89499999999998</v>
      </c>
      <c r="C33" s="103">
        <v>2528.076</v>
      </c>
      <c r="D33" s="103">
        <v>2288.7370000000001</v>
      </c>
      <c r="E33" s="103">
        <v>2235.3000000000002</v>
      </c>
      <c r="F33" s="104">
        <v>2531.0026666666668</v>
      </c>
      <c r="G33" s="103">
        <f>SUMIFS(Data!$S:$S,Data!$B:$B,Data!$X$3,Data!$D:$D,$A33,Data!$C:$C,1,Data!$F:$F,"S")</f>
        <v>603.03272600000105</v>
      </c>
      <c r="H33" s="176">
        <f t="shared" si="2"/>
        <v>0.11487946089352105</v>
      </c>
      <c r="I33" s="103">
        <f>SUMIFS(Data!$S:$S,Data!$B:$B,Data!$X$3,Data!$D:$D,$A33,Data!$C:$C,2,Data!$F:$F,"S")</f>
        <v>2551.8573120001088</v>
      </c>
      <c r="J33" s="249">
        <f t="shared" si="3"/>
        <v>9.4068817551801274E-3</v>
      </c>
      <c r="K33" s="103"/>
      <c r="L33" s="103"/>
      <c r="M33" s="104">
        <f t="shared" si="0"/>
        <v>1051.6300126667031</v>
      </c>
      <c r="N33" s="188">
        <f t="shared" si="1"/>
        <v>0.41549936968328088</v>
      </c>
    </row>
    <row r="34" spans="1:16">
      <c r="A34" s="42" t="s">
        <v>8</v>
      </c>
      <c r="B34" s="99">
        <v>473.34800000000001</v>
      </c>
      <c r="C34" s="100">
        <v>2360.1329999999998</v>
      </c>
      <c r="D34" s="100">
        <v>2264.0929999999998</v>
      </c>
      <c r="E34" s="100">
        <v>2221.44</v>
      </c>
      <c r="F34" s="101">
        <v>2439.6713333333332</v>
      </c>
      <c r="G34" s="100">
        <f>SUMIFS(Data!$S:$S,Data!$B:$B,Data!$X$3,Data!$D:$D,$A34,Data!$C:$C,1,Data!$F:$F,"S")</f>
        <v>484.6794959999952</v>
      </c>
      <c r="H34" s="175">
        <f t="shared" si="2"/>
        <v>2.3939038508655752E-2</v>
      </c>
      <c r="I34" s="100">
        <f>SUMIFS(Data!$S:$S,Data!$B:$B,Data!$X$3,Data!$D:$D,$A34,Data!$C:$C,2,Data!$F:$F,"S")</f>
        <v>2393.3042300001403</v>
      </c>
      <c r="J34" s="250">
        <f t="shared" si="3"/>
        <v>1.4054813860125867E-2</v>
      </c>
      <c r="K34" s="100"/>
      <c r="L34" s="100"/>
      <c r="M34" s="101">
        <f t="shared" si="0"/>
        <v>959.32790866671178</v>
      </c>
      <c r="N34" s="189">
        <f t="shared" si="1"/>
        <v>0.39322014222136142</v>
      </c>
    </row>
    <row r="35" spans="1:16">
      <c r="A35" s="41" t="s">
        <v>7</v>
      </c>
      <c r="B35" s="102">
        <v>716.39200000000005</v>
      </c>
      <c r="C35" s="103">
        <v>3531.502</v>
      </c>
      <c r="D35" s="103">
        <v>3673.7150000000001</v>
      </c>
      <c r="E35" s="103">
        <v>3429.92</v>
      </c>
      <c r="F35" s="104">
        <v>3783.8430000000003</v>
      </c>
      <c r="G35" s="103">
        <f>SUMIFS(Data!$S:$S,Data!$B:$B,Data!$X$3,Data!$D:$D,$A35,Data!$C:$C,1,Data!$F:$F,"S")</f>
        <v>798.03241200000002</v>
      </c>
      <c r="H35" s="176">
        <f t="shared" si="2"/>
        <v>0.11396052998916789</v>
      </c>
      <c r="I35" s="103">
        <f>SUMIFS(Data!$S:$S,Data!$B:$B,Data!$X$3,Data!$D:$D,$A35,Data!$C:$C,2,Data!$F:$F,"S")</f>
        <v>3684.4559400001572</v>
      </c>
      <c r="J35" s="249">
        <f t="shared" si="3"/>
        <v>4.3311299271572609E-2</v>
      </c>
      <c r="K35" s="103"/>
      <c r="L35" s="103"/>
      <c r="M35" s="104">
        <f t="shared" si="0"/>
        <v>1494.1627840000522</v>
      </c>
      <c r="N35" s="188">
        <f t="shared" si="1"/>
        <v>0.39487969876129958</v>
      </c>
    </row>
    <row r="36" spans="1:16" ht="12.75" thickBot="1">
      <c r="A36" s="43" t="s">
        <v>6</v>
      </c>
      <c r="B36" s="105">
        <v>47160.852999999988</v>
      </c>
      <c r="C36" s="106">
        <v>123518.51599999997</v>
      </c>
      <c r="D36" s="106">
        <v>119641.40999999995</v>
      </c>
      <c r="E36" s="106">
        <v>115004.39000000001</v>
      </c>
      <c r="F36" s="107">
        <v>135108.38966666666</v>
      </c>
      <c r="G36" s="106">
        <f t="shared" ref="G36" si="4">SUM(G6:G35)</f>
        <v>45679.303488000318</v>
      </c>
      <c r="H36" s="179">
        <f t="shared" si="2"/>
        <v>-3.1414815843124611E-2</v>
      </c>
      <c r="I36" s="106">
        <f>SUM(I6:I35)</f>
        <v>119348.08527200503</v>
      </c>
      <c r="J36" s="251">
        <f t="shared" si="3"/>
        <v>-3.3763607781645819E-2</v>
      </c>
      <c r="K36" s="106">
        <f>SUM(K6:K35)</f>
        <v>0</v>
      </c>
      <c r="L36" s="106">
        <f>SUM(L6:L35)</f>
        <v>0</v>
      </c>
      <c r="M36" s="107">
        <f>(L36+K36+I36+G36)/3</f>
        <v>55009.129586668452</v>
      </c>
      <c r="N36" s="227">
        <f t="shared" si="1"/>
        <v>0.40714814026267726</v>
      </c>
      <c r="P36" s="112"/>
    </row>
    <row r="37" spans="1:16" s="50" customFormat="1" thickTop="1">
      <c r="A37" s="49" t="s">
        <v>59</v>
      </c>
      <c r="B37" s="108"/>
      <c r="C37" s="108"/>
      <c r="D37" s="109"/>
      <c r="E37" s="108"/>
      <c r="F37" s="108"/>
      <c r="G37" s="109"/>
      <c r="H37" s="177"/>
      <c r="I37" s="109"/>
      <c r="J37" s="109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110</v>
      </c>
      <c r="B38" s="110"/>
      <c r="C38" s="110"/>
      <c r="D38" s="110"/>
      <c r="E38" s="110"/>
      <c r="F38" s="108"/>
      <c r="G38" s="108"/>
      <c r="H38" s="178"/>
      <c r="I38" s="111"/>
      <c r="J38" s="111"/>
      <c r="K38" s="111"/>
      <c r="L38" s="109"/>
      <c r="M38" s="110"/>
      <c r="N38" s="98">
        <f>Data!$W$2</f>
        <v>42773.910534641203</v>
      </c>
    </row>
    <row r="39" spans="1:16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11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J40" s="112"/>
      <c r="K40" s="112"/>
      <c r="L40" s="112"/>
      <c r="M40" s="112"/>
      <c r="N40" s="228"/>
    </row>
    <row r="41" spans="1:16" s="32" customFormat="1">
      <c r="A41" s="75" t="s">
        <v>130</v>
      </c>
      <c r="B41" s="113"/>
      <c r="C41" s="113"/>
      <c r="D41" s="113"/>
      <c r="E41" s="113"/>
      <c r="F41" s="113"/>
      <c r="G41" s="113"/>
      <c r="H41" s="51"/>
      <c r="I41" s="113"/>
      <c r="J41" s="113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113"/>
      <c r="K42" s="113"/>
      <c r="L42" s="113"/>
      <c r="M42" s="113"/>
      <c r="N42" s="221"/>
    </row>
    <row r="43" spans="1:16" s="32" customFormat="1">
      <c r="A43" s="222" t="s">
        <v>120</v>
      </c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65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5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 s="32" customFormat="1">
      <c r="A45" s="1" t="s">
        <v>144</v>
      </c>
      <c r="B45" s="92">
        <v>1419.4739999999999</v>
      </c>
      <c r="C45" s="117">
        <v>2955.0349999999999</v>
      </c>
      <c r="D45" s="118">
        <v>2682.93</v>
      </c>
      <c r="E45" s="118">
        <v>2626.0630000000001</v>
      </c>
      <c r="F45" s="93">
        <v>3227.8340000000003</v>
      </c>
      <c r="G45" s="92">
        <f>SUMIFS(Data!$S:$S,Data!$B:$B,Data!$X$3,Data!$E:$E,$A45,Data!$C:$C,1,Data!$F:$F,"S")</f>
        <v>1410.2650870000039</v>
      </c>
      <c r="H45" s="224">
        <f t="shared" ref="H45:H55" si="5">IF(B45=0,"-",(G45-B45)/B45)</f>
        <v>-6.4875531358771447E-3</v>
      </c>
      <c r="I45" s="117">
        <f>SUMIFS(Data!$S:$S,Data!$B:$B,Data!$X$3,Data!$E:$E,$A45,Data!$C:$C,2,Data!$F:$F,"S")</f>
        <v>2836.5767950001496</v>
      </c>
      <c r="J45" s="252">
        <f>IF(C45=0,"-",(I45-C45)/C45)</f>
        <v>-4.0086904215973856E-2</v>
      </c>
      <c r="K45" s="118"/>
      <c r="L45" s="118"/>
      <c r="M45" s="122">
        <f>(L45+K45+I45+G45)/3</f>
        <v>1415.6139606667177</v>
      </c>
      <c r="N45" s="229">
        <f t="shared" ref="N45:N55" si="6">IF(F45=0,0,M45/F45)</f>
        <v>0.43856467236751256</v>
      </c>
    </row>
    <row r="46" spans="1:16" s="32" customFormat="1">
      <c r="A46" s="46" t="s">
        <v>172</v>
      </c>
      <c r="B46" s="119">
        <v>929.06</v>
      </c>
      <c r="C46" s="117">
        <v>2222.6280000000002</v>
      </c>
      <c r="D46" s="117">
        <v>1967.6980000000001</v>
      </c>
      <c r="E46" s="117">
        <v>1809.7729999999999</v>
      </c>
      <c r="F46" s="94">
        <v>2309.7196666666664</v>
      </c>
      <c r="G46" s="95">
        <f>SUMIFS(Data!$S:$S,Data!$B:$B,Data!$X$3,Data!$E:$E,$A46,Data!$C:$C,1,Data!$F:$F,"S")</f>
        <v>787.47221499999125</v>
      </c>
      <c r="H46" s="30">
        <f t="shared" si="5"/>
        <v>-0.15239896777388834</v>
      </c>
      <c r="I46" s="117">
        <f>SUMIFS(Data!$S:$S,Data!$B:$B,Data!$X$3,Data!$E:$E,$A46,Data!$C:$C,2,Data!$F:$F,"S")</f>
        <v>2130.1707420001003</v>
      </c>
      <c r="J46" s="252">
        <f t="shared" ref="J46:J55" si="7">IF(C46=0,"-",(I46-C46)/C46)</f>
        <v>-4.1598170274062894E-2</v>
      </c>
      <c r="K46" s="117"/>
      <c r="L46" s="117"/>
      <c r="M46" s="123">
        <f>(L46+K46+I46+G46)/3</f>
        <v>972.54765233336377</v>
      </c>
      <c r="N46" s="230">
        <f t="shared" si="6"/>
        <v>0.42106739894409867</v>
      </c>
    </row>
    <row r="47" spans="1:16" s="32" customFormat="1">
      <c r="A47" s="47" t="s">
        <v>178</v>
      </c>
      <c r="B47" s="232">
        <v>2348.5339999999997</v>
      </c>
      <c r="C47" s="233">
        <v>5177.6630000000005</v>
      </c>
      <c r="D47" s="233">
        <v>4650.6279999999997</v>
      </c>
      <c r="E47" s="233">
        <v>4435.8360000000002</v>
      </c>
      <c r="F47" s="234">
        <v>5537.5536666666667</v>
      </c>
      <c r="G47" s="235">
        <f>SUM(G45:G46)</f>
        <v>2197.737301999995</v>
      </c>
      <c r="H47" s="11">
        <f t="shared" si="5"/>
        <v>-6.4208863060958313E-2</v>
      </c>
      <c r="I47" s="234">
        <f>SUM(I45:I46)</f>
        <v>4966.7475370002503</v>
      </c>
      <c r="J47" s="254">
        <f t="shared" si="7"/>
        <v>-4.0735649075606145E-2</v>
      </c>
      <c r="K47" s="234">
        <f>SUM(K45:K46)</f>
        <v>0</v>
      </c>
      <c r="L47" s="234">
        <f>SUM(L45:L46)</f>
        <v>0</v>
      </c>
      <c r="M47" s="236">
        <f>SUM(M45:M46)</f>
        <v>2388.1616130000816</v>
      </c>
      <c r="N47" s="237">
        <f t="shared" si="6"/>
        <v>0.43126654056205954</v>
      </c>
    </row>
    <row r="48" spans="1:16" s="32" customFormat="1">
      <c r="A48" s="46" t="s">
        <v>62</v>
      </c>
      <c r="B48" s="119">
        <v>1562.261</v>
      </c>
      <c r="C48" s="117">
        <v>4233.643</v>
      </c>
      <c r="D48" s="117">
        <v>4120.1620000000003</v>
      </c>
      <c r="E48" s="117">
        <v>4141.8509999999997</v>
      </c>
      <c r="F48" s="94">
        <v>4685.9723333333332</v>
      </c>
      <c r="G48" s="95">
        <f>SUMIFS(Data!$S:$S,Data!$B:$B,Data!$X$3,Data!$E:$E,$A48,Data!$C:$C,1,Data!$F:$F,"S")</f>
        <v>1582.998193999998</v>
      </c>
      <c r="H48" s="30">
        <f t="shared" si="5"/>
        <v>1.3273834525727776E-2</v>
      </c>
      <c r="I48" s="117">
        <f>SUMIFS(Data!$S:$S,Data!$B:$B,Data!$X$3,Data!$E:$E,$A48,Data!$C:$C,2,Data!$F:$F,"S")</f>
        <v>4102.921917000207</v>
      </c>
      <c r="J48" s="252">
        <f t="shared" si="7"/>
        <v>-3.087673736302116E-2</v>
      </c>
      <c r="K48" s="117"/>
      <c r="L48" s="117"/>
      <c r="M48" s="123">
        <f>(L48+K48+I48+G48)/3</f>
        <v>1895.3067036667351</v>
      </c>
      <c r="N48" s="230">
        <f t="shared" si="6"/>
        <v>0.40446391247011954</v>
      </c>
    </row>
    <row r="49" spans="1:14" s="32" customFormat="1">
      <c r="A49" s="46" t="s">
        <v>147</v>
      </c>
      <c r="B49" s="119">
        <v>1450.5909999999999</v>
      </c>
      <c r="C49" s="117">
        <v>3372.681</v>
      </c>
      <c r="D49" s="117">
        <v>3324.7660000000001</v>
      </c>
      <c r="E49" s="117">
        <v>3273.819</v>
      </c>
      <c r="F49" s="94">
        <v>3807.2856666666667</v>
      </c>
      <c r="G49" s="95">
        <f>SUMIFS(Data!$S:$S,Data!$B:$B,Data!$X$3,Data!$E:$E,$A49,Data!$C:$C,1,Data!$F:$F,"S")</f>
        <v>1491.4316779999945</v>
      </c>
      <c r="H49" s="30">
        <f t="shared" si="5"/>
        <v>2.8154509437873648E-2</v>
      </c>
      <c r="I49" s="117">
        <f>SUMIFS(Data!$S:$S,Data!$B:$B,Data!$X$3,Data!$E:$E,$A49,Data!$C:$C,2,Data!$F:$F,"S")</f>
        <v>3392.4165630001612</v>
      </c>
      <c r="J49" s="252">
        <f t="shared" si="7"/>
        <v>5.8515949181559609E-3</v>
      </c>
      <c r="K49" s="117"/>
      <c r="L49" s="117"/>
      <c r="M49" s="123">
        <f>(L49+K49+I49+G49)/3</f>
        <v>1627.9494136667188</v>
      </c>
      <c r="N49" s="230">
        <f t="shared" si="6"/>
        <v>0.42758793434378983</v>
      </c>
    </row>
    <row r="50" spans="1:14" s="32" customFormat="1">
      <c r="A50" s="46" t="s">
        <v>148</v>
      </c>
      <c r="B50" s="95">
        <v>1749.0039999999999</v>
      </c>
      <c r="C50" s="117">
        <v>4120.4560000000001</v>
      </c>
      <c r="D50" s="117">
        <v>4084.172</v>
      </c>
      <c r="E50" s="117">
        <v>3786.1689999999999</v>
      </c>
      <c r="F50" s="94">
        <v>4579.9336666666668</v>
      </c>
      <c r="G50" s="95">
        <f>SUMIFS(Data!$S:$S,Data!$B:$B,Data!$X$3,Data!$E:$E,$A50,Data!$C:$C,1,Data!$F:$F,"S")</f>
        <v>1710.0384549999931</v>
      </c>
      <c r="H50" s="30">
        <f t="shared" si="5"/>
        <v>-2.2278705480380172E-2</v>
      </c>
      <c r="I50" s="117">
        <f>SUMIFS(Data!$S:$S,Data!$B:$B,Data!$X$3,Data!$E:$E,$A50,Data!$C:$C,2,Data!$F:$F,"S")</f>
        <v>4104.6366260000432</v>
      </c>
      <c r="J50" s="252">
        <f t="shared" si="7"/>
        <v>-3.8392289591144646E-3</v>
      </c>
      <c r="K50" s="117"/>
      <c r="L50" s="117"/>
      <c r="M50" s="123">
        <f>(L50+K50+I50+G50)/3</f>
        <v>1938.225027000012</v>
      </c>
      <c r="N50" s="230">
        <f t="shared" si="6"/>
        <v>0.42319936664294017</v>
      </c>
    </row>
    <row r="51" spans="1:14" s="32" customFormat="1">
      <c r="A51" s="46" t="s">
        <v>173</v>
      </c>
      <c r="B51" s="119">
        <v>241.523</v>
      </c>
      <c r="C51" s="117">
        <v>309.87099999999998</v>
      </c>
      <c r="D51" s="117">
        <v>254.92099999999999</v>
      </c>
      <c r="E51" s="117">
        <v>282.72899999999998</v>
      </c>
      <c r="F51" s="94">
        <v>363.01466666666664</v>
      </c>
      <c r="G51" s="95">
        <f>SUMIFS(Data!$S:$S,Data!$B:$B,Data!$X$3,Data!$E:$E,$A51,Data!$C:$C,1,Data!$F:$F,"S")</f>
        <v>228.62636200000003</v>
      </c>
      <c r="H51" s="30">
        <f t="shared" si="5"/>
        <v>-5.3397142301147171E-2</v>
      </c>
      <c r="I51" s="117">
        <f>SUMIFS(Data!$S:$S,Data!$B:$B,Data!$X$3,Data!$E:$E,$A51,Data!$C:$C,2,Data!$F:$F,"S")</f>
        <v>291.75961699999976</v>
      </c>
      <c r="J51" s="252">
        <f t="shared" si="7"/>
        <v>-5.844813809617621E-2</v>
      </c>
      <c r="K51" s="117"/>
      <c r="L51" s="117"/>
      <c r="M51" s="123">
        <f>(L51+K51+I51+G51)/3</f>
        <v>173.46199299999992</v>
      </c>
      <c r="N51" s="230">
        <f t="shared" si="6"/>
        <v>0.47783742346498376</v>
      </c>
    </row>
    <row r="52" spans="1:14" s="32" customFormat="1">
      <c r="A52" s="47" t="s">
        <v>179</v>
      </c>
      <c r="B52" s="232">
        <v>5003.3789999999999</v>
      </c>
      <c r="C52" s="233">
        <v>12036.651</v>
      </c>
      <c r="D52" s="233">
        <v>11784.021000000001</v>
      </c>
      <c r="E52" s="233">
        <v>11484.567999999999</v>
      </c>
      <c r="F52" s="234">
        <v>13436.206333333332</v>
      </c>
      <c r="G52" s="235">
        <f>SUM(G48:G51)</f>
        <v>5013.0946889999859</v>
      </c>
      <c r="H52" s="11">
        <f t="shared" si="5"/>
        <v>1.941825514314629E-3</v>
      </c>
      <c r="I52" s="234">
        <f>SUM(I48:I51)</f>
        <v>11891.734723000411</v>
      </c>
      <c r="J52" s="254">
        <f t="shared" si="7"/>
        <v>-1.2039584515625581E-2</v>
      </c>
      <c r="K52" s="234">
        <f>SUM(K48:K51)</f>
        <v>0</v>
      </c>
      <c r="L52" s="234">
        <f>SUM(L48:L51)</f>
        <v>0</v>
      </c>
      <c r="M52" s="236">
        <f>SUM(M48:M51)</f>
        <v>5634.9431373334655</v>
      </c>
      <c r="N52" s="237">
        <f t="shared" si="6"/>
        <v>0.41938498096400667</v>
      </c>
    </row>
    <row r="53" spans="1:14" s="32" customFormat="1">
      <c r="A53" s="46" t="s">
        <v>11</v>
      </c>
      <c r="B53" s="95">
        <v>2482.1570000000002</v>
      </c>
      <c r="C53" s="117">
        <v>8263.7039999999997</v>
      </c>
      <c r="D53" s="117">
        <v>8108.4949999999999</v>
      </c>
      <c r="E53" s="117">
        <v>7026.2179999999998</v>
      </c>
      <c r="F53" s="94">
        <v>8626.8580000000002</v>
      </c>
      <c r="G53" s="95">
        <f>SUMIFS(Data!$S:$S,Data!$B:$B,Data!$X$3,Data!$E:$E,$A53,Data!$C:$C,1,Data!$F:$F,"S")</f>
        <v>2467.9440000000236</v>
      </c>
      <c r="H53" s="30">
        <f t="shared" si="5"/>
        <v>-5.7260680931853006E-3</v>
      </c>
      <c r="I53" s="218">
        <f>SUMIFS(Data!$S:$S,Data!$B:$B,Data!$X$3,Data!$E:$E,$A53,Data!$C:$C,2,Data!$F:$F,"S")</f>
        <v>7827.158000000215</v>
      </c>
      <c r="J53" s="253">
        <f t="shared" si="7"/>
        <v>-5.2826916356126109E-2</v>
      </c>
      <c r="K53" s="117"/>
      <c r="L53" s="117"/>
      <c r="M53" s="123">
        <f>(L53+K53+I53+G53)/3</f>
        <v>3431.7006666667462</v>
      </c>
      <c r="N53" s="230">
        <f t="shared" si="6"/>
        <v>0.39779264555725224</v>
      </c>
    </row>
    <row r="54" spans="1:14" s="32" customFormat="1">
      <c r="A54" s="46" t="s">
        <v>142</v>
      </c>
      <c r="B54" s="119">
        <v>797.28899999999999</v>
      </c>
      <c r="C54" s="117">
        <v>4237.1750000000002</v>
      </c>
      <c r="D54" s="117">
        <v>3863.5239999999999</v>
      </c>
      <c r="E54" s="117">
        <v>3664.348</v>
      </c>
      <c r="F54" s="94">
        <v>4187.4453333333331</v>
      </c>
      <c r="G54" s="95">
        <f>SUMIFS(Data!$S:$S,Data!$B:$B,Data!$X$3,Data!$E:$E,$A54,Data!$C:$C,1,Data!$F:$F,"S")</f>
        <v>694.11300000001097</v>
      </c>
      <c r="H54" s="30">
        <f t="shared" si="5"/>
        <v>-0.1294085331667551</v>
      </c>
      <c r="I54" s="218">
        <f>SUMIFS(Data!$S:$S,Data!$B:$B,Data!$X$3,Data!$E:$E,$A54,Data!$C:$C,2,Data!$F:$F,"S")</f>
        <v>4007.1290000003196</v>
      </c>
      <c r="J54" s="253">
        <f t="shared" si="7"/>
        <v>-5.4292305604484253E-2</v>
      </c>
      <c r="K54" s="117"/>
      <c r="L54" s="117"/>
      <c r="M54" s="123">
        <f>(L54+K54+I54+G54)/3</f>
        <v>1567.0806666667768</v>
      </c>
      <c r="N54" s="230">
        <f t="shared" si="6"/>
        <v>0.374233104416275</v>
      </c>
    </row>
    <row r="55" spans="1:14" s="32" customFormat="1" ht="12.75" thickBot="1">
      <c r="A55" s="48" t="s">
        <v>180</v>
      </c>
      <c r="B55" s="238">
        <v>3279.4459999999999</v>
      </c>
      <c r="C55" s="239">
        <v>12500.879000000001</v>
      </c>
      <c r="D55" s="239">
        <v>11972.019</v>
      </c>
      <c r="E55" s="239">
        <v>10690.565999999999</v>
      </c>
      <c r="F55" s="240">
        <v>12814.303333333333</v>
      </c>
      <c r="G55" s="241">
        <f>SUM(G53:G54)</f>
        <v>3162.0570000000343</v>
      </c>
      <c r="H55" s="169">
        <f t="shared" si="5"/>
        <v>-3.5795375194458322E-2</v>
      </c>
      <c r="I55" s="240">
        <f>SUM(I53:I54)</f>
        <v>11834.287000000535</v>
      </c>
      <c r="J55" s="255">
        <f t="shared" si="7"/>
        <v>-5.3323610283682113E-2</v>
      </c>
      <c r="K55" s="240">
        <f>SUM(K53:K54)</f>
        <v>0</v>
      </c>
      <c r="L55" s="239">
        <f>SUM(L53:L54)</f>
        <v>0</v>
      </c>
      <c r="M55" s="242">
        <f>SUM(M53:M54)</f>
        <v>4998.7813333335234</v>
      </c>
      <c r="N55" s="243">
        <f t="shared" si="6"/>
        <v>0.39009388207085705</v>
      </c>
    </row>
    <row r="56" spans="1:14" s="53" customFormat="1">
      <c r="H56" s="51"/>
      <c r="I56" s="54"/>
      <c r="J56" s="54"/>
      <c r="N56" s="124"/>
    </row>
    <row r="57" spans="1:14" s="53" customFormat="1">
      <c r="H57" s="51"/>
      <c r="N57" s="231"/>
    </row>
    <row r="58" spans="1:14" s="53" customFormat="1">
      <c r="F58" s="40"/>
      <c r="G58" s="40"/>
      <c r="H58" s="174"/>
      <c r="I58" s="40"/>
      <c r="J58" s="40"/>
      <c r="K58" s="40"/>
      <c r="L58" s="40"/>
      <c r="N58" s="124"/>
    </row>
    <row r="65" spans="8:14">
      <c r="H65" s="40"/>
      <c r="N65" s="228"/>
    </row>
    <row r="66" spans="8:14">
      <c r="H66" s="40"/>
      <c r="N66" s="228"/>
    </row>
    <row r="67" spans="8:14">
      <c r="H67" s="40"/>
      <c r="N67" s="228"/>
    </row>
    <row r="68" spans="8:14">
      <c r="H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M47:M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131</v>
      </c>
      <c r="B1" s="79"/>
      <c r="C1" s="79"/>
      <c r="D1" s="79"/>
      <c r="E1" s="79"/>
      <c r="F1" s="79"/>
      <c r="G1" s="79"/>
      <c r="H1" s="172"/>
      <c r="I1" s="79"/>
      <c r="J1" s="79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75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52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>
        <v>145.69200000000001</v>
      </c>
      <c r="C6" s="100">
        <v>346.00299999999999</v>
      </c>
      <c r="D6" s="100">
        <v>218.52699999999999</v>
      </c>
      <c r="E6" s="100">
        <v>217.86600000000001</v>
      </c>
      <c r="F6" s="101">
        <v>309.36266666666666</v>
      </c>
      <c r="G6" s="100">
        <f>SUMIFS(Data!$S:$S,Data!$B:$B,Data!$X$3,Data!$D:$D,$A6,Data!$C:$C,1,Data!$F:$F,"C")</f>
        <v>127.106528</v>
      </c>
      <c r="H6" s="175">
        <f>IF(B6=0,"-",(G6-B6)/B6)</f>
        <v>-0.12756686708947648</v>
      </c>
      <c r="I6" s="100">
        <f>SUMIFS(Data!$S:$S,Data!$B:$B,Data!$X$3,Data!$D:$D,$A6,Data!$C:$C,2,Data!$F:$F,"C")</f>
        <v>385.819561999999</v>
      </c>
      <c r="J6" s="175">
        <f>IF(C6=0,"-",(I6-C6)/C6)</f>
        <v>0.11507577101932356</v>
      </c>
      <c r="K6" s="100"/>
      <c r="L6" s="100"/>
      <c r="M6" s="101">
        <f t="shared" ref="M6:M36" si="0">(G6+I6+K6+L6)/3</f>
        <v>170.97536333333301</v>
      </c>
      <c r="N6" s="189">
        <f t="shared" ref="N6:N36" si="1">IF(F6=0,0,M6/F6)</f>
        <v>0.55266967141046863</v>
      </c>
    </row>
    <row r="7" spans="1:14">
      <c r="A7" s="41" t="s">
        <v>34</v>
      </c>
      <c r="B7" s="102">
        <v>735.13199999999995</v>
      </c>
      <c r="C7" s="103">
        <v>3442.7170000000001</v>
      </c>
      <c r="D7" s="103">
        <v>3452.203</v>
      </c>
      <c r="E7" s="103">
        <v>3659.5070000000001</v>
      </c>
      <c r="F7" s="104">
        <v>3763.1863333333331</v>
      </c>
      <c r="G7" s="103">
        <f>SUMIFS(Data!$S:$S,Data!$B:$B,Data!$X$3,Data!$D:$D,$A7,Data!$C:$C,1,Data!$F:$F,"C")</f>
        <v>782.01939000000607</v>
      </c>
      <c r="H7" s="176">
        <f t="shared" ref="H7:H36" si="2">IF(B7=0,"-",(G7-B7)/B7)</f>
        <v>6.3780912815665933E-2</v>
      </c>
      <c r="I7" s="103">
        <f>SUMIFS(Data!$S:$S,Data!$B:$B,Data!$X$3,Data!$D:$D,$A7,Data!$C:$C,2,Data!$F:$F,"C")</f>
        <v>3607.3366120000719</v>
      </c>
      <c r="J7" s="249">
        <f t="shared" ref="J7:J36" si="3">IF(C7=0,"-",(I7-C7)/C7)</f>
        <v>4.7816771462792847E-2</v>
      </c>
      <c r="K7" s="103"/>
      <c r="L7" s="103"/>
      <c r="M7" s="104">
        <f t="shared" si="0"/>
        <v>1463.1186673333593</v>
      </c>
      <c r="N7" s="188">
        <f t="shared" si="1"/>
        <v>0.38879782655815681</v>
      </c>
    </row>
    <row r="8" spans="1:14">
      <c r="A8" s="42" t="s">
        <v>33</v>
      </c>
      <c r="B8" s="99">
        <v>10.664999999999999</v>
      </c>
      <c r="C8" s="100">
        <v>91.594999999999999</v>
      </c>
      <c r="D8" s="100">
        <v>130.262</v>
      </c>
      <c r="E8" s="100">
        <v>132.792</v>
      </c>
      <c r="F8" s="101">
        <v>121.77133333333332</v>
      </c>
      <c r="G8" s="100">
        <f>SUMIFS(Data!$S:$S,Data!$B:$B,Data!$X$3,Data!$D:$D,$A8,Data!$C:$C,1,Data!$F:$F,"C")</f>
        <v>6.5333189999999997</v>
      </c>
      <c r="H8" s="175">
        <f t="shared" si="2"/>
        <v>-0.38740562587904359</v>
      </c>
      <c r="I8" s="100">
        <f>SUMIFS(Data!$S:$S,Data!$B:$B,Data!$X$3,Data!$D:$D,$A8,Data!$C:$C,2,Data!$F:$F,"C")</f>
        <v>181.39975500000031</v>
      </c>
      <c r="J8" s="250">
        <f t="shared" si="3"/>
        <v>0.98045477373219403</v>
      </c>
      <c r="K8" s="100"/>
      <c r="L8" s="100"/>
      <c r="M8" s="101">
        <f t="shared" si="0"/>
        <v>62.644358000000103</v>
      </c>
      <c r="N8" s="189">
        <f t="shared" si="1"/>
        <v>0.51444257269089144</v>
      </c>
    </row>
    <row r="9" spans="1:14">
      <c r="A9" s="41" t="s">
        <v>32</v>
      </c>
      <c r="B9" s="102">
        <v>0.26700000000000002</v>
      </c>
      <c r="C9" s="103">
        <v>378.58499999999998</v>
      </c>
      <c r="D9" s="103">
        <v>346.95699999999999</v>
      </c>
      <c r="E9" s="103">
        <v>362.20100000000002</v>
      </c>
      <c r="F9" s="104">
        <v>362.67</v>
      </c>
      <c r="G9" s="103">
        <f>SUMIFS(Data!$S:$S,Data!$B:$B,Data!$X$3,Data!$D:$D,$A9,Data!$C:$C,1,Data!$F:$F,"C")</f>
        <v>0</v>
      </c>
      <c r="H9" s="176">
        <f t="shared" si="2"/>
        <v>-1</v>
      </c>
      <c r="I9" s="103">
        <f>SUMIFS(Data!$S:$S,Data!$B:$B,Data!$X$3,Data!$D:$D,$A9,Data!$C:$C,2,Data!$F:$F,"C")</f>
        <v>411.28622800000022</v>
      </c>
      <c r="J9" s="249">
        <f t="shared" si="3"/>
        <v>8.6377505712060029E-2</v>
      </c>
      <c r="K9" s="103"/>
      <c r="L9" s="103"/>
      <c r="M9" s="104">
        <f t="shared" si="0"/>
        <v>137.09540933333341</v>
      </c>
      <c r="N9" s="188">
        <f t="shared" si="1"/>
        <v>0.37801695572651006</v>
      </c>
    </row>
    <row r="10" spans="1:14">
      <c r="A10" s="42" t="s">
        <v>31</v>
      </c>
      <c r="B10" s="99">
        <v>255.19900000000001</v>
      </c>
      <c r="C10" s="100">
        <v>1184.277</v>
      </c>
      <c r="D10" s="100">
        <v>883.92700000000002</v>
      </c>
      <c r="E10" s="100">
        <v>908.06500000000005</v>
      </c>
      <c r="F10" s="101">
        <v>1077.1560000000002</v>
      </c>
      <c r="G10" s="100">
        <f>SUMIFS(Data!$S:$S,Data!$B:$B,Data!$X$3,Data!$D:$D,$A10,Data!$C:$C,1,Data!$F:$F,"C")</f>
        <v>227.9331090000002</v>
      </c>
      <c r="H10" s="175">
        <f t="shared" si="2"/>
        <v>-0.10684168433261812</v>
      </c>
      <c r="I10" s="100">
        <f>SUMIFS(Data!$S:$S,Data!$B:$B,Data!$X$3,Data!$D:$D,$A10,Data!$C:$C,2,Data!$F:$F,"C")</f>
        <v>1146.465542999998</v>
      </c>
      <c r="J10" s="250">
        <f t="shared" si="3"/>
        <v>-3.1927882581526165E-2</v>
      </c>
      <c r="K10" s="100"/>
      <c r="L10" s="100"/>
      <c r="M10" s="101">
        <f t="shared" si="0"/>
        <v>458.13288399999942</v>
      </c>
      <c r="N10" s="189">
        <f t="shared" si="1"/>
        <v>0.42531711655507592</v>
      </c>
    </row>
    <row r="11" spans="1:14">
      <c r="A11" s="41" t="s">
        <v>30</v>
      </c>
      <c r="B11" s="102">
        <v>177.84100000000001</v>
      </c>
      <c r="C11" s="103">
        <v>674.83900000000006</v>
      </c>
      <c r="D11" s="103">
        <v>590.93499999999995</v>
      </c>
      <c r="E11" s="103">
        <v>599.17100000000005</v>
      </c>
      <c r="F11" s="104">
        <v>680.92866666666669</v>
      </c>
      <c r="G11" s="103">
        <f>SUMIFS(Data!$S:$S,Data!$B:$B,Data!$X$3,Data!$D:$D,$A11,Data!$C:$C,1,Data!$F:$F,"C")</f>
        <v>216.23308499999803</v>
      </c>
      <c r="H11" s="176">
        <f t="shared" si="2"/>
        <v>0.2158787062600751</v>
      </c>
      <c r="I11" s="103">
        <f>SUMIFS(Data!$S:$S,Data!$B:$B,Data!$X$3,Data!$D:$D,$A11,Data!$C:$C,2,Data!$F:$F,"C")</f>
        <v>625.16595499999903</v>
      </c>
      <c r="J11" s="249">
        <f t="shared" si="3"/>
        <v>-7.3607252989233013E-2</v>
      </c>
      <c r="K11" s="103"/>
      <c r="L11" s="103"/>
      <c r="M11" s="104">
        <f t="shared" si="0"/>
        <v>280.46634666666569</v>
      </c>
      <c r="N11" s="188">
        <f t="shared" si="1"/>
        <v>0.41188800001566345</v>
      </c>
    </row>
    <row r="12" spans="1:14">
      <c r="A12" s="42" t="s">
        <v>29</v>
      </c>
      <c r="B12" s="99">
        <v>131.054</v>
      </c>
      <c r="C12" s="100">
        <v>2134.8119999999999</v>
      </c>
      <c r="D12" s="100">
        <v>1991.2819999999999</v>
      </c>
      <c r="E12" s="100">
        <v>1893.8969999999999</v>
      </c>
      <c r="F12" s="101">
        <v>2050.3483333333334</v>
      </c>
      <c r="G12" s="100">
        <f>SUMIFS(Data!$S:$S,Data!$B:$B,Data!$X$3,Data!$D:$D,$A12,Data!$C:$C,1,Data!$F:$F,"C")</f>
        <v>242.632747999998</v>
      </c>
      <c r="H12" s="175">
        <f t="shared" si="2"/>
        <v>0.85139521113432626</v>
      </c>
      <c r="I12" s="100">
        <f>SUMIFS(Data!$S:$S,Data!$B:$B,Data!$X$3,Data!$D:$D,$A12,Data!$C:$C,2,Data!$F:$F,"C")</f>
        <v>2134.0106570000912</v>
      </c>
      <c r="J12" s="250">
        <f t="shared" si="3"/>
        <v>-3.7536935332417278E-4</v>
      </c>
      <c r="K12" s="100"/>
      <c r="L12" s="100"/>
      <c r="M12" s="101">
        <f t="shared" si="0"/>
        <v>792.21446833336313</v>
      </c>
      <c r="N12" s="189">
        <f t="shared" si="1"/>
        <v>0.3863804288539735</v>
      </c>
    </row>
    <row r="13" spans="1:14">
      <c r="A13" s="41" t="s">
        <v>28</v>
      </c>
      <c r="B13" s="102">
        <v>20.334</v>
      </c>
      <c r="C13" s="103">
        <v>185.352</v>
      </c>
      <c r="D13" s="103">
        <v>204</v>
      </c>
      <c r="E13" s="103">
        <v>176.93</v>
      </c>
      <c r="F13" s="104">
        <v>195.53866666666667</v>
      </c>
      <c r="G13" s="103">
        <f>SUMIFS(Data!$S:$S,Data!$B:$B,Data!$X$3,Data!$D:$D,$A13,Data!$C:$C,1,Data!$F:$F,"C")</f>
        <v>9.866657</v>
      </c>
      <c r="H13" s="176">
        <f t="shared" si="2"/>
        <v>-0.51477048293498573</v>
      </c>
      <c r="I13" s="103">
        <f>SUMIFS(Data!$S:$S,Data!$B:$B,Data!$X$3,Data!$D:$D,$A13,Data!$C:$C,2,Data!$F:$F,"C")</f>
        <v>222.53304400000007</v>
      </c>
      <c r="J13" s="249">
        <f t="shared" si="3"/>
        <v>0.20059693987655958</v>
      </c>
      <c r="K13" s="103"/>
      <c r="L13" s="103"/>
      <c r="M13" s="104">
        <f t="shared" si="0"/>
        <v>77.466567000000026</v>
      </c>
      <c r="N13" s="188">
        <f t="shared" si="1"/>
        <v>0.39617006866502119</v>
      </c>
    </row>
    <row r="14" spans="1:14">
      <c r="A14" s="42" t="s">
        <v>27</v>
      </c>
      <c r="B14" s="99">
        <v>20.6</v>
      </c>
      <c r="C14" s="100">
        <v>955.26499999999999</v>
      </c>
      <c r="D14" s="100">
        <v>915.52300000000002</v>
      </c>
      <c r="E14" s="100">
        <v>827.41499999999996</v>
      </c>
      <c r="F14" s="101">
        <v>906.26766666666663</v>
      </c>
      <c r="G14" s="100">
        <f>SUMIFS(Data!$S:$S,Data!$B:$B,Data!$X$3,Data!$D:$D,$A14,Data!$C:$C,1,Data!$F:$F,"C")</f>
        <v>15.599962</v>
      </c>
      <c r="H14" s="175">
        <f t="shared" si="2"/>
        <v>-0.24272029126213598</v>
      </c>
      <c r="I14" s="100">
        <f>SUMIFS(Data!$S:$S,Data!$B:$B,Data!$X$3,Data!$D:$D,$A14,Data!$C:$C,2,Data!$F:$F,"C")</f>
        <v>892.40575700000795</v>
      </c>
      <c r="J14" s="250">
        <f t="shared" si="3"/>
        <v>-6.5802937404795564E-2</v>
      </c>
      <c r="K14" s="100"/>
      <c r="L14" s="100"/>
      <c r="M14" s="101">
        <f t="shared" si="0"/>
        <v>302.66857300000265</v>
      </c>
      <c r="N14" s="189">
        <f t="shared" si="1"/>
        <v>0.33397260448808097</v>
      </c>
    </row>
    <row r="15" spans="1:14">
      <c r="A15" s="41" t="s">
        <v>26</v>
      </c>
      <c r="B15" s="102">
        <v>996.93</v>
      </c>
      <c r="C15" s="103">
        <v>2692.28</v>
      </c>
      <c r="D15" s="103">
        <v>2405.4499999999998</v>
      </c>
      <c r="E15" s="103">
        <v>2390.4290000000001</v>
      </c>
      <c r="F15" s="104">
        <v>2828.3629999999998</v>
      </c>
      <c r="G15" s="103">
        <f>SUMIFS(Data!$S:$S,Data!$B:$B,Data!$X$3,Data!$D:$D,$A15,Data!$C:$C,1,Data!$F:$F,"C")</f>
        <v>794.42562300000247</v>
      </c>
      <c r="H15" s="176">
        <f t="shared" si="2"/>
        <v>-0.20312797989828521</v>
      </c>
      <c r="I15" s="103">
        <f>SUMIFS(Data!$S:$S,Data!$B:$B,Data!$X$3,Data!$D:$D,$A15,Data!$C:$C,2,Data!$F:$F,"C")</f>
        <v>2741.7636369999923</v>
      </c>
      <c r="J15" s="249">
        <f t="shared" si="3"/>
        <v>1.8379825649632312E-2</v>
      </c>
      <c r="K15" s="103"/>
      <c r="L15" s="103"/>
      <c r="M15" s="104">
        <f t="shared" si="0"/>
        <v>1178.7297533333315</v>
      </c>
      <c r="N15" s="188">
        <f t="shared" si="1"/>
        <v>0.41675334931666536</v>
      </c>
    </row>
    <row r="16" spans="1:14">
      <c r="A16" s="42" t="s">
        <v>25</v>
      </c>
      <c r="B16" s="99">
        <v>46.997999999999998</v>
      </c>
      <c r="C16" s="100">
        <v>1134.9369999999999</v>
      </c>
      <c r="D16" s="100">
        <v>3001.1</v>
      </c>
      <c r="E16" s="100">
        <v>1524.7</v>
      </c>
      <c r="F16" s="101">
        <v>1902.5783333333331</v>
      </c>
      <c r="G16" s="100">
        <f>SUMIFS(Data!$S:$S,Data!$B:$B,Data!$X$3,Data!$D:$D,$A16,Data!$C:$C,1,Data!$F:$F,"C")</f>
        <v>190.2931140000002</v>
      </c>
      <c r="H16" s="175">
        <f t="shared" si="2"/>
        <v>3.0489619558279122</v>
      </c>
      <c r="I16" s="100">
        <f>SUMIFS(Data!$S:$S,Data!$B:$B,Data!$X$3,Data!$D:$D,$A16,Data!$C:$C,2,Data!$F:$F,"C")</f>
        <v>1544.398374000001</v>
      </c>
      <c r="J16" s="250">
        <f t="shared" si="3"/>
        <v>0.36077894543926325</v>
      </c>
      <c r="K16" s="100"/>
      <c r="L16" s="100"/>
      <c r="M16" s="101">
        <f t="shared" si="0"/>
        <v>578.23049600000047</v>
      </c>
      <c r="N16" s="189">
        <f t="shared" si="1"/>
        <v>0.30391941602054084</v>
      </c>
    </row>
    <row r="17" spans="1:15">
      <c r="A17" s="41" t="s">
        <v>24</v>
      </c>
      <c r="B17" s="102">
        <v>261.286</v>
      </c>
      <c r="C17" s="103">
        <v>476.34800000000001</v>
      </c>
      <c r="D17" s="103">
        <v>511.86500000000001</v>
      </c>
      <c r="E17" s="103">
        <v>508.08100000000002</v>
      </c>
      <c r="F17" s="104">
        <v>585.86</v>
      </c>
      <c r="G17" s="103">
        <f>SUMIFS(Data!$S:$S,Data!$B:$B,Data!$X$3,Data!$D:$D,$A17,Data!$C:$C,1,Data!$F:$F,"C")</f>
        <v>279.306402999998</v>
      </c>
      <c r="H17" s="176">
        <f t="shared" si="2"/>
        <v>6.8968115398444607E-2</v>
      </c>
      <c r="I17" s="103">
        <f>SUMIFS(Data!$S:$S,Data!$B:$B,Data!$X$3,Data!$D:$D,$A17,Data!$C:$C,2,Data!$F:$F,"C")</f>
        <v>465.69954199999898</v>
      </c>
      <c r="J17" s="249">
        <f t="shared" si="3"/>
        <v>-2.2354366975406693E-2</v>
      </c>
      <c r="K17" s="103"/>
      <c r="L17" s="103"/>
      <c r="M17" s="104">
        <f t="shared" si="0"/>
        <v>248.33531499999899</v>
      </c>
      <c r="N17" s="188">
        <f t="shared" si="1"/>
        <v>0.42388166968217489</v>
      </c>
    </row>
    <row r="18" spans="1:15">
      <c r="A18" s="42" t="s">
        <v>23</v>
      </c>
      <c r="B18" s="99">
        <v>1054.2850000000001</v>
      </c>
      <c r="C18" s="100">
        <v>3492.5650000000001</v>
      </c>
      <c r="D18" s="100">
        <v>3397.8560000000002</v>
      </c>
      <c r="E18" s="100">
        <v>3388.223</v>
      </c>
      <c r="F18" s="101">
        <v>3777.643</v>
      </c>
      <c r="G18" s="100">
        <f>SUMIFS(Data!$S:$S,Data!$B:$B,Data!$X$3,Data!$D:$D,$A18,Data!$C:$C,1,Data!$F:$F,"C")</f>
        <v>1031.912448999994</v>
      </c>
      <c r="H18" s="175">
        <f t="shared" si="2"/>
        <v>-2.122059120636836E-2</v>
      </c>
      <c r="I18" s="100">
        <f>SUMIFS(Data!$S:$S,Data!$B:$B,Data!$X$3,Data!$D:$D,$A18,Data!$C:$C,2,Data!$F:$F,"C")</f>
        <v>3497.2767930000859</v>
      </c>
      <c r="J18" s="250">
        <f t="shared" si="3"/>
        <v>1.349092429227771E-3</v>
      </c>
      <c r="K18" s="100"/>
      <c r="L18" s="100"/>
      <c r="M18" s="101">
        <f t="shared" si="0"/>
        <v>1509.7297473333601</v>
      </c>
      <c r="N18" s="189">
        <f t="shared" si="1"/>
        <v>0.39964860293398824</v>
      </c>
    </row>
    <row r="19" spans="1:15">
      <c r="A19" s="41" t="s">
        <v>22</v>
      </c>
      <c r="B19" s="102">
        <v>335.06799999999998</v>
      </c>
      <c r="C19" s="103">
        <v>1876.4179999999999</v>
      </c>
      <c r="D19" s="103">
        <v>1856.604</v>
      </c>
      <c r="E19" s="103">
        <v>1576.3040000000001</v>
      </c>
      <c r="F19" s="104">
        <v>1881.4646666666667</v>
      </c>
      <c r="G19" s="103">
        <f>SUMIFS(Data!$S:$S,Data!$B:$B,Data!$X$3,Data!$D:$D,$A19,Data!$C:$C,1,Data!$F:$F,"C")</f>
        <v>345.86622100000102</v>
      </c>
      <c r="H19" s="176">
        <f t="shared" si="2"/>
        <v>3.2226953931742318E-2</v>
      </c>
      <c r="I19" s="103">
        <f>SUMIFS(Data!$S:$S,Data!$B:$B,Data!$X$3,Data!$D:$D,$A19,Data!$C:$C,2,Data!$F:$F,"C")</f>
        <v>2079.8375490000562</v>
      </c>
      <c r="J19" s="249">
        <f t="shared" si="3"/>
        <v>0.10840844044347067</v>
      </c>
      <c r="K19" s="103"/>
      <c r="L19" s="103"/>
      <c r="M19" s="104">
        <f t="shared" si="0"/>
        <v>808.5679233333525</v>
      </c>
      <c r="N19" s="188">
        <f t="shared" si="1"/>
        <v>0.42975450863282355</v>
      </c>
    </row>
    <row r="20" spans="1:15">
      <c r="A20" s="42" t="s">
        <v>21</v>
      </c>
      <c r="B20" s="99">
        <v>61.088000000000001</v>
      </c>
      <c r="C20" s="100">
        <v>417.17599999999999</v>
      </c>
      <c r="D20" s="100">
        <v>387.68900000000002</v>
      </c>
      <c r="E20" s="100">
        <v>396.69900000000001</v>
      </c>
      <c r="F20" s="101">
        <v>420.88400000000001</v>
      </c>
      <c r="G20" s="100">
        <f>SUMIFS(Data!$S:$S,Data!$B:$B,Data!$X$3,Data!$D:$D,$A20,Data!$C:$C,1,Data!$F:$F,"C")</f>
        <v>40.066613000000004</v>
      </c>
      <c r="H20" s="175">
        <f t="shared" si="2"/>
        <v>-0.34411647132006279</v>
      </c>
      <c r="I20" s="100">
        <f>SUMIFS(Data!$S:$S,Data!$B:$B,Data!$X$3,Data!$D:$D,$A20,Data!$C:$C,2,Data!$F:$F,"C")</f>
        <v>416.0128040000003</v>
      </c>
      <c r="J20" s="250">
        <f t="shared" si="3"/>
        <v>-2.7882620284956148E-3</v>
      </c>
      <c r="K20" s="100"/>
      <c r="L20" s="100"/>
      <c r="M20" s="101">
        <f t="shared" si="0"/>
        <v>152.02647233333343</v>
      </c>
      <c r="N20" s="189">
        <f t="shared" si="1"/>
        <v>0.36120753540959843</v>
      </c>
    </row>
    <row r="21" spans="1:15">
      <c r="A21" s="41" t="s">
        <v>20</v>
      </c>
      <c r="B21" s="102">
        <v>9.9130000000000003</v>
      </c>
      <c r="C21" s="103">
        <v>568.04100000000005</v>
      </c>
      <c r="D21" s="103">
        <v>577.42999999999995</v>
      </c>
      <c r="E21" s="103">
        <v>570.54300000000001</v>
      </c>
      <c r="F21" s="104">
        <v>575.30900000000008</v>
      </c>
      <c r="G21" s="103">
        <f>SUMIFS(Data!$S:$S,Data!$B:$B,Data!$X$3,Data!$D:$D,$A21,Data!$C:$C,1,Data!$F:$F,"C")</f>
        <v>11.466654000000002</v>
      </c>
      <c r="H21" s="176">
        <f t="shared" si="2"/>
        <v>0.15672894179360453</v>
      </c>
      <c r="I21" s="103">
        <f>SUMIFS(Data!$S:$S,Data!$B:$B,Data!$X$3,Data!$D:$D,$A21,Data!$C:$C,2,Data!$F:$F,"C")</f>
        <v>634.82592700000305</v>
      </c>
      <c r="J21" s="249">
        <f t="shared" si="3"/>
        <v>0.1175706102200422</v>
      </c>
      <c r="K21" s="103"/>
      <c r="L21" s="103"/>
      <c r="M21" s="104">
        <f t="shared" si="0"/>
        <v>215.43086033333432</v>
      </c>
      <c r="N21" s="188">
        <f t="shared" si="1"/>
        <v>0.37446113364006872</v>
      </c>
    </row>
    <row r="22" spans="1:15">
      <c r="A22" s="42" t="s">
        <v>19</v>
      </c>
      <c r="B22" s="99">
        <v>6.7000000000000004E-2</v>
      </c>
      <c r="C22" s="100">
        <v>721.42600000000004</v>
      </c>
      <c r="D22" s="100">
        <v>738.56200000000001</v>
      </c>
      <c r="E22" s="100">
        <v>698.12300000000005</v>
      </c>
      <c r="F22" s="101">
        <v>719.39266666666663</v>
      </c>
      <c r="G22" s="100">
        <f>SUMIFS(Data!$S:$S,Data!$B:$B,Data!$X$3,Data!$D:$D,$A22,Data!$C:$C,1,Data!$F:$F,"C")</f>
        <v>16.399986999999999</v>
      </c>
      <c r="H22" s="175">
        <f t="shared" si="2"/>
        <v>243.7759253731343</v>
      </c>
      <c r="I22" s="100">
        <f>SUMIFS(Data!$S:$S,Data!$B:$B,Data!$X$3,Data!$D:$D,$A22,Data!$C:$C,2,Data!$F:$F,"C")</f>
        <v>808.45250999999803</v>
      </c>
      <c r="J22" s="250">
        <f t="shared" si="3"/>
        <v>0.12063123591331333</v>
      </c>
      <c r="K22" s="100"/>
      <c r="L22" s="100"/>
      <c r="M22" s="101">
        <f t="shared" si="0"/>
        <v>274.9508323333327</v>
      </c>
      <c r="N22" s="189">
        <f t="shared" si="1"/>
        <v>0.3821985475711448</v>
      </c>
    </row>
    <row r="23" spans="1:15">
      <c r="A23" s="41" t="s">
        <v>18</v>
      </c>
      <c r="B23" s="102">
        <v>202.96600000000001</v>
      </c>
      <c r="C23" s="103">
        <v>529.32100000000003</v>
      </c>
      <c r="D23" s="103">
        <v>528.36500000000001</v>
      </c>
      <c r="E23" s="103">
        <v>511.71</v>
      </c>
      <c r="F23" s="104">
        <v>590.78733333333332</v>
      </c>
      <c r="G23" s="103">
        <f>SUMIFS(Data!$S:$S,Data!$B:$B,Data!$X$3,Data!$D:$D,$A23,Data!$C:$C,1,Data!$F:$F,"C")</f>
        <v>190.83980400000002</v>
      </c>
      <c r="H23" s="176">
        <f t="shared" si="2"/>
        <v>-5.9744962210419444E-2</v>
      </c>
      <c r="I23" s="103">
        <f>SUMIFS(Data!$S:$S,Data!$B:$B,Data!$X$3,Data!$D:$D,$A23,Data!$C:$C,2,Data!$F:$F,"C")</f>
        <v>631.71253500000034</v>
      </c>
      <c r="J23" s="249">
        <f t="shared" si="3"/>
        <v>0.19343939688771145</v>
      </c>
      <c r="K23" s="103"/>
      <c r="L23" s="103"/>
      <c r="M23" s="104">
        <f t="shared" si="0"/>
        <v>274.18411300000008</v>
      </c>
      <c r="N23" s="188">
        <f t="shared" si="1"/>
        <v>0.46409951183787523</v>
      </c>
    </row>
    <row r="24" spans="1:15">
      <c r="A24" s="42" t="s">
        <v>17</v>
      </c>
      <c r="B24" s="99">
        <v>762.81299999999999</v>
      </c>
      <c r="C24" s="100">
        <v>2520.0549999999998</v>
      </c>
      <c r="D24" s="100">
        <v>2751.808</v>
      </c>
      <c r="E24" s="100">
        <v>2657.8780000000002</v>
      </c>
      <c r="F24" s="101">
        <v>2897.518</v>
      </c>
      <c r="G24" s="100">
        <f>SUMIFS(Data!$S:$S,Data!$B:$B,Data!$X$3,Data!$D:$D,$A24,Data!$C:$C,1,Data!$F:$F,"C")</f>
        <v>770.42593699999929</v>
      </c>
      <c r="H24" s="175">
        <f t="shared" si="2"/>
        <v>9.9800829298914758E-3</v>
      </c>
      <c r="I24" s="100">
        <f>SUMIFS(Data!$S:$S,Data!$B:$B,Data!$X$3,Data!$D:$D,$A24,Data!$C:$C,2,Data!$F:$F,"C")</f>
        <v>2934.2304390000554</v>
      </c>
      <c r="J24" s="250">
        <f t="shared" si="3"/>
        <v>0.16435174589445692</v>
      </c>
      <c r="K24" s="100"/>
      <c r="L24" s="100"/>
      <c r="M24" s="101">
        <f t="shared" si="0"/>
        <v>1234.8854586666848</v>
      </c>
      <c r="N24" s="189">
        <f t="shared" si="1"/>
        <v>0.42618732952364224</v>
      </c>
    </row>
    <row r="25" spans="1:15">
      <c r="A25" s="41" t="s">
        <v>16</v>
      </c>
      <c r="B25" s="102">
        <v>92.706000000000003</v>
      </c>
      <c r="C25" s="103">
        <v>343.48899999999998</v>
      </c>
      <c r="D25" s="103">
        <v>250.792</v>
      </c>
      <c r="E25" s="103">
        <v>193.857</v>
      </c>
      <c r="F25" s="104">
        <v>293.61466666666666</v>
      </c>
      <c r="G25" s="103">
        <f>SUMIFS(Data!$S:$S,Data!$B:$B,Data!$X$3,Data!$D:$D,$A25,Data!$C:$C,1,Data!$F:$F,"C")</f>
        <v>29.319972</v>
      </c>
      <c r="H25" s="176">
        <f t="shared" si="2"/>
        <v>-0.68373166785321338</v>
      </c>
      <c r="I25" s="103">
        <f>SUMIFS(Data!$S:$S,Data!$B:$B,Data!$X$3,Data!$D:$D,$A25,Data!$C:$C,2,Data!$F:$F,"C")</f>
        <v>198.17980400000019</v>
      </c>
      <c r="J25" s="249">
        <f t="shared" si="3"/>
        <v>-0.42303886296213211</v>
      </c>
      <c r="K25" s="103"/>
      <c r="L25" s="103"/>
      <c r="M25" s="104">
        <f t="shared" si="0"/>
        <v>75.833258666666737</v>
      </c>
      <c r="N25" s="188">
        <f t="shared" si="1"/>
        <v>0.25827476374931341</v>
      </c>
      <c r="O25" s="44"/>
    </row>
    <row r="26" spans="1:15">
      <c r="A26" s="42" t="s">
        <v>15</v>
      </c>
      <c r="B26" s="99">
        <v>1728.1859999999999</v>
      </c>
      <c r="C26" s="100">
        <v>3585.7869999999998</v>
      </c>
      <c r="D26" s="100">
        <v>3317.9259999999999</v>
      </c>
      <c r="E26" s="100">
        <v>3294.3069999999998</v>
      </c>
      <c r="F26" s="101">
        <v>3975.4019999999996</v>
      </c>
      <c r="G26" s="100">
        <f>SUMIFS(Data!$S:$S,Data!$B:$B,Data!$X$3,Data!$D:$D,$A26,Data!$C:$C,1,Data!$F:$F,"C")</f>
        <v>1465.8716799999997</v>
      </c>
      <c r="H26" s="175">
        <f t="shared" si="2"/>
        <v>-0.15178593044961608</v>
      </c>
      <c r="I26" s="100">
        <f>SUMIFS(Data!$S:$S,Data!$B:$B,Data!$X$3,Data!$D:$D,$A26,Data!$C:$C,2,Data!$F:$F,"C")</f>
        <v>3546.2829350000325</v>
      </c>
      <c r="J26" s="250">
        <f t="shared" si="3"/>
        <v>-1.1016846510952085E-2</v>
      </c>
      <c r="K26" s="100"/>
      <c r="L26" s="100"/>
      <c r="M26" s="101">
        <f t="shared" si="0"/>
        <v>1670.7182050000108</v>
      </c>
      <c r="N26" s="189">
        <f t="shared" si="1"/>
        <v>0.42026396449969361</v>
      </c>
    </row>
    <row r="27" spans="1:15">
      <c r="A27" s="41" t="s">
        <v>14</v>
      </c>
      <c r="B27" s="102">
        <v>159.79900000000001</v>
      </c>
      <c r="C27" s="103">
        <v>511.85199999999998</v>
      </c>
      <c r="D27" s="103">
        <v>487.76299999999998</v>
      </c>
      <c r="E27" s="103">
        <v>474.52199999999999</v>
      </c>
      <c r="F27" s="104">
        <v>544.64533333333327</v>
      </c>
      <c r="G27" s="103">
        <f>SUMIFS(Data!$S:$S,Data!$B:$B,Data!$X$3,Data!$D:$D,$A27,Data!$C:$C,1,Data!$F:$F,"C")</f>
        <v>589.31925900000306</v>
      </c>
      <c r="H27" s="176">
        <f t="shared" si="2"/>
        <v>2.6878782658214573</v>
      </c>
      <c r="I27" s="103">
        <f>SUMIFS(Data!$S:$S,Data!$B:$B,Data!$X$3,Data!$D:$D,$A27,Data!$C:$C,2,Data!$F:$F,"C")</f>
        <v>1307.771812</v>
      </c>
      <c r="J27" s="249">
        <f t="shared" si="3"/>
        <v>1.5549803693255082</v>
      </c>
      <c r="K27" s="103"/>
      <c r="L27" s="103"/>
      <c r="M27" s="104">
        <f t="shared" si="0"/>
        <v>632.36369033333438</v>
      </c>
      <c r="N27" s="188">
        <f t="shared" si="1"/>
        <v>1.1610559232430178</v>
      </c>
    </row>
    <row r="28" spans="1:15">
      <c r="A28" s="42" t="s">
        <v>13</v>
      </c>
      <c r="B28" s="99">
        <v>29.4</v>
      </c>
      <c r="C28" s="100">
        <v>512.47799999999995</v>
      </c>
      <c r="D28" s="100">
        <v>490.79599999999999</v>
      </c>
      <c r="E28" s="100">
        <v>478.911</v>
      </c>
      <c r="F28" s="101">
        <v>503.86166666666668</v>
      </c>
      <c r="G28" s="100">
        <f>SUMIFS(Data!$S:$S,Data!$B:$B,Data!$X$3,Data!$D:$D,$A28,Data!$C:$C,1,Data!$F:$F,"C")</f>
        <v>5.5333220000000001</v>
      </c>
      <c r="H28" s="175">
        <f t="shared" si="2"/>
        <v>-0.81179176870748304</v>
      </c>
      <c r="I28" s="100">
        <f>SUMIFS(Data!$S:$S,Data!$B:$B,Data!$X$3,Data!$D:$D,$A28,Data!$C:$C,2,Data!$F:$F,"C")</f>
        <v>688.45248100000435</v>
      </c>
      <c r="J28" s="250">
        <f t="shared" si="3"/>
        <v>0.34337958117227357</v>
      </c>
      <c r="K28" s="100"/>
      <c r="L28" s="100"/>
      <c r="M28" s="101">
        <f t="shared" si="0"/>
        <v>231.32860100000144</v>
      </c>
      <c r="N28" s="189">
        <f t="shared" si="1"/>
        <v>0.45911133214473832</v>
      </c>
    </row>
    <row r="29" spans="1:15">
      <c r="A29" s="41" t="s">
        <v>12</v>
      </c>
      <c r="B29" s="102">
        <v>2.5339999999999998</v>
      </c>
      <c r="C29" s="103">
        <v>918.39200000000005</v>
      </c>
      <c r="D29" s="103">
        <v>918.84799999999996</v>
      </c>
      <c r="E29" s="103">
        <v>873.98699999999997</v>
      </c>
      <c r="F29" s="104">
        <v>904.58699999999999</v>
      </c>
      <c r="G29" s="103">
        <f>SUMIFS(Data!$S:$S,Data!$B:$B,Data!$X$3,Data!$D:$D,$A29,Data!$C:$C,1,Data!$F:$F,"C")</f>
        <v>12.333285</v>
      </c>
      <c r="H29" s="176">
        <f t="shared" si="2"/>
        <v>3.8671211523283353</v>
      </c>
      <c r="I29" s="103">
        <f>SUMIFS(Data!$S:$S,Data!$B:$B,Data!$X$3,Data!$D:$D,$A29,Data!$C:$C,2,Data!$F:$F,"C")</f>
        <v>1055.1988500000282</v>
      </c>
      <c r="J29" s="249">
        <f t="shared" si="3"/>
        <v>0.14896346004759201</v>
      </c>
      <c r="K29" s="103"/>
      <c r="L29" s="103"/>
      <c r="M29" s="104">
        <f t="shared" si="0"/>
        <v>355.84404500000937</v>
      </c>
      <c r="N29" s="188">
        <f t="shared" si="1"/>
        <v>0.39337735894945358</v>
      </c>
    </row>
    <row r="30" spans="1:15">
      <c r="A30" s="42" t="s">
        <v>11</v>
      </c>
      <c r="B30" s="99">
        <v>274.14400000000001</v>
      </c>
      <c r="C30" s="100">
        <v>1432.231</v>
      </c>
      <c r="D30" s="100">
        <v>1361.645</v>
      </c>
      <c r="E30" s="100">
        <v>1264.7349999999999</v>
      </c>
      <c r="F30" s="101">
        <v>1444.2516666666668</v>
      </c>
      <c r="G30" s="100">
        <f>SUMIFS(Data!$S:$S,Data!$B:$B,Data!$X$3,Data!$D:$D,$A30,Data!$C:$C,1,Data!$F:$F,"C")</f>
        <v>441.77766599999995</v>
      </c>
      <c r="H30" s="175">
        <f t="shared" si="2"/>
        <v>0.61148033880004649</v>
      </c>
      <c r="I30" s="100">
        <f>SUMIFS(Data!$S:$S,Data!$B:$B,Data!$X$3,Data!$D:$D,$A30,Data!$C:$C,2,Data!$F:$F,"C")</f>
        <v>1544.0990000000113</v>
      </c>
      <c r="J30" s="250">
        <f t="shared" si="3"/>
        <v>7.810751198655197E-2</v>
      </c>
      <c r="K30" s="100"/>
      <c r="L30" s="100"/>
      <c r="M30" s="101">
        <f t="shared" si="0"/>
        <v>661.95888866667042</v>
      </c>
      <c r="N30" s="189">
        <f t="shared" si="1"/>
        <v>0.4583404014305012</v>
      </c>
    </row>
    <row r="31" spans="1:15">
      <c r="A31" s="41" t="s">
        <v>10</v>
      </c>
      <c r="B31" s="102">
        <v>161.018</v>
      </c>
      <c r="C31" s="103">
        <v>1077.078</v>
      </c>
      <c r="D31" s="103">
        <v>1004.399</v>
      </c>
      <c r="E31" s="103">
        <v>1130.8589999999999</v>
      </c>
      <c r="F31" s="104">
        <v>1124.4513333333332</v>
      </c>
      <c r="G31" s="103">
        <f>SUMIFS(Data!$S:$S,Data!$B:$B,Data!$X$3,Data!$D:$D,$A31,Data!$C:$C,1,Data!$F:$F,"C")</f>
        <v>200.45399999999901</v>
      </c>
      <c r="H31" s="176">
        <f t="shared" si="2"/>
        <v>0.24491671738562776</v>
      </c>
      <c r="I31" s="103">
        <f>SUMIFS(Data!$S:$S,Data!$B:$B,Data!$X$3,Data!$D:$D,$A31,Data!$C:$C,2,Data!$F:$F,"C")</f>
        <v>1049.813000000016</v>
      </c>
      <c r="J31" s="249">
        <f t="shared" si="3"/>
        <v>-2.5313858420638019E-2</v>
      </c>
      <c r="K31" s="103"/>
      <c r="L31" s="103"/>
      <c r="M31" s="104">
        <f t="shared" si="0"/>
        <v>416.75566666667169</v>
      </c>
      <c r="N31" s="188">
        <f t="shared" si="1"/>
        <v>0.37063023922185906</v>
      </c>
    </row>
    <row r="32" spans="1:15">
      <c r="A32" s="42" t="s">
        <v>9</v>
      </c>
      <c r="B32" s="99">
        <v>1158.8720000000001</v>
      </c>
      <c r="C32" s="100">
        <v>1434.002</v>
      </c>
      <c r="D32" s="100">
        <v>1396.3720000000001</v>
      </c>
      <c r="E32" s="100">
        <v>1421.7429999999999</v>
      </c>
      <c r="F32" s="101">
        <v>1803.6629999999998</v>
      </c>
      <c r="G32" s="100">
        <f>SUMIFS(Data!$S:$S,Data!$B:$B,Data!$X$3,Data!$D:$D,$A32,Data!$C:$C,1,Data!$F:$F,"C")</f>
        <v>1050.8521720000101</v>
      </c>
      <c r="H32" s="175">
        <f t="shared" si="2"/>
        <v>-9.3211181217589131E-2</v>
      </c>
      <c r="I32" s="100">
        <f>SUMIFS(Data!$S:$S,Data!$B:$B,Data!$X$3,Data!$D:$D,$A32,Data!$C:$C,2,Data!$F:$F,"C")</f>
        <v>1482.6650670000101</v>
      </c>
      <c r="J32" s="250">
        <f t="shared" si="3"/>
        <v>3.3935145836623791E-2</v>
      </c>
      <c r="K32" s="100"/>
      <c r="L32" s="100"/>
      <c r="M32" s="101">
        <f t="shared" si="0"/>
        <v>844.50574633334008</v>
      </c>
      <c r="N32" s="189">
        <f t="shared" si="1"/>
        <v>0.46821703740296283</v>
      </c>
    </row>
    <row r="33" spans="1:16">
      <c r="A33" s="41" t="s">
        <v>37</v>
      </c>
      <c r="B33" s="102">
        <v>1.534</v>
      </c>
      <c r="C33" s="103">
        <v>567.39700000000005</v>
      </c>
      <c r="D33" s="103">
        <v>564.38900000000001</v>
      </c>
      <c r="E33" s="103">
        <v>491.25900000000001</v>
      </c>
      <c r="F33" s="104">
        <v>541.52633333333335</v>
      </c>
      <c r="G33" s="103">
        <f>SUMIFS(Data!$S:$S,Data!$B:$B,Data!$X$3,Data!$D:$D,$A33,Data!$C:$C,1,Data!$F:$F,"C")</f>
        <v>1.513182</v>
      </c>
      <c r="H33" s="176">
        <f t="shared" si="2"/>
        <v>-1.3571056062581488E-2</v>
      </c>
      <c r="I33" s="103">
        <f>SUMIFS(Data!$S:$S,Data!$B:$B,Data!$X$3,Data!$D:$D,$A33,Data!$C:$C,2,Data!$F:$F,"C")</f>
        <v>711.46590199999503</v>
      </c>
      <c r="J33" s="249">
        <f t="shared" si="3"/>
        <v>0.25391199107502327</v>
      </c>
      <c r="K33" s="103"/>
      <c r="L33" s="103"/>
      <c r="M33" s="104">
        <f t="shared" si="0"/>
        <v>237.65969466666502</v>
      </c>
      <c r="N33" s="188">
        <f t="shared" si="1"/>
        <v>0.43887006048951455</v>
      </c>
    </row>
    <row r="34" spans="1:16">
      <c r="A34" s="42" t="s">
        <v>8</v>
      </c>
      <c r="B34" s="99">
        <v>158.255</v>
      </c>
      <c r="C34" s="100">
        <v>1035.3130000000001</v>
      </c>
      <c r="D34" s="100">
        <v>940.96799999999996</v>
      </c>
      <c r="E34" s="100">
        <v>766.32</v>
      </c>
      <c r="F34" s="101">
        <v>966.95200000000011</v>
      </c>
      <c r="G34" s="100">
        <f>SUMIFS(Data!$S:$S,Data!$B:$B,Data!$X$3,Data!$D:$D,$A34,Data!$C:$C,1,Data!$F:$F,"C")</f>
        <v>132.59978700000019</v>
      </c>
      <c r="H34" s="175">
        <f t="shared" si="2"/>
        <v>-0.16211312754731164</v>
      </c>
      <c r="I34" s="100">
        <f>SUMIFS(Data!$S:$S,Data!$B:$B,Data!$X$3,Data!$D:$D,$A34,Data!$C:$C,2,Data!$F:$F,"C")</f>
        <v>1052.2721060000147</v>
      </c>
      <c r="J34" s="250">
        <f t="shared" si="3"/>
        <v>1.6380655898278657E-2</v>
      </c>
      <c r="K34" s="100"/>
      <c r="L34" s="100"/>
      <c r="M34" s="101">
        <f t="shared" si="0"/>
        <v>394.95729766667159</v>
      </c>
      <c r="N34" s="189">
        <f t="shared" si="1"/>
        <v>0.40845594989893141</v>
      </c>
    </row>
    <row r="35" spans="1:16">
      <c r="A35" s="41" t="s">
        <v>7</v>
      </c>
      <c r="B35" s="102">
        <v>1.466</v>
      </c>
      <c r="C35" s="103">
        <v>512.75</v>
      </c>
      <c r="D35" s="103">
        <v>498.86200000000002</v>
      </c>
      <c r="E35" s="103">
        <v>501.09800000000001</v>
      </c>
      <c r="F35" s="104">
        <v>504.72533333333331</v>
      </c>
      <c r="G35" s="103">
        <f>SUMIFS(Data!$S:$S,Data!$B:$B,Data!$X$3,Data!$D:$D,$A35,Data!$C:$C,1,Data!$F:$F,"C")</f>
        <v>1.6666650000000001</v>
      </c>
      <c r="H35" s="176">
        <f t="shared" si="2"/>
        <v>0.13687926330150074</v>
      </c>
      <c r="I35" s="103">
        <f>SUMIFS(Data!$S:$S,Data!$B:$B,Data!$X$3,Data!$D:$D,$A35,Data!$C:$C,2,Data!$F:$F,"C")</f>
        <v>550.50610699999902</v>
      </c>
      <c r="J35" s="249">
        <f t="shared" si="3"/>
        <v>7.3634533398340363E-2</v>
      </c>
      <c r="K35" s="103"/>
      <c r="L35" s="103"/>
      <c r="M35" s="104">
        <f t="shared" si="0"/>
        <v>184.05759066666633</v>
      </c>
      <c r="N35" s="188">
        <f t="shared" si="1"/>
        <v>0.36466881789171074</v>
      </c>
    </row>
    <row r="36" spans="1:16" ht="12.75" thickBot="1">
      <c r="A36" s="43" t="s">
        <v>6</v>
      </c>
      <c r="B36" s="105">
        <v>8996.1119999999992</v>
      </c>
      <c r="C36" s="106">
        <v>35752.781000000003</v>
      </c>
      <c r="D36" s="106">
        <v>36123.10500000001</v>
      </c>
      <c r="E36" s="106">
        <v>33892.132000000005</v>
      </c>
      <c r="F36" s="107">
        <v>38254.710000000014</v>
      </c>
      <c r="G36" s="106">
        <f t="shared" ref="G36" si="4">SUM(G6:G35)</f>
        <v>9230.1685930000112</v>
      </c>
      <c r="H36" s="179">
        <f t="shared" si="2"/>
        <v>2.6017527683071542E-2</v>
      </c>
      <c r="I36" s="106">
        <f>SUM(I6:I35)</f>
        <v>38547.340287000465</v>
      </c>
      <c r="J36" s="251">
        <f t="shared" si="3"/>
        <v>7.8163410197390287E-2</v>
      </c>
      <c r="K36" s="106">
        <f>SUM(K6:K35)</f>
        <v>0</v>
      </c>
      <c r="L36" s="106">
        <f>SUM(L6:L35)</f>
        <v>0</v>
      </c>
      <c r="M36" s="107">
        <f t="shared" si="0"/>
        <v>15925.836293333492</v>
      </c>
      <c r="N36" s="227">
        <f t="shared" si="1"/>
        <v>0.41631046983060349</v>
      </c>
      <c r="P36" s="112"/>
    </row>
    <row r="37" spans="1:16" s="50" customFormat="1" thickTop="1">
      <c r="A37" s="49" t="s">
        <v>59</v>
      </c>
      <c r="B37" s="108"/>
      <c r="C37" s="108"/>
      <c r="D37" s="109"/>
      <c r="E37" s="108"/>
      <c r="F37" s="108"/>
      <c r="G37" s="109"/>
      <c r="H37" s="177"/>
      <c r="I37" s="109"/>
      <c r="J37" s="109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109</v>
      </c>
      <c r="B38" s="110"/>
      <c r="C38" s="110"/>
      <c r="D38" s="110"/>
      <c r="E38" s="110"/>
      <c r="F38" s="108"/>
      <c r="G38" s="108"/>
      <c r="H38" s="178"/>
      <c r="I38" s="111"/>
      <c r="J38" s="111"/>
      <c r="K38" s="111"/>
      <c r="L38" s="109"/>
      <c r="M38" s="110"/>
      <c r="N38" s="98">
        <f>Data!$W$2</f>
        <v>42773.910534641203</v>
      </c>
    </row>
    <row r="39" spans="1:16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11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J40" s="112"/>
      <c r="K40" s="112"/>
      <c r="L40" s="112"/>
      <c r="M40" s="112"/>
      <c r="N40" s="228"/>
    </row>
    <row r="41" spans="1:16" s="32" customFormat="1">
      <c r="A41" s="75" t="s">
        <v>131</v>
      </c>
      <c r="B41" s="113"/>
      <c r="C41" s="113"/>
      <c r="D41" s="113"/>
      <c r="E41" s="113"/>
      <c r="F41" s="113"/>
      <c r="G41" s="113"/>
      <c r="H41" s="51"/>
      <c r="I41" s="113"/>
      <c r="J41" s="113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113"/>
      <c r="K42" s="113"/>
      <c r="L42" s="113"/>
      <c r="M42" s="113"/>
      <c r="N42" s="221"/>
    </row>
    <row r="43" spans="1:16" s="32" customFormat="1">
      <c r="A43" s="222" t="s">
        <v>120</v>
      </c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65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5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 s="32" customFormat="1">
      <c r="A45" s="1" t="s">
        <v>144</v>
      </c>
      <c r="B45" s="92">
        <v>749.34799999999996</v>
      </c>
      <c r="C45" s="117">
        <v>1425.652</v>
      </c>
      <c r="D45" s="118">
        <v>1769.7439999999999</v>
      </c>
      <c r="E45" s="118">
        <v>1810.1859999999999</v>
      </c>
      <c r="F45" s="93">
        <v>1918.3100000000002</v>
      </c>
      <c r="G45" s="92">
        <f>SUMIFS(Data!$S:$S,Data!$B:$B,Data!$X$3,Data!$E:$E,$A45,Data!$C:$C,1,Data!$F:$F,"c")</f>
        <v>751.82595499999923</v>
      </c>
      <c r="H45" s="224">
        <f t="shared" ref="H45:H55" si="5">IF(B45=0,"-",(G45-B45)/B45)</f>
        <v>3.3068147242659883E-3</v>
      </c>
      <c r="I45" s="117">
        <f>SUMIFS(Data!$S:$S,Data!$B:$B,Data!$X$3,Data!$E:$E,$A45,Data!$C:$C,2,Data!$F:$F,"c")</f>
        <v>1810.9315520000009</v>
      </c>
      <c r="J45" s="252">
        <f>IF(C45=0,"-",(I45-C45)/C45)</f>
        <v>0.27024796514156391</v>
      </c>
      <c r="K45" s="118"/>
      <c r="L45" s="118"/>
      <c r="M45" s="122">
        <f t="shared" ref="M45:M55" si="6">(L45+K45+I45+G45)/3</f>
        <v>854.25250233333338</v>
      </c>
      <c r="N45" s="229">
        <f t="shared" ref="N45:N55" si="7">IF(F45=0,0,M45/F45)</f>
        <v>0.44531514840319514</v>
      </c>
    </row>
    <row r="46" spans="1:16" s="32" customFormat="1">
      <c r="A46" s="46" t="s">
        <v>172</v>
      </c>
      <c r="B46" s="119">
        <v>13.465</v>
      </c>
      <c r="C46" s="117">
        <v>1094.403</v>
      </c>
      <c r="D46" s="117">
        <v>982.06399999999996</v>
      </c>
      <c r="E46" s="117">
        <v>847.69200000000001</v>
      </c>
      <c r="F46" s="94">
        <v>979.20799999999997</v>
      </c>
      <c r="G46" s="95">
        <f>SUMIFS(Data!$S:$S,Data!$B:$B,Data!$X$3,Data!$E:$E,$A46,Data!$C:$C,1,Data!$F:$F,"c")</f>
        <v>18.599982000000001</v>
      </c>
      <c r="H46" s="30">
        <f t="shared" si="5"/>
        <v>0.38135774229483854</v>
      </c>
      <c r="I46" s="117">
        <f>SUMIFS(Data!$S:$S,Data!$B:$B,Data!$X$3,Data!$E:$E,$A46,Data!$C:$C,2,Data!$F:$F,"c")</f>
        <v>1123.2988870000543</v>
      </c>
      <c r="J46" s="252">
        <f t="shared" ref="J46:J55" si="8">IF(C46=0,"-",(I46-C46)/C46)</f>
        <v>2.6403333141497461E-2</v>
      </c>
      <c r="K46" s="117"/>
      <c r="L46" s="117"/>
      <c r="M46" s="123">
        <f t="shared" si="6"/>
        <v>380.63295633335139</v>
      </c>
      <c r="N46" s="230">
        <f t="shared" si="7"/>
        <v>0.38871512113192641</v>
      </c>
    </row>
    <row r="47" spans="1:16" s="32" customFormat="1">
      <c r="A47" s="47" t="s">
        <v>178</v>
      </c>
      <c r="B47" s="232">
        <v>762.81299999999999</v>
      </c>
      <c r="C47" s="233">
        <v>2520.0550000000003</v>
      </c>
      <c r="D47" s="233">
        <v>2751.808</v>
      </c>
      <c r="E47" s="233">
        <v>2657.8779999999997</v>
      </c>
      <c r="F47" s="234">
        <v>2897.518</v>
      </c>
      <c r="G47" s="235">
        <f>SUM(G45:G46)</f>
        <v>770.42593699999918</v>
      </c>
      <c r="H47" s="11">
        <f t="shared" si="5"/>
        <v>9.9800829298913266E-3</v>
      </c>
      <c r="I47" s="234">
        <f>SUM(I45:I46)</f>
        <v>2934.2304390000554</v>
      </c>
      <c r="J47" s="254">
        <f t="shared" si="8"/>
        <v>0.1643517458944567</v>
      </c>
      <c r="K47" s="234">
        <f>SUM(K45:K46)</f>
        <v>0</v>
      </c>
      <c r="L47" s="234">
        <f>SUM(L45:L46)</f>
        <v>0</v>
      </c>
      <c r="M47" s="236">
        <f t="shared" si="6"/>
        <v>1234.8854586666848</v>
      </c>
      <c r="N47" s="237">
        <f t="shared" si="7"/>
        <v>0.42618732952364224</v>
      </c>
    </row>
    <row r="48" spans="1:16" s="32" customFormat="1">
      <c r="A48" s="46" t="s">
        <v>62</v>
      </c>
      <c r="B48" s="119">
        <v>797.31600000000003</v>
      </c>
      <c r="C48" s="117">
        <v>1506.056</v>
      </c>
      <c r="D48" s="117">
        <v>1395.2329999999999</v>
      </c>
      <c r="E48" s="117">
        <v>1447.203</v>
      </c>
      <c r="F48" s="94">
        <v>1715.2693333333334</v>
      </c>
      <c r="G48" s="95">
        <f>SUMIFS(Data!$S:$S,Data!$B:$B,Data!$X$3,Data!$E:$E,$A48,Data!$C:$C,1,Data!$F:$F,"c")</f>
        <v>810.87901499999907</v>
      </c>
      <c r="H48" s="30">
        <f t="shared" si="5"/>
        <v>1.7010840118596691E-2</v>
      </c>
      <c r="I48" s="117">
        <f>SUMIFS(Data!$S:$S,Data!$B:$B,Data!$X$3,Data!$E:$E,$A48,Data!$C:$C,2,Data!$F:$F,"c")</f>
        <v>1597.524912000036</v>
      </c>
      <c r="J48" s="252">
        <f t="shared" si="8"/>
        <v>6.0734070977464298E-2</v>
      </c>
      <c r="K48" s="117"/>
      <c r="L48" s="117"/>
      <c r="M48" s="123">
        <f t="shared" si="6"/>
        <v>802.80130900001166</v>
      </c>
      <c r="N48" s="230">
        <f t="shared" si="7"/>
        <v>0.46803221709788528</v>
      </c>
    </row>
    <row r="49" spans="1:14" s="32" customFormat="1">
      <c r="A49" s="46" t="s">
        <v>147</v>
      </c>
      <c r="B49" s="119">
        <v>329.82299999999998</v>
      </c>
      <c r="C49" s="117">
        <v>903.43299999999999</v>
      </c>
      <c r="D49" s="117">
        <v>867.96199999999999</v>
      </c>
      <c r="E49" s="117">
        <v>820.81500000000005</v>
      </c>
      <c r="F49" s="94">
        <v>974.01099999999997</v>
      </c>
      <c r="G49" s="95">
        <f>SUMIFS(Data!$S:$S,Data!$B:$B,Data!$X$3,Data!$E:$E,$A49,Data!$C:$C,1,Data!$F:$F,"c")</f>
        <v>276.199701</v>
      </c>
      <c r="H49" s="30">
        <f t="shared" si="5"/>
        <v>-0.1625820485533149</v>
      </c>
      <c r="I49" s="117">
        <f>SUMIFS(Data!$S:$S,Data!$B:$B,Data!$X$3,Data!$E:$E,$A49,Data!$C:$C,2,Data!$F:$F,"c")</f>
        <v>895.8057419999941</v>
      </c>
      <c r="J49" s="252">
        <f t="shared" si="8"/>
        <v>-8.4425275587740271E-3</v>
      </c>
      <c r="K49" s="117"/>
      <c r="L49" s="117"/>
      <c r="M49" s="123">
        <f t="shared" si="6"/>
        <v>390.66848099999805</v>
      </c>
      <c r="N49" s="230">
        <f t="shared" si="7"/>
        <v>0.40109247328828734</v>
      </c>
    </row>
    <row r="50" spans="1:14" s="32" customFormat="1">
      <c r="A50" s="46" t="s">
        <v>148</v>
      </c>
      <c r="B50" s="95">
        <v>597.58600000000001</v>
      </c>
      <c r="C50" s="117">
        <v>1158.2249999999999</v>
      </c>
      <c r="D50" s="117">
        <v>1036.5060000000001</v>
      </c>
      <c r="E50" s="117">
        <v>1005.197</v>
      </c>
      <c r="F50" s="94">
        <v>1265.838</v>
      </c>
      <c r="G50" s="95">
        <f>SUMIFS(Data!$S:$S,Data!$B:$B,Data!$X$3,Data!$E:$E,$A50,Data!$C:$C,1,Data!$F:$F,"c")</f>
        <v>377.39963100000051</v>
      </c>
      <c r="H50" s="30">
        <f t="shared" si="5"/>
        <v>-0.36845971793181148</v>
      </c>
      <c r="I50" s="117">
        <f>SUMIFS(Data!$S:$S,Data!$B:$B,Data!$X$3,Data!$E:$E,$A50,Data!$C:$C,2,Data!$F:$F,"c")</f>
        <v>1044.9189560000023</v>
      </c>
      <c r="J50" s="252">
        <f t="shared" si="8"/>
        <v>-9.7827316799410882E-2</v>
      </c>
      <c r="K50" s="117"/>
      <c r="L50" s="117"/>
      <c r="M50" s="123">
        <f t="shared" si="6"/>
        <v>474.10619566666759</v>
      </c>
      <c r="N50" s="230">
        <f t="shared" si="7"/>
        <v>0.37453939261316821</v>
      </c>
    </row>
    <row r="51" spans="1:14" s="32" customFormat="1">
      <c r="A51" s="46" t="s">
        <v>173</v>
      </c>
      <c r="B51" s="119">
        <v>3.4609999999999999</v>
      </c>
      <c r="C51" s="117">
        <v>18.073</v>
      </c>
      <c r="D51" s="117">
        <v>18.225000000000001</v>
      </c>
      <c r="E51" s="117">
        <v>21.091999999999999</v>
      </c>
      <c r="F51" s="94">
        <v>20.283666666666665</v>
      </c>
      <c r="G51" s="95">
        <f>SUMIFS(Data!$S:$S,Data!$B:$B,Data!$X$3,Data!$E:$E,$A51,Data!$C:$C,1,Data!$F:$F,"c")</f>
        <v>1.3933329999999999</v>
      </c>
      <c r="H51" s="30">
        <f t="shared" si="5"/>
        <v>-0.59741895405952039</v>
      </c>
      <c r="I51" s="117">
        <f>SUMIFS(Data!$S:$S,Data!$B:$B,Data!$X$3,Data!$E:$E,$A51,Data!$C:$C,2,Data!$F:$F,"c")</f>
        <v>8.0333249999999996</v>
      </c>
      <c r="J51" s="252">
        <f t="shared" si="8"/>
        <v>-0.55550683339788642</v>
      </c>
      <c r="K51" s="117"/>
      <c r="L51" s="117"/>
      <c r="M51" s="123">
        <f t="shared" si="6"/>
        <v>3.1422193333333333</v>
      </c>
      <c r="N51" s="230">
        <f t="shared" si="7"/>
        <v>0.15491377298647516</v>
      </c>
    </row>
    <row r="52" spans="1:14" s="32" customFormat="1">
      <c r="A52" s="47" t="s">
        <v>179</v>
      </c>
      <c r="B52" s="232">
        <v>1728.1860000000001</v>
      </c>
      <c r="C52" s="233">
        <v>3585.7869999999998</v>
      </c>
      <c r="D52" s="233">
        <v>3317.9259999999999</v>
      </c>
      <c r="E52" s="233">
        <v>3294.3070000000002</v>
      </c>
      <c r="F52" s="234">
        <v>3975.402</v>
      </c>
      <c r="G52" s="235">
        <f>SUM(G48:G51)</f>
        <v>1465.8716799999995</v>
      </c>
      <c r="H52" s="11">
        <f t="shared" si="5"/>
        <v>-0.1517859304496163</v>
      </c>
      <c r="I52" s="234">
        <f>SUM(I48:I51)</f>
        <v>3546.2829350000325</v>
      </c>
      <c r="J52" s="254">
        <f t="shared" si="8"/>
        <v>-1.1016846510952085E-2</v>
      </c>
      <c r="K52" s="234">
        <f>SUM(K48:K51)</f>
        <v>0</v>
      </c>
      <c r="L52" s="234">
        <f>SUM(L48:L51)</f>
        <v>0</v>
      </c>
      <c r="M52" s="236">
        <f t="shared" si="6"/>
        <v>1670.7182050000108</v>
      </c>
      <c r="N52" s="237">
        <f t="shared" si="7"/>
        <v>0.42026396449969355</v>
      </c>
    </row>
    <row r="53" spans="1:14" s="32" customFormat="1">
      <c r="A53" s="46" t="s">
        <v>11</v>
      </c>
      <c r="B53" s="95">
        <v>264.54899999999998</v>
      </c>
      <c r="C53" s="117">
        <v>762.48900000000003</v>
      </c>
      <c r="D53" s="117">
        <v>768.59500000000003</v>
      </c>
      <c r="E53" s="117">
        <v>667.24</v>
      </c>
      <c r="F53" s="94">
        <v>820.95766666666668</v>
      </c>
      <c r="G53" s="95">
        <f>SUMIFS(Data!$S:$S,Data!$B:$B,Data!$X$3,Data!$E:$E,$A53,Data!$C:$C,1,Data!$F:$F,"c")</f>
        <v>441.77766599999995</v>
      </c>
      <c r="H53" s="30">
        <f t="shared" si="5"/>
        <v>0.66992755973373552</v>
      </c>
      <c r="I53" s="218">
        <f>SUMIFS(Data!$S:$S,Data!$B:$B,Data!$X$3,Data!$E:$E,$A53,Data!$C:$C,2,Data!$F:$F,"c")</f>
        <v>825.35699999999929</v>
      </c>
      <c r="J53" s="253">
        <f t="shared" si="8"/>
        <v>8.2451025522990176E-2</v>
      </c>
      <c r="K53" s="117"/>
      <c r="L53" s="117"/>
      <c r="M53" s="123">
        <f t="shared" si="6"/>
        <v>422.37822199999977</v>
      </c>
      <c r="N53" s="230">
        <f t="shared" si="7"/>
        <v>0.51449452164200071</v>
      </c>
    </row>
    <row r="54" spans="1:14" s="32" customFormat="1">
      <c r="A54" s="46" t="s">
        <v>142</v>
      </c>
      <c r="B54" s="119">
        <v>9.5950000000000006</v>
      </c>
      <c r="C54" s="117">
        <v>669.74199999999996</v>
      </c>
      <c r="D54" s="117">
        <v>593.04999999999995</v>
      </c>
      <c r="E54" s="117">
        <v>597.495</v>
      </c>
      <c r="F54" s="94">
        <v>623.29399999999998</v>
      </c>
      <c r="G54" s="95">
        <f>SUMIFS(Data!$S:$S,Data!$B:$B,Data!$X$3,Data!$E:$E,$A54,Data!$C:$C,1,Data!$F:$F,"c")</f>
        <v>0</v>
      </c>
      <c r="H54" s="30">
        <f t="shared" si="5"/>
        <v>-1</v>
      </c>
      <c r="I54" s="218">
        <f>SUMIFS(Data!$S:$S,Data!$B:$B,Data!$X$3,Data!$E:$E,$A54,Data!$C:$C,2,Data!$F:$F,"c")</f>
        <v>718.74200000001201</v>
      </c>
      <c r="J54" s="253">
        <f t="shared" si="8"/>
        <v>7.3162501381146855E-2</v>
      </c>
      <c r="K54" s="117"/>
      <c r="L54" s="117"/>
      <c r="M54" s="123">
        <f t="shared" si="6"/>
        <v>239.58066666667068</v>
      </c>
      <c r="N54" s="230">
        <f t="shared" si="7"/>
        <v>0.38437826558040139</v>
      </c>
    </row>
    <row r="55" spans="1:14" s="32" customFormat="1" ht="12.75" thickBot="1">
      <c r="A55" s="48" t="s">
        <v>180</v>
      </c>
      <c r="B55" s="238">
        <v>274.14400000000001</v>
      </c>
      <c r="C55" s="239">
        <v>1432.231</v>
      </c>
      <c r="D55" s="239">
        <v>1361.645</v>
      </c>
      <c r="E55" s="239">
        <v>1264.7350000000001</v>
      </c>
      <c r="F55" s="240">
        <v>1444.2516666666668</v>
      </c>
      <c r="G55" s="241">
        <f>SUM(G53:G54)</f>
        <v>441.77766599999995</v>
      </c>
      <c r="H55" s="169">
        <f t="shared" si="5"/>
        <v>0.61148033880004649</v>
      </c>
      <c r="I55" s="240">
        <f>SUM(I53:I54)</f>
        <v>1544.0990000000113</v>
      </c>
      <c r="J55" s="255">
        <f t="shared" si="8"/>
        <v>7.810751198655197E-2</v>
      </c>
      <c r="K55" s="240">
        <f>SUM(K53:K54)</f>
        <v>0</v>
      </c>
      <c r="L55" s="239">
        <f>SUM(L53:L54)</f>
        <v>0</v>
      </c>
      <c r="M55" s="242">
        <f t="shared" si="6"/>
        <v>661.95888866667042</v>
      </c>
      <c r="N55" s="243">
        <f t="shared" si="7"/>
        <v>0.4583404014305012</v>
      </c>
    </row>
    <row r="56" spans="1:14" s="53" customFormat="1">
      <c r="H56" s="51"/>
      <c r="I56" s="54"/>
      <c r="J56" s="54"/>
      <c r="N56" s="124"/>
    </row>
    <row r="57" spans="1:14" s="53" customFormat="1">
      <c r="H57" s="51"/>
      <c r="N57" s="231"/>
    </row>
    <row r="58" spans="1:14" s="53" customFormat="1">
      <c r="F58" s="40"/>
      <c r="G58" s="40"/>
      <c r="H58" s="174"/>
      <c r="I58" s="40"/>
      <c r="J58" s="40"/>
      <c r="K58" s="40"/>
      <c r="L58" s="40"/>
      <c r="N58" s="124"/>
    </row>
    <row r="65" spans="8:14">
      <c r="H65" s="40"/>
      <c r="N65" s="228"/>
    </row>
    <row r="66" spans="8:14">
      <c r="H66" s="40"/>
      <c r="N66" s="228"/>
    </row>
    <row r="67" spans="8:14">
      <c r="H67" s="40"/>
      <c r="N67" s="228"/>
    </row>
    <row r="68" spans="8:14">
      <c r="H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A1:O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140</v>
      </c>
      <c r="B1" s="79"/>
      <c r="C1" s="79"/>
      <c r="D1" s="79"/>
      <c r="E1" s="79"/>
      <c r="F1" s="79"/>
      <c r="G1" s="79"/>
      <c r="H1" s="172"/>
      <c r="I1" s="79"/>
      <c r="J1" s="79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75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52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>
        <v>23.907</v>
      </c>
      <c r="C6" s="100">
        <v>38.94</v>
      </c>
      <c r="D6" s="100">
        <v>66.581999999999994</v>
      </c>
      <c r="E6" s="100">
        <v>55.954000000000001</v>
      </c>
      <c r="F6" s="101">
        <v>61.794333333333334</v>
      </c>
      <c r="G6" s="100">
        <f>SUMIFS(Data!$S:$S,Data!$B:$B,Data!$X$3,Data!$D:$D,$A6,Data!$C:$C,1,Data!$F:$F,"U")</f>
        <v>31.926617</v>
      </c>
      <c r="H6" s="175">
        <f>IF(B6=0,"-",(G6-B6)/B6)</f>
        <v>0.33545057932823025</v>
      </c>
      <c r="I6" s="100">
        <f>SUMIFS(Data!$S:$S,Data!$B:$B,Data!$X$3,Data!$D:$D,$A6,Data!$C:$C,2,Data!$F:$F,"U")</f>
        <v>18.133303999999999</v>
      </c>
      <c r="J6" s="175">
        <f>IF(C6=0,"-",(I6-C6)/C6)</f>
        <v>-0.5343270672829995</v>
      </c>
      <c r="K6" s="100"/>
      <c r="L6" s="100"/>
      <c r="M6" s="101">
        <f t="shared" ref="M6:M36" si="0">(L6+K6+I6+G6)/3</f>
        <v>16.686640333333333</v>
      </c>
      <c r="N6" s="189">
        <f t="shared" ref="N6:N36" si="1">IF(F6=0,0,M6/F6)</f>
        <v>0.27003512188280476</v>
      </c>
    </row>
    <row r="7" spans="1:14">
      <c r="A7" s="41" t="s">
        <v>34</v>
      </c>
      <c r="B7" s="102">
        <v>435.25299999999999</v>
      </c>
      <c r="C7" s="103">
        <v>941.73599999999999</v>
      </c>
      <c r="D7" s="103">
        <v>930.21299999999997</v>
      </c>
      <c r="E7" s="103">
        <v>610.05999999999995</v>
      </c>
      <c r="F7" s="104">
        <v>972.42066666666676</v>
      </c>
      <c r="G7" s="103">
        <f>SUMIFS(Data!$S:$S,Data!$B:$B,Data!$X$3,Data!$D:$D,$A7,Data!$C:$C,1,Data!$F:$F,"U")</f>
        <v>284.09902499999703</v>
      </c>
      <c r="H7" s="176">
        <f t="shared" ref="H7:H36" si="2">IF(B7=0,"-",(G7-B7)/B7)</f>
        <v>-0.34727842197527176</v>
      </c>
      <c r="I7" s="103">
        <f>SUMIFS(Data!$S:$S,Data!$B:$B,Data!$X$3,Data!$D:$D,$A7,Data!$C:$C,2,Data!$F:$F,"U")</f>
        <v>910.40458300001512</v>
      </c>
      <c r="J7" s="249">
        <f t="shared" ref="J7:J36" si="3">IF(C7=0,"-",(I7-C7)/C7)</f>
        <v>-3.3269851635686506E-2</v>
      </c>
      <c r="K7" s="103"/>
      <c r="L7" s="103"/>
      <c r="M7" s="104">
        <f t="shared" si="0"/>
        <v>398.16786933333742</v>
      </c>
      <c r="N7" s="188">
        <f t="shared" si="1"/>
        <v>0.40946051743038925</v>
      </c>
    </row>
    <row r="8" spans="1:14">
      <c r="A8" s="42" t="s">
        <v>33</v>
      </c>
      <c r="B8" s="99">
        <v>17.106999999999999</v>
      </c>
      <c r="C8" s="100">
        <v>56.02</v>
      </c>
      <c r="D8" s="100">
        <v>80.62</v>
      </c>
      <c r="E8" s="100">
        <v>53.323999999999998</v>
      </c>
      <c r="F8" s="101">
        <v>69.023666666666671</v>
      </c>
      <c r="G8" s="100">
        <f>SUMIFS(Data!$S:$S,Data!$B:$B,Data!$X$3,Data!$D:$D,$A8,Data!$C:$C,1,Data!$F:$F,"U")</f>
        <v>13.899905999999991</v>
      </c>
      <c r="H8" s="175">
        <f t="shared" si="2"/>
        <v>-0.18747261355000927</v>
      </c>
      <c r="I8" s="100">
        <f>SUMIFS(Data!$S:$S,Data!$B:$B,Data!$X$3,Data!$D:$D,$A8,Data!$C:$C,2,Data!$F:$F,"U")</f>
        <v>47.946447999999705</v>
      </c>
      <c r="J8" s="250">
        <f t="shared" si="3"/>
        <v>-0.14411910032131914</v>
      </c>
      <c r="K8" s="100"/>
      <c r="L8" s="100"/>
      <c r="M8" s="101">
        <f t="shared" si="0"/>
        <v>20.61545133333323</v>
      </c>
      <c r="N8" s="189">
        <f t="shared" si="1"/>
        <v>0.29867221387833004</v>
      </c>
    </row>
    <row r="9" spans="1:14">
      <c r="A9" s="41" t="s">
        <v>32</v>
      </c>
      <c r="B9" s="102">
        <v>0.29299999999999998</v>
      </c>
      <c r="C9" s="103">
        <v>1.833</v>
      </c>
      <c r="D9" s="103">
        <v>2.073</v>
      </c>
      <c r="E9" s="103">
        <v>3.0739999999999998</v>
      </c>
      <c r="F9" s="104">
        <v>2.4243333333333337</v>
      </c>
      <c r="G9" s="103">
        <f>SUMIFS(Data!$S:$S,Data!$B:$B,Data!$X$3,Data!$D:$D,$A9,Data!$C:$C,1,Data!$F:$F,"U")</f>
        <v>1.139988</v>
      </c>
      <c r="H9" s="176">
        <f t="shared" si="2"/>
        <v>2.8907440273037546</v>
      </c>
      <c r="I9" s="103">
        <f>SUMIFS(Data!$S:$S,Data!$B:$B,Data!$X$3,Data!$D:$D,$A9,Data!$C:$C,2,Data!$F:$F,"U")</f>
        <v>1.0399929999999999</v>
      </c>
      <c r="J9" s="249">
        <f t="shared" si="3"/>
        <v>-0.43262793235133662</v>
      </c>
      <c r="K9" s="103"/>
      <c r="L9" s="103"/>
      <c r="M9" s="104">
        <f t="shared" si="0"/>
        <v>0.72666033333333324</v>
      </c>
      <c r="N9" s="188">
        <f t="shared" si="1"/>
        <v>0.29973614739447263</v>
      </c>
    </row>
    <row r="10" spans="1:14">
      <c r="A10" s="42" t="s">
        <v>31</v>
      </c>
      <c r="B10" s="99">
        <v>0</v>
      </c>
      <c r="C10" s="100">
        <v>0</v>
      </c>
      <c r="D10" s="100">
        <v>0</v>
      </c>
      <c r="E10" s="100">
        <v>0</v>
      </c>
      <c r="F10" s="101">
        <v>0</v>
      </c>
      <c r="G10" s="100">
        <f>SUMIFS(Data!$S:$S,Data!$B:$B,Data!$X$3,Data!$D:$D,$A10,Data!$C:$C,1,Data!$F:$F,"U")</f>
        <v>0</v>
      </c>
      <c r="H10" s="175" t="str">
        <f t="shared" si="2"/>
        <v>-</v>
      </c>
      <c r="I10" s="100">
        <f>SUMIFS(Data!$S:$S,Data!$B:$B,Data!$X$3,Data!$D:$D,$A10,Data!$C:$C,2,Data!$F:$F,"U")</f>
        <v>0</v>
      </c>
      <c r="J10" s="250" t="str">
        <f t="shared" si="3"/>
        <v>-</v>
      </c>
      <c r="K10" s="100"/>
      <c r="L10" s="100"/>
      <c r="M10" s="101">
        <f t="shared" si="0"/>
        <v>0</v>
      </c>
      <c r="N10" s="189">
        <f t="shared" si="1"/>
        <v>0</v>
      </c>
    </row>
    <row r="11" spans="1:14">
      <c r="A11" s="41" t="s">
        <v>30</v>
      </c>
      <c r="B11" s="102">
        <v>11.967000000000001</v>
      </c>
      <c r="C11" s="103">
        <v>41.133000000000003</v>
      </c>
      <c r="D11" s="103">
        <v>38.332999999999998</v>
      </c>
      <c r="E11" s="103">
        <v>33.799999999999997</v>
      </c>
      <c r="F11" s="104">
        <v>41.74433333333333</v>
      </c>
      <c r="G11" s="103">
        <f>SUMIFS(Data!$S:$S,Data!$B:$B,Data!$X$3,Data!$D:$D,$A11,Data!$C:$C,1,Data!$F:$F,"U")</f>
        <v>9.5332729999999994</v>
      </c>
      <c r="H11" s="176">
        <f t="shared" si="2"/>
        <v>-0.2033698504219939</v>
      </c>
      <c r="I11" s="103">
        <f>SUMIFS(Data!$S:$S,Data!$B:$B,Data!$X$3,Data!$D:$D,$A11,Data!$C:$C,2,Data!$F:$F,"U")</f>
        <v>42.499887999999999</v>
      </c>
      <c r="J11" s="249">
        <f t="shared" si="3"/>
        <v>3.3230933800111731E-2</v>
      </c>
      <c r="K11" s="103"/>
      <c r="L11" s="103"/>
      <c r="M11" s="104">
        <f t="shared" si="0"/>
        <v>17.344387000000001</v>
      </c>
      <c r="N11" s="188">
        <f t="shared" si="1"/>
        <v>0.41549081312433628</v>
      </c>
    </row>
    <row r="12" spans="1:14">
      <c r="A12" s="42" t="s">
        <v>29</v>
      </c>
      <c r="B12" s="99">
        <v>369.24400000000003</v>
      </c>
      <c r="C12" s="100">
        <v>521.56200000000001</v>
      </c>
      <c r="D12" s="100">
        <v>610.63800000000003</v>
      </c>
      <c r="E12" s="100">
        <v>498.21499999999997</v>
      </c>
      <c r="F12" s="101">
        <v>666.553</v>
      </c>
      <c r="G12" s="100">
        <f>SUMIFS(Data!$S:$S,Data!$B:$B,Data!$X$3,Data!$D:$D,$A12,Data!$C:$C,1,Data!$F:$F,"U")</f>
        <v>397.79883000001001</v>
      </c>
      <c r="H12" s="175">
        <f t="shared" si="2"/>
        <v>7.7333226809399705E-2</v>
      </c>
      <c r="I12" s="100">
        <f>SUMIFS(Data!$S:$S,Data!$B:$B,Data!$X$3,Data!$D:$D,$A12,Data!$C:$C,2,Data!$F:$F,"U")</f>
        <v>450.83867400001498</v>
      </c>
      <c r="J12" s="250">
        <f t="shared" si="3"/>
        <v>-0.13559907738674412</v>
      </c>
      <c r="K12" s="100"/>
      <c r="L12" s="100"/>
      <c r="M12" s="101">
        <f t="shared" si="0"/>
        <v>282.87916800000835</v>
      </c>
      <c r="N12" s="189">
        <f t="shared" si="1"/>
        <v>0.42439111068438423</v>
      </c>
    </row>
    <row r="13" spans="1:14">
      <c r="A13" s="41" t="s">
        <v>28</v>
      </c>
      <c r="B13" s="102">
        <v>52.018999999999998</v>
      </c>
      <c r="C13" s="103">
        <v>19.978999999999999</v>
      </c>
      <c r="D13" s="103">
        <v>13.186</v>
      </c>
      <c r="E13" s="103">
        <v>18.773</v>
      </c>
      <c r="F13" s="104">
        <v>34.652333333333331</v>
      </c>
      <c r="G13" s="103">
        <f>SUMIFS(Data!$S:$S,Data!$B:$B,Data!$X$3,Data!$D:$D,$A13,Data!$C:$C,1,Data!$F:$F,"U")</f>
        <v>6.96663899999999</v>
      </c>
      <c r="H13" s="176">
        <f t="shared" si="2"/>
        <v>-0.86607510717237945</v>
      </c>
      <c r="I13" s="103">
        <f>SUMIFS(Data!$S:$S,Data!$B:$B,Data!$X$3,Data!$D:$D,$A13,Data!$C:$C,2,Data!$F:$F,"U")</f>
        <v>11.086622999999999</v>
      </c>
      <c r="J13" s="249">
        <f t="shared" si="3"/>
        <v>-0.44508619050002501</v>
      </c>
      <c r="K13" s="103"/>
      <c r="L13" s="103"/>
      <c r="M13" s="104">
        <f t="shared" si="0"/>
        <v>6.0177539999999965</v>
      </c>
      <c r="N13" s="188">
        <f t="shared" si="1"/>
        <v>0.17366085977856219</v>
      </c>
    </row>
    <row r="14" spans="1:14">
      <c r="A14" s="42" t="s">
        <v>27</v>
      </c>
      <c r="B14" s="99">
        <v>26.925999999999998</v>
      </c>
      <c r="C14" s="100">
        <v>96.436999999999998</v>
      </c>
      <c r="D14" s="100">
        <v>60.201999999999998</v>
      </c>
      <c r="E14" s="100">
        <v>37.387</v>
      </c>
      <c r="F14" s="101">
        <v>73.650666666666666</v>
      </c>
      <c r="G14" s="100">
        <f>SUMIFS(Data!$S:$S,Data!$B:$B,Data!$X$3,Data!$D:$D,$A14,Data!$C:$C,1,Data!$F:$F,"U")</f>
        <v>19.473247000000001</v>
      </c>
      <c r="H14" s="175">
        <f t="shared" si="2"/>
        <v>-0.27678648889549129</v>
      </c>
      <c r="I14" s="100">
        <f>SUMIFS(Data!$S:$S,Data!$B:$B,Data!$X$3,Data!$D:$D,$A14,Data!$C:$C,2,Data!$F:$F,"U")</f>
        <v>71.299332999999706</v>
      </c>
      <c r="J14" s="250">
        <f t="shared" si="3"/>
        <v>-0.26066413306096509</v>
      </c>
      <c r="K14" s="100"/>
      <c r="L14" s="100"/>
      <c r="M14" s="101">
        <f t="shared" si="0"/>
        <v>30.257526666666568</v>
      </c>
      <c r="N14" s="189">
        <f t="shared" si="1"/>
        <v>0.41082488504290393</v>
      </c>
    </row>
    <row r="15" spans="1:14">
      <c r="A15" s="41" t="s">
        <v>26</v>
      </c>
      <c r="B15" s="102">
        <v>267.34800000000001</v>
      </c>
      <c r="C15" s="103">
        <v>500.91500000000002</v>
      </c>
      <c r="D15" s="103">
        <v>383.892</v>
      </c>
      <c r="E15" s="103">
        <v>365.22899999999998</v>
      </c>
      <c r="F15" s="104">
        <v>505.79466666666667</v>
      </c>
      <c r="G15" s="103">
        <f>SUMIFS(Data!$S:$S,Data!$B:$B,Data!$X$3,Data!$D:$D,$A15,Data!$C:$C,1,Data!$F:$F,"U")</f>
        <v>182.853113000001</v>
      </c>
      <c r="H15" s="176">
        <f t="shared" si="2"/>
        <v>-0.31604832278527989</v>
      </c>
      <c r="I15" s="103">
        <f>SUMIFS(Data!$S:$S,Data!$B:$B,Data!$X$3,Data!$D:$D,$A15,Data!$C:$C,2,Data!$F:$F,"U")</f>
        <v>389.6257619999991</v>
      </c>
      <c r="J15" s="249">
        <f t="shared" si="3"/>
        <v>-0.2221719014204025</v>
      </c>
      <c r="K15" s="103"/>
      <c r="L15" s="103"/>
      <c r="M15" s="104">
        <f t="shared" si="0"/>
        <v>190.82629166666672</v>
      </c>
      <c r="N15" s="188">
        <f t="shared" si="1"/>
        <v>0.37728015782425556</v>
      </c>
    </row>
    <row r="16" spans="1:14">
      <c r="A16" s="42" t="s">
        <v>25</v>
      </c>
      <c r="B16" s="99">
        <v>241.917</v>
      </c>
      <c r="C16" s="100">
        <v>519.46699999999998</v>
      </c>
      <c r="D16" s="100">
        <v>436.76600000000002</v>
      </c>
      <c r="E16" s="100">
        <v>466.23099999999999</v>
      </c>
      <c r="F16" s="101">
        <v>554.79366666666658</v>
      </c>
      <c r="G16" s="100">
        <f>SUMIFS(Data!$S:$S,Data!$B:$B,Data!$X$3,Data!$D:$D,$A16,Data!$C:$C,1,Data!$F:$F,"U")</f>
        <v>191.59976200000003</v>
      </c>
      <c r="H16" s="175">
        <f t="shared" si="2"/>
        <v>-0.20799380779358198</v>
      </c>
      <c r="I16" s="100">
        <f>SUMIFS(Data!$S:$S,Data!$B:$B,Data!$X$3,Data!$D:$D,$A16,Data!$C:$C,2,Data!$F:$F,"U")</f>
        <v>387.18624999999827</v>
      </c>
      <c r="J16" s="250">
        <f t="shared" si="3"/>
        <v>-0.25464707094002453</v>
      </c>
      <c r="K16" s="100"/>
      <c r="L16" s="100"/>
      <c r="M16" s="101">
        <f t="shared" si="0"/>
        <v>192.92867066666611</v>
      </c>
      <c r="N16" s="189">
        <f t="shared" si="1"/>
        <v>0.3477485095059355</v>
      </c>
    </row>
    <row r="17" spans="1:15">
      <c r="A17" s="41" t="s">
        <v>24</v>
      </c>
      <c r="B17" s="102">
        <v>1.2130000000000001</v>
      </c>
      <c r="C17" s="103">
        <v>5.5880000000000001</v>
      </c>
      <c r="D17" s="103">
        <v>2.9870000000000001</v>
      </c>
      <c r="E17" s="103">
        <v>5.9870000000000001</v>
      </c>
      <c r="F17" s="104">
        <v>5.2583333333333337</v>
      </c>
      <c r="G17" s="103">
        <f>SUMIFS(Data!$S:$S,Data!$B:$B,Data!$X$3,Data!$D:$D,$A17,Data!$C:$C,1,Data!$F:$F,"U")</f>
        <v>2.8866520000000002</v>
      </c>
      <c r="H17" s="176">
        <f t="shared" si="2"/>
        <v>1.379762572135202</v>
      </c>
      <c r="I17" s="103">
        <f>SUMIFS(Data!$S:$S,Data!$B:$B,Data!$X$3,Data!$D:$D,$A17,Data!$C:$C,2,Data!$F:$F,"U")</f>
        <v>11.846603</v>
      </c>
      <c r="J17" s="249">
        <f t="shared" si="3"/>
        <v>1.1200076950608446</v>
      </c>
      <c r="K17" s="103"/>
      <c r="L17" s="103"/>
      <c r="M17" s="104">
        <f t="shared" si="0"/>
        <v>4.9110849999999999</v>
      </c>
      <c r="N17" s="188">
        <f t="shared" si="1"/>
        <v>0.93396228209191745</v>
      </c>
    </row>
    <row r="18" spans="1:15">
      <c r="A18" s="42" t="s">
        <v>23</v>
      </c>
      <c r="B18" s="99">
        <v>153.273</v>
      </c>
      <c r="C18" s="100">
        <v>173.982</v>
      </c>
      <c r="D18" s="100">
        <v>114.431</v>
      </c>
      <c r="E18" s="100">
        <v>120.633</v>
      </c>
      <c r="F18" s="101">
        <v>187.43966666666665</v>
      </c>
      <c r="G18" s="100">
        <f>SUMIFS(Data!$S:$S,Data!$B:$B,Data!$X$3,Data!$D:$D,$A18,Data!$C:$C,1,Data!$F:$F,"U")</f>
        <v>82.6729210000004</v>
      </c>
      <c r="H18" s="175">
        <f t="shared" si="2"/>
        <v>-0.4606165404213371</v>
      </c>
      <c r="I18" s="100">
        <f>SUMIFS(Data!$S:$S,Data!$B:$B,Data!$X$3,Data!$D:$D,$A18,Data!$C:$C,2,Data!$F:$F,"U")</f>
        <v>118.192904</v>
      </c>
      <c r="J18" s="250">
        <f t="shared" si="3"/>
        <v>-0.32066016024646227</v>
      </c>
      <c r="K18" s="100"/>
      <c r="L18" s="100"/>
      <c r="M18" s="101">
        <f t="shared" si="0"/>
        <v>66.955275000000128</v>
      </c>
      <c r="N18" s="189">
        <f t="shared" si="1"/>
        <v>0.35720974215703255</v>
      </c>
    </row>
    <row r="19" spans="1:15">
      <c r="A19" s="41" t="s">
        <v>22</v>
      </c>
      <c r="B19" s="102">
        <v>13.394</v>
      </c>
      <c r="C19" s="103">
        <v>35.384999999999998</v>
      </c>
      <c r="D19" s="103">
        <v>15.34</v>
      </c>
      <c r="E19" s="103">
        <v>22.934000000000001</v>
      </c>
      <c r="F19" s="104">
        <v>29.017666666666667</v>
      </c>
      <c r="G19" s="103">
        <f>SUMIFS(Data!$S:$S,Data!$B:$B,Data!$X$3,Data!$D:$D,$A19,Data!$C:$C,1,Data!$F:$F,"U")</f>
        <v>17.219971999999999</v>
      </c>
      <c r="H19" s="176">
        <f t="shared" si="2"/>
        <v>0.28564820068687458</v>
      </c>
      <c r="I19" s="103">
        <f>SUMIFS(Data!$S:$S,Data!$B:$B,Data!$X$3,Data!$D:$D,$A19,Data!$C:$C,2,Data!$F:$F,"U")</f>
        <v>14.426641999999999</v>
      </c>
      <c r="J19" s="249">
        <f t="shared" si="3"/>
        <v>-0.59229498375017653</v>
      </c>
      <c r="K19" s="103"/>
      <c r="L19" s="103"/>
      <c r="M19" s="104">
        <f t="shared" si="0"/>
        <v>10.548871333333333</v>
      </c>
      <c r="N19" s="188">
        <f t="shared" si="1"/>
        <v>0.36353272144555615</v>
      </c>
    </row>
    <row r="20" spans="1:15">
      <c r="A20" s="42" t="s">
        <v>21</v>
      </c>
      <c r="B20" s="99">
        <v>10.976000000000001</v>
      </c>
      <c r="C20" s="100">
        <v>22.542999999999999</v>
      </c>
      <c r="D20" s="100">
        <v>16.460999999999999</v>
      </c>
      <c r="E20" s="100">
        <v>16.158999999999999</v>
      </c>
      <c r="F20" s="101">
        <v>22.046333333333333</v>
      </c>
      <c r="G20" s="100">
        <f>SUMIFS(Data!$S:$S,Data!$B:$B,Data!$X$3,Data!$D:$D,$A20,Data!$C:$C,1,Data!$F:$F,"U")</f>
        <v>0.14666599999999999</v>
      </c>
      <c r="H20" s="175">
        <f t="shared" si="2"/>
        <v>-0.98663757288629739</v>
      </c>
      <c r="I20" s="100">
        <f>SUMIFS(Data!$S:$S,Data!$B:$B,Data!$X$3,Data!$D:$D,$A20,Data!$C:$C,2,Data!$F:$F,"U")</f>
        <v>0</v>
      </c>
      <c r="J20" s="250">
        <f t="shared" si="3"/>
        <v>-1</v>
      </c>
      <c r="K20" s="100"/>
      <c r="L20" s="100"/>
      <c r="M20" s="101">
        <f t="shared" si="0"/>
        <v>4.8888666666666664E-2</v>
      </c>
      <c r="N20" s="189">
        <f t="shared" si="1"/>
        <v>2.2175418436928287E-3</v>
      </c>
    </row>
    <row r="21" spans="1:15">
      <c r="A21" s="41" t="s">
        <v>20</v>
      </c>
      <c r="B21" s="102">
        <v>26.920999999999999</v>
      </c>
      <c r="C21" s="103">
        <v>50.671999999999997</v>
      </c>
      <c r="D21" s="103">
        <v>39.697000000000003</v>
      </c>
      <c r="E21" s="103">
        <v>39.200000000000003</v>
      </c>
      <c r="F21" s="104">
        <v>52.163333333333334</v>
      </c>
      <c r="G21" s="103">
        <f>SUMIFS(Data!$S:$S,Data!$B:$B,Data!$X$3,Data!$D:$D,$A21,Data!$C:$C,1,Data!$F:$F,"U")</f>
        <v>22.279951999999998</v>
      </c>
      <c r="H21" s="176">
        <f t="shared" si="2"/>
        <v>-0.17239508190631855</v>
      </c>
      <c r="I21" s="103">
        <f>SUMIFS(Data!$S:$S,Data!$B:$B,Data!$X$3,Data!$D:$D,$A21,Data!$C:$C,2,Data!$F:$F,"U")</f>
        <v>61.9065790000002</v>
      </c>
      <c r="J21" s="249">
        <f t="shared" si="3"/>
        <v>0.22171177376066079</v>
      </c>
      <c r="K21" s="103"/>
      <c r="L21" s="103"/>
      <c r="M21" s="104">
        <f t="shared" si="0"/>
        <v>28.062177000000066</v>
      </c>
      <c r="N21" s="188">
        <f t="shared" si="1"/>
        <v>0.53796748035018338</v>
      </c>
    </row>
    <row r="22" spans="1:15">
      <c r="A22" s="42" t="s">
        <v>19</v>
      </c>
      <c r="B22" s="99">
        <v>1.34</v>
      </c>
      <c r="C22" s="100">
        <v>1.6279999999999999</v>
      </c>
      <c r="D22" s="100">
        <v>1.1599999999999999</v>
      </c>
      <c r="E22" s="100">
        <v>1.093</v>
      </c>
      <c r="F22" s="101">
        <v>1.7403333333333333</v>
      </c>
      <c r="G22" s="100">
        <f>SUMIFS(Data!$S:$S,Data!$B:$B,Data!$X$3,Data!$D:$D,$A22,Data!$C:$C,1,Data!$F:$F,"U")</f>
        <v>0.98665199999999997</v>
      </c>
      <c r="H22" s="175">
        <f t="shared" si="2"/>
        <v>-0.2636925373134329</v>
      </c>
      <c r="I22" s="100">
        <f>SUMIFS(Data!$S:$S,Data!$B:$B,Data!$X$3,Data!$D:$D,$A22,Data!$C:$C,2,Data!$F:$F,"U")</f>
        <v>1.3799760000000001</v>
      </c>
      <c r="J22" s="250">
        <f t="shared" si="3"/>
        <v>-0.15234889434889423</v>
      </c>
      <c r="K22" s="100"/>
      <c r="L22" s="100"/>
      <c r="M22" s="101">
        <f t="shared" si="0"/>
        <v>0.78887600000000002</v>
      </c>
      <c r="N22" s="189">
        <f t="shared" si="1"/>
        <v>0.4532901742961119</v>
      </c>
    </row>
    <row r="23" spans="1:15">
      <c r="A23" s="41" t="s">
        <v>18</v>
      </c>
      <c r="B23" s="102">
        <v>5.3650000000000002</v>
      </c>
      <c r="C23" s="103">
        <v>27.652999999999999</v>
      </c>
      <c r="D23" s="103">
        <v>16.965</v>
      </c>
      <c r="E23" s="103">
        <v>20.658999999999999</v>
      </c>
      <c r="F23" s="104">
        <v>23.547333333333327</v>
      </c>
      <c r="G23" s="103">
        <f>SUMIFS(Data!$S:$S,Data!$B:$B,Data!$X$3,Data!$D:$D,$A23,Data!$C:$C,1,Data!$F:$F,"U")</f>
        <v>5.5333100000000002</v>
      </c>
      <c r="H23" s="176">
        <f t="shared" si="2"/>
        <v>3.1371854613233913E-2</v>
      </c>
      <c r="I23" s="103">
        <f>SUMIFS(Data!$S:$S,Data!$B:$B,Data!$X$3,Data!$D:$D,$A23,Data!$C:$C,2,Data!$F:$F,"U")</f>
        <v>33.839939000000001</v>
      </c>
      <c r="J23" s="249">
        <f t="shared" si="3"/>
        <v>0.22373482081510154</v>
      </c>
      <c r="K23" s="103"/>
      <c r="L23" s="103"/>
      <c r="M23" s="104">
        <f t="shared" si="0"/>
        <v>13.124416333333334</v>
      </c>
      <c r="N23" s="188">
        <f t="shared" si="1"/>
        <v>0.55736316921944473</v>
      </c>
    </row>
    <row r="24" spans="1:15">
      <c r="A24" s="42" t="s">
        <v>17</v>
      </c>
      <c r="B24" s="99">
        <v>69.825999999999993</v>
      </c>
      <c r="C24" s="100">
        <v>90.706000000000003</v>
      </c>
      <c r="D24" s="100">
        <v>54.558</v>
      </c>
      <c r="E24" s="100">
        <v>59.387999999999998</v>
      </c>
      <c r="F24" s="101">
        <v>91.492666666666651</v>
      </c>
      <c r="G24" s="100">
        <f>SUMIFS(Data!$S:$S,Data!$B:$B,Data!$X$3,Data!$D:$D,$A24,Data!$C:$C,1,Data!$F:$F,"U")</f>
        <v>39.213213999999901</v>
      </c>
      <c r="H24" s="175">
        <f t="shared" si="2"/>
        <v>-0.43841528943373664</v>
      </c>
      <c r="I24" s="100">
        <f>SUMIFS(Data!$S:$S,Data!$B:$B,Data!$X$3,Data!$D:$D,$A24,Data!$C:$C,2,Data!$F:$F,"U")</f>
        <v>54.619831999999896</v>
      </c>
      <c r="J24" s="250">
        <f t="shared" si="3"/>
        <v>-0.39783661499790651</v>
      </c>
      <c r="K24" s="100"/>
      <c r="L24" s="100"/>
      <c r="M24" s="101">
        <f t="shared" si="0"/>
        <v>31.277681999999931</v>
      </c>
      <c r="N24" s="189">
        <f t="shared" si="1"/>
        <v>0.34185998877869922</v>
      </c>
    </row>
    <row r="25" spans="1:15">
      <c r="A25" s="41" t="s">
        <v>16</v>
      </c>
      <c r="B25" s="102">
        <v>15.907</v>
      </c>
      <c r="C25" s="103">
        <v>31.946999999999999</v>
      </c>
      <c r="D25" s="103">
        <v>26.946000000000002</v>
      </c>
      <c r="E25" s="103">
        <v>31.64</v>
      </c>
      <c r="F25" s="104">
        <v>35.479999999999997</v>
      </c>
      <c r="G25" s="103">
        <f>SUMIFS(Data!$S:$S,Data!$B:$B,Data!$X$3,Data!$D:$D,$A25,Data!$C:$C,1,Data!$F:$F,"U")</f>
        <v>12.639989</v>
      </c>
      <c r="H25" s="176">
        <f t="shared" si="2"/>
        <v>-0.20538197020179796</v>
      </c>
      <c r="I25" s="103">
        <f>SUMIFS(Data!$S:$S,Data!$B:$B,Data!$X$3,Data!$D:$D,$A25,Data!$C:$C,2,Data!$F:$F,"U")</f>
        <v>16.133312</v>
      </c>
      <c r="J25" s="249">
        <f t="shared" si="3"/>
        <v>-0.4949975897580367</v>
      </c>
      <c r="K25" s="103"/>
      <c r="L25" s="103"/>
      <c r="M25" s="104">
        <f t="shared" si="0"/>
        <v>9.5911003333333333</v>
      </c>
      <c r="N25" s="188">
        <f t="shared" si="1"/>
        <v>0.2703241356632845</v>
      </c>
      <c r="O25" s="44"/>
    </row>
    <row r="26" spans="1:15">
      <c r="A26" s="42" t="s">
        <v>15</v>
      </c>
      <c r="B26" s="99">
        <v>735.86400000000003</v>
      </c>
      <c r="C26" s="100">
        <v>1167.575</v>
      </c>
      <c r="D26" s="100">
        <v>956.26199999999994</v>
      </c>
      <c r="E26" s="100">
        <v>812.04899999999998</v>
      </c>
      <c r="F26" s="101">
        <v>1223.9166666666667</v>
      </c>
      <c r="G26" s="100">
        <f>SUMIFS(Data!$S:$S,Data!$B:$B,Data!$X$3,Data!$D:$D,$A26,Data!$C:$C,1,Data!$F:$F,"U")</f>
        <v>522.99891799999727</v>
      </c>
      <c r="H26" s="175">
        <f t="shared" si="2"/>
        <v>-0.28927231390583413</v>
      </c>
      <c r="I26" s="100">
        <f>SUMIFS(Data!$S:$S,Data!$B:$B,Data!$X$3,Data!$D:$D,$A26,Data!$C:$C,2,Data!$F:$F,"U")</f>
        <v>884.19166599999824</v>
      </c>
      <c r="J26" s="250">
        <f t="shared" si="3"/>
        <v>-0.24271103269597397</v>
      </c>
      <c r="K26" s="100"/>
      <c r="L26" s="100"/>
      <c r="M26" s="101">
        <f t="shared" si="0"/>
        <v>469.06352799999848</v>
      </c>
      <c r="N26" s="189">
        <f t="shared" si="1"/>
        <v>0.38324792918907752</v>
      </c>
    </row>
    <row r="27" spans="1:15">
      <c r="A27" s="41" t="s">
        <v>14</v>
      </c>
      <c r="B27" s="102">
        <v>7.0529999999999999</v>
      </c>
      <c r="C27" s="103">
        <v>13.494</v>
      </c>
      <c r="D27" s="103">
        <v>11.24</v>
      </c>
      <c r="E27" s="103">
        <v>10.013</v>
      </c>
      <c r="F27" s="104">
        <v>13.933333333333332</v>
      </c>
      <c r="G27" s="103">
        <f>SUMIFS(Data!$S:$S,Data!$B:$B,Data!$X$3,Data!$D:$D,$A27,Data!$C:$C,1,Data!$F:$F,"U")</f>
        <v>6.5466409999999904</v>
      </c>
      <c r="H27" s="176">
        <f t="shared" si="2"/>
        <v>-7.1793421239190358E-2</v>
      </c>
      <c r="I27" s="103">
        <f>SUMIFS(Data!$S:$S,Data!$B:$B,Data!$X$3,Data!$D:$D,$A27,Data!$C:$C,2,Data!$F:$F,"U")</f>
        <v>8.7133179999999992</v>
      </c>
      <c r="J27" s="249">
        <f t="shared" si="3"/>
        <v>-0.35428205128205131</v>
      </c>
      <c r="K27" s="103"/>
      <c r="L27" s="103"/>
      <c r="M27" s="104">
        <f t="shared" si="0"/>
        <v>5.0866529999999965</v>
      </c>
      <c r="N27" s="188">
        <f t="shared" si="1"/>
        <v>0.36507078947368399</v>
      </c>
    </row>
    <row r="28" spans="1:15">
      <c r="A28" s="42" t="s">
        <v>13</v>
      </c>
      <c r="B28" s="99">
        <v>10.119999999999999</v>
      </c>
      <c r="C28" s="100">
        <v>21.332999999999998</v>
      </c>
      <c r="D28" s="100">
        <v>19.594000000000001</v>
      </c>
      <c r="E28" s="100">
        <v>17.036999999999999</v>
      </c>
      <c r="F28" s="101">
        <v>22.694666666666667</v>
      </c>
      <c r="G28" s="100">
        <f>SUMIFS(Data!$S:$S,Data!$B:$B,Data!$X$3,Data!$D:$D,$A28,Data!$C:$C,1,Data!$F:$F,"U")</f>
        <v>12.699951</v>
      </c>
      <c r="H28" s="175">
        <f t="shared" si="2"/>
        <v>0.25493586956521752</v>
      </c>
      <c r="I28" s="100">
        <f>SUMIFS(Data!$S:$S,Data!$B:$B,Data!$X$3,Data!$D:$D,$A28,Data!$C:$C,2,Data!$F:$F,"U")</f>
        <v>16.359933000000002</v>
      </c>
      <c r="J28" s="250">
        <f t="shared" si="3"/>
        <v>-0.23311615806496963</v>
      </c>
      <c r="K28" s="100"/>
      <c r="L28" s="100"/>
      <c r="M28" s="101">
        <f t="shared" si="0"/>
        <v>9.6866280000000007</v>
      </c>
      <c r="N28" s="189">
        <f t="shared" si="1"/>
        <v>0.42682398213970979</v>
      </c>
    </row>
    <row r="29" spans="1:15">
      <c r="A29" s="41" t="s">
        <v>12</v>
      </c>
      <c r="B29" s="102">
        <v>17.286999999999999</v>
      </c>
      <c r="C29" s="103">
        <v>57.015999999999998</v>
      </c>
      <c r="D29" s="103">
        <v>55.142000000000003</v>
      </c>
      <c r="E29" s="103">
        <v>48.866999999999997</v>
      </c>
      <c r="F29" s="104">
        <v>59.437333333333335</v>
      </c>
      <c r="G29" s="103">
        <f>SUMIFS(Data!$S:$S,Data!$B:$B,Data!$X$3,Data!$D:$D,$A29,Data!$C:$C,1,Data!$F:$F,"U")</f>
        <v>21.613227999999999</v>
      </c>
      <c r="H29" s="176">
        <f t="shared" si="2"/>
        <v>0.25025903858390702</v>
      </c>
      <c r="I29" s="103">
        <f>SUMIFS(Data!$S:$S,Data!$B:$B,Data!$X$3,Data!$D:$D,$A29,Data!$C:$C,2,Data!$F:$F,"U")</f>
        <v>49.293092999999999</v>
      </c>
      <c r="J29" s="249">
        <f t="shared" si="3"/>
        <v>-0.13545157499649221</v>
      </c>
      <c r="K29" s="103"/>
      <c r="L29" s="103"/>
      <c r="M29" s="104">
        <f t="shared" si="0"/>
        <v>23.635440333333332</v>
      </c>
      <c r="N29" s="188">
        <f t="shared" si="1"/>
        <v>0.3976531080353537</v>
      </c>
    </row>
    <row r="30" spans="1:15">
      <c r="A30" s="42" t="s">
        <v>11</v>
      </c>
      <c r="B30" s="99">
        <v>77.236000000000004</v>
      </c>
      <c r="C30" s="100">
        <v>327.476</v>
      </c>
      <c r="D30" s="100">
        <v>214.76400000000001</v>
      </c>
      <c r="E30" s="100">
        <v>150.45500000000001</v>
      </c>
      <c r="F30" s="101">
        <v>256.64366666666666</v>
      </c>
      <c r="G30" s="100">
        <f>SUMIFS(Data!$S:$S,Data!$B:$B,Data!$X$3,Data!$D:$D,$A30,Data!$C:$C,1,Data!$F:$F,"U")</f>
        <v>177.79499999999999</v>
      </c>
      <c r="H30" s="175">
        <f t="shared" si="2"/>
        <v>1.3019705836656479</v>
      </c>
      <c r="I30" s="100">
        <f>SUMIFS(Data!$S:$S,Data!$B:$B,Data!$X$3,Data!$D:$D,$A30,Data!$C:$C,2,Data!$F:$F,"U")</f>
        <v>211.85899999999879</v>
      </c>
      <c r="J30" s="250">
        <f t="shared" si="3"/>
        <v>-0.35305488035764826</v>
      </c>
      <c r="K30" s="100"/>
      <c r="L30" s="100"/>
      <c r="M30" s="101">
        <f t="shared" si="0"/>
        <v>129.88466666666625</v>
      </c>
      <c r="N30" s="189">
        <f t="shared" si="1"/>
        <v>0.50608950672202935</v>
      </c>
    </row>
    <row r="31" spans="1:15">
      <c r="A31" s="41" t="s">
        <v>10</v>
      </c>
      <c r="B31" s="102">
        <v>8.44</v>
      </c>
      <c r="C31" s="103">
        <v>140.661</v>
      </c>
      <c r="D31" s="103">
        <v>16.007999999999999</v>
      </c>
      <c r="E31" s="103">
        <v>82.497</v>
      </c>
      <c r="F31" s="104">
        <v>82.535333333333327</v>
      </c>
      <c r="G31" s="103">
        <f>SUMIFS(Data!$S:$S,Data!$B:$B,Data!$X$3,Data!$D:$D,$A31,Data!$C:$C,1,Data!$F:$F,"U")</f>
        <v>14.194000000000001</v>
      </c>
      <c r="H31" s="176">
        <f t="shared" si="2"/>
        <v>0.68175355450236985</v>
      </c>
      <c r="I31" s="103">
        <f>SUMIFS(Data!$S:$S,Data!$B:$B,Data!$X$3,Data!$D:$D,$A31,Data!$C:$C,2,Data!$F:$F,"U")</f>
        <v>43.420000000000101</v>
      </c>
      <c r="J31" s="249">
        <f t="shared" si="3"/>
        <v>-0.69131457902332483</v>
      </c>
      <c r="K31" s="103"/>
      <c r="L31" s="103"/>
      <c r="M31" s="104">
        <f t="shared" si="0"/>
        <v>19.2046666666667</v>
      </c>
      <c r="N31" s="188">
        <f t="shared" si="1"/>
        <v>0.23268418374352845</v>
      </c>
    </row>
    <row r="32" spans="1:15">
      <c r="A32" s="42" t="s">
        <v>9</v>
      </c>
      <c r="B32" s="99">
        <v>40.027999999999999</v>
      </c>
      <c r="C32" s="100">
        <v>33.287999999999997</v>
      </c>
      <c r="D32" s="100">
        <v>13.212999999999999</v>
      </c>
      <c r="E32" s="100">
        <v>30.773</v>
      </c>
      <c r="F32" s="101">
        <v>39.100666666666662</v>
      </c>
      <c r="G32" s="100">
        <f>SUMIFS(Data!$S:$S,Data!$B:$B,Data!$X$3,Data!$D:$D,$A32,Data!$C:$C,1,Data!$F:$F,"U")</f>
        <v>43.673033000000395</v>
      </c>
      <c r="H32" s="175">
        <f t="shared" si="2"/>
        <v>9.1062081542929843E-2</v>
      </c>
      <c r="I32" s="100">
        <f>SUMIFS(Data!$S:$S,Data!$B:$B,Data!$X$3,Data!$D:$D,$A32,Data!$C:$C,2,Data!$F:$F,"U")</f>
        <v>29.073150000000101</v>
      </c>
      <c r="J32" s="250">
        <f t="shared" si="3"/>
        <v>-0.12661770007209491</v>
      </c>
      <c r="K32" s="100"/>
      <c r="L32" s="100"/>
      <c r="M32" s="101">
        <f t="shared" si="0"/>
        <v>24.248727666666834</v>
      </c>
      <c r="N32" s="189">
        <f t="shared" si="1"/>
        <v>0.62016148914767444</v>
      </c>
    </row>
    <row r="33" spans="1:14">
      <c r="A33" s="41" t="s">
        <v>37</v>
      </c>
      <c r="B33" s="102">
        <v>3.714</v>
      </c>
      <c r="C33" s="103">
        <v>15.093999999999999</v>
      </c>
      <c r="D33" s="103">
        <v>10.260999999999999</v>
      </c>
      <c r="E33" s="103">
        <v>12.371</v>
      </c>
      <c r="F33" s="104">
        <v>13.813333333333333</v>
      </c>
      <c r="G33" s="103">
        <f>SUMIFS(Data!$S:$S,Data!$B:$B,Data!$X$3,Data!$D:$D,$A33,Data!$C:$C,1,Data!$F:$F,"U")</f>
        <v>5.3666219999999996</v>
      </c>
      <c r="H33" s="176">
        <f t="shared" si="2"/>
        <v>0.44497092084006451</v>
      </c>
      <c r="I33" s="103">
        <f>SUMIFS(Data!$S:$S,Data!$B:$B,Data!$X$3,Data!$D:$D,$A33,Data!$C:$C,2,Data!$F:$F,"U")</f>
        <v>13.5131649999999</v>
      </c>
      <c r="J33" s="249">
        <f t="shared" si="3"/>
        <v>-0.10473267523519941</v>
      </c>
      <c r="K33" s="103"/>
      <c r="L33" s="103"/>
      <c r="M33" s="104">
        <f t="shared" si="0"/>
        <v>6.2932623333333</v>
      </c>
      <c r="N33" s="188">
        <f t="shared" si="1"/>
        <v>0.45559331563706323</v>
      </c>
    </row>
    <row r="34" spans="1:14">
      <c r="A34" s="42" t="s">
        <v>8</v>
      </c>
      <c r="B34" s="99">
        <v>326.92099999999999</v>
      </c>
      <c r="C34" s="100">
        <v>573.23099999999999</v>
      </c>
      <c r="D34" s="100">
        <v>570.28399999999999</v>
      </c>
      <c r="E34" s="100">
        <v>598.25199999999995</v>
      </c>
      <c r="F34" s="101">
        <v>689.5626666666667</v>
      </c>
      <c r="G34" s="100">
        <f>SUMIFS(Data!$S:$S,Data!$B:$B,Data!$X$3,Data!$D:$D,$A34,Data!$C:$C,1,Data!$F:$F,"U")</f>
        <v>346.69266900000298</v>
      </c>
      <c r="H34" s="175">
        <f t="shared" si="2"/>
        <v>6.0478430568862165E-2</v>
      </c>
      <c r="I34" s="100">
        <f>SUMIFS(Data!$S:$S,Data!$B:$B,Data!$X$3,Data!$D:$D,$A34,Data!$C:$C,2,Data!$F:$F,"U")</f>
        <v>556.88571799999295</v>
      </c>
      <c r="J34" s="250">
        <f t="shared" si="3"/>
        <v>-2.8514302262102095E-2</v>
      </c>
      <c r="K34" s="100"/>
      <c r="L34" s="100"/>
      <c r="M34" s="101">
        <f t="shared" si="0"/>
        <v>301.19279566666529</v>
      </c>
      <c r="N34" s="189">
        <f t="shared" si="1"/>
        <v>0.43678814156605339</v>
      </c>
    </row>
    <row r="35" spans="1:14">
      <c r="A35" s="41" t="s">
        <v>7</v>
      </c>
      <c r="B35" s="102">
        <v>0.72</v>
      </c>
      <c r="C35" s="103">
        <v>0.65300000000000002</v>
      </c>
      <c r="D35" s="103">
        <v>1</v>
      </c>
      <c r="E35" s="103">
        <v>0.76</v>
      </c>
      <c r="F35" s="104">
        <v>1.0443333333333333</v>
      </c>
      <c r="G35" s="103">
        <f>SUMIFS(Data!$S:$S,Data!$B:$B,Data!$X$3,Data!$D:$D,$A35,Data!$C:$C,1,Data!$F:$F,"U")</f>
        <v>0.59998499999999999</v>
      </c>
      <c r="H35" s="176">
        <f t="shared" si="2"/>
        <v>-0.16668749999999999</v>
      </c>
      <c r="I35" s="103">
        <f>SUMIFS(Data!$S:$S,Data!$B:$B,Data!$X$3,Data!$D:$D,$A35,Data!$C:$C,2,Data!$F:$F,"U")</f>
        <v>0.453322</v>
      </c>
      <c r="J35" s="249">
        <f t="shared" si="3"/>
        <v>-0.30578560490045942</v>
      </c>
      <c r="K35" s="103"/>
      <c r="L35" s="103"/>
      <c r="M35" s="104">
        <f t="shared" si="0"/>
        <v>0.35110233333333335</v>
      </c>
      <c r="N35" s="188">
        <f t="shared" si="1"/>
        <v>0.33619757421002233</v>
      </c>
    </row>
    <row r="36" spans="1:14" ht="12.75" thickBot="1">
      <c r="A36" s="43" t="s">
        <v>6</v>
      </c>
      <c r="B36" s="105">
        <v>2971.5789999999988</v>
      </c>
      <c r="C36" s="106">
        <v>5527.9469999999992</v>
      </c>
      <c r="D36" s="106">
        <v>4778.8179999999993</v>
      </c>
      <c r="E36" s="106">
        <v>4222.8139999999994</v>
      </c>
      <c r="F36" s="107">
        <v>5833.7193333333316</v>
      </c>
      <c r="G36" s="106">
        <f t="shared" ref="G36" si="4">SUM(G6:G35)</f>
        <v>2475.0497750000086</v>
      </c>
      <c r="H36" s="179">
        <f t="shared" si="2"/>
        <v>-0.16709272242130882</v>
      </c>
      <c r="I36" s="106">
        <f t="shared" ref="I36:K36" si="5">SUM(I6:I35)</f>
        <v>4456.1690100000178</v>
      </c>
      <c r="J36" s="251">
        <f t="shared" si="3"/>
        <v>-0.19388355025834755</v>
      </c>
      <c r="K36" s="106">
        <f t="shared" si="5"/>
        <v>0</v>
      </c>
      <c r="L36" s="106">
        <f>SUM(L6:L35)</f>
        <v>0</v>
      </c>
      <c r="M36" s="107">
        <f t="shared" si="0"/>
        <v>2310.4062616666756</v>
      </c>
      <c r="N36" s="227">
        <f t="shared" si="1"/>
        <v>0.39604343809706927</v>
      </c>
    </row>
    <row r="37" spans="1:14" s="50" customFormat="1" thickTop="1">
      <c r="A37" s="49" t="s">
        <v>59</v>
      </c>
      <c r="B37" s="108"/>
      <c r="C37" s="108"/>
      <c r="D37" s="109"/>
      <c r="E37" s="108"/>
      <c r="F37" s="108"/>
      <c r="G37" s="109"/>
      <c r="H37" s="177"/>
      <c r="I37" s="109"/>
      <c r="J37" s="109"/>
      <c r="K37" s="109"/>
      <c r="L37" s="108"/>
      <c r="M37" s="110"/>
      <c r="N37" s="97" t="str">
        <f>Data!$W$1</f>
        <v>ddupree</v>
      </c>
    </row>
    <row r="38" spans="1:14" s="50" customFormat="1" ht="11.25">
      <c r="A38" s="49" t="s">
        <v>107</v>
      </c>
      <c r="B38" s="110"/>
      <c r="C38" s="110"/>
      <c r="D38" s="110"/>
      <c r="E38" s="110"/>
      <c r="F38" s="108"/>
      <c r="G38" s="108"/>
      <c r="H38" s="178"/>
      <c r="I38" s="111"/>
      <c r="J38" s="111"/>
      <c r="K38" s="111"/>
      <c r="L38" s="109"/>
      <c r="M38" s="110"/>
      <c r="N38" s="98">
        <f>Data!$W$2</f>
        <v>42773.910534641203</v>
      </c>
    </row>
    <row r="39" spans="1:14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11"/>
      <c r="K39" s="111"/>
      <c r="L39" s="109"/>
      <c r="M39" s="110"/>
      <c r="N39" s="98"/>
    </row>
    <row r="40" spans="1:14">
      <c r="B40" s="112"/>
      <c r="C40" s="112"/>
      <c r="D40" s="112"/>
      <c r="E40" s="112"/>
      <c r="F40" s="112"/>
      <c r="G40" s="113"/>
      <c r="I40" s="112"/>
      <c r="J40" s="112"/>
      <c r="K40" s="112"/>
      <c r="L40" s="112"/>
      <c r="M40" s="112"/>
      <c r="N40" s="228"/>
    </row>
    <row r="41" spans="1:14" s="32" customFormat="1">
      <c r="A41" s="75" t="s">
        <v>140</v>
      </c>
      <c r="B41" s="113"/>
      <c r="C41" s="113"/>
      <c r="D41" s="113"/>
      <c r="E41" s="113"/>
      <c r="F41" s="113"/>
      <c r="G41" s="113"/>
      <c r="H41" s="51"/>
      <c r="I41" s="113"/>
      <c r="J41" s="113"/>
      <c r="K41" s="113"/>
      <c r="L41" s="113"/>
      <c r="M41" s="113"/>
      <c r="N41" s="221"/>
    </row>
    <row r="42" spans="1:14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113"/>
      <c r="K42" s="113"/>
      <c r="L42" s="113"/>
      <c r="M42" s="113"/>
      <c r="N42" s="221"/>
    </row>
    <row r="43" spans="1:14" s="32" customFormat="1">
      <c r="A43" s="222"/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65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4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5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4" s="32" customFormat="1">
      <c r="A45" s="1" t="s">
        <v>144</v>
      </c>
      <c r="B45" s="92">
        <v>69.825999999999993</v>
      </c>
      <c r="C45" s="117">
        <v>90.706000000000003</v>
      </c>
      <c r="D45" s="118">
        <v>53.890999999999998</v>
      </c>
      <c r="E45" s="118">
        <v>59.387999999999998</v>
      </c>
      <c r="F45" s="93">
        <v>91.27033333333334</v>
      </c>
      <c r="G45" s="92">
        <f>SUMIFS(Data!$S:$S,Data!$B:$B,Data!$X$3,Data!$E:$E,$A45,Data!$C:$C,1,Data!$F:$F,"U")</f>
        <v>39.079881999999898</v>
      </c>
      <c r="H45" s="224">
        <f t="shared" ref="H45:H55" si="6">IF(B45=0,"-",(G45-B45)/B45)</f>
        <v>-0.4403247787357159</v>
      </c>
      <c r="I45" s="117">
        <f>SUMIFS(Data!$S:$S,Data!$B:$B,Data!$X$3,Data!$E:$E,$A45,Data!$C:$C,2,Data!$F:$F,"U")</f>
        <v>54.619831999999896</v>
      </c>
      <c r="J45" s="256">
        <f>IF(C45=0,"-",(I45-C45)/C45)</f>
        <v>-0.39783661499790651</v>
      </c>
      <c r="K45" s="118"/>
      <c r="L45" s="118"/>
      <c r="M45" s="122">
        <f>(L45+K45+I45+G45)/3</f>
        <v>31.233237999999933</v>
      </c>
      <c r="N45" s="229">
        <f t="shared" ref="N45:N55" si="7">IF(F45=0,0,M45/F45)</f>
        <v>0.34220580619478325</v>
      </c>
    </row>
    <row r="46" spans="1:14" s="32" customFormat="1">
      <c r="A46" s="46" t="s">
        <v>172</v>
      </c>
      <c r="B46" s="119">
        <v>0</v>
      </c>
      <c r="C46" s="117">
        <v>0</v>
      </c>
      <c r="D46" s="117">
        <v>0.66700000000000004</v>
      </c>
      <c r="E46" s="117">
        <v>0</v>
      </c>
      <c r="F46" s="94">
        <v>0</v>
      </c>
      <c r="G46" s="95">
        <f>SUMIFS(Data!$S:$S,Data!$B:$B,Data!$X$3,Data!$E:$E,$A46,Data!$C:$C,1,Data!$F:$F,"U")</f>
        <v>0.13333200000000001</v>
      </c>
      <c r="H46" s="30" t="str">
        <f t="shared" si="6"/>
        <v>-</v>
      </c>
      <c r="I46" s="117">
        <f>SUMIFS(Data!$S:$S,Data!$B:$B,Data!$X$3,Data!$E:$E,$A46,Data!$C:$C,2,Data!$F:$F,"U")</f>
        <v>0</v>
      </c>
      <c r="J46" s="256" t="str">
        <f t="shared" ref="J46:J55" si="8">IF(C46=0,"-",(I46-C46)/C46)</f>
        <v>-</v>
      </c>
      <c r="K46" s="117"/>
      <c r="L46" s="117"/>
      <c r="M46" s="123">
        <v>0</v>
      </c>
      <c r="N46" s="230">
        <f t="shared" si="7"/>
        <v>0</v>
      </c>
    </row>
    <row r="47" spans="1:14" s="32" customFormat="1">
      <c r="A47" s="47" t="s">
        <v>178</v>
      </c>
      <c r="B47" s="232">
        <v>69.825999999999993</v>
      </c>
      <c r="C47" s="233">
        <v>90.706000000000003</v>
      </c>
      <c r="D47" s="233">
        <v>54.558</v>
      </c>
      <c r="E47" s="233">
        <v>59.387999999999998</v>
      </c>
      <c r="F47" s="234">
        <v>91.27033333333334</v>
      </c>
      <c r="G47" s="235">
        <f>SUM(G45:G46)</f>
        <v>39.213213999999901</v>
      </c>
      <c r="H47" s="11">
        <f t="shared" si="6"/>
        <v>-0.43841528943373664</v>
      </c>
      <c r="I47" s="234">
        <f>SUM(I45:I46)</f>
        <v>54.619831999999896</v>
      </c>
      <c r="J47" s="254">
        <f t="shared" si="8"/>
        <v>-0.39783661499790651</v>
      </c>
      <c r="K47" s="234">
        <f>SUM(K45:K46)</f>
        <v>0</v>
      </c>
      <c r="L47" s="234">
        <f>SUM(L45:L46)</f>
        <v>0</v>
      </c>
      <c r="M47" s="236">
        <f>SUM(M45:M46)</f>
        <v>31.233237999999933</v>
      </c>
      <c r="N47" s="237">
        <f t="shared" si="7"/>
        <v>0.34220580619478325</v>
      </c>
    </row>
    <row r="48" spans="1:14" s="32" customFormat="1">
      <c r="A48" s="46" t="s">
        <v>62</v>
      </c>
      <c r="B48" s="119">
        <v>394.47399999999999</v>
      </c>
      <c r="C48" s="117">
        <v>584.63099999999997</v>
      </c>
      <c r="D48" s="117">
        <v>465.41199999999998</v>
      </c>
      <c r="E48" s="117">
        <v>380.846</v>
      </c>
      <c r="F48" s="94">
        <v>608.45433333333335</v>
      </c>
      <c r="G48" s="95">
        <f>SUMIFS(Data!$S:$S,Data!$B:$B,Data!$X$3,Data!$E:$E,$A48,Data!$C:$C,1,Data!$F:$F,"U")</f>
        <v>229.806166999997</v>
      </c>
      <c r="H48" s="30">
        <f t="shared" si="6"/>
        <v>-0.41743646729569756</v>
      </c>
      <c r="I48" s="117">
        <f>SUMIFS(Data!$S:$S,Data!$B:$B,Data!$X$3,Data!$E:$E,$A48,Data!$C:$C,2,Data!$F:$F,"U")</f>
        <v>388.59920999999696</v>
      </c>
      <c r="J48" s="256">
        <f t="shared" si="8"/>
        <v>-0.33530857925769081</v>
      </c>
      <c r="K48" s="117"/>
      <c r="L48" s="117"/>
      <c r="M48" s="123">
        <f>(L48+K48+I48+G48)/3</f>
        <v>206.13512566666463</v>
      </c>
      <c r="N48" s="230">
        <f t="shared" si="7"/>
        <v>0.3387848756658231</v>
      </c>
    </row>
    <row r="49" spans="1:14" s="32" customFormat="1">
      <c r="A49" s="46" t="s">
        <v>147</v>
      </c>
      <c r="B49" s="119">
        <v>289.995</v>
      </c>
      <c r="C49" s="117">
        <v>503.49599999999998</v>
      </c>
      <c r="D49" s="117">
        <v>402.27100000000002</v>
      </c>
      <c r="E49" s="117">
        <v>349.77699999999999</v>
      </c>
      <c r="F49" s="94">
        <v>515.17966666666655</v>
      </c>
      <c r="G49" s="95">
        <f>SUMIFS(Data!$S:$S,Data!$B:$B,Data!$X$3,Data!$E:$E,$A49,Data!$C:$C,1,Data!$F:$F,"U")</f>
        <v>230.59290800000031</v>
      </c>
      <c r="H49" s="30">
        <f t="shared" si="6"/>
        <v>-0.20483833169537302</v>
      </c>
      <c r="I49" s="117">
        <f>SUMIFS(Data!$S:$S,Data!$B:$B,Data!$X$3,Data!$E:$E,$A49,Data!$C:$C,2,Data!$F:$F,"U")</f>
        <v>401.90593600000136</v>
      </c>
      <c r="J49" s="256">
        <f t="shared" si="8"/>
        <v>-0.2017693566582428</v>
      </c>
      <c r="K49" s="117"/>
      <c r="L49" s="117"/>
      <c r="M49" s="123">
        <f>(L49+K49+I49+G49)/3</f>
        <v>210.83294800000056</v>
      </c>
      <c r="N49" s="230">
        <f t="shared" si="7"/>
        <v>0.40924159403289195</v>
      </c>
    </row>
    <row r="50" spans="1:14" s="32" customFormat="1">
      <c r="A50" s="46" t="s">
        <v>148</v>
      </c>
      <c r="B50" s="95">
        <v>51.395000000000003</v>
      </c>
      <c r="C50" s="117">
        <v>79.447999999999993</v>
      </c>
      <c r="D50" s="117">
        <v>88.578999999999994</v>
      </c>
      <c r="E50" s="117">
        <v>81.426000000000002</v>
      </c>
      <c r="F50" s="94">
        <v>100.28266666666666</v>
      </c>
      <c r="G50" s="95">
        <f>SUMIFS(Data!$S:$S,Data!$B:$B,Data!$X$3,Data!$E:$E,$A50,Data!$C:$C,1,Data!$F:$F,"U")</f>
        <v>62.599843000000007</v>
      </c>
      <c r="H50" s="30">
        <f t="shared" si="6"/>
        <v>0.21801426208775179</v>
      </c>
      <c r="I50" s="117">
        <f>SUMIFS(Data!$S:$S,Data!$B:$B,Data!$X$3,Data!$E:$E,$A50,Data!$C:$C,2,Data!$F:$F,"U")</f>
        <v>93.686520000000002</v>
      </c>
      <c r="J50" s="256">
        <f t="shared" si="8"/>
        <v>0.17921810492397555</v>
      </c>
      <c r="K50" s="117"/>
      <c r="L50" s="117"/>
      <c r="M50" s="123">
        <f>(L50+K50+I50+G50)/3</f>
        <v>52.095454333333329</v>
      </c>
      <c r="N50" s="230">
        <f t="shared" si="7"/>
        <v>0.51948612920810511</v>
      </c>
    </row>
    <row r="51" spans="1:14" s="32" customFormat="1">
      <c r="A51" s="46" t="s">
        <v>173</v>
      </c>
      <c r="B51" s="119">
        <v>0</v>
      </c>
      <c r="C51" s="117">
        <v>0</v>
      </c>
      <c r="D51" s="117">
        <v>0</v>
      </c>
      <c r="E51" s="117">
        <v>0</v>
      </c>
      <c r="F51" s="94">
        <v>0</v>
      </c>
      <c r="G51" s="95">
        <f>SUMIFS(Data!$S:$S,Data!$B:$B,Data!$X$3,Data!$E:$E,$A51,Data!$C:$C,1,Data!$F:$F,"U")</f>
        <v>0</v>
      </c>
      <c r="H51" s="30" t="str">
        <f t="shared" si="6"/>
        <v>-</v>
      </c>
      <c r="I51" s="117">
        <f>SUMIFS(Data!$S:$S,Data!$B:$B,Data!$X$3,Data!$E:$E,$A51,Data!$C:$C,2,Data!$F:$F,"U")</f>
        <v>0</v>
      </c>
      <c r="J51" s="256" t="str">
        <f t="shared" si="8"/>
        <v>-</v>
      </c>
      <c r="K51" s="117"/>
      <c r="L51" s="117"/>
      <c r="M51" s="123">
        <v>0</v>
      </c>
      <c r="N51" s="230">
        <f t="shared" si="7"/>
        <v>0</v>
      </c>
    </row>
    <row r="52" spans="1:14" s="32" customFormat="1">
      <c r="A52" s="47" t="s">
        <v>179</v>
      </c>
      <c r="B52" s="232">
        <v>735.86400000000003</v>
      </c>
      <c r="C52" s="233">
        <v>1167.575</v>
      </c>
      <c r="D52" s="233">
        <v>956.26199999999994</v>
      </c>
      <c r="E52" s="233">
        <v>812.04900000000009</v>
      </c>
      <c r="F52" s="234">
        <v>1223.9166666666667</v>
      </c>
      <c r="G52" s="235">
        <f>SUM(G48:G51)</f>
        <v>522.99891799999727</v>
      </c>
      <c r="H52" s="11">
        <f t="shared" si="6"/>
        <v>-0.28927231390583413</v>
      </c>
      <c r="I52" s="234">
        <f>SUM(I48:I51)</f>
        <v>884.19166599999835</v>
      </c>
      <c r="J52" s="254">
        <f t="shared" si="8"/>
        <v>-0.24271103269597386</v>
      </c>
      <c r="K52" s="234">
        <f>SUM(K48:K51)</f>
        <v>0</v>
      </c>
      <c r="L52" s="234">
        <f>SUM(L48:L51)</f>
        <v>0</v>
      </c>
      <c r="M52" s="236">
        <f>SUM(M48:M51)</f>
        <v>469.06352799999854</v>
      </c>
      <c r="N52" s="237">
        <f t="shared" si="7"/>
        <v>0.38324792918907757</v>
      </c>
    </row>
    <row r="53" spans="1:14" s="32" customFormat="1">
      <c r="A53" s="46" t="s">
        <v>11</v>
      </c>
      <c r="B53" s="95">
        <v>40.130000000000003</v>
      </c>
      <c r="C53" s="117">
        <v>252.667</v>
      </c>
      <c r="D53" s="117">
        <v>148.26400000000001</v>
      </c>
      <c r="E53" s="117">
        <v>105.691</v>
      </c>
      <c r="F53" s="94">
        <v>182.25066666666669</v>
      </c>
      <c r="G53" s="95">
        <f>SUMIFS(Data!$S:$S,Data!$B:$B,Data!$X$3,Data!$E:$E,$A53,Data!$C:$C,1,Data!$F:$F,"U")</f>
        <v>141.29599999999999</v>
      </c>
      <c r="H53" s="30">
        <f t="shared" si="6"/>
        <v>2.5209568901071515</v>
      </c>
      <c r="I53" s="218">
        <f>SUMIFS(Data!$S:$S,Data!$B:$B,Data!$X$3,Data!$E:$E,$A53,Data!$C:$C,2,Data!$F:$F,"U")</f>
        <v>110.829999999999</v>
      </c>
      <c r="J53" s="4">
        <f t="shared" si="8"/>
        <v>-0.56135941773164288</v>
      </c>
      <c r="K53" s="117"/>
      <c r="L53" s="117"/>
      <c r="M53" s="123">
        <f>(L53+K53+I53+G53)/3</f>
        <v>84.041999999999675</v>
      </c>
      <c r="N53" s="230">
        <f t="shared" si="7"/>
        <v>0.4611341156502381</v>
      </c>
    </row>
    <row r="54" spans="1:14" s="32" customFormat="1">
      <c r="A54" s="46" t="s">
        <v>142</v>
      </c>
      <c r="B54" s="119">
        <v>37.106000000000002</v>
      </c>
      <c r="C54" s="117">
        <v>74.808999999999997</v>
      </c>
      <c r="D54" s="117">
        <v>66.5</v>
      </c>
      <c r="E54" s="117">
        <v>44.764000000000003</v>
      </c>
      <c r="F54" s="94">
        <v>74.393000000000001</v>
      </c>
      <c r="G54" s="95">
        <f>SUMIFS(Data!$S:$S,Data!$B:$B,Data!$X$3,Data!$E:$E,$A54,Data!$C:$C,1,Data!$F:$F,"U")</f>
        <v>36.498999999999995</v>
      </c>
      <c r="H54" s="30">
        <f t="shared" si="6"/>
        <v>-1.6358540397779509E-2</v>
      </c>
      <c r="I54" s="218">
        <f>SUMIFS(Data!$S:$S,Data!$B:$B,Data!$X$3,Data!$E:$E,$A54,Data!$C:$C,2,Data!$F:$F,"U")</f>
        <v>101.0289999999998</v>
      </c>
      <c r="J54" s="4">
        <f t="shared" si="8"/>
        <v>0.35049258779023645</v>
      </c>
      <c r="K54" s="117"/>
      <c r="L54" s="117"/>
      <c r="M54" s="123">
        <f>(L54+K54+I54+G54)/3</f>
        <v>45.842666666666595</v>
      </c>
      <c r="N54" s="230">
        <f t="shared" si="7"/>
        <v>0.6162228525085236</v>
      </c>
    </row>
    <row r="55" spans="1:14" s="32" customFormat="1" ht="12.75" thickBot="1">
      <c r="A55" s="48" t="s">
        <v>180</v>
      </c>
      <c r="B55" s="238">
        <v>77.236000000000004</v>
      </c>
      <c r="C55" s="239">
        <v>327.476</v>
      </c>
      <c r="D55" s="239">
        <v>214.76400000000001</v>
      </c>
      <c r="E55" s="239">
        <v>150.45500000000001</v>
      </c>
      <c r="F55" s="240">
        <v>256.64366666666672</v>
      </c>
      <c r="G55" s="241">
        <f>SUM(G53:G54)</f>
        <v>177.79499999999999</v>
      </c>
      <c r="H55" s="169">
        <f t="shared" si="6"/>
        <v>1.3019705836656479</v>
      </c>
      <c r="I55" s="240">
        <f>SUM(I53:I54)</f>
        <v>211.85899999999879</v>
      </c>
      <c r="J55" s="255">
        <f t="shared" si="8"/>
        <v>-0.35305488035764826</v>
      </c>
      <c r="K55" s="240">
        <f>SUM(K53:K54)</f>
        <v>0</v>
      </c>
      <c r="L55" s="239">
        <f>SUM(L53:L54)</f>
        <v>0</v>
      </c>
      <c r="M55" s="242">
        <f>SUM(M53:M54)</f>
        <v>129.88466666666628</v>
      </c>
      <c r="N55" s="243">
        <f t="shared" si="7"/>
        <v>0.50608950672202935</v>
      </c>
    </row>
    <row r="56" spans="1:14" s="53" customFormat="1">
      <c r="H56" s="51"/>
      <c r="I56" s="54"/>
      <c r="J56" s="54"/>
      <c r="N56" s="124"/>
    </row>
    <row r="57" spans="1:14" s="53" customFormat="1">
      <c r="H57" s="51"/>
      <c r="N57" s="231"/>
    </row>
    <row r="58" spans="1:14" s="53" customFormat="1">
      <c r="F58" s="40"/>
      <c r="G58" s="40"/>
      <c r="H58" s="174"/>
      <c r="I58" s="40"/>
      <c r="J58" s="40"/>
      <c r="K58" s="40"/>
      <c r="L58" s="40"/>
      <c r="N58" s="124"/>
    </row>
    <row r="65" spans="8:14">
      <c r="H65" s="40"/>
      <c r="N65" s="228"/>
    </row>
    <row r="66" spans="8:14">
      <c r="H66" s="40"/>
      <c r="N66" s="228"/>
    </row>
    <row r="67" spans="8:14">
      <c r="H67" s="40"/>
      <c r="N67" s="228"/>
    </row>
    <row r="68" spans="8:14">
      <c r="H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M47:M50 M5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 summaryRight="0"/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132</v>
      </c>
      <c r="B1" s="79"/>
      <c r="C1" s="79"/>
      <c r="D1" s="79"/>
      <c r="E1" s="79"/>
      <c r="F1" s="79"/>
      <c r="G1" s="79"/>
      <c r="H1" s="172"/>
      <c r="I1" s="79"/>
      <c r="J1" s="79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75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52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>
        <v>46.399937999999999</v>
      </c>
      <c r="C6" s="100">
        <v>230.63312199999999</v>
      </c>
      <c r="D6" s="100">
        <v>138.80653700000065</v>
      </c>
      <c r="E6" s="100">
        <v>171.53985300000099</v>
      </c>
      <c r="F6" s="101">
        <v>195.79315000000054</v>
      </c>
      <c r="G6" s="100">
        <f>SUMIFS(Data!$S:$S,Data!$B:$B,Data!$X$3,Data!$D:$D,$A6,Data!$C:$C,1,Data!$G:$G,"Y")</f>
        <v>45.446632000000101</v>
      </c>
      <c r="H6" s="175">
        <f>IF(B6=0,"-",(G6-B6)/B6)</f>
        <v>-2.0545415383958019E-2</v>
      </c>
      <c r="I6" s="100">
        <f>SUMIFS(Data!$S:$S,Data!$B:$B,Data!$X$3,Data!$D:$D,$A6,Data!$C:$C,2,Data!$G:$G,"Y")</f>
        <v>171.94647800000101</v>
      </c>
      <c r="J6" s="175">
        <f>IF(C6=0,"-",(I6-C6)/C6)</f>
        <v>-0.2544588716966637</v>
      </c>
      <c r="K6" s="100"/>
      <c r="L6" s="100"/>
      <c r="M6" s="101">
        <f t="shared" ref="M6:M36" si="0">(G6+I6+K6+L6)/3</f>
        <v>72.464370000000372</v>
      </c>
      <c r="N6" s="189">
        <f t="shared" ref="N6:N36" si="1">IF(F6=0,"-",M6/F6)</f>
        <v>0.37010676829092426</v>
      </c>
    </row>
    <row r="7" spans="1:14">
      <c r="A7" s="41" t="s">
        <v>34</v>
      </c>
      <c r="B7" s="102"/>
      <c r="C7" s="103"/>
      <c r="D7" s="103"/>
      <c r="E7" s="103"/>
      <c r="F7" s="104">
        <v>0</v>
      </c>
      <c r="G7" s="103">
        <f>SUMIFS(Data!$S:$S,Data!$B:$B,Data!$X$3,Data!$D:$D,$A7,Data!$C:$C,1,Data!$G:$G,"Y")</f>
        <v>0</v>
      </c>
      <c r="H7" s="176" t="str">
        <f t="shared" ref="H7:H36" si="2">IF(B7=0,"-",(G7-B7)/B7)</f>
        <v>-</v>
      </c>
      <c r="I7" s="103">
        <f>SUMIFS(Data!$S:$S,Data!$B:$B,Data!$X$3,Data!$D:$D,$A7,Data!$C:$C,2,Data!$G:$G,"Y")</f>
        <v>0</v>
      </c>
      <c r="J7" s="249" t="str">
        <f t="shared" ref="J7:J36" si="3">IF(C7=0,"-",(I7-C7)/C7)</f>
        <v>-</v>
      </c>
      <c r="K7" s="103"/>
      <c r="L7" s="103"/>
      <c r="M7" s="104">
        <f t="shared" si="0"/>
        <v>0</v>
      </c>
      <c r="N7" s="188" t="str">
        <f t="shared" si="1"/>
        <v>-</v>
      </c>
    </row>
    <row r="8" spans="1:14">
      <c r="A8" s="42" t="s">
        <v>33</v>
      </c>
      <c r="B8" s="99"/>
      <c r="C8" s="100">
        <v>5.2</v>
      </c>
      <c r="D8" s="100">
        <v>4.3999999999999995</v>
      </c>
      <c r="E8" s="100">
        <v>6.7333309999999997</v>
      </c>
      <c r="F8" s="101">
        <v>5.4444436666666673</v>
      </c>
      <c r="G8" s="100">
        <f>SUMIFS(Data!$S:$S,Data!$B:$B,Data!$X$3,Data!$D:$D,$A8,Data!$C:$C,1,Data!$G:$G,"Y")</f>
        <v>0</v>
      </c>
      <c r="H8" s="175" t="str">
        <f t="shared" si="2"/>
        <v>-</v>
      </c>
      <c r="I8" s="100">
        <f>SUMIFS(Data!$S:$S,Data!$B:$B,Data!$X$3,Data!$D:$D,$A8,Data!$C:$C,2,Data!$G:$G,"Y")</f>
        <v>7.5999980000000003</v>
      </c>
      <c r="J8" s="250">
        <f t="shared" si="3"/>
        <v>0.46153807692307691</v>
      </c>
      <c r="K8" s="100"/>
      <c r="L8" s="100"/>
      <c r="M8" s="101">
        <f t="shared" si="0"/>
        <v>2.5333326666666669</v>
      </c>
      <c r="N8" s="189">
        <f t="shared" si="1"/>
        <v>0.46530606647229522</v>
      </c>
    </row>
    <row r="9" spans="1:14">
      <c r="A9" s="41" t="s">
        <v>32</v>
      </c>
      <c r="B9" s="102"/>
      <c r="C9" s="103"/>
      <c r="D9" s="103"/>
      <c r="E9" s="103"/>
      <c r="F9" s="104">
        <v>0</v>
      </c>
      <c r="G9" s="103">
        <f>SUMIFS(Data!$S:$S,Data!$B:$B,Data!$X$3,Data!$D:$D,$A9,Data!$C:$C,1,Data!$G:$G,"Y")</f>
        <v>0</v>
      </c>
      <c r="H9" s="176" t="str">
        <f t="shared" si="2"/>
        <v>-</v>
      </c>
      <c r="I9" s="103">
        <f>SUMIFS(Data!$S:$S,Data!$B:$B,Data!$X$3,Data!$D:$D,$A9,Data!$C:$C,2,Data!$G:$G,"Y")</f>
        <v>0</v>
      </c>
      <c r="J9" s="249" t="str">
        <f t="shared" si="3"/>
        <v>-</v>
      </c>
      <c r="K9" s="103"/>
      <c r="L9" s="103"/>
      <c r="M9" s="104">
        <f t="shared" si="0"/>
        <v>0</v>
      </c>
      <c r="N9" s="188" t="str">
        <f t="shared" si="1"/>
        <v>-</v>
      </c>
    </row>
    <row r="10" spans="1:14">
      <c r="A10" s="42" t="s">
        <v>31</v>
      </c>
      <c r="B10" s="99"/>
      <c r="C10" s="100"/>
      <c r="D10" s="100"/>
      <c r="E10" s="100"/>
      <c r="F10" s="101">
        <v>0</v>
      </c>
      <c r="G10" s="100">
        <f>SUMIFS(Data!$S:$S,Data!$B:$B,Data!$X$3,Data!$D:$D,$A10,Data!$C:$C,1,Data!$G:$G,"Y")</f>
        <v>0</v>
      </c>
      <c r="H10" s="175" t="str">
        <f t="shared" si="2"/>
        <v>-</v>
      </c>
      <c r="I10" s="100">
        <f>SUMIFS(Data!$S:$S,Data!$B:$B,Data!$X$3,Data!$D:$D,$A10,Data!$C:$C,2,Data!$G:$G,"Y")</f>
        <v>0</v>
      </c>
      <c r="J10" s="250" t="str">
        <f t="shared" si="3"/>
        <v>-</v>
      </c>
      <c r="K10" s="100"/>
      <c r="L10" s="100"/>
      <c r="M10" s="101">
        <f t="shared" si="0"/>
        <v>0</v>
      </c>
      <c r="N10" s="189" t="str">
        <f t="shared" si="1"/>
        <v>-</v>
      </c>
    </row>
    <row r="11" spans="1:14">
      <c r="A11" s="41" t="s">
        <v>30</v>
      </c>
      <c r="B11" s="102"/>
      <c r="C11" s="103">
        <v>1.9999979999999999</v>
      </c>
      <c r="D11" s="103">
        <v>1.6666650000000001</v>
      </c>
      <c r="E11" s="103">
        <v>9.4666540000000001</v>
      </c>
      <c r="F11" s="104">
        <v>4.3777723333333336</v>
      </c>
      <c r="G11" s="103">
        <f>SUMIFS(Data!$S:$S,Data!$B:$B,Data!$X$3,Data!$D:$D,$A11,Data!$C:$C,1,Data!$G:$G,"Y")</f>
        <v>0</v>
      </c>
      <c r="H11" s="176" t="str">
        <f t="shared" si="2"/>
        <v>-</v>
      </c>
      <c r="I11" s="103">
        <f>SUMIFS(Data!$S:$S,Data!$B:$B,Data!$X$3,Data!$D:$D,$A11,Data!$C:$C,2,Data!$G:$G,"Y")</f>
        <v>0.33333299999999999</v>
      </c>
      <c r="J11" s="249">
        <f t="shared" si="3"/>
        <v>-0.83333333333333337</v>
      </c>
      <c r="K11" s="103"/>
      <c r="L11" s="103"/>
      <c r="M11" s="104">
        <f t="shared" si="0"/>
        <v>0.111111</v>
      </c>
      <c r="N11" s="188">
        <f t="shared" si="1"/>
        <v>2.5380716844038715E-2</v>
      </c>
    </row>
    <row r="12" spans="1:14">
      <c r="A12" s="42" t="s">
        <v>29</v>
      </c>
      <c r="B12" s="99"/>
      <c r="C12" s="100">
        <v>39.866624999999999</v>
      </c>
      <c r="D12" s="100">
        <v>33.466629999999988</v>
      </c>
      <c r="E12" s="100">
        <v>35.933292999999999</v>
      </c>
      <c r="F12" s="101">
        <v>36.422182666666657</v>
      </c>
      <c r="G12" s="100">
        <f>SUMIFS(Data!$S:$S,Data!$B:$B,Data!$X$3,Data!$D:$D,$A12,Data!$C:$C,1,Data!$G:$G,"Y")</f>
        <v>0.86666600000000005</v>
      </c>
      <c r="H12" s="175" t="str">
        <f t="shared" si="2"/>
        <v>-</v>
      </c>
      <c r="I12" s="100">
        <f>SUMIFS(Data!$S:$S,Data!$B:$B,Data!$X$3,Data!$D:$D,$A12,Data!$C:$C,2,Data!$G:$G,"Y")</f>
        <v>43.199956</v>
      </c>
      <c r="J12" s="250">
        <f t="shared" si="3"/>
        <v>8.3612068992547056E-2</v>
      </c>
      <c r="K12" s="100"/>
      <c r="L12" s="100"/>
      <c r="M12" s="101">
        <f t="shared" si="0"/>
        <v>14.688874</v>
      </c>
      <c r="N12" s="189">
        <f t="shared" si="1"/>
        <v>0.4032947210888369</v>
      </c>
    </row>
    <row r="13" spans="1:14">
      <c r="A13" s="41" t="s">
        <v>28</v>
      </c>
      <c r="B13" s="102"/>
      <c r="C13" s="103"/>
      <c r="D13" s="103">
        <v>23.333309999999987</v>
      </c>
      <c r="E13" s="103"/>
      <c r="F13" s="104">
        <v>7.7777699999999959</v>
      </c>
      <c r="G13" s="103">
        <f>SUMIFS(Data!$S:$S,Data!$B:$B,Data!$X$3,Data!$D:$D,$A13,Data!$C:$C,1,Data!$G:$G,"Y")</f>
        <v>0</v>
      </c>
      <c r="H13" s="176" t="str">
        <f t="shared" si="2"/>
        <v>-</v>
      </c>
      <c r="I13" s="103">
        <f>SUMIFS(Data!$S:$S,Data!$B:$B,Data!$X$3,Data!$D:$D,$A13,Data!$C:$C,2,Data!$G:$G,"Y")</f>
        <v>0</v>
      </c>
      <c r="J13" s="249" t="str">
        <f t="shared" si="3"/>
        <v>-</v>
      </c>
      <c r="K13" s="103"/>
      <c r="L13" s="103"/>
      <c r="M13" s="104">
        <f t="shared" si="0"/>
        <v>0</v>
      </c>
      <c r="N13" s="188">
        <f t="shared" si="1"/>
        <v>0</v>
      </c>
    </row>
    <row r="14" spans="1:14">
      <c r="A14" s="42" t="s">
        <v>27</v>
      </c>
      <c r="B14" s="99">
        <v>6.84</v>
      </c>
      <c r="C14" s="100">
        <v>159.19326100000001</v>
      </c>
      <c r="D14" s="100">
        <v>186.55325000000016</v>
      </c>
      <c r="E14" s="100">
        <v>143.63325800000001</v>
      </c>
      <c r="F14" s="101">
        <v>165.40658966666675</v>
      </c>
      <c r="G14" s="100">
        <f>SUMIFS(Data!$S:$S,Data!$B:$B,Data!$X$3,Data!$D:$D,$A14,Data!$C:$C,1,Data!$G:$G,"Y")</f>
        <v>11.04</v>
      </c>
      <c r="H14" s="175">
        <f t="shared" si="2"/>
        <v>0.61403508771929816</v>
      </c>
      <c r="I14" s="100">
        <f>SUMIFS(Data!$S:$S,Data!$B:$B,Data!$X$3,Data!$D:$D,$A14,Data!$C:$C,2,Data!$G:$G,"Y")</f>
        <v>201.4798779999999</v>
      </c>
      <c r="J14" s="250">
        <f t="shared" si="3"/>
        <v>0.26563069777181014</v>
      </c>
      <c r="K14" s="100"/>
      <c r="L14" s="100"/>
      <c r="M14" s="101">
        <f t="shared" si="0"/>
        <v>70.839959333333297</v>
      </c>
      <c r="N14" s="189">
        <f t="shared" si="1"/>
        <v>0.42827773352979776</v>
      </c>
    </row>
    <row r="15" spans="1:14">
      <c r="A15" s="41" t="s">
        <v>26</v>
      </c>
      <c r="B15" s="102"/>
      <c r="C15" s="103"/>
      <c r="D15" s="103"/>
      <c r="E15" s="103"/>
      <c r="F15" s="104">
        <v>0</v>
      </c>
      <c r="G15" s="103">
        <f>SUMIFS(Data!$S:$S,Data!$B:$B,Data!$X$3,Data!$D:$D,$A15,Data!$C:$C,1,Data!$G:$G,"Y")</f>
        <v>0</v>
      </c>
      <c r="H15" s="176" t="str">
        <f t="shared" si="2"/>
        <v>-</v>
      </c>
      <c r="I15" s="103">
        <f>SUMIFS(Data!$S:$S,Data!$B:$B,Data!$X$3,Data!$D:$D,$A15,Data!$C:$C,2,Data!$G:$G,"Y")</f>
        <v>0</v>
      </c>
      <c r="J15" s="249" t="str">
        <f t="shared" si="3"/>
        <v>-</v>
      </c>
      <c r="K15" s="103"/>
      <c r="L15" s="103"/>
      <c r="M15" s="104">
        <f t="shared" si="0"/>
        <v>0</v>
      </c>
      <c r="N15" s="188" t="str">
        <f t="shared" si="1"/>
        <v>-</v>
      </c>
    </row>
    <row r="16" spans="1:14">
      <c r="A16" s="42" t="s">
        <v>25</v>
      </c>
      <c r="B16" s="99"/>
      <c r="C16" s="100">
        <v>32.666634000000002</v>
      </c>
      <c r="D16" s="100">
        <v>34.666632</v>
      </c>
      <c r="E16" s="100">
        <v>34.333298999999997</v>
      </c>
      <c r="F16" s="101">
        <v>33.888855</v>
      </c>
      <c r="G16" s="100">
        <f>SUMIFS(Data!$S:$S,Data!$B:$B,Data!$X$3,Data!$D:$D,$A16,Data!$C:$C,1,Data!$G:$G,"Y")</f>
        <v>1.333332</v>
      </c>
      <c r="H16" s="175" t="str">
        <f t="shared" si="2"/>
        <v>-</v>
      </c>
      <c r="I16" s="100">
        <f>SUMIFS(Data!$S:$S,Data!$B:$B,Data!$X$3,Data!$D:$D,$A16,Data!$C:$C,2,Data!$G:$G,"Y")</f>
        <v>35.666630999999995</v>
      </c>
      <c r="J16" s="250">
        <f t="shared" si="3"/>
        <v>9.1836734693877348E-2</v>
      </c>
      <c r="K16" s="100"/>
      <c r="L16" s="100"/>
      <c r="M16" s="101">
        <f t="shared" si="0"/>
        <v>12.333320999999998</v>
      </c>
      <c r="N16" s="189">
        <f t="shared" si="1"/>
        <v>0.36393442622950817</v>
      </c>
    </row>
    <row r="17" spans="1:15">
      <c r="A17" s="41" t="s">
        <v>24</v>
      </c>
      <c r="B17" s="102">
        <v>1.866665</v>
      </c>
      <c r="C17" s="103">
        <v>4.3999899999999998</v>
      </c>
      <c r="D17" s="103">
        <v>6.6666539999999967</v>
      </c>
      <c r="E17" s="103">
        <v>4.7333230000000004</v>
      </c>
      <c r="F17" s="104">
        <v>5.8888773333333333</v>
      </c>
      <c r="G17" s="103">
        <f>SUMIFS(Data!$S:$S,Data!$B:$B,Data!$X$3,Data!$D:$D,$A17,Data!$C:$C,1,Data!$G:$G,"Y")</f>
        <v>0.33333299999999999</v>
      </c>
      <c r="H17" s="176">
        <f t="shared" si="2"/>
        <v>-0.82142859056124162</v>
      </c>
      <c r="I17" s="103">
        <f>SUMIFS(Data!$S:$S,Data!$B:$B,Data!$X$3,Data!$D:$D,$A17,Data!$C:$C,2,Data!$G:$G,"Y")</f>
        <v>3.8666580000000002</v>
      </c>
      <c r="J17" s="249">
        <f t="shared" si="3"/>
        <v>-0.12121209366384918</v>
      </c>
      <c r="K17" s="103"/>
      <c r="L17" s="103"/>
      <c r="M17" s="104">
        <f t="shared" si="0"/>
        <v>1.3999969999999999</v>
      </c>
      <c r="N17" s="188">
        <f t="shared" si="1"/>
        <v>0.23773580612309125</v>
      </c>
    </row>
    <row r="18" spans="1:15">
      <c r="A18" s="42" t="s">
        <v>23</v>
      </c>
      <c r="B18" s="99">
        <v>1.0333330000000001</v>
      </c>
      <c r="C18" s="100">
        <v>0.33333299999999999</v>
      </c>
      <c r="D18" s="100">
        <v>0.33333299999999999</v>
      </c>
      <c r="E18" s="100">
        <v>0.13333300000000001</v>
      </c>
      <c r="F18" s="101">
        <v>0.61111066666666669</v>
      </c>
      <c r="G18" s="100">
        <f>SUMIFS(Data!$S:$S,Data!$B:$B,Data!$X$3,Data!$D:$D,$A18,Data!$C:$C,1,Data!$G:$G,"Y")</f>
        <v>0.33333299999999999</v>
      </c>
      <c r="H18" s="175">
        <f t="shared" si="2"/>
        <v>-0.67741957336115277</v>
      </c>
      <c r="I18" s="100">
        <f>SUMIFS(Data!$S:$S,Data!$B:$B,Data!$X$3,Data!$D:$D,$A18,Data!$C:$C,2,Data!$G:$G,"Y")</f>
        <v>0.13333300000000001</v>
      </c>
      <c r="J18" s="250">
        <f t="shared" si="3"/>
        <v>-0.60000060000059996</v>
      </c>
      <c r="K18" s="100"/>
      <c r="L18" s="100"/>
      <c r="M18" s="101">
        <f t="shared" si="0"/>
        <v>0.15555533333333335</v>
      </c>
      <c r="N18" s="189">
        <f t="shared" si="1"/>
        <v>0.25454527603292804</v>
      </c>
    </row>
    <row r="19" spans="1:15">
      <c r="A19" s="41" t="s">
        <v>22</v>
      </c>
      <c r="B19" s="102"/>
      <c r="C19" s="103">
        <v>2.6666639999999999</v>
      </c>
      <c r="D19" s="103">
        <v>0.99999899999999997</v>
      </c>
      <c r="E19" s="103">
        <v>2.999997</v>
      </c>
      <c r="F19" s="104">
        <v>2.2222200000000001</v>
      </c>
      <c r="G19" s="103">
        <f>SUMIFS(Data!$S:$S,Data!$B:$B,Data!$X$3,Data!$D:$D,$A19,Data!$C:$C,1,Data!$G:$G,"Y")</f>
        <v>0</v>
      </c>
      <c r="H19" s="176" t="str">
        <f t="shared" si="2"/>
        <v>-</v>
      </c>
      <c r="I19" s="103">
        <f>SUMIFS(Data!$S:$S,Data!$B:$B,Data!$X$3,Data!$D:$D,$A19,Data!$C:$C,2,Data!$G:$G,"Y")</f>
        <v>1.6666650000000001</v>
      </c>
      <c r="J19" s="249">
        <f t="shared" si="3"/>
        <v>-0.37499999999999994</v>
      </c>
      <c r="K19" s="103"/>
      <c r="L19" s="103"/>
      <c r="M19" s="104">
        <f t="shared" si="0"/>
        <v>0.55555500000000002</v>
      </c>
      <c r="N19" s="188">
        <f t="shared" si="1"/>
        <v>0.25</v>
      </c>
    </row>
    <row r="20" spans="1:15">
      <c r="A20" s="42" t="s">
        <v>21</v>
      </c>
      <c r="B20" s="99">
        <v>19.06663</v>
      </c>
      <c r="C20" s="100">
        <v>79.466542000000103</v>
      </c>
      <c r="D20" s="100">
        <v>75.799874000000088</v>
      </c>
      <c r="E20" s="100">
        <v>76.533188000000195</v>
      </c>
      <c r="F20" s="101">
        <v>83.62207800000013</v>
      </c>
      <c r="G20" s="100">
        <f>SUMIFS(Data!$S:$S,Data!$B:$B,Data!$X$3,Data!$D:$D,$A20,Data!$C:$C,1,Data!$G:$G,"Y")</f>
        <v>0</v>
      </c>
      <c r="H20" s="175">
        <f t="shared" si="2"/>
        <v>-1</v>
      </c>
      <c r="I20" s="100">
        <f>SUMIFS(Data!$S:$S,Data!$B:$B,Data!$X$3,Data!$D:$D,$A20,Data!$C:$C,2,Data!$G:$G,"Y")</f>
        <v>108.999992000001</v>
      </c>
      <c r="J20" s="250">
        <f t="shared" si="3"/>
        <v>0.37164634645862482</v>
      </c>
      <c r="K20" s="100"/>
      <c r="L20" s="100"/>
      <c r="M20" s="101">
        <f t="shared" si="0"/>
        <v>36.333330666667003</v>
      </c>
      <c r="N20" s="189">
        <f t="shared" si="1"/>
        <v>0.43449447246057371</v>
      </c>
    </row>
    <row r="21" spans="1:15">
      <c r="A21" s="41" t="s">
        <v>20</v>
      </c>
      <c r="B21" s="102"/>
      <c r="C21" s="103">
        <v>0.19999900000000001</v>
      </c>
      <c r="D21" s="103"/>
      <c r="E21" s="103">
        <v>0.4</v>
      </c>
      <c r="F21" s="104">
        <v>0.19999966666666669</v>
      </c>
      <c r="G21" s="103">
        <f>SUMIFS(Data!$S:$S,Data!$B:$B,Data!$X$3,Data!$D:$D,$A21,Data!$C:$C,1,Data!$G:$G,"Y")</f>
        <v>0</v>
      </c>
      <c r="H21" s="176" t="str">
        <f t="shared" si="2"/>
        <v>-</v>
      </c>
      <c r="I21" s="103">
        <f>SUMIFS(Data!$S:$S,Data!$B:$B,Data!$X$3,Data!$D:$D,$A21,Data!$C:$C,2,Data!$G:$G,"Y")</f>
        <v>0</v>
      </c>
      <c r="J21" s="249">
        <f t="shared" si="3"/>
        <v>-1</v>
      </c>
      <c r="K21" s="103"/>
      <c r="L21" s="103"/>
      <c r="M21" s="104">
        <f t="shared" si="0"/>
        <v>0</v>
      </c>
      <c r="N21" s="188">
        <f t="shared" si="1"/>
        <v>0</v>
      </c>
    </row>
    <row r="22" spans="1:15">
      <c r="A22" s="42" t="s">
        <v>19</v>
      </c>
      <c r="B22" s="99">
        <v>427.39930899998598</v>
      </c>
      <c r="C22" s="100">
        <v>379.39938799998799</v>
      </c>
      <c r="D22" s="100">
        <v>381.59946999998738</v>
      </c>
      <c r="E22" s="100">
        <v>756.13183799997103</v>
      </c>
      <c r="F22" s="101">
        <v>648.17666833331077</v>
      </c>
      <c r="G22" s="100">
        <f>SUMIFS(Data!$S:$S,Data!$B:$B,Data!$X$3,Data!$D:$D,$A22,Data!$C:$C,1,Data!$G:$G,"Y")</f>
        <v>462.66598199998396</v>
      </c>
      <c r="H22" s="175">
        <f t="shared" si="2"/>
        <v>8.2514576550237556E-2</v>
      </c>
      <c r="I22" s="100">
        <f>SUMIFS(Data!$S:$S,Data!$B:$B,Data!$X$3,Data!$D:$D,$A22,Data!$C:$C,2,Data!$G:$G,"Y")</f>
        <v>401.066089999989</v>
      </c>
      <c r="J22" s="250">
        <f t="shared" si="3"/>
        <v>5.7107899183015273E-2</v>
      </c>
      <c r="K22" s="100"/>
      <c r="L22" s="100"/>
      <c r="M22" s="101">
        <f t="shared" si="0"/>
        <v>287.91069066665767</v>
      </c>
      <c r="N22" s="189">
        <f t="shared" si="1"/>
        <v>0.44418552029491726</v>
      </c>
    </row>
    <row r="23" spans="1:15">
      <c r="A23" s="41" t="s">
        <v>18</v>
      </c>
      <c r="B23" s="102"/>
      <c r="C23" s="103"/>
      <c r="D23" s="103"/>
      <c r="E23" s="103"/>
      <c r="F23" s="104">
        <v>0</v>
      </c>
      <c r="G23" s="103">
        <f>SUMIFS(Data!$S:$S,Data!$B:$B,Data!$X$3,Data!$D:$D,$A23,Data!$C:$C,1,Data!$G:$G,"Y")</f>
        <v>0</v>
      </c>
      <c r="H23" s="176" t="str">
        <f t="shared" si="2"/>
        <v>-</v>
      </c>
      <c r="I23" s="103">
        <f>SUMIFS(Data!$S:$S,Data!$B:$B,Data!$X$3,Data!$D:$D,$A23,Data!$C:$C,2,Data!$G:$G,"Y")</f>
        <v>0</v>
      </c>
      <c r="J23" s="249" t="str">
        <f t="shared" si="3"/>
        <v>-</v>
      </c>
      <c r="K23" s="103"/>
      <c r="L23" s="103"/>
      <c r="M23" s="104">
        <f t="shared" si="0"/>
        <v>0</v>
      </c>
      <c r="N23" s="188" t="str">
        <f t="shared" si="1"/>
        <v>-</v>
      </c>
    </row>
    <row r="24" spans="1:15">
      <c r="A24" s="42" t="s">
        <v>17</v>
      </c>
      <c r="B24" s="99"/>
      <c r="C24" s="100"/>
      <c r="D24" s="100"/>
      <c r="E24" s="100"/>
      <c r="F24" s="101">
        <v>0</v>
      </c>
      <c r="G24" s="100">
        <f>SUMIFS(Data!$S:$S,Data!$B:$B,Data!$X$3,Data!$D:$D,$A24,Data!$C:$C,1,Data!$G:$G,"Y")</f>
        <v>0</v>
      </c>
      <c r="H24" s="175" t="str">
        <f t="shared" si="2"/>
        <v>-</v>
      </c>
      <c r="I24" s="100">
        <f>SUMIFS(Data!$S:$S,Data!$B:$B,Data!$X$3,Data!$D:$D,$A24,Data!$C:$C,2,Data!$G:$G,"Y")</f>
        <v>0</v>
      </c>
      <c r="J24" s="250" t="str">
        <f t="shared" si="3"/>
        <v>-</v>
      </c>
      <c r="K24" s="100"/>
      <c r="L24" s="100"/>
      <c r="M24" s="101">
        <f t="shared" si="0"/>
        <v>0</v>
      </c>
      <c r="N24" s="189" t="str">
        <f t="shared" si="1"/>
        <v>-</v>
      </c>
    </row>
    <row r="25" spans="1:15">
      <c r="A25" s="41" t="s">
        <v>16</v>
      </c>
      <c r="B25" s="102">
        <v>105.466632000001</v>
      </c>
      <c r="C25" s="103">
        <v>416.66645699998799</v>
      </c>
      <c r="D25" s="103">
        <v>340.33315199999691</v>
      </c>
      <c r="E25" s="103">
        <v>350.26642399999503</v>
      </c>
      <c r="F25" s="104">
        <v>404.24422166666028</v>
      </c>
      <c r="G25" s="103">
        <f>SUMIFS(Data!$S:$S,Data!$B:$B,Data!$X$3,Data!$D:$D,$A25,Data!$C:$C,1,Data!$G:$G,"Y")</f>
        <v>147.29996199999999</v>
      </c>
      <c r="H25" s="176">
        <f t="shared" si="2"/>
        <v>0.39664990913902132</v>
      </c>
      <c r="I25" s="103">
        <f>SUMIFS(Data!$S:$S,Data!$B:$B,Data!$X$3,Data!$D:$D,$A25,Data!$C:$C,2,Data!$G:$G,"Y")</f>
        <v>550.56585699999198</v>
      </c>
      <c r="J25" s="249">
        <f t="shared" si="3"/>
        <v>0.32135872170772761</v>
      </c>
      <c r="K25" s="103"/>
      <c r="L25" s="103"/>
      <c r="M25" s="104">
        <f t="shared" si="0"/>
        <v>232.62193966666396</v>
      </c>
      <c r="N25" s="188">
        <f t="shared" si="1"/>
        <v>0.57544901621001765</v>
      </c>
      <c r="O25" s="44"/>
    </row>
    <row r="26" spans="1:15">
      <c r="A26" s="42" t="s">
        <v>15</v>
      </c>
      <c r="B26" s="99">
        <v>173.19998299999901</v>
      </c>
      <c r="C26" s="100">
        <v>866.50587599999301</v>
      </c>
      <c r="D26" s="100">
        <v>936.86534799998014</v>
      </c>
      <c r="E26" s="100">
        <v>813.33201999998698</v>
      </c>
      <c r="F26" s="101">
        <v>929.96774233331973</v>
      </c>
      <c r="G26" s="100">
        <f>SUMIFS(Data!$S:$S,Data!$B:$B,Data!$X$3,Data!$D:$D,$A26,Data!$C:$C,1,Data!$G:$G,"Y")</f>
        <v>224.33309700000001</v>
      </c>
      <c r="H26" s="175">
        <f t="shared" si="2"/>
        <v>0.29522586038591753</v>
      </c>
      <c r="I26" s="100">
        <f>SUMIFS(Data!$S:$S,Data!$B:$B,Data!$X$3,Data!$D:$D,$A26,Data!$C:$C,2,Data!$G:$G,"Y")</f>
        <v>1011.50550999999</v>
      </c>
      <c r="J26" s="250">
        <f t="shared" si="3"/>
        <v>0.16733831589157985</v>
      </c>
      <c r="K26" s="100"/>
      <c r="L26" s="100"/>
      <c r="M26" s="101">
        <f t="shared" si="0"/>
        <v>411.94620233332995</v>
      </c>
      <c r="N26" s="189">
        <f t="shared" si="1"/>
        <v>0.44296827038295256</v>
      </c>
    </row>
    <row r="27" spans="1:15">
      <c r="A27" s="41" t="s">
        <v>14</v>
      </c>
      <c r="B27" s="102"/>
      <c r="C27" s="103"/>
      <c r="D27" s="103"/>
      <c r="E27" s="103"/>
      <c r="F27" s="104">
        <v>0</v>
      </c>
      <c r="G27" s="103">
        <f>SUMIFS(Data!$S:$S,Data!$B:$B,Data!$X$3,Data!$D:$D,$A27,Data!$C:$C,1,Data!$G:$G,"Y")</f>
        <v>0</v>
      </c>
      <c r="H27" s="176" t="str">
        <f t="shared" si="2"/>
        <v>-</v>
      </c>
      <c r="I27" s="103">
        <f>SUMIFS(Data!$S:$S,Data!$B:$B,Data!$X$3,Data!$D:$D,$A27,Data!$C:$C,2,Data!$G:$G,"Y")</f>
        <v>0</v>
      </c>
      <c r="J27" s="249" t="str">
        <f t="shared" si="3"/>
        <v>-</v>
      </c>
      <c r="K27" s="103"/>
      <c r="L27" s="103"/>
      <c r="M27" s="104">
        <f t="shared" si="0"/>
        <v>0</v>
      </c>
      <c r="N27" s="188" t="str">
        <f t="shared" si="1"/>
        <v>-</v>
      </c>
    </row>
    <row r="28" spans="1:15">
      <c r="A28" s="42" t="s">
        <v>13</v>
      </c>
      <c r="B28" s="99">
        <v>69.266516000000195</v>
      </c>
      <c r="C28" s="100">
        <v>191.13306400000101</v>
      </c>
      <c r="D28" s="100">
        <v>193.13308800000118</v>
      </c>
      <c r="E28" s="100">
        <v>196.599648</v>
      </c>
      <c r="F28" s="101">
        <v>216.71077200000082</v>
      </c>
      <c r="G28" s="100">
        <f>SUMIFS(Data!$S:$S,Data!$B:$B,Data!$X$3,Data!$D:$D,$A28,Data!$C:$C,1,Data!$G:$G,"Y")</f>
        <v>65.866552000000198</v>
      </c>
      <c r="H28" s="175">
        <f t="shared" si="2"/>
        <v>-4.9085246325944666E-2</v>
      </c>
      <c r="I28" s="100">
        <f>SUMIFS(Data!$S:$S,Data!$B:$B,Data!$X$3,Data!$D:$D,$A28,Data!$C:$C,2,Data!$G:$G,"Y")</f>
        <v>211.932951000001</v>
      </c>
      <c r="J28" s="250">
        <f t="shared" si="3"/>
        <v>0.1088241174221948</v>
      </c>
      <c r="K28" s="100"/>
      <c r="L28" s="100"/>
      <c r="M28" s="101">
        <f t="shared" si="0"/>
        <v>92.599834333333732</v>
      </c>
      <c r="N28" s="189">
        <f t="shared" si="1"/>
        <v>0.42729686890383733</v>
      </c>
    </row>
    <row r="29" spans="1:15">
      <c r="A29" s="41" t="s">
        <v>12</v>
      </c>
      <c r="B29" s="102"/>
      <c r="C29" s="103"/>
      <c r="D29" s="103"/>
      <c r="E29" s="103"/>
      <c r="F29" s="104">
        <v>0</v>
      </c>
      <c r="G29" s="103">
        <f>SUMIFS(Data!$S:$S,Data!$B:$B,Data!$X$3,Data!$D:$D,$A29,Data!$C:$C,1,Data!$G:$G,"Y")</f>
        <v>0</v>
      </c>
      <c r="H29" s="176" t="str">
        <f t="shared" si="2"/>
        <v>-</v>
      </c>
      <c r="I29" s="103">
        <f>SUMIFS(Data!$S:$S,Data!$B:$B,Data!$X$3,Data!$D:$D,$A29,Data!$C:$C,2,Data!$G:$G,"Y")</f>
        <v>0</v>
      </c>
      <c r="J29" s="249" t="str">
        <f t="shared" si="3"/>
        <v>-</v>
      </c>
      <c r="K29" s="103"/>
      <c r="L29" s="103"/>
      <c r="M29" s="104">
        <f t="shared" si="0"/>
        <v>0</v>
      </c>
      <c r="N29" s="188" t="str">
        <f t="shared" si="1"/>
        <v>-</v>
      </c>
    </row>
    <row r="30" spans="1:15">
      <c r="A30" s="42" t="s">
        <v>11</v>
      </c>
      <c r="B30" s="99">
        <v>70.953269999999904</v>
      </c>
      <c r="C30" s="100">
        <v>519.76200000000301</v>
      </c>
      <c r="D30" s="100">
        <v>759.5200000000043</v>
      </c>
      <c r="E30" s="100">
        <v>291.30900000000003</v>
      </c>
      <c r="F30" s="101">
        <v>547.18142333333572</v>
      </c>
      <c r="G30" s="100">
        <f>SUMIFS(Data!$S:$S,Data!$B:$B,Data!$X$3,Data!$D:$D,$A30,Data!$C:$C,1,Data!$G:$G,"Y")</f>
        <v>108.289999999999</v>
      </c>
      <c r="H30" s="175">
        <f t="shared" si="2"/>
        <v>0.52621577553788779</v>
      </c>
      <c r="I30" s="100">
        <f>SUMIFS(Data!$S:$S,Data!$B:$B,Data!$X$3,Data!$D:$D,$A30,Data!$C:$C,2,Data!$G:$G,"Y")</f>
        <v>626.51800000000492</v>
      </c>
      <c r="J30" s="250">
        <f t="shared" si="3"/>
        <v>0.20539400725717016</v>
      </c>
      <c r="K30" s="100"/>
      <c r="L30" s="100"/>
      <c r="M30" s="101">
        <f t="shared" si="0"/>
        <v>244.93600000000129</v>
      </c>
      <c r="N30" s="189">
        <f t="shared" si="1"/>
        <v>0.44763215554339003</v>
      </c>
    </row>
    <row r="31" spans="1:15">
      <c r="A31" s="41" t="s">
        <v>10</v>
      </c>
      <c r="B31" s="102"/>
      <c r="C31" s="103"/>
      <c r="D31" s="103"/>
      <c r="E31" s="103"/>
      <c r="F31" s="104">
        <v>0</v>
      </c>
      <c r="G31" s="103">
        <f>SUMIFS(Data!$S:$S,Data!$B:$B,Data!$X$3,Data!$D:$D,$A31,Data!$C:$C,1,Data!$G:$G,"Y")</f>
        <v>0</v>
      </c>
      <c r="H31" s="176" t="str">
        <f t="shared" si="2"/>
        <v>-</v>
      </c>
      <c r="I31" s="103">
        <f>SUMIFS(Data!$S:$S,Data!$B:$B,Data!$X$3,Data!$D:$D,$A31,Data!$C:$C,2,Data!$G:$G,"Y")</f>
        <v>0</v>
      </c>
      <c r="J31" s="249" t="str">
        <f t="shared" si="3"/>
        <v>-</v>
      </c>
      <c r="K31" s="103"/>
      <c r="L31" s="103"/>
      <c r="M31" s="104">
        <f t="shared" si="0"/>
        <v>0</v>
      </c>
      <c r="N31" s="188" t="str">
        <f t="shared" si="1"/>
        <v>-</v>
      </c>
    </row>
    <row r="32" spans="1:15">
      <c r="A32" s="42" t="s">
        <v>9</v>
      </c>
      <c r="B32" s="99"/>
      <c r="C32" s="100"/>
      <c r="D32" s="100"/>
      <c r="E32" s="100"/>
      <c r="F32" s="101">
        <v>0</v>
      </c>
      <c r="G32" s="100">
        <f>SUMIFS(Data!$S:$S,Data!$B:$B,Data!$X$3,Data!$D:$D,$A32,Data!$C:$C,1,Data!$G:$G,"Y")</f>
        <v>0</v>
      </c>
      <c r="H32" s="175" t="str">
        <f t="shared" si="2"/>
        <v>-</v>
      </c>
      <c r="I32" s="100">
        <f>SUMIFS(Data!$S:$S,Data!$B:$B,Data!$X$3,Data!$D:$D,$A32,Data!$C:$C,2,Data!$G:$G,"Y")</f>
        <v>0</v>
      </c>
      <c r="J32" s="250" t="str">
        <f t="shared" si="3"/>
        <v>-</v>
      </c>
      <c r="K32" s="100"/>
      <c r="L32" s="100"/>
      <c r="M32" s="101">
        <f t="shared" si="0"/>
        <v>0</v>
      </c>
      <c r="N32" s="189" t="str">
        <f t="shared" si="1"/>
        <v>-</v>
      </c>
    </row>
    <row r="33" spans="1:16">
      <c r="A33" s="41" t="s">
        <v>37</v>
      </c>
      <c r="B33" s="102"/>
      <c r="C33" s="103">
        <v>4.16</v>
      </c>
      <c r="D33" s="103">
        <v>4.1599999999999993</v>
      </c>
      <c r="E33" s="103">
        <v>4.16</v>
      </c>
      <c r="F33" s="104">
        <v>4.16</v>
      </c>
      <c r="G33" s="103">
        <f>SUMIFS(Data!$S:$S,Data!$B:$B,Data!$X$3,Data!$D:$D,$A33,Data!$C:$C,1,Data!$G:$G,"Y")</f>
        <v>0</v>
      </c>
      <c r="H33" s="176" t="str">
        <f t="shared" si="2"/>
        <v>-</v>
      </c>
      <c r="I33" s="103">
        <f>SUMIFS(Data!$S:$S,Data!$B:$B,Data!$X$3,Data!$D:$D,$A33,Data!$C:$C,2,Data!$G:$G,"Y")</f>
        <v>5.12</v>
      </c>
      <c r="J33" s="249">
        <f t="shared" si="3"/>
        <v>0.23076923076923075</v>
      </c>
      <c r="K33" s="103"/>
      <c r="L33" s="103"/>
      <c r="M33" s="104">
        <f t="shared" si="0"/>
        <v>1.7066666666666668</v>
      </c>
      <c r="N33" s="188">
        <f t="shared" si="1"/>
        <v>0.41025641025641024</v>
      </c>
    </row>
    <row r="34" spans="1:16">
      <c r="A34" s="42" t="s">
        <v>8</v>
      </c>
      <c r="B34" s="99"/>
      <c r="C34" s="100"/>
      <c r="D34" s="100"/>
      <c r="E34" s="100"/>
      <c r="F34" s="101">
        <v>0</v>
      </c>
      <c r="G34" s="100">
        <f>SUMIFS(Data!$S:$S,Data!$B:$B,Data!$X$3,Data!$D:$D,$A34,Data!$C:$C,1,Data!$G:$G,"Y")</f>
        <v>0</v>
      </c>
      <c r="H34" s="175" t="str">
        <f t="shared" si="2"/>
        <v>-</v>
      </c>
      <c r="I34" s="100">
        <f>SUMIFS(Data!$S:$S,Data!$B:$B,Data!$X$3,Data!$D:$D,$A34,Data!$C:$C,2,Data!$G:$G,"Y")</f>
        <v>0</v>
      </c>
      <c r="J34" s="250" t="str">
        <f t="shared" si="3"/>
        <v>-</v>
      </c>
      <c r="K34" s="100"/>
      <c r="L34" s="100"/>
      <c r="M34" s="101">
        <f t="shared" si="0"/>
        <v>0</v>
      </c>
      <c r="N34" s="189" t="str">
        <f t="shared" si="1"/>
        <v>-</v>
      </c>
    </row>
    <row r="35" spans="1:16">
      <c r="A35" s="41" t="s">
        <v>7</v>
      </c>
      <c r="B35" s="102"/>
      <c r="C35" s="103"/>
      <c r="D35" s="103"/>
      <c r="E35" s="103"/>
      <c r="F35" s="104">
        <v>0</v>
      </c>
      <c r="G35" s="103">
        <f>SUMIFS(Data!$S:$S,Data!$B:$B,Data!$X$3,Data!$D:$D,$A35,Data!$C:$C,1,Data!$G:$G,"Y")</f>
        <v>0</v>
      </c>
      <c r="H35" s="176" t="str">
        <f t="shared" si="2"/>
        <v>-</v>
      </c>
      <c r="I35" s="103">
        <f>SUMIFS(Data!$S:$S,Data!$B:$B,Data!$X$3,Data!$D:$D,$A35,Data!$C:$C,2,Data!$G:$G,"Y")</f>
        <v>0</v>
      </c>
      <c r="J35" s="249" t="str">
        <f t="shared" si="3"/>
        <v>-</v>
      </c>
      <c r="K35" s="103"/>
      <c r="L35" s="103"/>
      <c r="M35" s="104">
        <f t="shared" si="0"/>
        <v>0</v>
      </c>
      <c r="N35" s="188" t="str">
        <f t="shared" si="1"/>
        <v>-</v>
      </c>
    </row>
    <row r="36" spans="1:16" ht="12.75" thickBot="1">
      <c r="A36" s="43" t="s">
        <v>6</v>
      </c>
      <c r="B36" s="105">
        <v>921.49227599998596</v>
      </c>
      <c r="C36" s="106">
        <v>2934.2529529999729</v>
      </c>
      <c r="D36" s="106">
        <v>3122.3039419999704</v>
      </c>
      <c r="E36" s="106">
        <v>2898.2384589999542</v>
      </c>
      <c r="F36" s="107">
        <v>3292.0958766666281</v>
      </c>
      <c r="G36" s="106">
        <f t="shared" ref="G36" si="4">SUM(G6:G35)</f>
        <v>1067.8088889999833</v>
      </c>
      <c r="H36" s="179">
        <f t="shared" si="2"/>
        <v>0.1587822457233484</v>
      </c>
      <c r="I36" s="106">
        <f>SUM(I6:I35)</f>
        <v>3381.601329999979</v>
      </c>
      <c r="J36" s="251">
        <f t="shared" si="3"/>
        <v>0.15245733212695187</v>
      </c>
      <c r="K36" s="106">
        <f>SUM(K6:K35)</f>
        <v>0</v>
      </c>
      <c r="L36" s="106">
        <f>SUM(L6:L35)</f>
        <v>0</v>
      </c>
      <c r="M36" s="107">
        <f t="shared" si="0"/>
        <v>1483.136739666654</v>
      </c>
      <c r="N36" s="227">
        <f t="shared" si="1"/>
        <v>0.45051444284435183</v>
      </c>
      <c r="P36" s="112"/>
    </row>
    <row r="37" spans="1:16" s="50" customFormat="1" thickTop="1">
      <c r="A37" s="49" t="s">
        <v>43</v>
      </c>
      <c r="B37" s="108"/>
      <c r="C37" s="108"/>
      <c r="D37" s="109"/>
      <c r="E37" s="108"/>
      <c r="F37" s="108"/>
      <c r="G37" s="109"/>
      <c r="H37" s="177"/>
      <c r="I37" s="109"/>
      <c r="J37" s="109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41</v>
      </c>
      <c r="B38" s="110"/>
      <c r="C38" s="110"/>
      <c r="D38" s="110"/>
      <c r="E38" s="110"/>
      <c r="F38" s="108"/>
      <c r="G38" s="108"/>
      <c r="H38" s="178"/>
      <c r="I38" s="111"/>
      <c r="J38" s="111"/>
      <c r="K38" s="111"/>
      <c r="L38" s="109"/>
      <c r="M38" s="110"/>
      <c r="N38" s="98">
        <f>Data!$W$2</f>
        <v>42773.910534641203</v>
      </c>
    </row>
    <row r="39" spans="1:16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11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J40" s="112"/>
      <c r="K40" s="112"/>
      <c r="L40" s="112"/>
      <c r="M40" s="112"/>
      <c r="N40" s="228"/>
    </row>
    <row r="41" spans="1:16" s="32" customFormat="1">
      <c r="A41" s="75" t="s">
        <v>132</v>
      </c>
      <c r="B41" s="113"/>
      <c r="C41" s="113"/>
      <c r="D41" s="113"/>
      <c r="E41" s="113"/>
      <c r="F41" s="113"/>
      <c r="G41" s="113"/>
      <c r="H41" s="51"/>
      <c r="I41" s="113"/>
      <c r="J41" s="113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113"/>
      <c r="K42" s="113"/>
      <c r="L42" s="113"/>
      <c r="M42" s="113"/>
      <c r="N42" s="221"/>
    </row>
    <row r="43" spans="1:16" s="32" customFormat="1">
      <c r="A43" s="222"/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65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5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 s="32" customFormat="1">
      <c r="A45" s="1" t="s">
        <v>144</v>
      </c>
      <c r="B45" s="92"/>
      <c r="C45" s="117"/>
      <c r="D45" s="118"/>
      <c r="E45" s="118"/>
      <c r="F45" s="93"/>
      <c r="G45" s="92">
        <f>SUMIFS(Data!$S:$S,Data!$B:$B,Data!$X$3,Data!$E:$E,$A45,Data!$C:$C,1,Data!$G:$G,"Y")</f>
        <v>0</v>
      </c>
      <c r="H45" s="224" t="str">
        <f t="shared" ref="H45:H55" si="5">IF(B45=0,"-",(G45-B45)/B45)</f>
        <v>-</v>
      </c>
      <c r="I45" s="117">
        <f>SUMIFS(Data!$S:$S,Data!$B:$B,Data!$X$3,Data!$E:$E,$A45,Data!$C:$C,2,Data!$G:$G,"Y")</f>
        <v>0</v>
      </c>
      <c r="J45" s="256" t="str">
        <f>IF(C45=0,"-",(I45-C45)/C45)</f>
        <v>-</v>
      </c>
      <c r="K45" s="118"/>
      <c r="L45" s="118"/>
      <c r="M45" s="122"/>
      <c r="N45" s="229"/>
    </row>
    <row r="46" spans="1:16" s="32" customFormat="1">
      <c r="A46" s="46" t="s">
        <v>172</v>
      </c>
      <c r="B46" s="119"/>
      <c r="C46" s="117"/>
      <c r="D46" s="117"/>
      <c r="E46" s="117"/>
      <c r="F46" s="94"/>
      <c r="G46" s="95">
        <f>SUMIFS(Data!$S:$S,Data!$B:$B,Data!$X$3,Data!$E:$E,$A46,Data!$C:$C,1,Data!$G:$G,"Y")</f>
        <v>0</v>
      </c>
      <c r="H46" s="30" t="str">
        <f t="shared" si="5"/>
        <v>-</v>
      </c>
      <c r="I46" s="117">
        <f>SUMIFS(Data!$S:$S,Data!$B:$B,Data!$X$3,Data!$E:$E,$A46,Data!$C:$C,2,Data!$G:$G,"Y")</f>
        <v>0</v>
      </c>
      <c r="J46" s="256" t="str">
        <f t="shared" ref="J46:J55" si="6">IF(C46=0,"-",(I46-C46)/C46)</f>
        <v>-</v>
      </c>
      <c r="K46" s="117"/>
      <c r="L46" s="117"/>
      <c r="M46" s="123"/>
      <c r="N46" s="230"/>
    </row>
    <row r="47" spans="1:16" s="32" customFormat="1">
      <c r="A47" s="47" t="s">
        <v>178</v>
      </c>
      <c r="B47" s="232">
        <v>0</v>
      </c>
      <c r="C47" s="233">
        <v>0</v>
      </c>
      <c r="D47" s="233">
        <v>0</v>
      </c>
      <c r="E47" s="233">
        <v>0</v>
      </c>
      <c r="F47" s="234"/>
      <c r="G47" s="235">
        <f>SUM(G45:G46)</f>
        <v>0</v>
      </c>
      <c r="H47" s="11" t="str">
        <f t="shared" si="5"/>
        <v>-</v>
      </c>
      <c r="I47" s="234">
        <f>SUM(I45:I46)</f>
        <v>0</v>
      </c>
      <c r="J47" s="254" t="str">
        <f t="shared" si="6"/>
        <v>-</v>
      </c>
      <c r="K47" s="234">
        <f>SUM(K45:K46)</f>
        <v>0</v>
      </c>
      <c r="L47" s="234">
        <f>SUM(L45:L46)</f>
        <v>0</v>
      </c>
      <c r="M47" s="236"/>
      <c r="N47" s="237"/>
    </row>
    <row r="48" spans="1:16" s="32" customFormat="1">
      <c r="A48" s="46" t="s">
        <v>62</v>
      </c>
      <c r="B48" s="119"/>
      <c r="C48" s="117"/>
      <c r="D48" s="117"/>
      <c r="E48" s="117"/>
      <c r="F48" s="94"/>
      <c r="G48" s="95">
        <f>SUMIFS(Data!$S:$S,Data!$B:$B,Data!$X$3,Data!$E:$E,$A48,Data!$C:$C,1,Data!$G:$G,"Y")</f>
        <v>0</v>
      </c>
      <c r="H48" s="30" t="str">
        <f t="shared" si="5"/>
        <v>-</v>
      </c>
      <c r="I48" s="117">
        <f>SUMIFS(Data!$S:$S,Data!$B:$B,Data!$X$3,Data!$E:$E,$A48,Data!$C:$C,2,Data!$G:$G,"Y")</f>
        <v>0</v>
      </c>
      <c r="J48" s="256" t="str">
        <f t="shared" si="6"/>
        <v>-</v>
      </c>
      <c r="K48" s="117"/>
      <c r="L48" s="117"/>
      <c r="M48" s="123"/>
      <c r="N48" s="230"/>
    </row>
    <row r="49" spans="1:14" s="32" customFormat="1">
      <c r="A49" s="46" t="s">
        <v>147</v>
      </c>
      <c r="B49" s="119"/>
      <c r="C49" s="117"/>
      <c r="D49" s="117"/>
      <c r="E49" s="117"/>
      <c r="F49" s="94"/>
      <c r="G49" s="95">
        <f>SUMIFS(Data!$S:$S,Data!$B:$B,Data!$X$3,Data!$E:$E,$A49,Data!$C:$C,1,Data!$G:$G,"Y")</f>
        <v>0</v>
      </c>
      <c r="H49" s="30" t="str">
        <f t="shared" si="5"/>
        <v>-</v>
      </c>
      <c r="I49" s="117">
        <f>SUMIFS(Data!$S:$S,Data!$B:$B,Data!$X$3,Data!$E:$E,$A49,Data!$C:$C,2,Data!$G:$G,"Y")</f>
        <v>0</v>
      </c>
      <c r="J49" s="256" t="str">
        <f t="shared" si="6"/>
        <v>-</v>
      </c>
      <c r="K49" s="117"/>
      <c r="L49" s="117"/>
      <c r="M49" s="123"/>
      <c r="N49" s="230"/>
    </row>
    <row r="50" spans="1:14" s="32" customFormat="1">
      <c r="A50" s="46" t="s">
        <v>148</v>
      </c>
      <c r="B50" s="95">
        <v>173.19998299999901</v>
      </c>
      <c r="C50" s="117">
        <v>866.50587599999301</v>
      </c>
      <c r="D50" s="117">
        <v>936.86534799998014</v>
      </c>
      <c r="E50" s="117">
        <v>813.33201999998403</v>
      </c>
      <c r="F50" s="94">
        <v>929.96774233331871</v>
      </c>
      <c r="G50" s="95">
        <f>SUMIFS(Data!$S:$S,Data!$B:$B,Data!$X$3,Data!$E:$E,$A50,Data!$C:$C,1,Data!$G:$G,"Y")</f>
        <v>224.33309700000001</v>
      </c>
      <c r="H50" s="30">
        <f t="shared" si="5"/>
        <v>0.29522586038591753</v>
      </c>
      <c r="I50" s="117">
        <f>SUMIFS(Data!$S:$S,Data!$B:$B,Data!$X$3,Data!$E:$E,$A50,Data!$C:$C,2,Data!$G:$G,"Y")</f>
        <v>1011.50550999999</v>
      </c>
      <c r="J50" s="256">
        <f t="shared" si="6"/>
        <v>0.16733831589157985</v>
      </c>
      <c r="K50" s="117"/>
      <c r="L50" s="117"/>
      <c r="M50" s="123">
        <f>(G50+I50+K50+L50)/3</f>
        <v>411.94620233332995</v>
      </c>
      <c r="N50" s="230">
        <f>IF(F50=0,0,M50/F50)</f>
        <v>0.44296827038295306</v>
      </c>
    </row>
    <row r="51" spans="1:14" s="32" customFormat="1">
      <c r="A51" s="46" t="s">
        <v>173</v>
      </c>
      <c r="B51" s="119"/>
      <c r="C51" s="117"/>
      <c r="D51" s="117"/>
      <c r="E51" s="117"/>
      <c r="F51" s="94"/>
      <c r="G51" s="95">
        <f>SUMIFS(Data!$S:$S,Data!$B:$B,Data!$X$3,Data!$E:$E,$A51,Data!$C:$C,1,Data!$G:$G,"Y")</f>
        <v>0</v>
      </c>
      <c r="H51" s="30" t="str">
        <f t="shared" si="5"/>
        <v>-</v>
      </c>
      <c r="I51" s="117">
        <f>SUMIFS(Data!$S:$S,Data!$B:$B,Data!$X$3,Data!$E:$E,$A51,Data!$C:$C,2,Data!$G:$G,"Y")</f>
        <v>0</v>
      </c>
      <c r="J51" s="256" t="str">
        <f t="shared" si="6"/>
        <v>-</v>
      </c>
      <c r="K51" s="117"/>
      <c r="L51" s="117"/>
      <c r="M51" s="123"/>
      <c r="N51" s="230"/>
    </row>
    <row r="52" spans="1:14" s="32" customFormat="1">
      <c r="A52" s="47" t="s">
        <v>179</v>
      </c>
      <c r="B52" s="232">
        <v>173.19998299999901</v>
      </c>
      <c r="C52" s="233">
        <v>866.50587599999301</v>
      </c>
      <c r="D52" s="233">
        <v>936.86534799998014</v>
      </c>
      <c r="E52" s="233">
        <v>813.33201999998403</v>
      </c>
      <c r="F52" s="234">
        <v>929.96774233331871</v>
      </c>
      <c r="G52" s="235">
        <f>SUM(G48:G51)</f>
        <v>224.33309700000001</v>
      </c>
      <c r="H52" s="11">
        <f t="shared" si="5"/>
        <v>0.29522586038591753</v>
      </c>
      <c r="I52" s="234">
        <f>SUM(I48:I51)</f>
        <v>1011.50550999999</v>
      </c>
      <c r="J52" s="254">
        <f t="shared" si="6"/>
        <v>0.16733831589157985</v>
      </c>
      <c r="K52" s="234">
        <f t="shared" ref="K52:L52" si="7">SUM(K48:K51)</f>
        <v>0</v>
      </c>
      <c r="L52" s="234">
        <f t="shared" si="7"/>
        <v>0</v>
      </c>
      <c r="M52" s="236">
        <f>(G52+I52+K52+L52)/3</f>
        <v>411.94620233332995</v>
      </c>
      <c r="N52" s="237">
        <f>IF(F52=0,0,M52/F52)</f>
        <v>0.44296827038295306</v>
      </c>
    </row>
    <row r="53" spans="1:14" s="32" customFormat="1">
      <c r="A53" s="46" t="s">
        <v>11</v>
      </c>
      <c r="B53" s="95">
        <v>70.953269999999904</v>
      </c>
      <c r="C53" s="117">
        <v>519.76200000000301</v>
      </c>
      <c r="D53" s="117">
        <v>759.5200000000043</v>
      </c>
      <c r="E53" s="117">
        <v>291.308999999999</v>
      </c>
      <c r="F53" s="94">
        <v>547.18142333333537</v>
      </c>
      <c r="G53" s="95">
        <f>SUMIFS(Data!$S:$S,Data!$B:$B,Data!$X$3,Data!$E:$E,$A53,Data!$C:$C,1,Data!$G:$G,"Y")</f>
        <v>108.289999999999</v>
      </c>
      <c r="H53" s="30">
        <f t="shared" si="5"/>
        <v>0.52621577553788779</v>
      </c>
      <c r="I53" s="218">
        <f>SUMIFS(Data!$S:$S,Data!$B:$B,Data!$X$3,Data!$E:$E,$A53,Data!$C:$C,2,Data!$G:$G,"Y")</f>
        <v>626.51800000000492</v>
      </c>
      <c r="J53" s="4">
        <f t="shared" si="6"/>
        <v>0.20539400725717016</v>
      </c>
      <c r="K53" s="117"/>
      <c r="L53" s="117"/>
      <c r="M53" s="123">
        <f>(G53+I53+K53+L53)/3</f>
        <v>244.93600000000129</v>
      </c>
      <c r="N53" s="230">
        <f>IF(F53=0,0,M53/F53)</f>
        <v>0.44763215554339031</v>
      </c>
    </row>
    <row r="54" spans="1:14" s="32" customFormat="1">
      <c r="A54" s="46" t="s">
        <v>142</v>
      </c>
      <c r="B54" s="119"/>
      <c r="C54" s="117"/>
      <c r="D54" s="117"/>
      <c r="E54" s="117"/>
      <c r="F54" s="94"/>
      <c r="G54" s="95">
        <f>SUMIFS(Data!$S:$S,Data!$B:$B,Data!$X$3,Data!$E:$E,$A54,Data!$C:$C,1,Data!$G:$G,"Y")</f>
        <v>0</v>
      </c>
      <c r="H54" s="30" t="str">
        <f t="shared" si="5"/>
        <v>-</v>
      </c>
      <c r="I54" s="218">
        <f>SUMIFS(Data!$S:$S,Data!$B:$B,Data!$X$3,Data!$E:$E,$A54,Data!$C:$C,2,Data!$G:$G,"Y")</f>
        <v>0</v>
      </c>
      <c r="J54" s="4" t="str">
        <f t="shared" si="6"/>
        <v>-</v>
      </c>
      <c r="K54" s="117"/>
      <c r="L54" s="117"/>
      <c r="M54" s="123"/>
      <c r="N54" s="230"/>
    </row>
    <row r="55" spans="1:14" s="32" customFormat="1" ht="12.75" thickBot="1">
      <c r="A55" s="48" t="s">
        <v>180</v>
      </c>
      <c r="B55" s="238">
        <v>70.953269999999904</v>
      </c>
      <c r="C55" s="239">
        <v>519.76200000000301</v>
      </c>
      <c r="D55" s="239">
        <v>759.5200000000043</v>
      </c>
      <c r="E55" s="239">
        <v>291.308999999999</v>
      </c>
      <c r="F55" s="240">
        <v>547.18142333333537</v>
      </c>
      <c r="G55" s="241">
        <f>SUM(G53:G54)</f>
        <v>108.289999999999</v>
      </c>
      <c r="H55" s="169">
        <f t="shared" si="5"/>
        <v>0.52621577553788779</v>
      </c>
      <c r="I55" s="240">
        <f>SUM(I53:I54)</f>
        <v>626.51800000000492</v>
      </c>
      <c r="J55" s="255">
        <f t="shared" si="6"/>
        <v>0.20539400725717016</v>
      </c>
      <c r="K55" s="240">
        <f>SUM(K53:K54)</f>
        <v>0</v>
      </c>
      <c r="L55" s="239">
        <f>SUM(L53:L54)</f>
        <v>0</v>
      </c>
      <c r="M55" s="242">
        <f>(G55+I55+K55+L55)/3</f>
        <v>244.93600000000129</v>
      </c>
      <c r="N55" s="243">
        <f>IF(F55=0,0,M55/F55)</f>
        <v>0.44763215554339031</v>
      </c>
    </row>
    <row r="56" spans="1:14" s="53" customFormat="1">
      <c r="H56" s="51"/>
      <c r="I56" s="54"/>
      <c r="J56" s="54"/>
      <c r="N56" s="124"/>
    </row>
    <row r="57" spans="1:14" s="53" customFormat="1">
      <c r="H57" s="51"/>
      <c r="N57" s="231"/>
    </row>
    <row r="58" spans="1:14" s="53" customFormat="1">
      <c r="A58" s="53" t="s">
        <v>39</v>
      </c>
      <c r="F58" s="40"/>
      <c r="G58" s="40"/>
      <c r="H58" s="174"/>
      <c r="I58" s="40"/>
      <c r="J58" s="40"/>
      <c r="K58" s="40"/>
      <c r="L58" s="40"/>
      <c r="N58" s="124"/>
    </row>
    <row r="59" spans="1:14">
      <c r="A59" s="40" t="s">
        <v>111</v>
      </c>
    </row>
    <row r="61" spans="1:14">
      <c r="C61" s="40" t="s">
        <v>40</v>
      </c>
    </row>
    <row r="65" spans="8:14">
      <c r="H65" s="40"/>
      <c r="N65" s="228"/>
    </row>
    <row r="66" spans="8:14">
      <c r="H66" s="40"/>
      <c r="N66" s="228"/>
    </row>
    <row r="67" spans="8:14">
      <c r="H67" s="40"/>
      <c r="N67" s="228"/>
    </row>
    <row r="68" spans="8:14">
      <c r="H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68"/>
  <sheetViews>
    <sheetView showGridLines="0" workbookViewId="0">
      <selection activeCell="D1" sqref="D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9" width="9.7109375" style="40" customWidth="1"/>
    <col min="10" max="10" width="9.7109375" style="174" customWidth="1"/>
    <col min="11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136</v>
      </c>
      <c r="B1" s="79"/>
      <c r="C1" s="79"/>
      <c r="D1" s="79"/>
      <c r="E1" s="79"/>
      <c r="F1" s="79"/>
      <c r="G1" s="79"/>
      <c r="H1" s="172"/>
      <c r="I1" s="79"/>
      <c r="J1" s="172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173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168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/>
      <c r="C6" s="100"/>
      <c r="D6" s="100"/>
      <c r="E6" s="100"/>
      <c r="F6" s="101">
        <v>0</v>
      </c>
      <c r="G6" s="100">
        <f>SUMIFS(Data!$T:$T,Data!$B:$B,Data!$X$3,Data!$D:$D,$A6,Data!$C:$C,1,Data!$H:$H,"Y")</f>
        <v>0</v>
      </c>
      <c r="H6" s="175" t="str">
        <f>IF(B6=0,"-",(G6-B6)/B6)</f>
        <v>-</v>
      </c>
      <c r="I6" s="100">
        <f>SUMIFS(Data!$T:$T,Data!$B:$B,Data!$X$3,Data!$D:$D,$A6,Data!$C:$C,2,Data!$H:$H,"Y")</f>
        <v>0</v>
      </c>
      <c r="J6" s="175" t="str">
        <f>IF(C6=0,"-",(I6-C6)/C6)</f>
        <v>-</v>
      </c>
      <c r="K6" s="100"/>
      <c r="L6" s="100"/>
      <c r="M6" s="101">
        <f t="shared" ref="M6:M36" si="0">(G6+I6+K6+L6)/3</f>
        <v>0</v>
      </c>
      <c r="N6" s="189">
        <f t="shared" ref="N6:N36" si="1">IF(F6=0,0,M6/F6)</f>
        <v>0</v>
      </c>
    </row>
    <row r="7" spans="1:14">
      <c r="A7" s="41" t="s">
        <v>34</v>
      </c>
      <c r="B7" s="102">
        <v>71.326615000000004</v>
      </c>
      <c r="C7" s="103">
        <v>271.09307100000001</v>
      </c>
      <c r="D7" s="103">
        <v>274.90641100000045</v>
      </c>
      <c r="E7" s="103">
        <v>262.18641500000098</v>
      </c>
      <c r="F7" s="104">
        <v>293.17083733333379</v>
      </c>
      <c r="G7" s="103">
        <f>SUMIFS(Data!$T:$T,Data!$B:$B,Data!$X$3,Data!$D:$D,$A7,Data!$C:$C,1,Data!$H:$H,"Y")</f>
        <v>75.939932999999996</v>
      </c>
      <c r="H7" s="176">
        <f t="shared" ref="H7:H36" si="2">IF(B7=0,"-",(G7-B7)/B7)</f>
        <v>6.4678773834984216E-2</v>
      </c>
      <c r="I7" s="103">
        <f>SUMIFS(Data!$T:$T,Data!$B:$B,Data!$X$3,Data!$D:$D,$A7,Data!$C:$C,2,Data!$H:$H,"Y")</f>
        <v>355.58630200000016</v>
      </c>
      <c r="J7" s="176">
        <f t="shared" ref="J7:J36" si="3">IF(C7=0,"-",(I7-C7)/C7)</f>
        <v>0.31167609960787285</v>
      </c>
      <c r="K7" s="103"/>
      <c r="L7" s="103"/>
      <c r="M7" s="104">
        <f t="shared" si="0"/>
        <v>143.84207833333338</v>
      </c>
      <c r="N7" s="188">
        <f t="shared" si="1"/>
        <v>0.490642519705279</v>
      </c>
    </row>
    <row r="8" spans="1:14">
      <c r="A8" s="42" t="s">
        <v>33</v>
      </c>
      <c r="B8" s="99"/>
      <c r="C8" s="100"/>
      <c r="D8" s="100"/>
      <c r="E8" s="100"/>
      <c r="F8" s="101">
        <v>0</v>
      </c>
      <c r="G8" s="100">
        <f>SUMIFS(Data!$T:$T,Data!$B:$B,Data!$X$3,Data!$D:$D,$A8,Data!$C:$C,1,Data!$H:$H,"Y")</f>
        <v>0</v>
      </c>
      <c r="H8" s="175" t="str">
        <f t="shared" si="2"/>
        <v>-</v>
      </c>
      <c r="I8" s="100">
        <f>SUMIFS(Data!$T:$T,Data!$B:$B,Data!$X$3,Data!$D:$D,$A8,Data!$C:$C,2,Data!$H:$H,"Y")</f>
        <v>4.6666619999999996</v>
      </c>
      <c r="J8" s="175" t="str">
        <f t="shared" si="3"/>
        <v>-</v>
      </c>
      <c r="K8" s="100"/>
      <c r="L8" s="100"/>
      <c r="M8" s="101">
        <f t="shared" si="0"/>
        <v>1.5555539999999999</v>
      </c>
      <c r="N8" s="189">
        <f t="shared" si="1"/>
        <v>0</v>
      </c>
    </row>
    <row r="9" spans="1:14">
      <c r="A9" s="41" t="s">
        <v>32</v>
      </c>
      <c r="B9" s="102"/>
      <c r="C9" s="103"/>
      <c r="D9" s="103"/>
      <c r="E9" s="103"/>
      <c r="F9" s="104">
        <v>0</v>
      </c>
      <c r="G9" s="103">
        <f>SUMIFS(Data!$T:$T,Data!$B:$B,Data!$X$3,Data!$D:$D,$A9,Data!$C:$C,1,Data!$H:$H,"Y")</f>
        <v>0</v>
      </c>
      <c r="H9" s="176" t="str">
        <f t="shared" si="2"/>
        <v>-</v>
      </c>
      <c r="I9" s="103">
        <f>SUMIFS(Data!$T:$T,Data!$B:$B,Data!$X$3,Data!$D:$D,$A9,Data!$C:$C,2,Data!$H:$H,"Y")</f>
        <v>0</v>
      </c>
      <c r="J9" s="176" t="str">
        <f t="shared" si="3"/>
        <v>-</v>
      </c>
      <c r="K9" s="103"/>
      <c r="L9" s="103"/>
      <c r="M9" s="104">
        <f t="shared" si="0"/>
        <v>0</v>
      </c>
      <c r="N9" s="188">
        <f t="shared" si="1"/>
        <v>0</v>
      </c>
    </row>
    <row r="10" spans="1:14">
      <c r="A10" s="42" t="s">
        <v>31</v>
      </c>
      <c r="B10" s="99"/>
      <c r="C10" s="100">
        <v>18.333314999999999</v>
      </c>
      <c r="D10" s="100">
        <v>16.999983000000004</v>
      </c>
      <c r="E10" s="100">
        <v>17.133315</v>
      </c>
      <c r="F10" s="101">
        <v>17.488871</v>
      </c>
      <c r="G10" s="100">
        <f>SUMIFS(Data!$T:$T,Data!$B:$B,Data!$X$3,Data!$D:$D,$A10,Data!$C:$C,1,Data!$H:$H,"Y")</f>
        <v>2.5999970000000001</v>
      </c>
      <c r="H10" s="175" t="str">
        <f t="shared" si="2"/>
        <v>-</v>
      </c>
      <c r="I10" s="100">
        <f>SUMIFS(Data!$T:$T,Data!$B:$B,Data!$X$3,Data!$D:$D,$A10,Data!$C:$C,2,Data!$H:$H,"Y")</f>
        <v>37.666627999999996</v>
      </c>
      <c r="J10" s="175">
        <f t="shared" si="3"/>
        <v>1.0545453999999455</v>
      </c>
      <c r="K10" s="100"/>
      <c r="L10" s="100"/>
      <c r="M10" s="101">
        <f t="shared" si="0"/>
        <v>13.422208333333332</v>
      </c>
      <c r="N10" s="189">
        <f t="shared" si="1"/>
        <v>0.76747140128904445</v>
      </c>
    </row>
    <row r="11" spans="1:14">
      <c r="A11" s="41" t="s">
        <v>30</v>
      </c>
      <c r="B11" s="102">
        <v>3.6666629999999998</v>
      </c>
      <c r="C11" s="103">
        <v>74.886591000000095</v>
      </c>
      <c r="D11" s="103">
        <v>71.85326100000006</v>
      </c>
      <c r="E11" s="103">
        <v>71.666594000000003</v>
      </c>
      <c r="F11" s="104">
        <v>74.024369666666715</v>
      </c>
      <c r="G11" s="103">
        <f>SUMIFS(Data!$T:$T,Data!$B:$B,Data!$X$3,Data!$D:$D,$A11,Data!$C:$C,1,Data!$H:$H,"Y")</f>
        <v>1.6666650000000001</v>
      </c>
      <c r="H11" s="176">
        <f t="shared" si="2"/>
        <v>-0.54545454545454541</v>
      </c>
      <c r="I11" s="103">
        <f>SUMIFS(Data!$T:$T,Data!$B:$B,Data!$X$3,Data!$D:$D,$A11,Data!$C:$C,2,Data!$H:$H,"Y")</f>
        <v>91.506575999999995</v>
      </c>
      <c r="J11" s="176">
        <f t="shared" si="3"/>
        <v>0.22193539294638048</v>
      </c>
      <c r="K11" s="103"/>
      <c r="L11" s="103"/>
      <c r="M11" s="104">
        <f t="shared" si="0"/>
        <v>31.057746999999996</v>
      </c>
      <c r="N11" s="188">
        <f t="shared" si="1"/>
        <v>0.41956111399331975</v>
      </c>
    </row>
    <row r="12" spans="1:14">
      <c r="A12" s="42" t="s">
        <v>29</v>
      </c>
      <c r="B12" s="99">
        <v>24.066595</v>
      </c>
      <c r="C12" s="100">
        <v>45.266604000000001</v>
      </c>
      <c r="D12" s="100">
        <v>60.799879999999973</v>
      </c>
      <c r="E12" s="100">
        <v>55.266565000000099</v>
      </c>
      <c r="F12" s="101">
        <v>61.79988133333336</v>
      </c>
      <c r="G12" s="100">
        <f>SUMIFS(Data!$T:$T,Data!$B:$B,Data!$X$3,Data!$D:$D,$A12,Data!$C:$C,1,Data!$H:$H,"Y")</f>
        <v>23.933264000000001</v>
      </c>
      <c r="H12" s="175">
        <f t="shared" si="2"/>
        <v>-5.5400857495627575E-3</v>
      </c>
      <c r="I12" s="100">
        <f>SUMIFS(Data!$T:$T,Data!$B:$B,Data!$X$3,Data!$D:$D,$A12,Data!$C:$C,2,Data!$H:$H,"Y")</f>
        <v>60.999912999999999</v>
      </c>
      <c r="J12" s="175">
        <f t="shared" si="3"/>
        <v>0.34756989943402861</v>
      </c>
      <c r="K12" s="100"/>
      <c r="L12" s="100"/>
      <c r="M12" s="101">
        <f t="shared" si="0"/>
        <v>28.311059</v>
      </c>
      <c r="N12" s="189">
        <f t="shared" si="1"/>
        <v>0.45810863045670119</v>
      </c>
    </row>
    <row r="13" spans="1:14">
      <c r="A13" s="41" t="s">
        <v>28</v>
      </c>
      <c r="B13" s="102">
        <v>10.599987</v>
      </c>
      <c r="C13" s="103">
        <v>9.866657</v>
      </c>
      <c r="D13" s="103">
        <v>34.999960999999978</v>
      </c>
      <c r="E13" s="103">
        <v>8.2666529999999998</v>
      </c>
      <c r="F13" s="104">
        <v>21.244419333333326</v>
      </c>
      <c r="G13" s="103">
        <f>SUMIFS(Data!$T:$T,Data!$B:$B,Data!$X$3,Data!$D:$D,$A13,Data!$C:$C,1,Data!$H:$H,"Y")</f>
        <v>5.2666590000000006</v>
      </c>
      <c r="H13" s="176">
        <f t="shared" si="2"/>
        <v>-0.50314476800773433</v>
      </c>
      <c r="I13" s="103">
        <f>SUMIFS(Data!$T:$T,Data!$B:$B,Data!$X$3,Data!$D:$D,$A13,Data!$C:$C,2,Data!$H:$H,"Y")</f>
        <v>10.799981000000001</v>
      </c>
      <c r="J13" s="176">
        <f t="shared" si="3"/>
        <v>9.459374132494934E-2</v>
      </c>
      <c r="K13" s="103"/>
      <c r="L13" s="103"/>
      <c r="M13" s="104">
        <f t="shared" si="0"/>
        <v>5.3555466666666662</v>
      </c>
      <c r="N13" s="188">
        <f t="shared" si="1"/>
        <v>0.2520919297739338</v>
      </c>
    </row>
    <row r="14" spans="1:14">
      <c r="A14" s="42" t="s">
        <v>27</v>
      </c>
      <c r="B14" s="99">
        <v>67.679931999999994</v>
      </c>
      <c r="C14" s="100">
        <v>189.666472</v>
      </c>
      <c r="D14" s="100">
        <v>210.13312300000027</v>
      </c>
      <c r="E14" s="100">
        <v>207.066461</v>
      </c>
      <c r="F14" s="101">
        <v>224.84866266666677</v>
      </c>
      <c r="G14" s="100">
        <f>SUMIFS(Data!$T:$T,Data!$B:$B,Data!$X$3,Data!$D:$D,$A14,Data!$C:$C,1,Data!$H:$H,"Y")</f>
        <v>94.333241999999998</v>
      </c>
      <c r="H14" s="175">
        <f t="shared" si="2"/>
        <v>0.39381407770917981</v>
      </c>
      <c r="I14" s="100">
        <f>SUMIFS(Data!$T:$T,Data!$B:$B,Data!$X$3,Data!$D:$D,$A14,Data!$C:$C,2,Data!$H:$H,"Y")</f>
        <v>244.41308400000028</v>
      </c>
      <c r="J14" s="175">
        <f t="shared" si="3"/>
        <v>0.28864675671301715</v>
      </c>
      <c r="K14" s="100"/>
      <c r="L14" s="100"/>
      <c r="M14" s="101">
        <f t="shared" si="0"/>
        <v>112.9154420000001</v>
      </c>
      <c r="N14" s="189">
        <f t="shared" si="1"/>
        <v>0.5021841831783308</v>
      </c>
    </row>
    <row r="15" spans="1:14">
      <c r="A15" s="41" t="s">
        <v>26</v>
      </c>
      <c r="B15" s="102"/>
      <c r="C15" s="103"/>
      <c r="D15" s="103"/>
      <c r="E15" s="103"/>
      <c r="F15" s="104">
        <v>0</v>
      </c>
      <c r="G15" s="103">
        <f>SUMIFS(Data!$T:$T,Data!$B:$B,Data!$X$3,Data!$D:$D,$A15,Data!$C:$C,1,Data!$H:$H,"Y")</f>
        <v>0</v>
      </c>
      <c r="H15" s="176" t="str">
        <f t="shared" si="2"/>
        <v>-</v>
      </c>
      <c r="I15" s="103">
        <f>SUMIFS(Data!$T:$T,Data!$B:$B,Data!$X$3,Data!$D:$D,$A15,Data!$C:$C,2,Data!$H:$H,"Y")</f>
        <v>0</v>
      </c>
      <c r="J15" s="176" t="str">
        <f t="shared" si="3"/>
        <v>-</v>
      </c>
      <c r="K15" s="103"/>
      <c r="L15" s="103"/>
      <c r="M15" s="104">
        <f t="shared" si="0"/>
        <v>0</v>
      </c>
      <c r="N15" s="188">
        <f t="shared" si="1"/>
        <v>0</v>
      </c>
    </row>
    <row r="16" spans="1:14">
      <c r="A16" s="42" t="s">
        <v>25</v>
      </c>
      <c r="B16" s="99"/>
      <c r="C16" s="100"/>
      <c r="D16" s="100"/>
      <c r="E16" s="100"/>
      <c r="F16" s="101">
        <v>0</v>
      </c>
      <c r="G16" s="100">
        <f>SUMIFS(Data!$T:$T,Data!$B:$B,Data!$X$3,Data!$D:$D,$A16,Data!$C:$C,1,Data!$H:$H,"Y")</f>
        <v>0</v>
      </c>
      <c r="H16" s="175" t="str">
        <f t="shared" si="2"/>
        <v>-</v>
      </c>
      <c r="I16" s="100">
        <f>SUMIFS(Data!$T:$T,Data!$B:$B,Data!$X$3,Data!$D:$D,$A16,Data!$C:$C,2,Data!$H:$H,"Y")</f>
        <v>0</v>
      </c>
      <c r="J16" s="175" t="str">
        <f t="shared" si="3"/>
        <v>-</v>
      </c>
      <c r="K16" s="100"/>
      <c r="L16" s="100"/>
      <c r="M16" s="101">
        <f t="shared" si="0"/>
        <v>0</v>
      </c>
      <c r="N16" s="189">
        <f t="shared" si="1"/>
        <v>0</v>
      </c>
    </row>
    <row r="17" spans="1:15">
      <c r="A17" s="41" t="s">
        <v>24</v>
      </c>
      <c r="B17" s="102"/>
      <c r="C17" s="103">
        <v>7.1933309999999997</v>
      </c>
      <c r="D17" s="103"/>
      <c r="E17" s="103"/>
      <c r="F17" s="104">
        <v>2.397777</v>
      </c>
      <c r="G17" s="103">
        <f>SUMIFS(Data!$T:$T,Data!$B:$B,Data!$X$3,Data!$D:$D,$A17,Data!$C:$C,1,Data!$H:$H,"Y")</f>
        <v>1.6666650000000001</v>
      </c>
      <c r="H17" s="176" t="str">
        <f t="shared" si="2"/>
        <v>-</v>
      </c>
      <c r="I17" s="103">
        <f>SUMIFS(Data!$T:$T,Data!$B:$B,Data!$X$3,Data!$D:$D,$A17,Data!$C:$C,2,Data!$H:$H,"Y")</f>
        <v>34.919970999999997</v>
      </c>
      <c r="J17" s="176">
        <f t="shared" si="3"/>
        <v>3.8544924458501906</v>
      </c>
      <c r="K17" s="103"/>
      <c r="L17" s="103"/>
      <c r="M17" s="104">
        <f t="shared" si="0"/>
        <v>12.195545333333333</v>
      </c>
      <c r="N17" s="188">
        <f t="shared" si="1"/>
        <v>5.0861883041389309</v>
      </c>
    </row>
    <row r="18" spans="1:15">
      <c r="A18" s="42" t="s">
        <v>23</v>
      </c>
      <c r="B18" s="99">
        <v>28.673304000000002</v>
      </c>
      <c r="C18" s="100">
        <v>132.31986599999999</v>
      </c>
      <c r="D18" s="100">
        <v>180.35981700000036</v>
      </c>
      <c r="E18" s="100">
        <v>196.93312700000001</v>
      </c>
      <c r="F18" s="101">
        <v>179.42870466666679</v>
      </c>
      <c r="G18" s="100">
        <f>SUMIFS(Data!$T:$T,Data!$B:$B,Data!$X$3,Data!$D:$D,$A18,Data!$C:$C,1,Data!$H:$H,"Y")</f>
        <v>106.66655900000001</v>
      </c>
      <c r="H18" s="175">
        <f t="shared" si="2"/>
        <v>2.7200651518918084</v>
      </c>
      <c r="I18" s="100">
        <f>SUMIFS(Data!$T:$T,Data!$B:$B,Data!$X$3,Data!$D:$D,$A18,Data!$C:$C,2,Data!$H:$H,"Y")</f>
        <v>264.5197060000001</v>
      </c>
      <c r="J18" s="175">
        <f t="shared" si="3"/>
        <v>0.99909291020594082</v>
      </c>
      <c r="K18" s="100"/>
      <c r="L18" s="100"/>
      <c r="M18" s="101">
        <f t="shared" si="0"/>
        <v>123.72875500000004</v>
      </c>
      <c r="N18" s="189">
        <f t="shared" si="1"/>
        <v>0.68957057472970562</v>
      </c>
    </row>
    <row r="19" spans="1:15">
      <c r="A19" s="41" t="s">
        <v>22</v>
      </c>
      <c r="B19" s="102">
        <v>19.619978</v>
      </c>
      <c r="C19" s="103">
        <v>64.399930999999995</v>
      </c>
      <c r="D19" s="103">
        <v>78.553245000000032</v>
      </c>
      <c r="E19" s="103">
        <v>79.719911000000096</v>
      </c>
      <c r="F19" s="104">
        <v>80.764355000000037</v>
      </c>
      <c r="G19" s="103">
        <f>SUMIFS(Data!$T:$T,Data!$B:$B,Data!$X$3,Data!$D:$D,$A19,Data!$C:$C,1,Data!$H:$H,"Y")</f>
        <v>40.146621000000003</v>
      </c>
      <c r="H19" s="176">
        <f t="shared" si="2"/>
        <v>1.04621131583328</v>
      </c>
      <c r="I19" s="103">
        <f>SUMIFS(Data!$T:$T,Data!$B:$B,Data!$X$3,Data!$D:$D,$A19,Data!$C:$C,2,Data!$H:$H,"Y")</f>
        <v>90.706568000000004</v>
      </c>
      <c r="J19" s="176">
        <f t="shared" si="3"/>
        <v>0.40848858984025949</v>
      </c>
      <c r="K19" s="103"/>
      <c r="L19" s="103"/>
      <c r="M19" s="104">
        <f t="shared" si="0"/>
        <v>43.617729666666669</v>
      </c>
      <c r="N19" s="188">
        <f t="shared" si="1"/>
        <v>0.54006163568899479</v>
      </c>
    </row>
    <row r="20" spans="1:15">
      <c r="A20" s="42" t="s">
        <v>21</v>
      </c>
      <c r="B20" s="99">
        <v>14.733317</v>
      </c>
      <c r="C20" s="100">
        <v>95.099905000000106</v>
      </c>
      <c r="D20" s="100">
        <v>90.066577000000137</v>
      </c>
      <c r="E20" s="100">
        <v>84.433248000000106</v>
      </c>
      <c r="F20" s="101">
        <v>94.777682333333459</v>
      </c>
      <c r="G20" s="100">
        <f>SUMIFS(Data!$T:$T,Data!$B:$B,Data!$X$3,Data!$D:$D,$A20,Data!$C:$C,1,Data!$H:$H,"Y")</f>
        <v>4.2133289999999999</v>
      </c>
      <c r="H20" s="175">
        <f t="shared" si="2"/>
        <v>-0.71402712641016275</v>
      </c>
      <c r="I20" s="100">
        <f>SUMIFS(Data!$T:$T,Data!$B:$B,Data!$X$3,Data!$D:$D,$A20,Data!$C:$C,2,Data!$H:$H,"Y")</f>
        <v>87.933245999999997</v>
      </c>
      <c r="J20" s="175">
        <f t="shared" si="3"/>
        <v>-7.5359265605997205E-2</v>
      </c>
      <c r="K20" s="100"/>
      <c r="L20" s="100"/>
      <c r="M20" s="101">
        <f t="shared" si="0"/>
        <v>30.715525</v>
      </c>
      <c r="N20" s="189">
        <f t="shared" si="1"/>
        <v>0.32407972260783274</v>
      </c>
    </row>
    <row r="21" spans="1:15">
      <c r="A21" s="41" t="s">
        <v>20</v>
      </c>
      <c r="B21" s="102"/>
      <c r="C21" s="103"/>
      <c r="D21" s="103"/>
      <c r="E21" s="103"/>
      <c r="F21" s="104">
        <v>0</v>
      </c>
      <c r="G21" s="103">
        <f>SUMIFS(Data!$T:$T,Data!$B:$B,Data!$X$3,Data!$D:$D,$A21,Data!$C:$C,1,Data!$H:$H,"Y")</f>
        <v>0</v>
      </c>
      <c r="H21" s="176" t="str">
        <f t="shared" si="2"/>
        <v>-</v>
      </c>
      <c r="I21" s="103">
        <f>SUMIFS(Data!$T:$T,Data!$B:$B,Data!$X$3,Data!$D:$D,$A21,Data!$C:$C,2,Data!$H:$H,"Y")</f>
        <v>0</v>
      </c>
      <c r="J21" s="176" t="str">
        <f t="shared" si="3"/>
        <v>-</v>
      </c>
      <c r="K21" s="103"/>
      <c r="L21" s="103"/>
      <c r="M21" s="104">
        <f t="shared" si="0"/>
        <v>0</v>
      </c>
      <c r="N21" s="188">
        <f t="shared" si="1"/>
        <v>0</v>
      </c>
    </row>
    <row r="22" spans="1:15">
      <c r="A22" s="42" t="s">
        <v>19</v>
      </c>
      <c r="B22" s="99">
        <v>18.959970999999999</v>
      </c>
      <c r="C22" s="100">
        <v>93.546560000000099</v>
      </c>
      <c r="D22" s="100">
        <v>87.933273000000042</v>
      </c>
      <c r="E22" s="100">
        <v>89.599931999999995</v>
      </c>
      <c r="F22" s="101">
        <v>96.679912000000058</v>
      </c>
      <c r="G22" s="100">
        <f>SUMIFS(Data!$T:$T,Data!$B:$B,Data!$X$3,Data!$D:$D,$A22,Data!$C:$C,1,Data!$H:$H,"Y")</f>
        <v>23.133300999999999</v>
      </c>
      <c r="H22" s="175">
        <f t="shared" si="2"/>
        <v>0.22011267844238791</v>
      </c>
      <c r="I22" s="100">
        <f>SUMIFS(Data!$T:$T,Data!$B:$B,Data!$X$3,Data!$D:$D,$A22,Data!$C:$C,2,Data!$H:$H,"Y")</f>
        <v>111.533221</v>
      </c>
      <c r="J22" s="175">
        <f t="shared" si="3"/>
        <v>0.19227495912195894</v>
      </c>
      <c r="K22" s="100"/>
      <c r="L22" s="100"/>
      <c r="M22" s="101">
        <f t="shared" si="0"/>
        <v>44.88884066666666</v>
      </c>
      <c r="N22" s="189">
        <f t="shared" si="1"/>
        <v>0.46430369802846566</v>
      </c>
    </row>
    <row r="23" spans="1:15">
      <c r="A23" s="41" t="s">
        <v>18</v>
      </c>
      <c r="B23" s="102">
        <v>6.0599910000000001</v>
      </c>
      <c r="C23" s="103">
        <v>52.659944000000003</v>
      </c>
      <c r="D23" s="103">
        <v>52.679944000000027</v>
      </c>
      <c r="E23" s="103">
        <v>46.513283000000001</v>
      </c>
      <c r="F23" s="104">
        <v>52.637720666666674</v>
      </c>
      <c r="G23" s="103">
        <f>SUMIFS(Data!$T:$T,Data!$B:$B,Data!$X$3,Data!$D:$D,$A23,Data!$C:$C,1,Data!$H:$H,"Y")</f>
        <v>2.999997</v>
      </c>
      <c r="H23" s="176">
        <f t="shared" si="2"/>
        <v>-0.50495025487661616</v>
      </c>
      <c r="I23" s="103">
        <f>SUMIFS(Data!$T:$T,Data!$B:$B,Data!$X$3,Data!$D:$D,$A23,Data!$C:$C,2,Data!$H:$H,"Y")</f>
        <v>51.266613000000007</v>
      </c>
      <c r="J23" s="176">
        <f t="shared" si="3"/>
        <v>-2.6459029276597715E-2</v>
      </c>
      <c r="K23" s="103"/>
      <c r="L23" s="103"/>
      <c r="M23" s="104">
        <f t="shared" si="0"/>
        <v>18.088870000000004</v>
      </c>
      <c r="N23" s="188">
        <f t="shared" si="1"/>
        <v>0.34364842874845353</v>
      </c>
    </row>
    <row r="24" spans="1:15">
      <c r="A24" s="42" t="s">
        <v>17</v>
      </c>
      <c r="B24" s="99"/>
      <c r="C24" s="100"/>
      <c r="D24" s="100"/>
      <c r="E24" s="100"/>
      <c r="F24" s="101">
        <v>0</v>
      </c>
      <c r="G24" s="100">
        <f>SUMIFS(Data!$T:$T,Data!$B:$B,Data!$X$3,Data!$D:$D,$A24,Data!$C:$C,1,Data!$H:$H,"Y")</f>
        <v>36.733277000000001</v>
      </c>
      <c r="H24" s="175" t="str">
        <f t="shared" si="2"/>
        <v>-</v>
      </c>
      <c r="I24" s="100">
        <f>SUMIFS(Data!$T:$T,Data!$B:$B,Data!$X$3,Data!$D:$D,$A24,Data!$C:$C,2,Data!$H:$H,"Y")</f>
        <v>39.266616999999997</v>
      </c>
      <c r="J24" s="175" t="str">
        <f t="shared" si="3"/>
        <v>-</v>
      </c>
      <c r="K24" s="100"/>
      <c r="L24" s="100"/>
      <c r="M24" s="101">
        <f t="shared" si="0"/>
        <v>25.333297999999999</v>
      </c>
      <c r="N24" s="189">
        <f t="shared" si="1"/>
        <v>0</v>
      </c>
    </row>
    <row r="25" spans="1:15">
      <c r="A25" s="41" t="s">
        <v>16</v>
      </c>
      <c r="B25" s="102">
        <v>5.4666259999999998</v>
      </c>
      <c r="C25" s="103">
        <v>11.066632</v>
      </c>
      <c r="D25" s="103">
        <v>23.799951000000007</v>
      </c>
      <c r="E25" s="103">
        <v>20.066638000000001</v>
      </c>
      <c r="F25" s="104">
        <v>20.133282333333337</v>
      </c>
      <c r="G25" s="103">
        <f>SUMIFS(Data!$T:$T,Data!$B:$B,Data!$X$3,Data!$D:$D,$A25,Data!$C:$C,1,Data!$H:$H,"Y")</f>
        <v>4.1333289999999998</v>
      </c>
      <c r="H25" s="176">
        <f t="shared" si="2"/>
        <v>-0.24389760704317434</v>
      </c>
      <c r="I25" s="103">
        <f>SUMIFS(Data!$T:$T,Data!$B:$B,Data!$X$3,Data!$D:$D,$A25,Data!$C:$C,2,Data!$H:$H,"Y")</f>
        <v>31.866634000000001</v>
      </c>
      <c r="J25" s="176">
        <f t="shared" si="3"/>
        <v>1.879524140678031</v>
      </c>
      <c r="K25" s="103"/>
      <c r="L25" s="103"/>
      <c r="M25" s="104">
        <f t="shared" si="0"/>
        <v>11.999987666666668</v>
      </c>
      <c r="N25" s="188">
        <f t="shared" si="1"/>
        <v>0.59602738728791804</v>
      </c>
      <c r="O25" s="44"/>
    </row>
    <row r="26" spans="1:15">
      <c r="A26" s="42" t="s">
        <v>15</v>
      </c>
      <c r="B26" s="99">
        <v>58.866570000000102</v>
      </c>
      <c r="C26" s="100">
        <v>261.22639700000002</v>
      </c>
      <c r="D26" s="100">
        <v>303.16622800000044</v>
      </c>
      <c r="E26" s="100">
        <v>305.13960700000001</v>
      </c>
      <c r="F26" s="101">
        <v>309.46626733333352</v>
      </c>
      <c r="G26" s="100">
        <f>SUMIFS(Data!$T:$T,Data!$B:$B,Data!$X$3,Data!$D:$D,$A26,Data!$C:$C,1,Data!$H:$H,"Y")</f>
        <v>105.08655899999998</v>
      </c>
      <c r="H26" s="175">
        <f t="shared" si="2"/>
        <v>0.78516531539037859</v>
      </c>
      <c r="I26" s="100">
        <f>SUMIFS(Data!$T:$T,Data!$B:$B,Data!$X$3,Data!$D:$D,$A26,Data!$C:$C,2,Data!$H:$H,"Y")</f>
        <v>326.94632899999999</v>
      </c>
      <c r="J26" s="175">
        <f t="shared" si="3"/>
        <v>0.25158227788135806</v>
      </c>
      <c r="K26" s="100"/>
      <c r="L26" s="100"/>
      <c r="M26" s="101">
        <f t="shared" si="0"/>
        <v>144.01096266666664</v>
      </c>
      <c r="N26" s="189">
        <f t="shared" si="1"/>
        <v>0.46535269872095297</v>
      </c>
    </row>
    <row r="27" spans="1:15">
      <c r="A27" s="41" t="s">
        <v>14</v>
      </c>
      <c r="B27" s="102"/>
      <c r="C27" s="103"/>
      <c r="D27" s="103"/>
      <c r="E27" s="103"/>
      <c r="F27" s="104">
        <v>0</v>
      </c>
      <c r="G27" s="103">
        <f>SUMIFS(Data!$T:$T,Data!$B:$B,Data!$X$3,Data!$D:$D,$A27,Data!$C:$C,1,Data!$H:$H,"Y")</f>
        <v>0</v>
      </c>
      <c r="H27" s="176" t="str">
        <f t="shared" si="2"/>
        <v>-</v>
      </c>
      <c r="I27" s="103">
        <f>SUMIFS(Data!$T:$T,Data!$B:$B,Data!$X$3,Data!$D:$D,$A27,Data!$C:$C,2,Data!$H:$H,"Y")</f>
        <v>0</v>
      </c>
      <c r="J27" s="176" t="str">
        <f t="shared" si="3"/>
        <v>-</v>
      </c>
      <c r="K27" s="103"/>
      <c r="L27" s="103"/>
      <c r="M27" s="104">
        <f t="shared" si="0"/>
        <v>0</v>
      </c>
      <c r="N27" s="188">
        <f t="shared" si="1"/>
        <v>0</v>
      </c>
    </row>
    <row r="28" spans="1:15">
      <c r="A28" s="42" t="s">
        <v>13</v>
      </c>
      <c r="B28" s="99">
        <v>2.4333309999999999</v>
      </c>
      <c r="C28" s="100">
        <v>21.533311999999999</v>
      </c>
      <c r="D28" s="100">
        <v>20.733312000000002</v>
      </c>
      <c r="E28" s="100">
        <v>21.666644999999999</v>
      </c>
      <c r="F28" s="101">
        <v>22.122200000000003</v>
      </c>
      <c r="G28" s="100">
        <f>SUMIFS(Data!$T:$T,Data!$B:$B,Data!$X$3,Data!$D:$D,$A28,Data!$C:$C,1,Data!$H:$H,"Y")</f>
        <v>1.6666650000000001</v>
      </c>
      <c r="H28" s="175">
        <f t="shared" si="2"/>
        <v>-0.31506852129858204</v>
      </c>
      <c r="I28" s="100">
        <f>SUMIFS(Data!$T:$T,Data!$B:$B,Data!$X$3,Data!$D:$D,$A28,Data!$C:$C,2,Data!$H:$H,"Y")</f>
        <v>22.53331</v>
      </c>
      <c r="J28" s="175">
        <f t="shared" si="3"/>
        <v>4.6439581611969469E-2</v>
      </c>
      <c r="K28" s="100"/>
      <c r="L28" s="100"/>
      <c r="M28" s="101">
        <f t="shared" si="0"/>
        <v>8.0666583333333346</v>
      </c>
      <c r="N28" s="189">
        <f t="shared" si="1"/>
        <v>0.36464087357194735</v>
      </c>
    </row>
    <row r="29" spans="1:15">
      <c r="A29" s="41" t="s">
        <v>12</v>
      </c>
      <c r="B29" s="102"/>
      <c r="C29" s="103"/>
      <c r="D29" s="103"/>
      <c r="E29" s="103"/>
      <c r="F29" s="104">
        <v>0</v>
      </c>
      <c r="G29" s="103">
        <f>SUMIFS(Data!$T:$T,Data!$B:$B,Data!$X$3,Data!$D:$D,$A29,Data!$C:$C,1,Data!$H:$H,"Y")</f>
        <v>0</v>
      </c>
      <c r="H29" s="176" t="str">
        <f t="shared" si="2"/>
        <v>-</v>
      </c>
      <c r="I29" s="103">
        <f>SUMIFS(Data!$T:$T,Data!$B:$B,Data!$X$3,Data!$D:$D,$A29,Data!$C:$C,2,Data!$H:$H,"Y")</f>
        <v>0</v>
      </c>
      <c r="J29" s="176" t="str">
        <f t="shared" si="3"/>
        <v>-</v>
      </c>
      <c r="K29" s="103"/>
      <c r="L29" s="103"/>
      <c r="M29" s="104">
        <f t="shared" si="0"/>
        <v>0</v>
      </c>
      <c r="N29" s="188">
        <f t="shared" si="1"/>
        <v>0</v>
      </c>
    </row>
    <row r="30" spans="1:15">
      <c r="A30" s="42" t="s">
        <v>11</v>
      </c>
      <c r="B30" s="99"/>
      <c r="C30" s="100">
        <v>5.3280000000000003</v>
      </c>
      <c r="D30" s="100">
        <v>9.5240000000000027</v>
      </c>
      <c r="E30" s="100">
        <v>10.057</v>
      </c>
      <c r="F30" s="101">
        <v>8.3030000000000026</v>
      </c>
      <c r="G30" s="100">
        <f>SUMIFS(Data!$T:$T,Data!$B:$B,Data!$X$3,Data!$D:$D,$A30,Data!$C:$C,1,Data!$H:$H,"Y")</f>
        <v>0.66600000000000004</v>
      </c>
      <c r="H30" s="175" t="str">
        <f t="shared" si="2"/>
        <v>-</v>
      </c>
      <c r="I30" s="100">
        <f>SUMIFS(Data!$T:$T,Data!$B:$B,Data!$X$3,Data!$D:$D,$A30,Data!$C:$C,2,Data!$H:$H,"Y")</f>
        <v>43.823</v>
      </c>
      <c r="J30" s="175">
        <f t="shared" si="3"/>
        <v>7.2250375375375366</v>
      </c>
      <c r="K30" s="100"/>
      <c r="L30" s="100"/>
      <c r="M30" s="101">
        <f t="shared" si="0"/>
        <v>14.829666666666666</v>
      </c>
      <c r="N30" s="189">
        <f t="shared" si="1"/>
        <v>1.7860612629973096</v>
      </c>
    </row>
    <row r="31" spans="1:15">
      <c r="A31" s="41" t="s">
        <v>10</v>
      </c>
      <c r="B31" s="102"/>
      <c r="C31" s="103"/>
      <c r="D31" s="103"/>
      <c r="E31" s="103"/>
      <c r="F31" s="104">
        <v>0</v>
      </c>
      <c r="G31" s="103">
        <f>SUMIFS(Data!$T:$T,Data!$B:$B,Data!$X$3,Data!$D:$D,$A31,Data!$C:$C,1,Data!$H:$H,"Y")</f>
        <v>0</v>
      </c>
      <c r="H31" s="176" t="str">
        <f t="shared" si="2"/>
        <v>-</v>
      </c>
      <c r="I31" s="103">
        <f>SUMIFS(Data!$T:$T,Data!$B:$B,Data!$X$3,Data!$D:$D,$A31,Data!$C:$C,2,Data!$H:$H,"Y")</f>
        <v>2.9969999999999999</v>
      </c>
      <c r="J31" s="176" t="str">
        <f t="shared" si="3"/>
        <v>-</v>
      </c>
      <c r="K31" s="103"/>
      <c r="L31" s="103"/>
      <c r="M31" s="104">
        <f t="shared" si="0"/>
        <v>0.999</v>
      </c>
      <c r="N31" s="188">
        <f t="shared" si="1"/>
        <v>0</v>
      </c>
    </row>
    <row r="32" spans="1:15">
      <c r="A32" s="42" t="s">
        <v>9</v>
      </c>
      <c r="B32" s="99"/>
      <c r="C32" s="100"/>
      <c r="D32" s="100"/>
      <c r="E32" s="100"/>
      <c r="F32" s="101">
        <v>0</v>
      </c>
      <c r="G32" s="100">
        <f>SUMIFS(Data!$T:$T,Data!$B:$B,Data!$X$3,Data!$D:$D,$A32,Data!$C:$C,1,Data!$H:$H,"Y")</f>
        <v>0</v>
      </c>
      <c r="H32" s="175" t="str">
        <f t="shared" si="2"/>
        <v>-</v>
      </c>
      <c r="I32" s="100">
        <f>SUMIFS(Data!$T:$T,Data!$B:$B,Data!$X$3,Data!$D:$D,$A32,Data!$C:$C,2,Data!$H:$H,"Y")</f>
        <v>0</v>
      </c>
      <c r="J32" s="175" t="str">
        <f t="shared" si="3"/>
        <v>-</v>
      </c>
      <c r="K32" s="100"/>
      <c r="L32" s="100"/>
      <c r="M32" s="101">
        <f t="shared" si="0"/>
        <v>0</v>
      </c>
      <c r="N32" s="189">
        <f t="shared" si="1"/>
        <v>0</v>
      </c>
    </row>
    <row r="33" spans="1:16">
      <c r="A33" s="41" t="s">
        <v>37</v>
      </c>
      <c r="B33" s="102">
        <v>0.29332599999999998</v>
      </c>
      <c r="C33" s="103">
        <v>0.87332200000000004</v>
      </c>
      <c r="D33" s="103">
        <v>0.92665400000000009</v>
      </c>
      <c r="E33" s="103">
        <v>0.50665400000000005</v>
      </c>
      <c r="F33" s="104">
        <v>0.86665200000000009</v>
      </c>
      <c r="G33" s="103">
        <f>SUMIFS(Data!$T:$T,Data!$B:$B,Data!$X$3,Data!$D:$D,$A33,Data!$C:$C,1,Data!$H:$H,"Y")</f>
        <v>0.42665599999999998</v>
      </c>
      <c r="H33" s="176">
        <f t="shared" si="2"/>
        <v>0.45454545454545459</v>
      </c>
      <c r="I33" s="103">
        <f>SUMIFS(Data!$T:$T,Data!$B:$B,Data!$X$3,Data!$D:$D,$A33,Data!$C:$C,2,Data!$H:$H,"Y")</f>
        <v>0.87332600000000005</v>
      </c>
      <c r="J33" s="176">
        <f t="shared" si="3"/>
        <v>4.5802121096273774E-6</v>
      </c>
      <c r="K33" s="103"/>
      <c r="L33" s="103"/>
      <c r="M33" s="104">
        <f t="shared" si="0"/>
        <v>0.43332733333333334</v>
      </c>
      <c r="N33" s="188">
        <f t="shared" si="1"/>
        <v>0.50000153848757434</v>
      </c>
    </row>
    <row r="34" spans="1:16">
      <c r="A34" s="42" t="s">
        <v>8</v>
      </c>
      <c r="B34" s="99"/>
      <c r="C34" s="100"/>
      <c r="D34" s="100"/>
      <c r="E34" s="100"/>
      <c r="F34" s="101">
        <v>0</v>
      </c>
      <c r="G34" s="100">
        <f>SUMIFS(Data!$T:$T,Data!$B:$B,Data!$X$3,Data!$D:$D,$A34,Data!$C:$C,1,Data!$H:$H,"Y")</f>
        <v>0</v>
      </c>
      <c r="H34" s="175" t="str">
        <f t="shared" si="2"/>
        <v>-</v>
      </c>
      <c r="I34" s="100">
        <f>SUMIFS(Data!$T:$T,Data!$B:$B,Data!$X$3,Data!$D:$D,$A34,Data!$C:$C,2,Data!$H:$H,"Y")</f>
        <v>0</v>
      </c>
      <c r="J34" s="175" t="str">
        <f t="shared" si="3"/>
        <v>-</v>
      </c>
      <c r="K34" s="100"/>
      <c r="L34" s="100"/>
      <c r="M34" s="101">
        <f t="shared" si="0"/>
        <v>0</v>
      </c>
      <c r="N34" s="189">
        <f t="shared" si="1"/>
        <v>0</v>
      </c>
    </row>
    <row r="35" spans="1:16">
      <c r="A35" s="41" t="s">
        <v>7</v>
      </c>
      <c r="B35" s="102">
        <v>2.1999970000000002</v>
      </c>
      <c r="C35" s="103">
        <v>74.133259000000095</v>
      </c>
      <c r="D35" s="103">
        <v>74.159921000000082</v>
      </c>
      <c r="E35" s="103">
        <v>66.679923000000002</v>
      </c>
      <c r="F35" s="104">
        <v>72.391033333333397</v>
      </c>
      <c r="G35" s="103">
        <f>SUMIFS(Data!$T:$T,Data!$B:$B,Data!$X$3,Data!$D:$D,$A35,Data!$C:$C,1,Data!$H:$H,"Y")</f>
        <v>1.4666649999999999</v>
      </c>
      <c r="H35" s="176">
        <f t="shared" si="2"/>
        <v>-0.33333318181797533</v>
      </c>
      <c r="I35" s="103">
        <f>SUMIFS(Data!$T:$T,Data!$B:$B,Data!$X$3,Data!$D:$D,$A35,Data!$C:$C,2,Data!$H:$H,"Y")</f>
        <v>127.86652600000009</v>
      </c>
      <c r="J35" s="176">
        <f t="shared" si="3"/>
        <v>0.72481997587614388</v>
      </c>
      <c r="K35" s="103"/>
      <c r="L35" s="103"/>
      <c r="M35" s="104">
        <f t="shared" si="0"/>
        <v>43.111063666666695</v>
      </c>
      <c r="N35" s="188">
        <f t="shared" si="1"/>
        <v>0.5955304363201519</v>
      </c>
    </row>
    <row r="36" spans="1:16" ht="12.75" thickBot="1">
      <c r="A36" s="43" t="s">
        <v>6</v>
      </c>
      <c r="B36" s="105">
        <v>334.64620300000013</v>
      </c>
      <c r="C36" s="106">
        <v>1428.4931690000008</v>
      </c>
      <c r="D36" s="106">
        <v>1591.5955410000022</v>
      </c>
      <c r="E36" s="106">
        <v>1542.9019710000016</v>
      </c>
      <c r="F36" s="107">
        <v>1632.5456280000017</v>
      </c>
      <c r="G36" s="106">
        <f t="shared" ref="G36" si="4">SUM(G6:G35)</f>
        <v>532.74538300000006</v>
      </c>
      <c r="H36" s="179">
        <f t="shared" si="2"/>
        <v>0.59196601731650267</v>
      </c>
      <c r="I36" s="106">
        <f t="shared" ref="I36:K36" si="5">SUM(I6:I35)</f>
        <v>2042.6912130000005</v>
      </c>
      <c r="J36" s="179">
        <f t="shared" si="3"/>
        <v>0.42996218485942189</v>
      </c>
      <c r="K36" s="106">
        <f t="shared" si="5"/>
        <v>0</v>
      </c>
      <c r="L36" s="106">
        <f>SUM(L6:L35)</f>
        <v>0</v>
      </c>
      <c r="M36" s="107">
        <f t="shared" si="0"/>
        <v>858.47886533333349</v>
      </c>
      <c r="N36" s="227">
        <f t="shared" si="1"/>
        <v>0.52585290763666948</v>
      </c>
      <c r="P36" s="112"/>
    </row>
    <row r="37" spans="1:16" s="50" customFormat="1" thickTop="1">
      <c r="A37" s="49" t="s">
        <v>43</v>
      </c>
      <c r="B37" s="108"/>
      <c r="C37" s="108"/>
      <c r="D37" s="109"/>
      <c r="E37" s="108"/>
      <c r="F37" s="108"/>
      <c r="G37" s="109"/>
      <c r="H37" s="177"/>
      <c r="I37" s="109"/>
      <c r="J37" s="177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87</v>
      </c>
      <c r="B38" s="110"/>
      <c r="C38" s="110"/>
      <c r="D38" s="110"/>
      <c r="E38" s="110"/>
      <c r="F38" s="108"/>
      <c r="G38" s="108"/>
      <c r="H38" s="178"/>
      <c r="I38" s="111"/>
      <c r="J38" s="178"/>
      <c r="K38" s="111"/>
      <c r="L38" s="109"/>
      <c r="M38" s="110"/>
      <c r="N38" s="98">
        <f>Data!$W$2</f>
        <v>42773.910534641203</v>
      </c>
    </row>
    <row r="39" spans="1:16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78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K40" s="112"/>
      <c r="L40" s="112"/>
      <c r="M40" s="112"/>
      <c r="N40" s="228"/>
    </row>
    <row r="41" spans="1:16" s="32" customFormat="1">
      <c r="A41" s="75" t="s">
        <v>136</v>
      </c>
      <c r="B41" s="113"/>
      <c r="C41" s="113"/>
      <c r="D41" s="113"/>
      <c r="E41" s="113"/>
      <c r="F41" s="113"/>
      <c r="G41" s="113"/>
      <c r="H41" s="51"/>
      <c r="I41" s="113"/>
      <c r="J41" s="51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51"/>
      <c r="K42" s="113"/>
      <c r="L42" s="113"/>
      <c r="M42" s="113"/>
      <c r="N42" s="221"/>
    </row>
    <row r="43" spans="1:16" s="32" customFormat="1">
      <c r="A43" s="222" t="s">
        <v>120</v>
      </c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78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8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 s="32" customFormat="1">
      <c r="A45" s="1" t="s">
        <v>144</v>
      </c>
      <c r="B45" s="92"/>
      <c r="C45" s="117"/>
      <c r="D45" s="118"/>
      <c r="E45" s="118"/>
      <c r="F45" s="93">
        <v>0</v>
      </c>
      <c r="G45" s="92">
        <f>SUMIFS(Data!$T:$T,Data!$B:$B,Data!$X$3,Data!$E:$E,$A45,Data!$C:$C,1,Data!$H:$H,"Y")</f>
        <v>36.733277000000001</v>
      </c>
      <c r="H45" s="224" t="str">
        <f t="shared" ref="H45:H55" si="6">IF(B45=0,"-",(G45-B45)/B45)</f>
        <v>-</v>
      </c>
      <c r="I45" s="117">
        <f>SUMIFS(Data!$T:$T,Data!$B:$B,Data!$X$3,Data!$E:$E,$A45,Data!$C:$C,2,Data!$H:$H,"Y")</f>
        <v>39.266616999999997</v>
      </c>
      <c r="J45" s="224" t="str">
        <f t="shared" ref="J45:J55" si="7">IF(C45=0,"-",(I45-C45)/C45)</f>
        <v>-</v>
      </c>
      <c r="K45" s="118"/>
      <c r="L45" s="118"/>
      <c r="M45" s="122">
        <f t="shared" ref="M45:M54" si="8">(G45+I45+K45+L45)/3</f>
        <v>25.333297999999999</v>
      </c>
      <c r="N45" s="229">
        <f t="shared" ref="N45:N55" si="9">IF(F45=0,0,M45/F45)</f>
        <v>0</v>
      </c>
    </row>
    <row r="46" spans="1:16" s="32" customFormat="1">
      <c r="A46" s="46" t="s">
        <v>172</v>
      </c>
      <c r="B46" s="119"/>
      <c r="C46" s="117"/>
      <c r="D46" s="117"/>
      <c r="E46" s="117"/>
      <c r="F46" s="94">
        <v>0</v>
      </c>
      <c r="G46" s="95">
        <f>SUMIFS(Data!$T:$T,Data!$B:$B,Data!$X$3,Data!$E:$E,$A46,Data!$C:$C,1,Data!$H:$H,"Y")</f>
        <v>0</v>
      </c>
      <c r="H46" s="30" t="str">
        <f t="shared" si="6"/>
        <v>-</v>
      </c>
      <c r="I46" s="117">
        <f>SUMIFS(Data!$T:$T,Data!$B:$B,Data!$X$3,Data!$E:$E,$A46,Data!$C:$C,2,Data!$H:$H,"Y")</f>
        <v>0</v>
      </c>
      <c r="J46" s="30" t="str">
        <f t="shared" si="7"/>
        <v>-</v>
      </c>
      <c r="K46" s="117"/>
      <c r="L46" s="117"/>
      <c r="M46" s="123">
        <f t="shared" si="8"/>
        <v>0</v>
      </c>
      <c r="N46" s="230">
        <f t="shared" si="9"/>
        <v>0</v>
      </c>
    </row>
    <row r="47" spans="1:16" s="32" customFormat="1">
      <c r="A47" s="47" t="s">
        <v>178</v>
      </c>
      <c r="B47" s="232">
        <v>0</v>
      </c>
      <c r="C47" s="233">
        <v>0</v>
      </c>
      <c r="D47" s="233">
        <v>0</v>
      </c>
      <c r="E47" s="233">
        <v>0</v>
      </c>
      <c r="F47" s="234">
        <v>0</v>
      </c>
      <c r="G47" s="235">
        <f>SUM(G45:G46)</f>
        <v>36.733277000000001</v>
      </c>
      <c r="H47" s="11" t="str">
        <f t="shared" si="6"/>
        <v>-</v>
      </c>
      <c r="I47" s="234">
        <f>SUM(I45:I46)</f>
        <v>39.266616999999997</v>
      </c>
      <c r="J47" s="11" t="str">
        <f t="shared" si="7"/>
        <v>-</v>
      </c>
      <c r="K47" s="234">
        <f t="shared" ref="K47" si="10">SUM(K45:K46)</f>
        <v>0</v>
      </c>
      <c r="L47" s="234">
        <f t="shared" ref="L47" si="11">SUM(L45:L46)</f>
        <v>0</v>
      </c>
      <c r="M47" s="236">
        <f t="shared" si="8"/>
        <v>25.333297999999999</v>
      </c>
      <c r="N47" s="237">
        <f t="shared" si="9"/>
        <v>0</v>
      </c>
    </row>
    <row r="48" spans="1:16" s="32" customFormat="1">
      <c r="A48" s="46" t="s">
        <v>62</v>
      </c>
      <c r="B48" s="119">
        <v>39.666589000000002</v>
      </c>
      <c r="C48" s="117">
        <v>85.133224999999996</v>
      </c>
      <c r="D48" s="117">
        <v>124.4731010000001</v>
      </c>
      <c r="E48" s="117">
        <v>119.79978</v>
      </c>
      <c r="F48" s="94">
        <v>123.02423166666669</v>
      </c>
      <c r="G48" s="95">
        <f>SUMIFS(Data!$T:$T,Data!$B:$B,Data!$X$3,Data!$E:$E,$A48,Data!$C:$C,1,Data!$H:$H,"Y")</f>
        <v>42.466598000000005</v>
      </c>
      <c r="H48" s="30">
        <f t="shared" si="6"/>
        <v>7.0588600396167225E-2</v>
      </c>
      <c r="I48" s="117">
        <f>SUMIFS(Data!$T:$T,Data!$B:$B,Data!$X$3,Data!$E:$E,$A48,Data!$C:$C,2,Data!$H:$H,"Y")</f>
        <v>105.866528</v>
      </c>
      <c r="J48" s="30">
        <f t="shared" si="7"/>
        <v>0.24353949941400679</v>
      </c>
      <c r="K48" s="117"/>
      <c r="L48" s="117"/>
      <c r="M48" s="123">
        <f t="shared" si="8"/>
        <v>49.444375333333333</v>
      </c>
      <c r="N48" s="230">
        <f t="shared" si="9"/>
        <v>0.40190761334972225</v>
      </c>
    </row>
    <row r="49" spans="1:14" s="32" customFormat="1">
      <c r="A49" s="46" t="s">
        <v>147</v>
      </c>
      <c r="B49" s="119">
        <v>10.266655999999999</v>
      </c>
      <c r="C49" s="117">
        <v>85.266582000000099</v>
      </c>
      <c r="D49" s="117">
        <v>95.839879000000039</v>
      </c>
      <c r="E49" s="117">
        <v>90.866578000000104</v>
      </c>
      <c r="F49" s="94">
        <v>94.079898333333418</v>
      </c>
      <c r="G49" s="95">
        <f>SUMIFS(Data!$T:$T,Data!$B:$B,Data!$X$3,Data!$E:$E,$A49,Data!$C:$C,1,Data!$H:$H,"Y")</f>
        <v>38.039971999999999</v>
      </c>
      <c r="H49" s="30">
        <f t="shared" si="6"/>
        <v>2.7051959274762885</v>
      </c>
      <c r="I49" s="117">
        <f>SUMIFS(Data!$T:$T,Data!$B:$B,Data!$X$3,Data!$E:$E,$A49,Data!$C:$C,2,Data!$H:$H,"Y")</f>
        <v>122.433215</v>
      </c>
      <c r="J49" s="30">
        <f t="shared" si="7"/>
        <v>0.43588745002115675</v>
      </c>
      <c r="K49" s="117"/>
      <c r="L49" s="117"/>
      <c r="M49" s="123">
        <f t="shared" si="8"/>
        <v>53.491062333333332</v>
      </c>
      <c r="N49" s="230">
        <f t="shared" si="9"/>
        <v>0.56857057969822367</v>
      </c>
    </row>
    <row r="50" spans="1:14" s="32" customFormat="1">
      <c r="A50" s="46" t="s">
        <v>148</v>
      </c>
      <c r="B50" s="95">
        <v>8.933325</v>
      </c>
      <c r="C50" s="117">
        <v>90.826590000000095</v>
      </c>
      <c r="D50" s="117">
        <v>82.853248000000036</v>
      </c>
      <c r="E50" s="117">
        <v>94.473249000000095</v>
      </c>
      <c r="F50" s="94">
        <v>92.362137333333408</v>
      </c>
      <c r="G50" s="95">
        <f>SUMIFS(Data!$T:$T,Data!$B:$B,Data!$X$3,Data!$E:$E,$A50,Data!$C:$C,1,Data!$H:$H,"Y")</f>
        <v>24.579989000000001</v>
      </c>
      <c r="H50" s="30">
        <f t="shared" si="6"/>
        <v>1.7514938726621947</v>
      </c>
      <c r="I50" s="117">
        <f>SUMIFS(Data!$T:$T,Data!$B:$B,Data!$X$3,Data!$E:$E,$A50,Data!$C:$C,2,Data!$H:$H,"Y")</f>
        <v>98.646585999999999</v>
      </c>
      <c r="J50" s="30">
        <f t="shared" si="7"/>
        <v>8.6098090878451952E-2</v>
      </c>
      <c r="K50" s="117"/>
      <c r="L50" s="117"/>
      <c r="M50" s="123">
        <f t="shared" si="8"/>
        <v>41.075524999999999</v>
      </c>
      <c r="N50" s="230">
        <f t="shared" si="9"/>
        <v>0.44472254741961109</v>
      </c>
    </row>
    <row r="51" spans="1:14" s="32" customFormat="1">
      <c r="A51" s="46" t="s">
        <v>173</v>
      </c>
      <c r="B51" s="119"/>
      <c r="C51" s="117"/>
      <c r="D51" s="117"/>
      <c r="E51" s="117"/>
      <c r="F51" s="94">
        <v>0</v>
      </c>
      <c r="G51" s="95">
        <f>SUMIFS(Data!$T:$T,Data!$B:$B,Data!$X$3,Data!$E:$E,$A51,Data!$C:$C,1,Data!$H:$H,"Y")</f>
        <v>0</v>
      </c>
      <c r="H51" s="30" t="str">
        <f t="shared" si="6"/>
        <v>-</v>
      </c>
      <c r="I51" s="117">
        <f>SUMIFS(Data!$T:$T,Data!$B:$B,Data!$X$3,Data!$E:$E,$A51,Data!$C:$C,2,Data!$H:$H,"Y")</f>
        <v>0</v>
      </c>
      <c r="J51" s="30" t="str">
        <f t="shared" si="7"/>
        <v>-</v>
      </c>
      <c r="K51" s="117"/>
      <c r="L51" s="117"/>
      <c r="M51" s="123">
        <f t="shared" si="8"/>
        <v>0</v>
      </c>
      <c r="N51" s="230">
        <f t="shared" si="9"/>
        <v>0</v>
      </c>
    </row>
    <row r="52" spans="1:14" s="32" customFormat="1">
      <c r="A52" s="47" t="s">
        <v>179</v>
      </c>
      <c r="B52" s="232">
        <v>58.866569999999996</v>
      </c>
      <c r="C52" s="233">
        <v>261.22639700000019</v>
      </c>
      <c r="D52" s="233">
        <v>303.16622800000016</v>
      </c>
      <c r="E52" s="233">
        <v>305.13960700000018</v>
      </c>
      <c r="F52" s="234">
        <v>309.46626733333352</v>
      </c>
      <c r="G52" s="235">
        <f>SUM(G48:G51)</f>
        <v>105.08655900000001</v>
      </c>
      <c r="H52" s="11">
        <f t="shared" si="6"/>
        <v>0.78516531539038226</v>
      </c>
      <c r="I52" s="234">
        <f t="shared" ref="I52:K52" si="12">SUM(I48:I51)</f>
        <v>326.94632899999999</v>
      </c>
      <c r="J52" s="11">
        <f t="shared" si="7"/>
        <v>0.25158227788135729</v>
      </c>
      <c r="K52" s="234">
        <f t="shared" si="12"/>
        <v>0</v>
      </c>
      <c r="L52" s="234">
        <f>SUM(L48:L51)</f>
        <v>0</v>
      </c>
      <c r="M52" s="236">
        <f t="shared" si="8"/>
        <v>144.01096266666667</v>
      </c>
      <c r="N52" s="237">
        <f t="shared" si="9"/>
        <v>0.46535269872095308</v>
      </c>
    </row>
    <row r="53" spans="1:14" s="32" customFormat="1">
      <c r="A53" s="46" t="s">
        <v>11</v>
      </c>
      <c r="B53" s="95"/>
      <c r="C53" s="117"/>
      <c r="D53" s="117"/>
      <c r="E53" s="117"/>
      <c r="F53" s="94">
        <v>0</v>
      </c>
      <c r="G53" s="95">
        <f>SUMIFS(Data!$T:$T,Data!$B:$B,Data!$X$3,Data!$E:$E,$A53,Data!$C:$C,1,Data!$H:$H,"Y")</f>
        <v>0</v>
      </c>
      <c r="H53" s="30" t="str">
        <f t="shared" si="6"/>
        <v>-</v>
      </c>
      <c r="I53" s="218">
        <f>SUMIFS(Data!$T:$T,Data!$B:$B,Data!$X$3,Data!$E:$E,$A53,Data!$C:$C,2,Data!$H:$H,"Y")</f>
        <v>0</v>
      </c>
      <c r="J53" s="30" t="str">
        <f t="shared" si="7"/>
        <v>-</v>
      </c>
      <c r="K53" s="117"/>
      <c r="L53" s="117"/>
      <c r="M53" s="123">
        <f t="shared" si="8"/>
        <v>0</v>
      </c>
      <c r="N53" s="230">
        <f t="shared" si="9"/>
        <v>0</v>
      </c>
    </row>
    <row r="54" spans="1:14" s="32" customFormat="1">
      <c r="A54" s="46" t="s">
        <v>142</v>
      </c>
      <c r="B54" s="119"/>
      <c r="C54" s="117">
        <v>5.3280000000000003</v>
      </c>
      <c r="D54" s="117">
        <v>9.5240000000000027</v>
      </c>
      <c r="E54" s="117">
        <v>10.057</v>
      </c>
      <c r="F54" s="94">
        <v>8.3030000000000026</v>
      </c>
      <c r="G54" s="95">
        <f>SUMIFS(Data!$T:$T,Data!$B:$B,Data!$X$3,Data!$E:$E,$A54,Data!$C:$C,1,Data!$H:$H,"Y")</f>
        <v>0.66600000000000004</v>
      </c>
      <c r="H54" s="30" t="str">
        <f t="shared" si="6"/>
        <v>-</v>
      </c>
      <c r="I54" s="218">
        <f>SUMIFS(Data!$T:$T,Data!$B:$B,Data!$X$3,Data!$E:$E,$A54,Data!$C:$C,2,Data!$H:$H,"Y")</f>
        <v>43.823</v>
      </c>
      <c r="J54" s="30">
        <f t="shared" si="7"/>
        <v>7.2250375375375366</v>
      </c>
      <c r="K54" s="117"/>
      <c r="L54" s="117"/>
      <c r="M54" s="123">
        <f t="shared" si="8"/>
        <v>14.829666666666666</v>
      </c>
      <c r="N54" s="230">
        <f t="shared" si="9"/>
        <v>1.7860612629973096</v>
      </c>
    </row>
    <row r="55" spans="1:14" s="32" customFormat="1" ht="12.75" thickBot="1">
      <c r="A55" s="48" t="s">
        <v>180</v>
      </c>
      <c r="B55" s="238">
        <v>0</v>
      </c>
      <c r="C55" s="239">
        <v>5.3280000000000003</v>
      </c>
      <c r="D55" s="239">
        <v>9.5240000000000027</v>
      </c>
      <c r="E55" s="239">
        <v>10.057</v>
      </c>
      <c r="F55" s="240">
        <v>8.3030000000000026</v>
      </c>
      <c r="G55" s="241">
        <f>SUM(G53:G54)</f>
        <v>0.66600000000000004</v>
      </c>
      <c r="H55" s="169" t="str">
        <f t="shared" si="6"/>
        <v>-</v>
      </c>
      <c r="I55" s="240">
        <f>SUM(I53:I54)</f>
        <v>43.823</v>
      </c>
      <c r="J55" s="169">
        <f t="shared" si="7"/>
        <v>7.2250375375375366</v>
      </c>
      <c r="K55" s="240">
        <f t="shared" ref="K55:L55" si="13">SUM(K53:K54)</f>
        <v>0</v>
      </c>
      <c r="L55" s="239">
        <f t="shared" si="13"/>
        <v>0</v>
      </c>
      <c r="M55" s="242">
        <f>SUM(I55:L55)/3</f>
        <v>17.016012512512514</v>
      </c>
      <c r="N55" s="243">
        <f t="shared" si="9"/>
        <v>2.0493812492487664</v>
      </c>
    </row>
    <row r="56" spans="1:14" s="53" customFormat="1">
      <c r="H56" s="51"/>
      <c r="I56" s="54"/>
      <c r="J56" s="51"/>
      <c r="N56" s="124"/>
    </row>
    <row r="57" spans="1:14" s="53" customFormat="1">
      <c r="H57" s="51"/>
      <c r="J57" s="51"/>
      <c r="N57" s="231"/>
    </row>
    <row r="58" spans="1:14" s="53" customFormat="1">
      <c r="A58" s="53" t="s">
        <v>102</v>
      </c>
      <c r="F58" s="40"/>
      <c r="G58" s="40"/>
      <c r="H58" s="174"/>
      <c r="I58" s="40"/>
      <c r="J58" s="174"/>
      <c r="K58" s="40"/>
      <c r="L58" s="40"/>
      <c r="N58" s="124"/>
    </row>
    <row r="59" spans="1:14">
      <c r="A59" s="40" t="s">
        <v>121</v>
      </c>
    </row>
    <row r="63" spans="1:14">
      <c r="C63" s="40" t="s">
        <v>40</v>
      </c>
    </row>
    <row r="65" spans="8:14">
      <c r="H65" s="40"/>
      <c r="J65" s="40"/>
      <c r="N65" s="228"/>
    </row>
    <row r="66" spans="8:14">
      <c r="H66" s="40"/>
      <c r="J66" s="40"/>
      <c r="N66" s="228"/>
    </row>
    <row r="67" spans="8:14">
      <c r="H67" s="40"/>
      <c r="J67" s="40"/>
      <c r="N67" s="228"/>
    </row>
    <row r="68" spans="8:14">
      <c r="H68" s="40"/>
      <c r="J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127"/>
  <sheetViews>
    <sheetView showGridLines="0" zoomScaleNormal="100" workbookViewId="0">
      <pane ySplit="5" topLeftCell="A6" activePane="bottomLeft" state="frozen"/>
      <selection pane="bottomLeft" activeCell="C1" sqref="C1"/>
    </sheetView>
  </sheetViews>
  <sheetFormatPr defaultColWidth="9.140625" defaultRowHeight="12"/>
  <cols>
    <col min="1" max="1" width="20.140625" style="131" customWidth="1"/>
    <col min="2" max="2" width="64.7109375" style="131" customWidth="1"/>
    <col min="3" max="3" width="10.42578125" style="131" customWidth="1"/>
    <col min="4" max="4" width="6.5703125" style="131" bestFit="1" customWidth="1"/>
    <col min="5" max="5" width="8.85546875" style="131" bestFit="1" customWidth="1"/>
    <col min="6" max="6" width="8.7109375" style="131" bestFit="1" customWidth="1"/>
    <col min="7" max="7" width="7.5703125" style="131" bestFit="1" customWidth="1"/>
    <col min="8" max="8" width="10.42578125" style="131" bestFit="1" customWidth="1"/>
    <col min="9" max="9" width="9" style="171" hidden="1" customWidth="1"/>
    <col min="10" max="10" width="6.5703125" style="131" bestFit="1" customWidth="1"/>
    <col min="11" max="11" width="9" style="171" bestFit="1" customWidth="1"/>
    <col min="12" max="12" width="8.85546875" style="131" bestFit="1" customWidth="1"/>
    <col min="13" max="13" width="8.7109375" style="131" bestFit="1" customWidth="1"/>
    <col min="14" max="14" width="7.5703125" style="131" bestFit="1" customWidth="1"/>
    <col min="15" max="15" width="9.5703125" style="131" bestFit="1" customWidth="1"/>
    <col min="16" max="16384" width="9.140625" style="131"/>
  </cols>
  <sheetData>
    <row r="1" spans="1:20" ht="15">
      <c r="A1" s="59" t="s">
        <v>139</v>
      </c>
      <c r="B1" s="60"/>
      <c r="C1" s="60"/>
      <c r="D1" s="60"/>
      <c r="E1" s="60"/>
      <c r="F1" s="60"/>
      <c r="G1" s="60"/>
      <c r="H1" s="60"/>
      <c r="I1" s="167"/>
      <c r="J1" s="60"/>
      <c r="K1" s="167"/>
      <c r="L1" s="60"/>
      <c r="M1" s="60"/>
      <c r="N1" s="60"/>
      <c r="O1" s="221"/>
    </row>
    <row r="2" spans="1:20">
      <c r="A2" s="60" t="s">
        <v>125</v>
      </c>
      <c r="B2" s="60"/>
      <c r="C2" s="60"/>
      <c r="D2" s="60"/>
      <c r="E2" s="60"/>
      <c r="F2" s="60"/>
      <c r="G2" s="60"/>
      <c r="H2" s="60"/>
      <c r="I2" s="167"/>
      <c r="J2" s="60"/>
      <c r="K2" s="167"/>
      <c r="L2" s="60"/>
      <c r="M2" s="60"/>
      <c r="N2" s="60"/>
    </row>
    <row r="3" spans="1:20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52"/>
      <c r="I3" s="168"/>
      <c r="J3" s="52"/>
      <c r="K3" s="168"/>
      <c r="L3" s="52"/>
      <c r="M3" s="52"/>
      <c r="N3" s="52"/>
    </row>
    <row r="4" spans="1:20">
      <c r="A4" s="132"/>
      <c r="B4" s="133"/>
      <c r="C4" s="65" t="s">
        <v>93</v>
      </c>
      <c r="D4" s="65" t="s">
        <v>94</v>
      </c>
      <c r="E4" s="66" t="s">
        <v>95</v>
      </c>
      <c r="F4" s="66" t="s">
        <v>96</v>
      </c>
      <c r="G4" s="33" t="s">
        <v>97</v>
      </c>
      <c r="H4" s="64" t="str">
        <f>CONCATENATE("Summer ",MID(Data!$W$3,3,2))</f>
        <v>Summer 16</v>
      </c>
      <c r="I4" s="78" t="s">
        <v>42</v>
      </c>
      <c r="J4" s="65" t="str">
        <f>CONCATENATE("Fall ",MID(Data!$W$3,3,2))</f>
        <v>Fall 16</v>
      </c>
      <c r="K4" s="78" t="s">
        <v>42</v>
      </c>
      <c r="L4" s="66" t="str">
        <f>CONCATENATE("Winter ",MID(Data!$W$3,6,2))</f>
        <v>Winter 17</v>
      </c>
      <c r="M4" s="66" t="str">
        <f>CONCATENATE("Spring ",MID(Data!$W$3,6,2))</f>
        <v>Spring 17</v>
      </c>
      <c r="N4" s="33" t="str">
        <f>Data!$W$3</f>
        <v>2016-17</v>
      </c>
      <c r="O4" s="81" t="s">
        <v>98</v>
      </c>
    </row>
    <row r="5" spans="1:20" ht="12.75" thickBot="1">
      <c r="A5" s="134" t="s">
        <v>3</v>
      </c>
      <c r="B5" s="244" t="s">
        <v>65</v>
      </c>
      <c r="C5" s="35" t="s">
        <v>1</v>
      </c>
      <c r="D5" s="35" t="s">
        <v>1</v>
      </c>
      <c r="E5" s="36" t="s">
        <v>1</v>
      </c>
      <c r="F5" s="36" t="s">
        <v>1</v>
      </c>
      <c r="G5" s="37" t="s">
        <v>2</v>
      </c>
      <c r="H5" s="34" t="s">
        <v>1</v>
      </c>
      <c r="I5" s="38" t="s">
        <v>44</v>
      </c>
      <c r="J5" s="35" t="s">
        <v>1</v>
      </c>
      <c r="K5" s="38" t="s">
        <v>44</v>
      </c>
      <c r="L5" s="36" t="s">
        <v>1</v>
      </c>
      <c r="M5" s="36" t="s">
        <v>1</v>
      </c>
      <c r="N5" s="37" t="s">
        <v>2</v>
      </c>
      <c r="O5" s="82" t="s">
        <v>91</v>
      </c>
    </row>
    <row r="6" spans="1:20">
      <c r="A6" s="135" t="s">
        <v>34</v>
      </c>
      <c r="B6" s="136" t="s">
        <v>185</v>
      </c>
      <c r="C6" s="137">
        <v>15.493323999999999</v>
      </c>
      <c r="D6" s="137">
        <v>67.259935999999996</v>
      </c>
      <c r="E6" s="137">
        <v>73.873268000000039</v>
      </c>
      <c r="F6" s="137">
        <v>60.186611999999997</v>
      </c>
      <c r="G6" s="138">
        <v>72.271046666666678</v>
      </c>
      <c r="H6" s="139">
        <f>SUMIFS(Data!$T:$T,Data!$B:$B,Data!$X3,Data!$E:$E,$A$6,Data!$I:$I,$B6,Data!$C:$C,1,Data!$H:$H,"Y")</f>
        <v>15.173323999999999</v>
      </c>
      <c r="I6" s="165">
        <f>IF(C6=0,"-",(H6-C6)/C6)</f>
        <v>-2.065405719263344E-2</v>
      </c>
      <c r="J6" s="137">
        <f>SUMIFS(Data!$T:$T,Data!$B:$B,Data!$X$3,Data!$E:$E,$A$6,Data!$I:$I,$B6,Data!$C:$C,2,Data!$H:$H,"Y")</f>
        <v>63.266603000000003</v>
      </c>
      <c r="K6" s="165">
        <f>IF(D6=0,"-",(J6-D6)/D6)</f>
        <v>-5.9371644361957063E-2</v>
      </c>
      <c r="L6" s="140"/>
      <c r="M6" s="141"/>
      <c r="N6" s="137">
        <f>SUM(H6,J6,L6,M6)/3</f>
        <v>26.146642333333332</v>
      </c>
      <c r="O6" s="142">
        <f>IF(G6=0,"-",N6/G6)</f>
        <v>0.36178585393855733</v>
      </c>
    </row>
    <row r="7" spans="1:20">
      <c r="A7" s="135"/>
      <c r="B7" s="136" t="s">
        <v>186</v>
      </c>
      <c r="C7" s="137">
        <v>0</v>
      </c>
      <c r="D7" s="137">
        <v>12.666653999999999</v>
      </c>
      <c r="E7" s="137">
        <v>11.733321999999999</v>
      </c>
      <c r="F7" s="137">
        <v>11.066656</v>
      </c>
      <c r="G7" s="138">
        <v>11.822210666666665</v>
      </c>
      <c r="H7" s="139">
        <f>SUMIFS(Data!$T:$T,Data!$B:$B,Data!$X3,Data!$E:$E,$A$6,Data!$I:$I,$B7,Data!$C:$C,1,Data!$H:$H,"Y")</f>
        <v>3.1333310000000001</v>
      </c>
      <c r="I7" s="5" t="str">
        <f t="shared" ref="I7:I70" si="0">IF(C7=0,"-",(H7-C7)/C7)</f>
        <v>-</v>
      </c>
      <c r="J7" s="137">
        <f>SUMIFS(Data!$T:$T,Data!$B:$B,Data!$X$3,Data!$E:$E,$A$6,Data!$I:$I,$B7,Data!$C:$C,2,Data!$H:$H,"Y")</f>
        <v>23.399977</v>
      </c>
      <c r="K7" s="5">
        <f t="shared" ref="K7:K70" si="1">IF(D7=0,"-",(J7-D7)/D7)</f>
        <v>0.84736845263161065</v>
      </c>
      <c r="L7" s="137"/>
      <c r="M7" s="137"/>
      <c r="N7" s="137">
        <f t="shared" ref="N7:N17" si="2">SUM(H7,J7,L7,M7)/3</f>
        <v>8.844436</v>
      </c>
      <c r="O7" s="142">
        <f>IF(G7=0,"-",N7/G7)</f>
        <v>0.74812031771158882</v>
      </c>
    </row>
    <row r="8" spans="1:20">
      <c r="A8" s="135"/>
      <c r="B8" s="136" t="s">
        <v>187</v>
      </c>
      <c r="C8" s="137">
        <v>0.86666600000000005</v>
      </c>
      <c r="D8" s="137">
        <v>28.066638000000001</v>
      </c>
      <c r="E8" s="137">
        <v>25.999973999999987</v>
      </c>
      <c r="F8" s="137">
        <v>20.333313</v>
      </c>
      <c r="G8" s="138">
        <v>25.088863666666665</v>
      </c>
      <c r="H8" s="139">
        <f>SUMIFS(Data!$T:$T,Data!$B:$B,Data!$X3,Data!$E:$E,$A$6,Data!$I:$I,$B8,Data!$C:$C,1,Data!$H:$H,"Y")</f>
        <v>1.7999989999999999</v>
      </c>
      <c r="I8" s="5">
        <f t="shared" si="0"/>
        <v>1.0769235207104004</v>
      </c>
      <c r="J8" s="137">
        <f>SUMIFS(Data!$T:$T,Data!$B:$B,Data!$X$3,Data!$E:$E,$A$6,Data!$I:$I,$B8,Data!$C:$C,2,Data!$H:$H,"Y")</f>
        <v>42.466624000000003</v>
      </c>
      <c r="K8" s="5">
        <f t="shared" si="1"/>
        <v>0.51306415823655127</v>
      </c>
      <c r="L8" s="137"/>
      <c r="M8" s="137"/>
      <c r="N8" s="137">
        <f t="shared" si="2"/>
        <v>14.755541000000001</v>
      </c>
      <c r="O8" s="142">
        <f>IF(G8=0,"-",N8/G8)</f>
        <v>0.58813110055695239</v>
      </c>
    </row>
    <row r="9" spans="1:20">
      <c r="A9" s="135"/>
      <c r="B9" s="136" t="s">
        <v>188</v>
      </c>
      <c r="C9" s="137">
        <v>0</v>
      </c>
      <c r="D9" s="137">
        <v>0</v>
      </c>
      <c r="E9" s="137">
        <v>0</v>
      </c>
      <c r="F9" s="137">
        <v>0</v>
      </c>
      <c r="G9" s="138">
        <v>0</v>
      </c>
      <c r="H9" s="139"/>
      <c r="I9" s="5" t="str">
        <f t="shared" si="0"/>
        <v>-</v>
      </c>
      <c r="J9" s="137">
        <f>SUMIFS(Data!$T:$T,Data!$B:$B,Data!$X$3,Data!$E:$E,$A$6,Data!$I:$I,$B9,Data!$C:$C,2,Data!$H:$H,"Y")</f>
        <v>10.399984</v>
      </c>
      <c r="K9" s="5" t="str">
        <f t="shared" si="1"/>
        <v>-</v>
      </c>
      <c r="L9" s="137"/>
      <c r="M9" s="137"/>
      <c r="N9" s="137">
        <f t="shared" si="2"/>
        <v>3.4666613333333332</v>
      </c>
      <c r="O9" s="142" t="str">
        <f t="shared" ref="O9:O72" si="3">IF(G9=0,"-",N9/G9)</f>
        <v>-</v>
      </c>
    </row>
    <row r="10" spans="1:20">
      <c r="A10" s="135"/>
      <c r="B10" s="136" t="s">
        <v>189</v>
      </c>
      <c r="C10" s="137">
        <v>0</v>
      </c>
      <c r="D10" s="137">
        <v>0</v>
      </c>
      <c r="E10" s="137">
        <v>0</v>
      </c>
      <c r="F10" s="137">
        <v>0</v>
      </c>
      <c r="G10" s="138">
        <v>0</v>
      </c>
      <c r="H10" s="139">
        <f>SUMIFS(Data!$T:$T,Data!$B:$B,Data!$X3,Data!$E:$E,$A$6,Data!$I:$I,$B10,Data!$C:$C,1,Data!$H:$H,"Y")</f>
        <v>0</v>
      </c>
      <c r="I10" s="5" t="str">
        <f t="shared" si="0"/>
        <v>-</v>
      </c>
      <c r="J10" s="137">
        <f>SUMIFS(Data!$T:$T,Data!$B:$B,Data!$X$3,Data!$E:$E,$A$6,Data!$I:$I,$B10,Data!$C:$C,2,Data!$H:$H,"Y")</f>
        <v>15.533318</v>
      </c>
      <c r="K10" s="5" t="str">
        <f t="shared" si="1"/>
        <v>-</v>
      </c>
      <c r="L10" s="137"/>
      <c r="M10" s="137"/>
      <c r="N10" s="137">
        <f t="shared" si="2"/>
        <v>5.1777726666666668</v>
      </c>
      <c r="O10" s="142" t="str">
        <f t="shared" si="3"/>
        <v>-</v>
      </c>
    </row>
    <row r="11" spans="1:20">
      <c r="A11" s="135"/>
      <c r="B11" s="143" t="s">
        <v>190</v>
      </c>
      <c r="C11" s="137">
        <v>4.1333299999999999</v>
      </c>
      <c r="D11" s="137">
        <v>49.133282000000001</v>
      </c>
      <c r="E11" s="137">
        <v>47.666618000000014</v>
      </c>
      <c r="F11" s="137">
        <v>44.199956</v>
      </c>
      <c r="G11" s="138">
        <v>48.377728666666677</v>
      </c>
      <c r="H11" s="139">
        <f>SUMIFS(Data!$T:$T,Data!$B:$B,Data!$X3,Data!$E:$E,$A$6,Data!$I:$I,$B11,Data!$C:$C,1,Data!$H:$H,"Y")</f>
        <v>7.1666600000000003</v>
      </c>
      <c r="I11" s="5">
        <f t="shared" si="0"/>
        <v>0.73387075312157513</v>
      </c>
      <c r="J11" s="137">
        <f>SUMIFS(Data!$T:$T,Data!$B:$B,Data!$X$3,Data!$E:$E,$A$6,Data!$I:$I,$B11,Data!$C:$C,2,Data!$H:$H,"Y")</f>
        <v>77.786589000000106</v>
      </c>
      <c r="K11" s="5">
        <f t="shared" si="1"/>
        <v>0.58317510725214949</v>
      </c>
      <c r="L11" s="137"/>
      <c r="M11" s="137"/>
      <c r="N11" s="137">
        <f t="shared" si="2"/>
        <v>28.317749666666703</v>
      </c>
      <c r="O11" s="142">
        <f t="shared" si="3"/>
        <v>0.58534682067821542</v>
      </c>
    </row>
    <row r="12" spans="1:20">
      <c r="A12" s="135"/>
      <c r="B12" s="136" t="s">
        <v>191</v>
      </c>
      <c r="C12" s="137">
        <v>0</v>
      </c>
      <c r="D12" s="137">
        <v>0</v>
      </c>
      <c r="E12" s="137">
        <v>0</v>
      </c>
      <c r="F12" s="137">
        <v>0</v>
      </c>
      <c r="G12" s="138">
        <v>0</v>
      </c>
      <c r="H12" s="139">
        <f>SUMIFS(Data!$T:$T,Data!$B:$B,Data!$X3,Data!$E:$E,$A$6,Data!$I:$I,$B12,Data!$C:$C,1,Data!$H:$H,"Y")</f>
        <v>0</v>
      </c>
      <c r="I12" s="5" t="str">
        <f t="shared" si="0"/>
        <v>-</v>
      </c>
      <c r="J12" s="137">
        <f>SUMIFS(Data!$T:$T,Data!$B:$B,Data!$X$3,Data!$E:$E,$A$6,Data!$I:$I,$B12,Data!$C:$C,2,Data!$H:$H,"Y")</f>
        <v>0</v>
      </c>
      <c r="K12" s="5" t="str">
        <f t="shared" si="1"/>
        <v>-</v>
      </c>
      <c r="L12" s="137"/>
      <c r="M12" s="137"/>
      <c r="N12" s="137">
        <f t="shared" si="2"/>
        <v>0</v>
      </c>
      <c r="O12" s="142" t="str">
        <f t="shared" si="3"/>
        <v>-</v>
      </c>
    </row>
    <row r="13" spans="1:20">
      <c r="A13" s="135"/>
      <c r="B13" s="136" t="s">
        <v>192</v>
      </c>
      <c r="C13" s="137">
        <v>14.233323</v>
      </c>
      <c r="D13" s="137">
        <v>17.866654</v>
      </c>
      <c r="E13" s="137">
        <v>20.533316999999993</v>
      </c>
      <c r="F13" s="137">
        <v>17.999980999999998</v>
      </c>
      <c r="G13" s="138">
        <v>23.544425</v>
      </c>
      <c r="H13" s="139">
        <f>SUMIFS(Data!$T:$T,Data!$B:$B,Data!$X3,Data!$E:$E,$A$6,Data!$I:$I,$B13,Data!$C:$C,1,Data!$H:$H,"Y")</f>
        <v>10.333326</v>
      </c>
      <c r="I13" s="5">
        <f t="shared" si="0"/>
        <v>-0.27400467199402423</v>
      </c>
      <c r="J13" s="137">
        <f>SUMIFS(Data!$T:$T,Data!$B:$B,Data!$X$3,Data!$E:$E,$A$6,Data!$I:$I,$B13,Data!$C:$C,2,Data!$H:$H,"Y")</f>
        <v>21.799979</v>
      </c>
      <c r="K13" s="5">
        <f t="shared" si="1"/>
        <v>0.22014894338917629</v>
      </c>
      <c r="L13" s="137"/>
      <c r="M13" s="137"/>
      <c r="N13" s="137">
        <f t="shared" si="2"/>
        <v>10.711101666666666</v>
      </c>
      <c r="O13" s="142">
        <f t="shared" si="3"/>
        <v>0.45493154607371666</v>
      </c>
    </row>
    <row r="14" spans="1:20">
      <c r="A14" s="135"/>
      <c r="B14" s="136" t="s">
        <v>193</v>
      </c>
      <c r="C14" s="137">
        <v>0</v>
      </c>
      <c r="D14" s="137">
        <v>0</v>
      </c>
      <c r="E14" s="137">
        <v>0</v>
      </c>
      <c r="F14" s="137">
        <v>0</v>
      </c>
      <c r="G14" s="138">
        <v>0</v>
      </c>
      <c r="H14" s="139">
        <f>SUMIFS(Data!$T:$T,Data!$B:$B,Data!$X3,Data!$E:$E,$A$6,Data!$I:$I,$B14,Data!$C:$C,1,Data!$H:$H,"Y")</f>
        <v>0</v>
      </c>
      <c r="I14" s="5" t="str">
        <f t="shared" si="0"/>
        <v>-</v>
      </c>
      <c r="J14" s="137">
        <f>SUMIFS(Data!$T:$T,Data!$B:$B,Data!$X$3,Data!$E:$E,$A$6,Data!$I:$I,$B14,Data!$C:$C,2,Data!$H:$H,"Y")</f>
        <v>0</v>
      </c>
      <c r="K14" s="5" t="str">
        <f t="shared" si="1"/>
        <v>-</v>
      </c>
      <c r="L14" s="137"/>
      <c r="M14" s="137"/>
      <c r="N14" s="137">
        <f t="shared" si="2"/>
        <v>0</v>
      </c>
      <c r="O14" s="142" t="str">
        <f t="shared" si="3"/>
        <v>-</v>
      </c>
    </row>
    <row r="15" spans="1:20">
      <c r="A15" s="135"/>
      <c r="B15" s="136" t="s">
        <v>194</v>
      </c>
      <c r="C15" s="137">
        <v>10.333323</v>
      </c>
      <c r="D15" s="137">
        <v>19.566642000000002</v>
      </c>
      <c r="E15" s="137">
        <v>20.433316999999995</v>
      </c>
      <c r="F15" s="137">
        <v>21.866647</v>
      </c>
      <c r="G15" s="138">
        <v>24.066642999999999</v>
      </c>
      <c r="H15" s="139">
        <f>SUMIFS(Data!$T:$T,Data!$B:$B,Data!$X3,Data!$E:$E,$A$6,Data!$I:$I,$B15,Data!$C:$C,1,Data!$H:$H,"Y")</f>
        <v>13.333314</v>
      </c>
      <c r="I15" s="5">
        <f t="shared" si="0"/>
        <v>0.29032199999941932</v>
      </c>
      <c r="J15" s="137">
        <f>SUMIFS(Data!$T:$T,Data!$B:$B,Data!$X$3,Data!$E:$E,$A$6,Data!$I:$I,$B15,Data!$C:$C,2,Data!$H:$H,"Y")</f>
        <v>12.033317</v>
      </c>
      <c r="K15" s="5">
        <f t="shared" si="1"/>
        <v>-0.38500857735323213</v>
      </c>
      <c r="L15" s="137"/>
      <c r="M15" s="137"/>
      <c r="N15" s="137">
        <f t="shared" si="2"/>
        <v>8.4555436666666655</v>
      </c>
      <c r="O15" s="142">
        <f t="shared" si="3"/>
        <v>0.35133872500068519</v>
      </c>
    </row>
    <row r="16" spans="1:20">
      <c r="A16" s="135"/>
      <c r="B16" s="136" t="s">
        <v>63</v>
      </c>
      <c r="C16" s="137">
        <v>13.066653000000001</v>
      </c>
      <c r="D16" s="137">
        <v>49.599947</v>
      </c>
      <c r="E16" s="137">
        <v>51.799940000000021</v>
      </c>
      <c r="F16" s="137">
        <v>56.399939000000003</v>
      </c>
      <c r="G16" s="138">
        <v>56.955493000000011</v>
      </c>
      <c r="H16" s="139">
        <f>SUMIFS(Data!$T:$T,Data!$B:$B,Data!$X3,Data!$E:$E,$A$6,Data!$I:$I,$B16,Data!$C:$C,1,Data!$H:$H,"Y")</f>
        <v>14.999984</v>
      </c>
      <c r="I16" s="5">
        <f t="shared" si="0"/>
        <v>0.14795915985524363</v>
      </c>
      <c r="J16" s="137">
        <f>SUMIFS(Data!$T:$T,Data!$B:$B,Data!$X$3,Data!$E:$E,$A$6,Data!$I:$I,$B16,Data!$C:$C,2,Data!$H:$H,"Y")</f>
        <v>48.633279999999999</v>
      </c>
      <c r="K16" s="5">
        <f t="shared" si="1"/>
        <v>-1.9489274857491301E-2</v>
      </c>
      <c r="L16" s="137"/>
      <c r="M16" s="137"/>
      <c r="N16" s="137">
        <f t="shared" si="2"/>
        <v>21.211088</v>
      </c>
      <c r="O16" s="142">
        <f t="shared" si="3"/>
        <v>0.37241514176692309</v>
      </c>
      <c r="P16" s="137"/>
      <c r="Q16" s="137"/>
      <c r="R16" s="137"/>
      <c r="S16" s="137"/>
      <c r="T16" s="137"/>
    </row>
    <row r="17" spans="1:15">
      <c r="A17" s="135"/>
      <c r="B17" s="136" t="s">
        <v>100</v>
      </c>
      <c r="C17" s="137">
        <v>13.199996000000001</v>
      </c>
      <c r="D17" s="137">
        <v>26.933318</v>
      </c>
      <c r="E17" s="137">
        <v>22.866654999999973</v>
      </c>
      <c r="F17" s="137">
        <v>30.133310999999999</v>
      </c>
      <c r="G17" s="138">
        <v>31.044426666666656</v>
      </c>
      <c r="H17" s="139">
        <f>SUMIFS(Data!$T:$T,Data!$B:$B,Data!$X3,Data!$E:$E,$A$6,Data!$I:$I,$B17,Data!$C:$C,1,Data!$H:$H,"Y")</f>
        <v>9.9999950000000002</v>
      </c>
      <c r="I17" s="5">
        <f t="shared" si="0"/>
        <v>-0.24242439164375507</v>
      </c>
      <c r="J17" s="137">
        <f>SUMIFS(Data!$T:$T,Data!$B:$B,Data!$X$3,Data!$E:$E,$A$6,Data!$I:$I,$B17,Data!$C:$C,2,Data!$H:$H,"Y")</f>
        <v>40.266630999999997</v>
      </c>
      <c r="K17" s="5">
        <f t="shared" si="1"/>
        <v>0.49504903183484472</v>
      </c>
      <c r="L17" s="137"/>
      <c r="M17" s="137"/>
      <c r="N17" s="137">
        <f t="shared" si="2"/>
        <v>16.755541999999998</v>
      </c>
      <c r="O17" s="142">
        <f t="shared" si="3"/>
        <v>0.53972786097515313</v>
      </c>
    </row>
    <row r="18" spans="1:15">
      <c r="A18" s="144"/>
      <c r="B18" s="145" t="s">
        <v>66</v>
      </c>
      <c r="C18" s="146">
        <v>71.326615000000004</v>
      </c>
      <c r="D18" s="146">
        <v>271.09307100000001</v>
      </c>
      <c r="E18" s="146">
        <v>274.90641099999999</v>
      </c>
      <c r="F18" s="146">
        <v>262.18641499999995</v>
      </c>
      <c r="G18" s="147">
        <v>293.17083733333334</v>
      </c>
      <c r="H18" s="146">
        <f>SUM(H6:H17)</f>
        <v>75.939932999999996</v>
      </c>
      <c r="I18" s="11">
        <f t="shared" si="0"/>
        <v>6.4678773834984216E-2</v>
      </c>
      <c r="J18" s="146">
        <f>SUM(J6:J17)</f>
        <v>355.58630200000016</v>
      </c>
      <c r="K18" s="11">
        <f t="shared" si="1"/>
        <v>0.31167609960787285</v>
      </c>
      <c r="L18" s="146">
        <f>SUM(L6:L17)</f>
        <v>0</v>
      </c>
      <c r="M18" s="146">
        <f>SUM(M6:M17)</f>
        <v>0</v>
      </c>
      <c r="N18" s="146">
        <f t="shared" ref="N18:N48" si="4">SUM(H18,J18,L18,M18)/3</f>
        <v>143.84207833333338</v>
      </c>
      <c r="O18" s="148">
        <f t="shared" si="3"/>
        <v>0.49064251970527978</v>
      </c>
    </row>
    <row r="19" spans="1:15">
      <c r="A19" s="135" t="s">
        <v>33</v>
      </c>
      <c r="B19" s="136" t="s">
        <v>228</v>
      </c>
      <c r="C19" s="137">
        <v>0</v>
      </c>
      <c r="D19" s="137">
        <v>0</v>
      </c>
      <c r="E19" s="137">
        <v>0</v>
      </c>
      <c r="F19" s="137">
        <v>0</v>
      </c>
      <c r="G19" s="138">
        <v>0</v>
      </c>
      <c r="H19" s="137">
        <f>SUMIFS(Data!$T:$T,Data!$B:$B,Data!$X3,Data!$E:$E,$A$19,Data!$I:$I,$B19,Data!$C:$C,1,Data!$H:$H,"Y")</f>
        <v>0</v>
      </c>
      <c r="I19" s="5" t="str">
        <f t="shared" si="0"/>
        <v>-</v>
      </c>
      <c r="J19" s="137">
        <f>SUMIFS(Data!$T:$T,Data!$B:$B,Data!$X$3,Data!$E:$E,$A$19,Data!$I:$I,$B19,Data!$C:$C,2,Data!$H:$H,"Y")</f>
        <v>0</v>
      </c>
      <c r="K19" s="5" t="str">
        <f t="shared" si="1"/>
        <v>-</v>
      </c>
      <c r="L19" s="137"/>
      <c r="M19" s="137"/>
      <c r="N19" s="137">
        <f t="shared" si="4"/>
        <v>0</v>
      </c>
      <c r="O19" s="142" t="str">
        <f t="shared" si="3"/>
        <v>-</v>
      </c>
    </row>
    <row r="20" spans="1:15">
      <c r="A20" s="135"/>
      <c r="B20" s="136" t="s">
        <v>235</v>
      </c>
      <c r="C20" s="137">
        <v>0</v>
      </c>
      <c r="D20" s="137">
        <v>0</v>
      </c>
      <c r="E20" s="137">
        <v>0</v>
      </c>
      <c r="F20" s="137">
        <v>0</v>
      </c>
      <c r="G20" s="138">
        <v>0</v>
      </c>
      <c r="H20" s="137">
        <f>SUMIFS(Data!$T:$T,Data!$B:$B,Data!$X3,Data!$E:$E,$A$19,Data!$I:$I,$B20,Data!$C:$C,1,Data!$H:$H,"Y")</f>
        <v>0</v>
      </c>
      <c r="I20" s="5" t="str">
        <f t="shared" si="0"/>
        <v>-</v>
      </c>
      <c r="J20" s="137">
        <f>SUMIFS(Data!$T:$T,Data!$B:$B,Data!$X$3,Data!$E:$E,$A$19,Data!$I:$I,$B20,Data!$C:$C,2,Data!$H:$H,"Y")</f>
        <v>4.6666619999999996</v>
      </c>
      <c r="K20" s="5" t="str">
        <f t="shared" si="1"/>
        <v>-</v>
      </c>
      <c r="L20" s="137"/>
      <c r="M20" s="137"/>
      <c r="N20" s="137">
        <f t="shared" si="4"/>
        <v>1.5555539999999999</v>
      </c>
      <c r="O20" s="142" t="str">
        <f t="shared" si="3"/>
        <v>-</v>
      </c>
    </row>
    <row r="21" spans="1:15">
      <c r="A21" s="144"/>
      <c r="B21" s="145" t="s">
        <v>145</v>
      </c>
      <c r="C21" s="146">
        <v>0</v>
      </c>
      <c r="D21" s="146">
        <v>0</v>
      </c>
      <c r="E21" s="146">
        <v>0</v>
      </c>
      <c r="F21" s="146">
        <v>0</v>
      </c>
      <c r="G21" s="147">
        <v>0</v>
      </c>
      <c r="H21" s="146">
        <f>SUM(H19:H20)</f>
        <v>0</v>
      </c>
      <c r="I21" s="11" t="str">
        <f t="shared" si="0"/>
        <v>-</v>
      </c>
      <c r="J21" s="146">
        <f t="shared" ref="J21:L21" si="5">SUM(J19:J20)</f>
        <v>4.6666619999999996</v>
      </c>
      <c r="K21" s="11" t="str">
        <f t="shared" si="1"/>
        <v>-</v>
      </c>
      <c r="L21" s="146">
        <f t="shared" si="5"/>
        <v>0</v>
      </c>
      <c r="M21" s="146">
        <f>SUM(M19:M20)</f>
        <v>0</v>
      </c>
      <c r="N21" s="146">
        <f t="shared" si="4"/>
        <v>1.5555539999999999</v>
      </c>
      <c r="O21" s="148" t="str">
        <f t="shared" si="3"/>
        <v>-</v>
      </c>
    </row>
    <row r="22" spans="1:15" s="149" customFormat="1">
      <c r="A22" s="135" t="s">
        <v>31</v>
      </c>
      <c r="B22" s="136" t="s">
        <v>230</v>
      </c>
      <c r="C22" s="137">
        <v>0</v>
      </c>
      <c r="D22" s="137">
        <v>16.333317000000001</v>
      </c>
      <c r="E22" s="137">
        <v>15.999984000000005</v>
      </c>
      <c r="F22" s="137">
        <v>16.133316000000001</v>
      </c>
      <c r="G22" s="138">
        <v>16.155539000000001</v>
      </c>
      <c r="H22" s="137">
        <f>SUMIFS(Data!$T:$T,Data!$B:$B,Data!$X3,Data!$E:$E,$A$22,Data!$I:$I,$B22,Data!$C:$C,1,Data!$H:$H,"Y")</f>
        <v>2.5999970000000001</v>
      </c>
      <c r="I22" s="5" t="str">
        <f t="shared" si="0"/>
        <v>-</v>
      </c>
      <c r="J22" s="137">
        <f>SUMIFS(Data!$T:$T,Data!$B:$B,Data!$X$3,Data!$E:$E,$A$22,Data!$I:$I,$B22,Data!$C:$C,2,Data!$H:$H,"Y")</f>
        <v>35.666629999999998</v>
      </c>
      <c r="K22" s="5">
        <f t="shared" si="1"/>
        <v>1.1836734081632039</v>
      </c>
      <c r="L22" s="137"/>
      <c r="M22" s="137"/>
      <c r="N22" s="137">
        <f t="shared" si="4"/>
        <v>12.755542333333333</v>
      </c>
      <c r="O22" s="142">
        <f t="shared" si="3"/>
        <v>0.78954607044267178</v>
      </c>
    </row>
    <row r="23" spans="1:15" s="149" customFormat="1">
      <c r="A23" s="135"/>
      <c r="B23" s="136" t="s">
        <v>100</v>
      </c>
      <c r="C23" s="137">
        <v>0</v>
      </c>
      <c r="D23" s="137">
        <v>1.9999979999999999</v>
      </c>
      <c r="E23" s="137">
        <v>0.99999899999999997</v>
      </c>
      <c r="F23" s="137">
        <v>0.99999899999999997</v>
      </c>
      <c r="G23" s="138">
        <v>1.333332</v>
      </c>
      <c r="H23" s="137">
        <f>SUMIFS(Data!$T:$T,Data!$B:$B,Data!$X3,Data!$E:$E,$A$22,Data!$I:$I,$B23,Data!$C:$C,1,Data!$H:$H,"Y")</f>
        <v>0</v>
      </c>
      <c r="I23" s="5" t="str">
        <f t="shared" si="0"/>
        <v>-</v>
      </c>
      <c r="J23" s="137">
        <f>SUMIFS(Data!$T:$T,Data!$B:$B,Data!$X$3,Data!$E:$E,$A$22,Data!$I:$I,$B23,Data!$C:$C,2,Data!$H:$H,"Y")</f>
        <v>1.9999979999999999</v>
      </c>
      <c r="K23" s="5">
        <f t="shared" si="1"/>
        <v>0</v>
      </c>
      <c r="L23" s="137"/>
      <c r="M23" s="137"/>
      <c r="N23" s="137">
        <f t="shared" si="4"/>
        <v>0.66666599999999998</v>
      </c>
      <c r="O23" s="142">
        <f t="shared" si="3"/>
        <v>0.5</v>
      </c>
    </row>
    <row r="24" spans="1:15">
      <c r="A24" s="144"/>
      <c r="B24" s="145" t="s">
        <v>122</v>
      </c>
      <c r="C24" s="146">
        <v>0</v>
      </c>
      <c r="D24" s="146">
        <v>18.333315000000002</v>
      </c>
      <c r="E24" s="146">
        <v>16.999983000000004</v>
      </c>
      <c r="F24" s="146">
        <v>17.133315</v>
      </c>
      <c r="G24" s="147">
        <v>17.488871000000003</v>
      </c>
      <c r="H24" s="146">
        <f>SUM(H22:H23)</f>
        <v>2.5999970000000001</v>
      </c>
      <c r="I24" s="11" t="str">
        <f t="shared" si="0"/>
        <v>-</v>
      </c>
      <c r="J24" s="146">
        <f t="shared" ref="J24:L24" si="6">SUM(J22:J23)</f>
        <v>37.666627999999996</v>
      </c>
      <c r="K24" s="11">
        <f t="shared" si="1"/>
        <v>1.054545399999945</v>
      </c>
      <c r="L24" s="146">
        <f t="shared" si="6"/>
        <v>0</v>
      </c>
      <c r="M24" s="146">
        <f>SUM(M22:M23)</f>
        <v>0</v>
      </c>
      <c r="N24" s="146">
        <f t="shared" si="4"/>
        <v>13.422208333333332</v>
      </c>
      <c r="O24" s="148">
        <f t="shared" si="3"/>
        <v>0.76747140128904434</v>
      </c>
    </row>
    <row r="25" spans="1:15">
      <c r="A25" s="135" t="s">
        <v>30</v>
      </c>
      <c r="B25" s="136" t="s">
        <v>195</v>
      </c>
      <c r="C25" s="137">
        <v>0.33333299999999999</v>
      </c>
      <c r="D25" s="137">
        <v>57.553274999999999</v>
      </c>
      <c r="E25" s="137">
        <v>55.933277000000039</v>
      </c>
      <c r="F25" s="137">
        <v>53.666612000000001</v>
      </c>
      <c r="G25" s="138">
        <v>55.828832333333345</v>
      </c>
      <c r="H25" s="137">
        <f>SUMIFS(Data!$T:$T,Data!$B:$B,Data!$X3,Data!$E:$E,$A$25,Data!$I:$I,$B25,Data!$C:$C,1,Data!$H:$H,"Y")</f>
        <v>1.333332</v>
      </c>
      <c r="I25" s="5">
        <f t="shared" si="0"/>
        <v>3</v>
      </c>
      <c r="J25" s="137">
        <f>SUMIFS(Data!$T:$T,Data!$B:$B,Data!$X$3,Data!$E:$E,$A$25,Data!$I:$I,$B25,Data!$C:$C,2,Data!$H:$H,"Y")</f>
        <v>49.199950999999999</v>
      </c>
      <c r="K25" s="5">
        <f t="shared" si="1"/>
        <v>-0.14514072396401423</v>
      </c>
      <c r="L25" s="137"/>
      <c r="M25" s="137"/>
      <c r="N25" s="137">
        <f t="shared" si="4"/>
        <v>16.844427666666665</v>
      </c>
      <c r="O25" s="142">
        <f t="shared" si="3"/>
        <v>0.3017155645687663</v>
      </c>
    </row>
    <row r="26" spans="1:15">
      <c r="A26" s="135"/>
      <c r="B26" s="136" t="s">
        <v>196</v>
      </c>
      <c r="C26" s="137">
        <v>2.999997</v>
      </c>
      <c r="D26" s="137">
        <v>17.333316</v>
      </c>
      <c r="E26" s="137">
        <v>14.586652000000004</v>
      </c>
      <c r="F26" s="137">
        <v>17.999981999999999</v>
      </c>
      <c r="G26" s="138">
        <v>17.639982333333336</v>
      </c>
      <c r="H26" s="137">
        <f>SUMIFS(Data!$T:$T,Data!$B:$B,Data!$X3,Data!$E:$E,$A$25,Data!$I:$I,$B26,Data!$C:$C,1,Data!$H:$H,"Y")</f>
        <v>0.33333299999999999</v>
      </c>
      <c r="I26" s="5">
        <f t="shared" si="0"/>
        <v>-0.88888888888888884</v>
      </c>
      <c r="J26" s="137">
        <f>SUMIFS(Data!$T:$T,Data!$B:$B,Data!$X$3,Data!$E:$E,$A$25,Data!$I:$I,$B26,Data!$C:$C,2,Data!$H:$H,"Y")</f>
        <v>17.973316000000001</v>
      </c>
      <c r="K26" s="5">
        <f t="shared" si="1"/>
        <v>3.6923113846190805E-2</v>
      </c>
      <c r="L26" s="137"/>
      <c r="M26" s="137"/>
      <c r="N26" s="137">
        <f t="shared" si="4"/>
        <v>6.1022163333333337</v>
      </c>
      <c r="O26" s="142">
        <f t="shared" si="3"/>
        <v>0.3459309775952723</v>
      </c>
    </row>
    <row r="27" spans="1:15">
      <c r="A27" s="135"/>
      <c r="B27" s="136" t="s">
        <v>197</v>
      </c>
      <c r="C27" s="137">
        <v>0</v>
      </c>
      <c r="D27" s="137">
        <v>0</v>
      </c>
      <c r="E27" s="137">
        <v>0</v>
      </c>
      <c r="F27" s="137">
        <v>0</v>
      </c>
      <c r="G27" s="138">
        <v>0</v>
      </c>
      <c r="H27" s="137">
        <f>SUMIFS(Data!$T:$T,Data!$B:$B,Data!$X3,Data!$E:$E,$A$25,Data!$I:$I,$B27,Data!$C:$C,1,Data!$H:$H,"Y")</f>
        <v>0</v>
      </c>
      <c r="I27" s="5" t="str">
        <f t="shared" si="0"/>
        <v>-</v>
      </c>
      <c r="J27" s="137">
        <f>SUMIFS(Data!$T:$T,Data!$B:$B,Data!$X$3,Data!$E:$E,$A$25,Data!$I:$I,$B27,Data!$C:$C,2,Data!$H:$H,"Y")</f>
        <v>12.666653999999999</v>
      </c>
      <c r="K27" s="5" t="str">
        <f t="shared" si="1"/>
        <v>-</v>
      </c>
      <c r="L27" s="137"/>
      <c r="M27" s="137"/>
      <c r="N27" s="137">
        <f t="shared" si="4"/>
        <v>4.2222179999999998</v>
      </c>
      <c r="O27" s="142" t="str">
        <f t="shared" si="3"/>
        <v>-</v>
      </c>
    </row>
    <row r="28" spans="1:15">
      <c r="A28" s="135"/>
      <c r="B28" s="136" t="s">
        <v>198</v>
      </c>
      <c r="C28" s="137">
        <v>0</v>
      </c>
      <c r="D28" s="137">
        <v>0</v>
      </c>
      <c r="E28" s="137">
        <v>0</v>
      </c>
      <c r="F28" s="137">
        <v>0</v>
      </c>
      <c r="G28" s="138">
        <v>0</v>
      </c>
      <c r="H28" s="137">
        <f>SUMIFS(Data!$T:$T,Data!$B:$B,Data!$X3,Data!$E:$E,$A$25,Data!$I:$I,$B28,Data!$C:$C,1,Data!$H:$H,"Y")</f>
        <v>0</v>
      </c>
      <c r="I28" s="5" t="str">
        <f t="shared" si="0"/>
        <v>-</v>
      </c>
      <c r="J28" s="137">
        <f>SUMIFS(Data!$T:$T,Data!$B:$B,Data!$X$3,Data!$E:$E,$A$25,Data!$I:$I,$B28,Data!$C:$C,2,Data!$H:$H,"Y")</f>
        <v>0</v>
      </c>
      <c r="K28" s="5" t="str">
        <f t="shared" si="1"/>
        <v>-</v>
      </c>
      <c r="L28" s="137"/>
      <c r="M28" s="137"/>
      <c r="N28" s="137">
        <f t="shared" si="4"/>
        <v>0</v>
      </c>
      <c r="O28" s="142" t="str">
        <f t="shared" si="3"/>
        <v>-</v>
      </c>
    </row>
    <row r="29" spans="1:15">
      <c r="A29" s="135"/>
      <c r="B29" s="136" t="s">
        <v>100</v>
      </c>
      <c r="C29" s="137">
        <v>0.33333299999999999</v>
      </c>
      <c r="D29" s="137">
        <v>0</v>
      </c>
      <c r="E29" s="137">
        <v>1.333332</v>
      </c>
      <c r="F29" s="137">
        <v>0</v>
      </c>
      <c r="G29" s="138">
        <v>0.55555500000000002</v>
      </c>
      <c r="H29" s="137">
        <f>SUMIFS(Data!$T:$T,Data!$B:$B,Data!$X3,Data!$E:$E,$A$25,Data!$I:$I,$B29,Data!$C:$C,1,Data!$H:$H,"Y")</f>
        <v>0</v>
      </c>
      <c r="I29" s="5">
        <f t="shared" si="0"/>
        <v>-1</v>
      </c>
      <c r="J29" s="137">
        <f>SUMIFS(Data!$T:$T,Data!$B:$B,Data!$X$3,Data!$E:$E,$A$25,Data!$I:$I,$B29,Data!$C:$C,2,Data!$H:$H,"Y")</f>
        <v>11.666655</v>
      </c>
      <c r="K29" s="5" t="str">
        <f t="shared" si="1"/>
        <v>-</v>
      </c>
      <c r="L29" s="137"/>
      <c r="M29" s="137"/>
      <c r="N29" s="137">
        <f t="shared" si="4"/>
        <v>3.8888850000000001</v>
      </c>
      <c r="O29" s="142">
        <f t="shared" si="3"/>
        <v>7</v>
      </c>
    </row>
    <row r="30" spans="1:15">
      <c r="A30" s="144"/>
      <c r="B30" s="145" t="s">
        <v>67</v>
      </c>
      <c r="C30" s="146">
        <v>3.6666630000000002</v>
      </c>
      <c r="D30" s="146">
        <v>74.886590999999996</v>
      </c>
      <c r="E30" s="146">
        <v>71.853261000000046</v>
      </c>
      <c r="F30" s="146">
        <v>71.666594000000003</v>
      </c>
      <c r="G30" s="147">
        <v>74.024369666666686</v>
      </c>
      <c r="H30" s="146">
        <f>SUM(H25:H29)</f>
        <v>1.6666650000000001</v>
      </c>
      <c r="I30" s="11">
        <f t="shared" si="0"/>
        <v>-0.54545454545454541</v>
      </c>
      <c r="J30" s="146">
        <f>SUM(J25:J29)</f>
        <v>91.506575999999995</v>
      </c>
      <c r="K30" s="11">
        <f t="shared" si="1"/>
        <v>0.22193539294638209</v>
      </c>
      <c r="L30" s="146">
        <f>SUM(L25:L29)</f>
        <v>0</v>
      </c>
      <c r="M30" s="146">
        <f>SUM(M25:M29)</f>
        <v>0</v>
      </c>
      <c r="N30" s="146">
        <f t="shared" si="4"/>
        <v>31.057746999999996</v>
      </c>
      <c r="O30" s="148">
        <f t="shared" si="3"/>
        <v>0.41956111399331991</v>
      </c>
    </row>
    <row r="31" spans="1:15">
      <c r="A31" s="135" t="s">
        <v>29</v>
      </c>
      <c r="B31" s="136" t="s">
        <v>195</v>
      </c>
      <c r="C31" s="137">
        <v>0</v>
      </c>
      <c r="D31" s="137">
        <v>0</v>
      </c>
      <c r="E31" s="137">
        <v>0</v>
      </c>
      <c r="F31" s="137">
        <v>0</v>
      </c>
      <c r="G31" s="138">
        <v>0</v>
      </c>
      <c r="H31" s="137">
        <f>SUMIFS(Data!$T:$T,Data!$B:$B,Data!$X3,Data!$E:$E,$A$31,Data!$I:$I,$B31,Data!$C:$C,1,Data!$H:$H,"Y")</f>
        <v>0</v>
      </c>
      <c r="I31" s="5" t="str">
        <f t="shared" si="0"/>
        <v>-</v>
      </c>
      <c r="J31" s="137">
        <f>SUMIFS(Data!$T:$T,Data!$B:$B,Data!$X$3,Data!$E:$E,$A$31,Data!$I:$I,$B31,Data!$C:$C,2,Data!$H:$H,"Y")</f>
        <v>0</v>
      </c>
      <c r="K31" s="5" t="str">
        <f t="shared" si="1"/>
        <v>-</v>
      </c>
      <c r="L31" s="137"/>
      <c r="M31" s="137"/>
      <c r="N31" s="137">
        <f t="shared" si="4"/>
        <v>0</v>
      </c>
      <c r="O31" s="142" t="str">
        <f t="shared" si="3"/>
        <v>-</v>
      </c>
    </row>
    <row r="32" spans="1:15">
      <c r="A32" s="135"/>
      <c r="B32" s="136" t="s">
        <v>199</v>
      </c>
      <c r="C32" s="137">
        <v>24.066595</v>
      </c>
      <c r="D32" s="137">
        <v>45.266604000000001</v>
      </c>
      <c r="E32" s="137">
        <v>60.799879999999973</v>
      </c>
      <c r="F32" s="137">
        <v>55.266565</v>
      </c>
      <c r="G32" s="138">
        <v>61.799881333333325</v>
      </c>
      <c r="H32" s="137">
        <f>SUMIFS(Data!$T:$T,Data!$B:$B,Data!$X3,Data!$E:$E,$A$31,Data!$I:$I,$B32,Data!$C:$C,1,Data!$H:$H,"Y")</f>
        <v>23.933264000000001</v>
      </c>
      <c r="I32" s="5">
        <f t="shared" si="0"/>
        <v>-5.5400857495627575E-3</v>
      </c>
      <c r="J32" s="137">
        <f>SUMIFS(Data!$T:$T,Data!$B:$B,Data!$X$3,Data!$E:$E,$A$31,Data!$I:$I,$B32,Data!$C:$C,2,Data!$H:$H,"Y")</f>
        <v>60.999912999999999</v>
      </c>
      <c r="K32" s="5">
        <f t="shared" si="1"/>
        <v>0.34756989943402861</v>
      </c>
      <c r="L32" s="137"/>
      <c r="M32" s="137"/>
      <c r="N32" s="137">
        <f t="shared" si="4"/>
        <v>28.311059</v>
      </c>
      <c r="O32" s="142">
        <f t="shared" si="3"/>
        <v>0.45810863045670147</v>
      </c>
    </row>
    <row r="33" spans="1:15">
      <c r="A33" s="144"/>
      <c r="B33" s="145" t="s">
        <v>99</v>
      </c>
      <c r="C33" s="146">
        <v>24.066595</v>
      </c>
      <c r="D33" s="146">
        <v>45.266604000000001</v>
      </c>
      <c r="E33" s="146">
        <v>60.799879999999973</v>
      </c>
      <c r="F33" s="146">
        <v>55.266565</v>
      </c>
      <c r="G33" s="147">
        <v>61.799881333333325</v>
      </c>
      <c r="H33" s="146">
        <f>SUM(H31:H32)</f>
        <v>23.933264000000001</v>
      </c>
      <c r="I33" s="11">
        <f t="shared" si="0"/>
        <v>-5.5400857495627575E-3</v>
      </c>
      <c r="J33" s="146">
        <f t="shared" ref="J33:L33" si="7">SUM(J31:J32)</f>
        <v>60.999912999999999</v>
      </c>
      <c r="K33" s="11">
        <f t="shared" si="1"/>
        <v>0.34756989943402861</v>
      </c>
      <c r="L33" s="146">
        <f t="shared" si="7"/>
        <v>0</v>
      </c>
      <c r="M33" s="146">
        <f>SUM(M31:M32)</f>
        <v>0</v>
      </c>
      <c r="N33" s="146">
        <f t="shared" si="4"/>
        <v>28.311059</v>
      </c>
      <c r="O33" s="148">
        <f t="shared" si="3"/>
        <v>0.45810863045670147</v>
      </c>
    </row>
    <row r="34" spans="1:15">
      <c r="A34" s="135" t="s">
        <v>28</v>
      </c>
      <c r="B34" s="136" t="s">
        <v>200</v>
      </c>
      <c r="C34" s="137">
        <v>10.333323</v>
      </c>
      <c r="D34" s="137">
        <v>9.866657</v>
      </c>
      <c r="E34" s="137">
        <v>10.866656000000001</v>
      </c>
      <c r="F34" s="137">
        <v>7.6666590000000001</v>
      </c>
      <c r="G34" s="138">
        <v>12.911098333333335</v>
      </c>
      <c r="H34" s="137">
        <f>SUMIFS(Data!$T:$T,Data!$B:$B,Data!$X3,Data!$E:$E,$A$34,Data!$I:$I,$B34,Data!$C:$C,1,Data!$H:$H,"Y")</f>
        <v>4.9999950000000002</v>
      </c>
      <c r="I34" s="5">
        <f t="shared" si="0"/>
        <v>-0.5161290322580645</v>
      </c>
      <c r="J34" s="137">
        <f>SUMIFS(Data!$T:$T,Data!$B:$B,Data!$X$3,Data!$E:$E,$A$34,Data!$I:$I,$B34,Data!$C:$C,2,Data!$H:$H,"Y")</f>
        <v>9.866657</v>
      </c>
      <c r="K34" s="5">
        <f t="shared" si="1"/>
        <v>0</v>
      </c>
      <c r="L34" s="137"/>
      <c r="M34" s="137"/>
      <c r="N34" s="137">
        <f t="shared" si="4"/>
        <v>4.9555506666666664</v>
      </c>
      <c r="O34" s="142">
        <f t="shared" si="3"/>
        <v>0.38382099947861387</v>
      </c>
    </row>
    <row r="35" spans="1:15">
      <c r="A35" s="135"/>
      <c r="B35" s="136" t="s">
        <v>100</v>
      </c>
      <c r="C35" s="137">
        <v>0.26666400000000001</v>
      </c>
      <c r="D35" s="137">
        <v>0</v>
      </c>
      <c r="E35" s="137">
        <v>24.133304999999993</v>
      </c>
      <c r="F35" s="137">
        <v>0.59999400000000003</v>
      </c>
      <c r="G35" s="138">
        <v>8.3333209999999962</v>
      </c>
      <c r="H35" s="150">
        <f>SUMIFS(Data!$T:$T,Data!$B:$B,Data!$X3,Data!$E:$E,$A$34,Data!$I:$I,$B35,Data!$C:$C,1,Data!$H:$H,"Y")</f>
        <v>0.26666400000000001</v>
      </c>
      <c r="I35" s="5">
        <f t="shared" si="0"/>
        <v>0</v>
      </c>
      <c r="J35" s="137">
        <f>SUMIFS(Data!$T:$T,Data!$B:$B,Data!$X$3,Data!$E:$E,$A$34,Data!$I:$I,$B35,Data!$C:$C,2,Data!$H:$H,"Y")</f>
        <v>0.93332400000000004</v>
      </c>
      <c r="K35" s="5" t="str">
        <f t="shared" si="1"/>
        <v>-</v>
      </c>
      <c r="L35" s="137"/>
      <c r="M35" s="137"/>
      <c r="N35" s="137">
        <f t="shared" si="4"/>
        <v>0.39999600000000002</v>
      </c>
      <c r="O35" s="142">
        <f t="shared" si="3"/>
        <v>4.7999591039394759E-2</v>
      </c>
    </row>
    <row r="36" spans="1:15">
      <c r="A36" s="144"/>
      <c r="B36" s="145" t="s">
        <v>83</v>
      </c>
      <c r="C36" s="146">
        <v>10.599987</v>
      </c>
      <c r="D36" s="146">
        <v>9.866657</v>
      </c>
      <c r="E36" s="146">
        <v>34.999960999999992</v>
      </c>
      <c r="F36" s="146">
        <v>8.2666529999999998</v>
      </c>
      <c r="G36" s="147">
        <v>21.24441933333333</v>
      </c>
      <c r="H36" s="146">
        <f>SUM(H34:H35)</f>
        <v>5.2666590000000006</v>
      </c>
      <c r="I36" s="11">
        <f t="shared" si="0"/>
        <v>-0.50314476800773433</v>
      </c>
      <c r="J36" s="146">
        <f t="shared" ref="J36:L36" si="8">SUM(J34:J35)</f>
        <v>10.799981000000001</v>
      </c>
      <c r="K36" s="11">
        <f t="shared" si="1"/>
        <v>9.459374132494934E-2</v>
      </c>
      <c r="L36" s="146">
        <f t="shared" si="8"/>
        <v>0</v>
      </c>
      <c r="M36" s="146">
        <f>SUM(M34:M35)</f>
        <v>0</v>
      </c>
      <c r="N36" s="146">
        <f t="shared" si="4"/>
        <v>5.3555466666666662</v>
      </c>
      <c r="O36" s="148">
        <f t="shared" si="3"/>
        <v>0.25209192977393374</v>
      </c>
    </row>
    <row r="37" spans="1:15">
      <c r="A37" s="135" t="s">
        <v>27</v>
      </c>
      <c r="B37" s="136" t="s">
        <v>201</v>
      </c>
      <c r="C37" s="137">
        <v>11.533321000000001</v>
      </c>
      <c r="D37" s="137">
        <v>49.333281999999997</v>
      </c>
      <c r="E37" s="137">
        <v>56.799942000000037</v>
      </c>
      <c r="F37" s="137">
        <v>58.866605</v>
      </c>
      <c r="G37" s="138">
        <v>58.844383333333347</v>
      </c>
      <c r="H37" s="150">
        <f>SUMIFS(Data!$T:$T,Data!$B:$B,Data!$X3,Data!$E:$E,$A$37,Data!$I:$I,$B37,Data!$C:$C,1,Data!$H:$H,"Y")</f>
        <v>21.199978999999999</v>
      </c>
      <c r="I37" s="5">
        <f t="shared" si="0"/>
        <v>0.83815043386029031</v>
      </c>
      <c r="J37" s="137">
        <f>SUMIFS(Data!$T:$T,Data!$B:$B,Data!$X$3,Data!$E:$E,$A$37,Data!$I:$I,$B37,Data!$C:$C,2,Data!$H:$H,"Y")</f>
        <v>74.199924000000095</v>
      </c>
      <c r="K37" s="5">
        <f t="shared" si="1"/>
        <v>0.50405407854275941</v>
      </c>
      <c r="L37" s="137"/>
      <c r="M37" s="137"/>
      <c r="N37" s="137">
        <f t="shared" si="4"/>
        <v>31.799967666666699</v>
      </c>
      <c r="O37" s="142">
        <f t="shared" si="3"/>
        <v>0.54040786673777741</v>
      </c>
    </row>
    <row r="38" spans="1:15">
      <c r="A38" s="135"/>
      <c r="B38" s="136" t="s">
        <v>202</v>
      </c>
      <c r="C38" s="137">
        <v>0</v>
      </c>
      <c r="D38" s="137">
        <v>0</v>
      </c>
      <c r="E38" s="137">
        <v>0</v>
      </c>
      <c r="F38" s="137">
        <v>0</v>
      </c>
      <c r="G38" s="138">
        <v>0</v>
      </c>
      <c r="H38" s="150">
        <f>SUMIFS(Data!$T:$T,Data!$B:$B,Data!$X3,Data!$E:$E,$A$37,Data!$I:$I,$B38,Data!$C:$C,1,Data!$H:$H,"Y")</f>
        <v>0</v>
      </c>
      <c r="I38" s="5" t="str">
        <f t="shared" si="0"/>
        <v>-</v>
      </c>
      <c r="J38" s="137">
        <f>SUMIFS(Data!$T:$T,Data!$B:$B,Data!$X$3,Data!$E:$E,$A$37,Data!$I:$I,$B38,Data!$C:$C,2,Data!$H:$H,"Y")</f>
        <v>0</v>
      </c>
      <c r="K38" s="5" t="str">
        <f t="shared" si="1"/>
        <v>-</v>
      </c>
      <c r="L38" s="137"/>
      <c r="M38" s="137"/>
      <c r="N38" s="137">
        <f t="shared" si="4"/>
        <v>0</v>
      </c>
      <c r="O38" s="142" t="str">
        <f t="shared" si="3"/>
        <v>-</v>
      </c>
    </row>
    <row r="39" spans="1:15">
      <c r="A39" s="135"/>
      <c r="B39" s="136" t="s">
        <v>203</v>
      </c>
      <c r="C39" s="137">
        <v>0</v>
      </c>
      <c r="D39" s="137">
        <v>0</v>
      </c>
      <c r="E39" s="137">
        <v>0</v>
      </c>
      <c r="F39" s="137">
        <v>0</v>
      </c>
      <c r="G39" s="138">
        <v>0</v>
      </c>
      <c r="H39" s="150">
        <f>SUMIFS(Data!$T:$T,Data!$B:$B,Data!$X3,Data!$E:$E,$A$37,Data!$I:$I,$B39,Data!$C:$C,1,Data!$H:$H,"Y")</f>
        <v>0</v>
      </c>
      <c r="I39" s="5" t="str">
        <f t="shared" si="0"/>
        <v>-</v>
      </c>
      <c r="J39" s="137">
        <f>SUMIFS(Data!$T:$T,Data!$B:$B,Data!$X$3,Data!$E:$E,$A$37,Data!$I:$I,$B39,Data!$C:$C,2,Data!$H:$H,"Y")</f>
        <v>0</v>
      </c>
      <c r="K39" s="5" t="str">
        <f t="shared" si="1"/>
        <v>-</v>
      </c>
      <c r="L39" s="137"/>
      <c r="M39" s="137"/>
      <c r="N39" s="137">
        <f t="shared" si="4"/>
        <v>0</v>
      </c>
      <c r="O39" s="142" t="str">
        <f t="shared" si="3"/>
        <v>-</v>
      </c>
    </row>
    <row r="40" spans="1:15">
      <c r="A40" s="135"/>
      <c r="B40" s="136" t="s">
        <v>204</v>
      </c>
      <c r="C40" s="137">
        <v>34.4133</v>
      </c>
      <c r="D40" s="137">
        <v>73.599926000000096</v>
      </c>
      <c r="E40" s="137">
        <v>77.466585000000066</v>
      </c>
      <c r="F40" s="137">
        <v>75.733256999999995</v>
      </c>
      <c r="G40" s="138">
        <v>87.071022666666707</v>
      </c>
      <c r="H40" s="150">
        <f>SUMIFS(Data!$T:$T,Data!$B:$B,Data!$X3,Data!$E:$E,$A$37,Data!$I:$I,$B40,Data!$C:$C,1,Data!$H:$H,"Y")</f>
        <v>0</v>
      </c>
      <c r="I40" s="5">
        <f t="shared" si="0"/>
        <v>-1</v>
      </c>
      <c r="J40" s="137">
        <f>SUMIFS(Data!$T:$T,Data!$B:$B,Data!$X$3,Data!$E:$E,$A$37,Data!$I:$I,$B40,Data!$C:$C,2,Data!$H:$H,"Y")</f>
        <v>74.346591000000103</v>
      </c>
      <c r="K40" s="5">
        <f t="shared" si="1"/>
        <v>1.0144915091354933E-2</v>
      </c>
      <c r="L40" s="137"/>
      <c r="M40" s="137"/>
      <c r="N40" s="137">
        <f t="shared" si="4"/>
        <v>24.782197000000036</v>
      </c>
      <c r="O40" s="142">
        <f t="shared" si="3"/>
        <v>0.28462048843590043</v>
      </c>
    </row>
    <row r="41" spans="1:15">
      <c r="A41" s="135"/>
      <c r="B41" s="136" t="s">
        <v>205</v>
      </c>
      <c r="C41" s="137">
        <v>18.733314</v>
      </c>
      <c r="D41" s="137">
        <v>62.733268000000002</v>
      </c>
      <c r="E41" s="137">
        <v>68.199937000000034</v>
      </c>
      <c r="F41" s="137">
        <v>64.133274</v>
      </c>
      <c r="G41" s="138">
        <v>71.266597666666684</v>
      </c>
      <c r="H41" s="150">
        <f>SUMIFS(Data!$T:$T,Data!$B:$B,Data!$X3,Data!$E:$E,$A$37,Data!$I:$I,$B41,Data!$C:$C,1,Data!$H:$H,"Y")</f>
        <v>27.666639</v>
      </c>
      <c r="I41" s="5">
        <f t="shared" si="0"/>
        <v>0.47686837470401661</v>
      </c>
      <c r="J41" s="137">
        <f>SUMIFS(Data!$T:$T,Data!$B:$B,Data!$X$3,Data!$E:$E,$A$37,Data!$I:$I,$B41,Data!$C:$C,2,Data!$H:$H,"Y")</f>
        <v>93.199905000000101</v>
      </c>
      <c r="K41" s="5">
        <f t="shared" si="1"/>
        <v>0.48565359292297822</v>
      </c>
      <c r="L41" s="137"/>
      <c r="M41" s="137"/>
      <c r="N41" s="137">
        <f t="shared" si="4"/>
        <v>40.288848000000037</v>
      </c>
      <c r="O41" s="142">
        <f t="shared" si="3"/>
        <v>0.56532582330423531</v>
      </c>
    </row>
    <row r="42" spans="1:15">
      <c r="A42" s="135"/>
      <c r="B42" s="136" t="s">
        <v>206</v>
      </c>
      <c r="C42" s="137">
        <v>0</v>
      </c>
      <c r="D42" s="137">
        <v>0</v>
      </c>
      <c r="E42" s="137">
        <v>0</v>
      </c>
      <c r="F42" s="137">
        <v>0</v>
      </c>
      <c r="G42" s="138">
        <v>0</v>
      </c>
      <c r="H42" s="150">
        <f>SUMIFS(Data!$T:$T,Data!$B:$B,Data!$X3,Data!$E:$E,$A$37,Data!$I:$I,$B42,Data!$C:$C,1,Data!$H:$H,"Y")</f>
        <v>0</v>
      </c>
      <c r="I42" s="5" t="str">
        <f t="shared" si="0"/>
        <v>-</v>
      </c>
      <c r="J42" s="137">
        <f>SUMIFS(Data!$T:$T,Data!$B:$B,Data!$X$3,Data!$E:$E,$A$37,Data!$I:$I,$B42,Data!$C:$C,2,Data!$H:$H,"Y")</f>
        <v>0</v>
      </c>
      <c r="K42" s="5" t="str">
        <f t="shared" si="1"/>
        <v>-</v>
      </c>
      <c r="L42" s="137"/>
      <c r="M42" s="137"/>
      <c r="N42" s="137">
        <f t="shared" si="4"/>
        <v>0</v>
      </c>
      <c r="O42" s="142" t="str">
        <f t="shared" si="3"/>
        <v>-</v>
      </c>
    </row>
    <row r="43" spans="1:15">
      <c r="A43" s="135"/>
      <c r="B43" s="136" t="s">
        <v>100</v>
      </c>
      <c r="C43" s="137">
        <v>2.999997</v>
      </c>
      <c r="D43" s="137">
        <v>3.9999959999999999</v>
      </c>
      <c r="E43" s="137">
        <v>7.6666589999999992</v>
      </c>
      <c r="F43" s="137">
        <v>8.3333250000000003</v>
      </c>
      <c r="G43" s="138">
        <v>7.6666590000000001</v>
      </c>
      <c r="H43" s="150">
        <f>SUMIFS(Data!$T:$T,Data!$B:$B,Data!$X3,Data!$E:$E,$A$37,Data!$I:$I,$B43,Data!$C:$C,1,Data!$H:$H,"Y")</f>
        <v>3.3333300000000001</v>
      </c>
      <c r="I43" s="5">
        <f t="shared" si="0"/>
        <v>0.11111111111111115</v>
      </c>
      <c r="J43" s="137">
        <f>SUMIFS(Data!$T:$T,Data!$B:$B,Data!$X$3,Data!$E:$E,$A$37,Data!$I:$I,$B43,Data!$C:$C,2,Data!$H:$H,"Y")</f>
        <v>2.6666639999999999</v>
      </c>
      <c r="K43" s="5">
        <f t="shared" si="1"/>
        <v>-0.33333333333333331</v>
      </c>
      <c r="L43" s="137"/>
      <c r="M43" s="137"/>
      <c r="N43" s="137">
        <f t="shared" si="4"/>
        <v>1.9999979999999999</v>
      </c>
      <c r="O43" s="142">
        <f t="shared" si="3"/>
        <v>0.2608695652173913</v>
      </c>
    </row>
    <row r="44" spans="1:15">
      <c r="A44" s="144"/>
      <c r="B44" s="145" t="s">
        <v>68</v>
      </c>
      <c r="C44" s="146">
        <v>67.679931999999994</v>
      </c>
      <c r="D44" s="146">
        <v>189.66647200000011</v>
      </c>
      <c r="E44" s="146">
        <v>210.13312300000015</v>
      </c>
      <c r="F44" s="146">
        <v>207.066461</v>
      </c>
      <c r="G44" s="147">
        <v>224.84866266666677</v>
      </c>
      <c r="H44" s="146">
        <f>SUM(H37:H43)</f>
        <v>52.199948000000006</v>
      </c>
      <c r="I44" s="11">
        <f t="shared" si="0"/>
        <v>-0.22872339765353175</v>
      </c>
      <c r="J44" s="146">
        <f t="shared" ref="J44" si="9">SUM(J37:J43)</f>
        <v>244.41308400000028</v>
      </c>
      <c r="K44" s="11">
        <f t="shared" si="1"/>
        <v>0.28864675671301637</v>
      </c>
      <c r="L44" s="146">
        <f>SUM(L37:L43)</f>
        <v>0</v>
      </c>
      <c r="M44" s="146">
        <f>SUM(M37:M43)</f>
        <v>0</v>
      </c>
      <c r="N44" s="146">
        <f t="shared" si="4"/>
        <v>98.871010666666777</v>
      </c>
      <c r="O44" s="148">
        <f t="shared" si="3"/>
        <v>0.43972247597149772</v>
      </c>
    </row>
    <row r="45" spans="1:15">
      <c r="A45" s="135" t="s">
        <v>24</v>
      </c>
      <c r="B45" s="136" t="s">
        <v>231</v>
      </c>
      <c r="C45" s="137">
        <v>0</v>
      </c>
      <c r="D45" s="137">
        <v>0</v>
      </c>
      <c r="E45" s="137">
        <v>0</v>
      </c>
      <c r="F45" s="137">
        <v>0</v>
      </c>
      <c r="G45" s="138">
        <v>0</v>
      </c>
      <c r="H45" s="137">
        <f>SUMIFS(Data!$T:$T,Data!$B:$B,Data!$X3,Data!$E:$E,$A$45,Data!$I:$I,$B45,Data!$C:$C,1,Data!$H:$H,"Y")</f>
        <v>0</v>
      </c>
      <c r="I45" s="5" t="str">
        <f t="shared" si="0"/>
        <v>-</v>
      </c>
      <c r="J45" s="137">
        <f>SUMIFS(Data!$T:$T,Data!$B:$B,Data!$X$3,Data!$E:$E,$A$45,Data!$I:$I,$B45,Data!$C:$C,2,Data!$H:$H,"Y")</f>
        <v>0</v>
      </c>
      <c r="K45" s="5" t="str">
        <f t="shared" si="1"/>
        <v>-</v>
      </c>
      <c r="L45" s="137"/>
      <c r="M45" s="137"/>
      <c r="N45" s="137">
        <f t="shared" si="4"/>
        <v>0</v>
      </c>
      <c r="O45" s="142" t="str">
        <f t="shared" si="3"/>
        <v>-</v>
      </c>
    </row>
    <row r="46" spans="1:15">
      <c r="A46" s="135"/>
      <c r="B46" s="136" t="s">
        <v>232</v>
      </c>
      <c r="C46" s="137">
        <v>0</v>
      </c>
      <c r="D46" s="137">
        <v>0</v>
      </c>
      <c r="E46" s="137">
        <v>0</v>
      </c>
      <c r="F46" s="137">
        <v>0</v>
      </c>
      <c r="G46" s="138">
        <v>0</v>
      </c>
      <c r="H46" s="137">
        <f>SUMIFS(Data!$T:$T,Data!$B:$B,Data!$X3,Data!$E:$E,$A$45,Data!$I:$I,$B46,Data!$C:$C,1,Data!$H:$H,"Y")</f>
        <v>1.6666650000000001</v>
      </c>
      <c r="I46" s="5" t="str">
        <f t="shared" si="0"/>
        <v>-</v>
      </c>
      <c r="J46" s="137">
        <f>SUMIFS(Data!$T:$T,Data!$B:$B,Data!$X$3,Data!$E:$E,$A$45,Data!$I:$I,$B46,Data!$C:$C,2,Data!$H:$H,"Y")</f>
        <v>28.999970999999999</v>
      </c>
      <c r="K46" s="5" t="str">
        <f t="shared" si="1"/>
        <v>-</v>
      </c>
      <c r="L46" s="137"/>
      <c r="M46" s="137"/>
      <c r="N46" s="137"/>
      <c r="O46" s="142" t="str">
        <f t="shared" si="3"/>
        <v>-</v>
      </c>
    </row>
    <row r="47" spans="1:15">
      <c r="A47" s="135"/>
      <c r="B47" s="136" t="s">
        <v>198</v>
      </c>
      <c r="C47" s="137">
        <v>0</v>
      </c>
      <c r="D47" s="137">
        <v>0</v>
      </c>
      <c r="E47" s="137">
        <v>0</v>
      </c>
      <c r="F47" s="137">
        <v>0</v>
      </c>
      <c r="G47" s="138">
        <v>0</v>
      </c>
      <c r="H47" s="137">
        <f>SUMIFS(Data!$T:$T,Data!$B:$B,Data!$X3,Data!$E:$E,$A$45,Data!$I:$I,$B47,Data!$C:$C,1,Data!$H:$H,"Y")</f>
        <v>0</v>
      </c>
      <c r="I47" s="5" t="str">
        <f t="shared" si="0"/>
        <v>-</v>
      </c>
      <c r="J47" s="137">
        <f>SUMIFS(Data!$T:$T,Data!$B:$B,Data!$X$3,Data!$E:$E,$A$45,Data!$I:$I,$B47,Data!$C:$C,2,Data!$H:$H,"Y")</f>
        <v>0.4</v>
      </c>
      <c r="K47" s="5" t="str">
        <f t="shared" si="1"/>
        <v>-</v>
      </c>
      <c r="L47" s="137"/>
      <c r="M47" s="137"/>
      <c r="N47" s="137">
        <f t="shared" si="4"/>
        <v>0.13333333333333333</v>
      </c>
      <c r="O47" s="142" t="str">
        <f t="shared" si="3"/>
        <v>-</v>
      </c>
    </row>
    <row r="48" spans="1:15">
      <c r="A48" s="135"/>
      <c r="B48" s="136" t="s">
        <v>100</v>
      </c>
      <c r="C48" s="137">
        <v>0</v>
      </c>
      <c r="D48" s="137">
        <v>7.1933309999999997</v>
      </c>
      <c r="E48" s="137">
        <v>0</v>
      </c>
      <c r="F48" s="137">
        <v>0</v>
      </c>
      <c r="G48" s="138">
        <v>2.397777</v>
      </c>
      <c r="H48" s="137">
        <f>SUMIFS(Data!$T:$T,Data!$B:$B,Data!$X3,Data!$E:$E,$A$45,Data!$I:$I,$B48,Data!$C:$C,1,Data!$H:$H,"Y")</f>
        <v>0</v>
      </c>
      <c r="I48" s="5" t="str">
        <f t="shared" si="0"/>
        <v>-</v>
      </c>
      <c r="J48" s="137">
        <f>SUMIFS(Data!$T:$T,Data!$B:$B,Data!$X$3,Data!$E:$E,$A$45,Data!$I:$I,$B48,Data!$C:$C,2,Data!$H:$H,"Y")</f>
        <v>5.52</v>
      </c>
      <c r="K48" s="5">
        <f t="shared" si="1"/>
        <v>-0.23262254997024329</v>
      </c>
      <c r="L48" s="137"/>
      <c r="M48" s="137"/>
      <c r="N48" s="137">
        <f t="shared" si="4"/>
        <v>1.8399999999999999</v>
      </c>
      <c r="O48" s="142">
        <f t="shared" si="3"/>
        <v>0.76737745002975666</v>
      </c>
    </row>
    <row r="49" spans="1:21">
      <c r="A49" s="144"/>
      <c r="B49" s="145" t="s">
        <v>123</v>
      </c>
      <c r="C49" s="146">
        <v>0</v>
      </c>
      <c r="D49" s="146">
        <v>7.1933309999999997</v>
      </c>
      <c r="E49" s="146">
        <v>0</v>
      </c>
      <c r="F49" s="146">
        <v>0</v>
      </c>
      <c r="G49" s="147">
        <v>2.397777</v>
      </c>
      <c r="H49" s="146">
        <f>SUM(H45:H48)</f>
        <v>1.6666650000000001</v>
      </c>
      <c r="I49" s="11" t="str">
        <f t="shared" si="0"/>
        <v>-</v>
      </c>
      <c r="J49" s="146">
        <f t="shared" ref="J49:L49" si="10">SUM(J45:J48)</f>
        <v>34.919970999999997</v>
      </c>
      <c r="K49" s="11">
        <f t="shared" si="1"/>
        <v>3.8544924458501906</v>
      </c>
      <c r="L49" s="146">
        <f t="shared" si="10"/>
        <v>0</v>
      </c>
      <c r="M49" s="146">
        <f>SUM(M45:M48)</f>
        <v>0</v>
      </c>
      <c r="N49" s="146">
        <f t="shared" ref="N49:N79" si="11">SUM(H49,J49,L49,M49)/3</f>
        <v>12.195545333333333</v>
      </c>
      <c r="O49" s="148">
        <f t="shared" si="3"/>
        <v>5.0861883041389309</v>
      </c>
    </row>
    <row r="50" spans="1:21">
      <c r="A50" s="135" t="s">
        <v>23</v>
      </c>
      <c r="B50" s="136" t="s">
        <v>207</v>
      </c>
      <c r="C50" s="137">
        <v>0</v>
      </c>
      <c r="D50" s="137">
        <v>0</v>
      </c>
      <c r="E50" s="137">
        <v>1.9999979999999999</v>
      </c>
      <c r="F50" s="137">
        <v>14.266651</v>
      </c>
      <c r="G50" s="138">
        <v>5.422216333333334</v>
      </c>
      <c r="H50" s="150">
        <f>SUMIFS(Data!$T:$T,Data!$B:$B,Data!$X3,Data!$E:$E,$A$50,Data!$I:$I,$B50,Data!$C:$C,1,Data!$H:$H,"Y")</f>
        <v>8.3999919999999992</v>
      </c>
      <c r="I50" s="5" t="str">
        <f t="shared" si="0"/>
        <v>-</v>
      </c>
      <c r="J50" s="137">
        <f>SUMIFS(Data!$T:$T,Data!$B:$B,Data!$X$3,Data!$E:$E,$A$50,Data!$I:$I,$B50,Data!$C:$C,2,Data!$H:$H,"Y")</f>
        <v>25.199974000000001</v>
      </c>
      <c r="K50" s="5" t="str">
        <f t="shared" si="1"/>
        <v>-</v>
      </c>
      <c r="L50" s="137"/>
      <c r="M50" s="137"/>
      <c r="N50" s="137">
        <f t="shared" si="11"/>
        <v>11.199988666666668</v>
      </c>
      <c r="O50" s="142">
        <f t="shared" si="3"/>
        <v>2.0655739236765975</v>
      </c>
    </row>
    <row r="51" spans="1:21">
      <c r="A51" s="135"/>
      <c r="B51" s="136" t="s">
        <v>208</v>
      </c>
      <c r="C51" s="137">
        <v>0</v>
      </c>
      <c r="D51" s="137">
        <v>0</v>
      </c>
      <c r="E51" s="137">
        <v>3.0666630000000006</v>
      </c>
      <c r="F51" s="137">
        <v>4.7999939999999999</v>
      </c>
      <c r="G51" s="138">
        <v>2.6222189999999999</v>
      </c>
      <c r="H51" s="150">
        <f>SUMIFS(Data!$T:$T,Data!$B:$B,Data!$X3,Data!$E:$E,$A$50,Data!$I:$I,$B51,Data!$C:$C,1,Data!$H:$H,"Y")</f>
        <v>1.333332</v>
      </c>
      <c r="I51" s="5" t="str">
        <f t="shared" si="0"/>
        <v>-</v>
      </c>
      <c r="J51" s="137">
        <f>SUMIFS(Data!$T:$T,Data!$B:$B,Data!$X$3,Data!$E:$E,$A$50,Data!$I:$I,$B51,Data!$C:$C,2,Data!$H:$H,"Y")</f>
        <v>20.066631000000001</v>
      </c>
      <c r="K51" s="5" t="str">
        <f t="shared" si="1"/>
        <v>-</v>
      </c>
      <c r="L51" s="137"/>
      <c r="M51" s="137"/>
      <c r="N51" s="137">
        <f t="shared" si="11"/>
        <v>7.1333209999999996</v>
      </c>
      <c r="O51" s="142">
        <f t="shared" si="3"/>
        <v>2.7203376224487732</v>
      </c>
    </row>
    <row r="52" spans="1:21">
      <c r="A52" s="135"/>
      <c r="B52" s="136" t="s">
        <v>209</v>
      </c>
      <c r="C52" s="137">
        <v>16.399984</v>
      </c>
      <c r="D52" s="137">
        <v>43.999955999999997</v>
      </c>
      <c r="E52" s="137">
        <v>54.786612000000012</v>
      </c>
      <c r="F52" s="137">
        <v>58.999941</v>
      </c>
      <c r="G52" s="138">
        <v>58.062164333333335</v>
      </c>
      <c r="H52" s="150">
        <f>SUMIFS(Data!$T:$T,Data!$B:$B,Data!$X3,Data!$E:$E,$A$50,Data!$I:$I,$B52,Data!$C:$C,1,Data!$H:$H,"Y")</f>
        <v>47.333286000000001</v>
      </c>
      <c r="I52" s="5">
        <f t="shared" si="0"/>
        <v>1.886178791393943</v>
      </c>
      <c r="J52" s="137">
        <f>SUMIFS(Data!$T:$T,Data!$B:$B,Data!$X$3,Data!$E:$E,$A$50,Data!$I:$I,$B52,Data!$C:$C,2,Data!$H:$H,"Y")</f>
        <v>68.333259999999996</v>
      </c>
      <c r="K52" s="5">
        <f t="shared" si="1"/>
        <v>0.55303018939382576</v>
      </c>
      <c r="L52" s="137"/>
      <c r="M52" s="137"/>
      <c r="N52" s="137">
        <f t="shared" si="11"/>
        <v>38.555515333333332</v>
      </c>
      <c r="O52" s="142">
        <f t="shared" si="3"/>
        <v>0.6640385486146736</v>
      </c>
    </row>
    <row r="53" spans="1:21">
      <c r="A53" s="135"/>
      <c r="B53" s="136" t="s">
        <v>210</v>
      </c>
      <c r="C53" s="137">
        <v>9.6733229999999999</v>
      </c>
      <c r="D53" s="137">
        <v>44.479954999999997</v>
      </c>
      <c r="E53" s="137">
        <v>65.78660000000005</v>
      </c>
      <c r="F53" s="137">
        <v>64.213266000000004</v>
      </c>
      <c r="G53" s="138">
        <v>61.384381333333351</v>
      </c>
      <c r="H53" s="150">
        <f>SUMIFS(Data!$T:$T,Data!$B:$B,Data!$X3,Data!$E:$E,$A$50,Data!$I:$I,$B53,Data!$C:$C,1,Data!$H:$H,"Y")</f>
        <v>29.866636</v>
      </c>
      <c r="I53" s="5">
        <f t="shared" si="0"/>
        <v>2.0875259722021067</v>
      </c>
      <c r="J53" s="137">
        <f>SUMIFS(Data!$T:$T,Data!$B:$B,Data!$X$3,Data!$E:$E,$A$50,Data!$I:$I,$B53,Data!$C:$C,2,Data!$H:$H,"Y")</f>
        <v>94.079902000000104</v>
      </c>
      <c r="K53" s="5">
        <f t="shared" si="1"/>
        <v>1.1151078502664877</v>
      </c>
      <c r="L53" s="137"/>
      <c r="M53" s="137"/>
      <c r="N53" s="137">
        <f t="shared" si="11"/>
        <v>41.315512666666699</v>
      </c>
      <c r="O53" s="142">
        <f t="shared" si="3"/>
        <v>0.67306229645473803</v>
      </c>
    </row>
    <row r="54" spans="1:21">
      <c r="A54" s="135"/>
      <c r="B54" s="136" t="s">
        <v>81</v>
      </c>
      <c r="C54" s="151">
        <v>2.5999970000000001</v>
      </c>
      <c r="D54" s="137">
        <v>37.839961000000002</v>
      </c>
      <c r="E54" s="137">
        <v>49.053283000000015</v>
      </c>
      <c r="F54" s="137">
        <v>46.053285000000002</v>
      </c>
      <c r="G54" s="138">
        <v>45.18217533333334</v>
      </c>
      <c r="H54" s="150">
        <f>SUMIFS(Data!$T:$T,Data!$B:$B,Data!$X3,Data!$E:$E,$A$50,Data!$I:$I,$B54,Data!$C:$C,1,Data!$H:$H,"Y")</f>
        <v>18.733314</v>
      </c>
      <c r="I54" s="5">
        <f t="shared" si="0"/>
        <v>6.2051290828412489</v>
      </c>
      <c r="J54" s="137">
        <f>SUMIFS(Data!$T:$T,Data!$B:$B,Data!$X$3,Data!$E:$E,$A$50,Data!$I:$I,$B54,Data!$C:$C,2,Data!$H:$H,"Y")</f>
        <v>56.773273000000003</v>
      </c>
      <c r="K54" s="5">
        <f t="shared" si="1"/>
        <v>0.50035231273097769</v>
      </c>
      <c r="L54" s="137"/>
      <c r="M54" s="137"/>
      <c r="N54" s="137">
        <f t="shared" si="11"/>
        <v>25.168862333333333</v>
      </c>
      <c r="O54" s="142">
        <f t="shared" si="3"/>
        <v>0.55705291185404482</v>
      </c>
    </row>
    <row r="55" spans="1:21">
      <c r="A55" s="135"/>
      <c r="B55" s="136" t="s">
        <v>100</v>
      </c>
      <c r="C55" s="137"/>
      <c r="D55" s="137">
        <v>5.999994</v>
      </c>
      <c r="E55" s="137">
        <v>5.6666610000000004</v>
      </c>
      <c r="F55" s="137">
        <v>8.59999</v>
      </c>
      <c r="G55" s="138">
        <v>6.7555483333333335</v>
      </c>
      <c r="H55" s="150">
        <f>SUMIFS(Data!$T:$T,Data!$B:$B,Data!$X3,Data!$E:$E,$A$50,Data!$I:$I,$B55,Data!$C:$C,1,Data!$H:$H,"Y")</f>
        <v>0.99999899999999997</v>
      </c>
      <c r="I55" s="5" t="str">
        <f t="shared" si="0"/>
        <v>-</v>
      </c>
      <c r="J55" s="137">
        <f>SUMIFS(Data!$T:$T,Data!$B:$B,Data!$X$3,Data!$E:$E,$A$50,Data!$I:$I,$B55,Data!$C:$C,2,Data!$H:$H,"Y")</f>
        <v>6.6666000000000003E-2</v>
      </c>
      <c r="K55" s="5">
        <f t="shared" si="1"/>
        <v>-0.98888898888898891</v>
      </c>
      <c r="L55" s="137"/>
      <c r="M55" s="137"/>
      <c r="N55" s="137">
        <f t="shared" si="11"/>
        <v>0.35555500000000001</v>
      </c>
      <c r="O55" s="142">
        <f t="shared" si="3"/>
        <v>5.2631552977811573E-2</v>
      </c>
    </row>
    <row r="56" spans="1:21">
      <c r="A56" s="144"/>
      <c r="B56" s="145" t="s">
        <v>74</v>
      </c>
      <c r="C56" s="146">
        <v>28.673304000000002</v>
      </c>
      <c r="D56" s="146">
        <v>132.31986599999999</v>
      </c>
      <c r="E56" s="146">
        <v>180.35981700000008</v>
      </c>
      <c r="F56" s="146">
        <v>196.93312700000001</v>
      </c>
      <c r="G56" s="147">
        <v>179.4287046666667</v>
      </c>
      <c r="H56" s="146">
        <f>SUM(H50:H55)</f>
        <v>106.66655900000001</v>
      </c>
      <c r="I56" s="11">
        <f t="shared" si="0"/>
        <v>2.7200651518918084</v>
      </c>
      <c r="J56" s="146">
        <f t="shared" ref="J56:L56" si="12">SUM(J50:J55)</f>
        <v>264.5197060000001</v>
      </c>
      <c r="K56" s="11">
        <f t="shared" si="1"/>
        <v>0.99909291020594082</v>
      </c>
      <c r="L56" s="146">
        <f t="shared" si="12"/>
        <v>0</v>
      </c>
      <c r="M56" s="146">
        <f>SUM(M50:M55)</f>
        <v>0</v>
      </c>
      <c r="N56" s="146">
        <f t="shared" si="11"/>
        <v>123.72875500000004</v>
      </c>
      <c r="O56" s="148">
        <f t="shared" si="3"/>
        <v>0.68957057472970595</v>
      </c>
    </row>
    <row r="57" spans="1:21">
      <c r="A57" s="135" t="s">
        <v>22</v>
      </c>
      <c r="B57" s="136" t="s">
        <v>211</v>
      </c>
      <c r="C57" s="137">
        <v>5.0866619999999996</v>
      </c>
      <c r="D57" s="137">
        <v>20.479979</v>
      </c>
      <c r="E57" s="137">
        <v>27.319970999999995</v>
      </c>
      <c r="F57" s="137">
        <v>25.613303999999999</v>
      </c>
      <c r="G57" s="138">
        <v>26.166638666666667</v>
      </c>
      <c r="H57" s="150">
        <f>SUMIFS(Data!$T:$T,Data!$B:$B,Data!$X3,Data!$E:$E,$A$57,Data!$I:$I,$B57,Data!$C:$C,1,Data!$H:$H,"Y")</f>
        <v>16.333314000000001</v>
      </c>
      <c r="I57" s="5">
        <f t="shared" si="0"/>
        <v>2.2110083194047494</v>
      </c>
      <c r="J57" s="137">
        <f>SUMIFS(Data!$T:$T,Data!$B:$B,Data!$X$3,Data!$E:$E,$A$57,Data!$I:$I,$B57,Data!$C:$C,2,Data!$H:$H,"Y")</f>
        <v>33.733296000000003</v>
      </c>
      <c r="K57" s="5">
        <f t="shared" si="1"/>
        <v>0.6471352827070771</v>
      </c>
      <c r="L57" s="137"/>
      <c r="M57" s="137"/>
      <c r="N57" s="137">
        <f t="shared" si="11"/>
        <v>16.688870000000001</v>
      </c>
      <c r="O57" s="142">
        <f t="shared" si="3"/>
        <v>0.63779189266903169</v>
      </c>
    </row>
    <row r="58" spans="1:21">
      <c r="A58" s="152"/>
      <c r="B58" s="136" t="s">
        <v>212</v>
      </c>
      <c r="C58" s="137">
        <v>4.1333299999999999</v>
      </c>
      <c r="D58" s="137">
        <v>23.519976</v>
      </c>
      <c r="E58" s="137">
        <v>28.586637999999994</v>
      </c>
      <c r="F58" s="137">
        <v>33.373297999999998</v>
      </c>
      <c r="G58" s="138">
        <v>29.871080666666661</v>
      </c>
      <c r="H58" s="150">
        <f>SUMIFS(Data!$T:$T,Data!$B:$B,Data!$X3,Data!$E:$E,$A$57,Data!$I:$I,$B58,Data!$C:$C,1,Data!$H:$H,"Y")</f>
        <v>12.813318000000001</v>
      </c>
      <c r="I58" s="5">
        <f t="shared" si="0"/>
        <v>2.0999987903216053</v>
      </c>
      <c r="J58" s="137">
        <f>SUMIFS(Data!$T:$T,Data!$B:$B,Data!$X$3,Data!$E:$E,$A$57,Data!$I:$I,$B58,Data!$C:$C,2,Data!$H:$H,"Y")</f>
        <v>32.7333</v>
      </c>
      <c r="K58" s="5">
        <f t="shared" si="1"/>
        <v>0.39172335890138665</v>
      </c>
      <c r="L58" s="137"/>
      <c r="M58" s="137"/>
      <c r="N58" s="137">
        <f t="shared" si="11"/>
        <v>15.182206000000001</v>
      </c>
      <c r="O58" s="142">
        <f t="shared" si="3"/>
        <v>0.50825767468606942</v>
      </c>
    </row>
    <row r="59" spans="1:21">
      <c r="A59" s="135"/>
      <c r="B59" s="136" t="s">
        <v>213</v>
      </c>
      <c r="C59" s="137">
        <v>4.333329</v>
      </c>
      <c r="D59" s="137">
        <v>11.999988</v>
      </c>
      <c r="E59" s="137">
        <v>12.313321000000002</v>
      </c>
      <c r="F59" s="137">
        <v>14.466652</v>
      </c>
      <c r="G59" s="138">
        <v>14.371096666666668</v>
      </c>
      <c r="H59" s="150">
        <f>SUMIFS(Data!$T:$T,Data!$B:$B,Data!$X3,Data!$E:$E,$A$57,Data!$I:$I,$B59,Data!$C:$C,1,Data!$H:$H,"Y")</f>
        <v>8.3333250000000003</v>
      </c>
      <c r="I59" s="5">
        <f t="shared" si="0"/>
        <v>0.92307692307692313</v>
      </c>
      <c r="J59" s="137">
        <f>SUMIFS(Data!$T:$T,Data!$B:$B,Data!$X$3,Data!$E:$E,$A$57,Data!$I:$I,$B59,Data!$C:$C,2,Data!$H:$H,"Y")</f>
        <v>15.439984000000001</v>
      </c>
      <c r="K59" s="5">
        <f t="shared" si="1"/>
        <v>0.28666661999995341</v>
      </c>
      <c r="L59" s="137"/>
      <c r="M59" s="137"/>
      <c r="N59" s="137">
        <f t="shared" si="11"/>
        <v>7.9244363333333334</v>
      </c>
      <c r="O59" s="142">
        <f t="shared" si="3"/>
        <v>0.55141486534662509</v>
      </c>
    </row>
    <row r="60" spans="1:21">
      <c r="A60" s="135"/>
      <c r="B60" s="136" t="s">
        <v>214</v>
      </c>
      <c r="C60" s="137">
        <v>6.0666570000000002</v>
      </c>
      <c r="D60" s="137">
        <v>8.3999880000000005</v>
      </c>
      <c r="E60" s="137">
        <v>9.999982000000001</v>
      </c>
      <c r="F60" s="137">
        <v>5.5999910000000002</v>
      </c>
      <c r="G60" s="138">
        <v>10.022206000000001</v>
      </c>
      <c r="H60" s="150">
        <f>SUMIFS(Data!$T:$T,Data!$B:$B,Data!$X3,Data!$E:$E,$A$57,Data!$I:$I,$B60,Data!$C:$C,1,Data!$H:$H,"Y")</f>
        <v>2.6666639999999999</v>
      </c>
      <c r="I60" s="5">
        <f t="shared" si="0"/>
        <v>-0.56043929960108185</v>
      </c>
      <c r="J60" s="137">
        <f>SUMIFS(Data!$T:$T,Data!$B:$B,Data!$X$3,Data!$E:$E,$A$57,Data!$I:$I,$B60,Data!$C:$C,2,Data!$H:$H,"Y")</f>
        <v>7.7999890000000001</v>
      </c>
      <c r="K60" s="5">
        <f t="shared" si="1"/>
        <v>-7.142855442174445E-2</v>
      </c>
      <c r="L60" s="137"/>
      <c r="M60" s="137"/>
      <c r="N60" s="137">
        <f t="shared" si="11"/>
        <v>3.4888843333333335</v>
      </c>
      <c r="O60" s="142">
        <f t="shared" si="3"/>
        <v>0.34811540825775616</v>
      </c>
    </row>
    <row r="61" spans="1:21">
      <c r="A61" s="135"/>
      <c r="B61" s="136" t="s">
        <v>100</v>
      </c>
      <c r="C61" s="137">
        <v>0</v>
      </c>
      <c r="D61" s="137">
        <v>0</v>
      </c>
      <c r="E61" s="137">
        <v>0.33333299999999999</v>
      </c>
      <c r="F61" s="137">
        <v>0.66666599999999998</v>
      </c>
      <c r="G61" s="138">
        <v>0.33333299999999999</v>
      </c>
      <c r="H61" s="150">
        <f>SUMIFS(Data!$T:$T,Data!$B:$B,Data!$X3,Data!$E:$E,$A$57,Data!$I:$I,$B61,Data!$C:$C,1,Data!$H:$H,"Y")</f>
        <v>0</v>
      </c>
      <c r="I61" s="5" t="str">
        <f t="shared" si="0"/>
        <v>-</v>
      </c>
      <c r="J61" s="137">
        <f>SUMIFS(Data!$T:$T,Data!$B:$B,Data!$X$3,Data!$E:$E,$A$57,Data!$I:$I,$B61,Data!$C:$C,2,Data!$H:$H,"Y")</f>
        <v>0.99999899999999997</v>
      </c>
      <c r="K61" s="5" t="str">
        <f t="shared" si="1"/>
        <v>-</v>
      </c>
      <c r="L61" s="137"/>
      <c r="M61" s="137"/>
      <c r="N61" s="137">
        <f t="shared" si="11"/>
        <v>0.33333299999999999</v>
      </c>
      <c r="O61" s="142">
        <f t="shared" si="3"/>
        <v>1</v>
      </c>
    </row>
    <row r="62" spans="1:21">
      <c r="A62" s="144"/>
      <c r="B62" s="145" t="s">
        <v>84</v>
      </c>
      <c r="C62" s="146">
        <v>19.619978</v>
      </c>
      <c r="D62" s="146">
        <v>64.399931000000009</v>
      </c>
      <c r="E62" s="146">
        <v>78.55324499999999</v>
      </c>
      <c r="F62" s="146">
        <v>79.71991100000001</v>
      </c>
      <c r="G62" s="147">
        <v>80.764355000000009</v>
      </c>
      <c r="H62" s="146">
        <f>SUM(H57:H61)</f>
        <v>40.146621000000003</v>
      </c>
      <c r="I62" s="11">
        <f t="shared" si="0"/>
        <v>1.04621131583328</v>
      </c>
      <c r="J62" s="146">
        <f t="shared" ref="J62:L62" si="13">SUM(J57:J61)</f>
        <v>90.706568000000004</v>
      </c>
      <c r="K62" s="11">
        <f t="shared" si="1"/>
        <v>0.40848858984025915</v>
      </c>
      <c r="L62" s="146">
        <f t="shared" si="13"/>
        <v>0</v>
      </c>
      <c r="M62" s="146">
        <f>SUM(M57:M61)</f>
        <v>0</v>
      </c>
      <c r="N62" s="146">
        <f t="shared" si="11"/>
        <v>43.617729666666669</v>
      </c>
      <c r="O62" s="148">
        <f t="shared" si="3"/>
        <v>0.54006163568899501</v>
      </c>
    </row>
    <row r="63" spans="1:21">
      <c r="A63" s="135" t="s">
        <v>21</v>
      </c>
      <c r="B63" s="136" t="s">
        <v>215</v>
      </c>
      <c r="C63" s="137">
        <v>0.66666599999999998</v>
      </c>
      <c r="D63" s="137">
        <v>31.766635000000001</v>
      </c>
      <c r="E63" s="137">
        <v>32.399967999999987</v>
      </c>
      <c r="F63" s="137">
        <v>32.666634000000002</v>
      </c>
      <c r="G63" s="138">
        <v>32.499967666666663</v>
      </c>
      <c r="H63" s="150">
        <f>SUMIFS(Data!$T:$T,Data!$B:$B,Data!$X3,Data!$E:$E,$A$63,Data!$I:$I,$B63,Data!$C:$C,1,Data!$H:$H,"Y")</f>
        <v>0.66666599999999998</v>
      </c>
      <c r="I63" s="5">
        <f t="shared" si="0"/>
        <v>0</v>
      </c>
      <c r="J63" s="137">
        <f>SUMIFS(Data!$T:$T,Data!$B:$B,Data!$X$3,Data!$E:$E,$A$63,Data!$I:$I,$B63,Data!$C:$C,2,Data!$H:$H,"Y")</f>
        <v>21.466646000000001</v>
      </c>
      <c r="K63" s="5">
        <f t="shared" si="1"/>
        <v>-0.32423922143469081</v>
      </c>
      <c r="L63" s="137"/>
      <c r="M63" s="137"/>
      <c r="N63" s="137">
        <f t="shared" si="11"/>
        <v>7.3777706666666667</v>
      </c>
      <c r="O63" s="142">
        <f t="shared" si="3"/>
        <v>0.22700855404953585</v>
      </c>
      <c r="T63" s="246"/>
      <c r="U63" s="246"/>
    </row>
    <row r="64" spans="1:21">
      <c r="A64" s="135"/>
      <c r="B64" s="136" t="s">
        <v>216</v>
      </c>
      <c r="C64" s="137">
        <v>6.4666600000000001</v>
      </c>
      <c r="D64" s="137">
        <v>45.999954000000002</v>
      </c>
      <c r="E64" s="137">
        <v>42.999957000000009</v>
      </c>
      <c r="F64" s="137">
        <v>36.966628999999998</v>
      </c>
      <c r="G64" s="138">
        <v>44.144399999999997</v>
      </c>
      <c r="H64" s="150">
        <f>SUMIFS(Data!$T:$T,Data!$B:$B,Data!$X3,Data!$E:$E,$A$63,Data!$I:$I,$B64,Data!$C:$C,1,Data!$H:$H,"Y")</f>
        <v>0.47999900000000001</v>
      </c>
      <c r="I64" s="5">
        <f t="shared" si="0"/>
        <v>-0.92577327399306597</v>
      </c>
      <c r="J64" s="137">
        <f>SUMIFS(Data!$T:$T,Data!$B:$B,Data!$X$3,Data!$E:$E,$A$63,Data!$I:$I,$B64,Data!$C:$C,2,Data!$H:$H,"Y")</f>
        <v>39.266627</v>
      </c>
      <c r="K64" s="5">
        <f t="shared" si="1"/>
        <v>-0.14637682028986382</v>
      </c>
      <c r="L64" s="137"/>
      <c r="M64" s="137"/>
      <c r="N64" s="137">
        <f t="shared" si="11"/>
        <v>13.248875333333332</v>
      </c>
      <c r="O64" s="142">
        <f t="shared" si="3"/>
        <v>0.30012584457673758</v>
      </c>
      <c r="T64" s="246"/>
      <c r="U64" s="246"/>
    </row>
    <row r="65" spans="1:21">
      <c r="A65" s="135"/>
      <c r="B65" s="136" t="s">
        <v>82</v>
      </c>
      <c r="C65" s="137">
        <v>6.933325</v>
      </c>
      <c r="D65" s="137">
        <v>11.999988</v>
      </c>
      <c r="E65" s="137">
        <v>13.666653000000002</v>
      </c>
      <c r="F65" s="137">
        <v>14.466652</v>
      </c>
      <c r="G65" s="138">
        <v>15.688872666666668</v>
      </c>
      <c r="H65" s="150">
        <f>SUMIFS(Data!$T:$T,Data!$B:$B,Data!$X3,Data!$E:$E,$A$63,Data!$I:$I,$B65,Data!$C:$C,1,Data!$H:$H,"Y")</f>
        <v>3.0666639999999998</v>
      </c>
      <c r="I65" s="5">
        <f t="shared" si="0"/>
        <v>-0.55769216068769312</v>
      </c>
      <c r="J65" s="137">
        <f>SUMIFS(Data!$T:$T,Data!$B:$B,Data!$X$3,Data!$E:$E,$A$63,Data!$I:$I,$B65,Data!$C:$C,2,Data!$H:$H,"Y")</f>
        <v>24.533308999999999</v>
      </c>
      <c r="K65" s="5">
        <f t="shared" si="1"/>
        <v>1.0444444611111277</v>
      </c>
      <c r="L65" s="137"/>
      <c r="M65" s="137"/>
      <c r="N65" s="137">
        <f t="shared" si="11"/>
        <v>9.1999909999999989</v>
      </c>
      <c r="O65" s="142">
        <f t="shared" si="3"/>
        <v>0.58640229897121554</v>
      </c>
      <c r="P65" s="137"/>
      <c r="Q65" s="137"/>
      <c r="R65" s="137"/>
      <c r="S65" s="137"/>
      <c r="T65" s="137"/>
      <c r="U65" s="246"/>
    </row>
    <row r="66" spans="1:21">
      <c r="A66" s="135"/>
      <c r="B66" s="136" t="s">
        <v>100</v>
      </c>
      <c r="C66" s="137">
        <v>0.66666599999999998</v>
      </c>
      <c r="D66" s="137">
        <v>5.3333279999999998</v>
      </c>
      <c r="E66" s="137">
        <v>0.99999899999999997</v>
      </c>
      <c r="F66" s="137">
        <v>0.33333299999999999</v>
      </c>
      <c r="G66" s="138">
        <v>2.444442</v>
      </c>
      <c r="H66" s="150">
        <f>SUMIFS(Data!$T:$T,Data!$B:$B,Data!$X3,Data!$E:$E,$A$63,Data!$I:$I,$B66,Data!$C:$C,1,Data!$H:$H,"Y")</f>
        <v>0</v>
      </c>
      <c r="I66" s="5">
        <f t="shared" si="0"/>
        <v>-1</v>
      </c>
      <c r="J66" s="137">
        <f>SUMIFS(Data!$T:$T,Data!$B:$B,Data!$X$3,Data!$E:$E,$A$63,Data!$I:$I,$B66,Data!$C:$C,2,Data!$H:$H,"Y")</f>
        <v>2.6666639999999999</v>
      </c>
      <c r="K66" s="5">
        <f t="shared" si="1"/>
        <v>-0.5</v>
      </c>
      <c r="L66" s="137"/>
      <c r="M66" s="137"/>
      <c r="N66" s="137">
        <f t="shared" si="11"/>
        <v>0.88888800000000001</v>
      </c>
      <c r="O66" s="142">
        <f t="shared" si="3"/>
        <v>0.36363636363636365</v>
      </c>
      <c r="T66" s="246"/>
      <c r="U66" s="246"/>
    </row>
    <row r="67" spans="1:21">
      <c r="A67" s="144"/>
      <c r="B67" s="145" t="s">
        <v>69</v>
      </c>
      <c r="C67" s="146">
        <v>14.733317</v>
      </c>
      <c r="D67" s="146">
        <v>95.099905000000007</v>
      </c>
      <c r="E67" s="146">
        <v>90.066576999999995</v>
      </c>
      <c r="F67" s="146">
        <v>84.433247999999992</v>
      </c>
      <c r="G67" s="147">
        <v>94.777682333333317</v>
      </c>
      <c r="H67" s="146">
        <f>SUM(H63:H66)</f>
        <v>4.2133289999999999</v>
      </c>
      <c r="I67" s="11">
        <f t="shared" si="0"/>
        <v>-0.71402712641016275</v>
      </c>
      <c r="J67" s="146">
        <f>SUM(J63:J66)</f>
        <v>87.933245999999997</v>
      </c>
      <c r="K67" s="11">
        <f t="shared" si="1"/>
        <v>-7.5359265605996234E-2</v>
      </c>
      <c r="L67" s="146">
        <f>SUM(L63:L66)</f>
        <v>0</v>
      </c>
      <c r="M67" s="146">
        <f>SUM(M63:M66)</f>
        <v>0</v>
      </c>
      <c r="N67" s="146">
        <f t="shared" si="11"/>
        <v>30.715525</v>
      </c>
      <c r="O67" s="148">
        <f t="shared" si="3"/>
        <v>0.32407972260783324</v>
      </c>
    </row>
    <row r="68" spans="1:21">
      <c r="A68" s="135" t="s">
        <v>19</v>
      </c>
      <c r="B68" s="136" t="s">
        <v>217</v>
      </c>
      <c r="C68" s="137">
        <v>2.7999960000000002</v>
      </c>
      <c r="D68" s="137">
        <v>31.933301</v>
      </c>
      <c r="E68" s="137">
        <v>30.133302999999991</v>
      </c>
      <c r="F68" s="137">
        <v>29.266636999999999</v>
      </c>
      <c r="G68" s="138">
        <v>31.377745666666666</v>
      </c>
      <c r="H68" s="150">
        <f>SUMIFS(Data!$T:$T,Data!$B:$B,Data!$X3,Data!$E:$E,$A$68,Data!$I:$I,$B68,Data!$C:$C,1,Data!$H:$H,"Y")</f>
        <v>4.1333279999999997</v>
      </c>
      <c r="I68" s="5">
        <f t="shared" si="0"/>
        <v>0.47619068027240019</v>
      </c>
      <c r="J68" s="137">
        <f>SUMIFS(Data!$T:$T,Data!$B:$B,Data!$X$3,Data!$E:$E,$A$68,Data!$I:$I,$B68,Data!$C:$C,2,Data!$H:$H,"Y")</f>
        <v>34.799965</v>
      </c>
      <c r="K68" s="5">
        <f t="shared" si="1"/>
        <v>8.977036229358186E-2</v>
      </c>
      <c r="L68" s="137"/>
      <c r="M68" s="137"/>
      <c r="N68" s="137">
        <f t="shared" si="11"/>
        <v>12.977764333333333</v>
      </c>
      <c r="O68" s="142">
        <f t="shared" si="3"/>
        <v>0.41359772850475757</v>
      </c>
    </row>
    <row r="69" spans="1:21">
      <c r="A69" s="135"/>
      <c r="B69" s="136" t="s">
        <v>218</v>
      </c>
      <c r="C69" s="137">
        <v>0</v>
      </c>
      <c r="D69" s="137">
        <v>27.533304000000001</v>
      </c>
      <c r="E69" s="137">
        <v>22.466643999999999</v>
      </c>
      <c r="F69" s="137">
        <v>21.999977999999999</v>
      </c>
      <c r="G69" s="138">
        <v>23.999975333333335</v>
      </c>
      <c r="H69" s="150">
        <f>SUMIFS(Data!$T:$T,Data!$B:$B,Data!$X3,Data!$E:$E,$A$68,Data!$I:$I,$B69,Data!$C:$C,1,Data!$H:$H,"Y")</f>
        <v>3.3999959999999998</v>
      </c>
      <c r="I69" s="5" t="str">
        <f t="shared" si="0"/>
        <v>-</v>
      </c>
      <c r="J69" s="137">
        <f>SUMIFS(Data!$T:$T,Data!$B:$B,Data!$X$3,Data!$E:$E,$A$68,Data!$I:$I,$B69,Data!$C:$C,2,Data!$H:$H,"Y")</f>
        <v>45.333288000000003</v>
      </c>
      <c r="K69" s="5">
        <f t="shared" si="1"/>
        <v>0.646489211756061</v>
      </c>
      <c r="L69" s="137"/>
      <c r="M69" s="137"/>
      <c r="N69" s="137">
        <f t="shared" si="11"/>
        <v>16.244428000000003</v>
      </c>
      <c r="O69" s="142">
        <f t="shared" si="3"/>
        <v>0.67685186231996963</v>
      </c>
    </row>
    <row r="70" spans="1:21">
      <c r="A70" s="135"/>
      <c r="B70" s="136" t="s">
        <v>194</v>
      </c>
      <c r="C70" s="137">
        <v>11.21998</v>
      </c>
      <c r="D70" s="137">
        <v>26.853297000000001</v>
      </c>
      <c r="E70" s="137">
        <v>32.133330000000008</v>
      </c>
      <c r="F70" s="137">
        <v>33.266655</v>
      </c>
      <c r="G70" s="138">
        <v>34.49108733333334</v>
      </c>
      <c r="H70" s="150">
        <f>SUMIFS(Data!$T:$T,Data!$B:$B,Data!$X3,Data!$E:$E,$A$68,Data!$I:$I,$B70,Data!$C:$C,1,Data!$H:$H,"Y")</f>
        <v>13.759978</v>
      </c>
      <c r="I70" s="5">
        <f t="shared" si="0"/>
        <v>0.22638168695487879</v>
      </c>
      <c r="J70" s="137">
        <f>SUMIFS(Data!$T:$T,Data!$B:$B,Data!$X$3,Data!$E:$E,$A$68,Data!$I:$I,$B70,Data!$C:$C,2,Data!$H:$H,"Y")</f>
        <v>22.666643000000001</v>
      </c>
      <c r="K70" s="5">
        <f t="shared" si="1"/>
        <v>-0.15590837877374986</v>
      </c>
      <c r="L70" s="137"/>
      <c r="M70" s="137"/>
      <c r="N70" s="137">
        <f t="shared" si="11"/>
        <v>12.142206999999999</v>
      </c>
      <c r="O70" s="142">
        <f t="shared" si="3"/>
        <v>0.35203897408781787</v>
      </c>
    </row>
    <row r="71" spans="1:21">
      <c r="A71" s="135"/>
      <c r="B71" s="136" t="s">
        <v>100</v>
      </c>
      <c r="C71" s="137">
        <v>4.9399949999999997</v>
      </c>
      <c r="D71" s="137">
        <v>7.2266579999999996</v>
      </c>
      <c r="E71" s="137">
        <v>3.1999959999999996</v>
      </c>
      <c r="F71" s="137">
        <v>5.066662</v>
      </c>
      <c r="G71" s="138">
        <v>6.8111036666666669</v>
      </c>
      <c r="H71" s="150">
        <f>SUMIFS(Data!$T:$T,Data!$B:$B,Data!$X3,Data!$E:$E,$A$68,Data!$I:$I,$B71,Data!$C:$C,1,Data!$H:$H,"Y")</f>
        <v>1.8399989999999999</v>
      </c>
      <c r="I71" s="5">
        <f t="shared" ref="I71:I121" si="14">IF(C71=0,"-",(H71-C71)/C71)</f>
        <v>-0.62753018980788444</v>
      </c>
      <c r="J71" s="137">
        <f>SUMIFS(Data!$T:$T,Data!$B:$B,Data!$X$3,Data!$E:$E,$A$68,Data!$I:$I,$B71,Data!$C:$C,2,Data!$H:$H,"Y")</f>
        <v>8.7333250000000007</v>
      </c>
      <c r="K71" s="5">
        <f t="shared" ref="K71:K121" si="15">IF(D71=0,"-",(J71-D71)/D71)</f>
        <v>0.20848738102730213</v>
      </c>
      <c r="L71" s="137"/>
      <c r="M71" s="137"/>
      <c r="N71" s="137">
        <f t="shared" si="11"/>
        <v>3.5244413333333338</v>
      </c>
      <c r="O71" s="142">
        <f t="shared" si="3"/>
        <v>0.51745524746332106</v>
      </c>
    </row>
    <row r="72" spans="1:21">
      <c r="A72" s="144"/>
      <c r="B72" s="145" t="s">
        <v>70</v>
      </c>
      <c r="C72" s="146">
        <v>18.959970999999999</v>
      </c>
      <c r="D72" s="146">
        <v>93.546559999999999</v>
      </c>
      <c r="E72" s="146">
        <v>87.933272999999986</v>
      </c>
      <c r="F72" s="146">
        <v>89.599931999999995</v>
      </c>
      <c r="G72" s="147">
        <v>96.679911999999987</v>
      </c>
      <c r="H72" s="146">
        <f>SUM(H68:H71)</f>
        <v>23.133300999999999</v>
      </c>
      <c r="I72" s="11">
        <f t="shared" si="14"/>
        <v>0.22011267844238791</v>
      </c>
      <c r="J72" s="146">
        <f t="shared" ref="J72" si="16">SUM(J68:J71)</f>
        <v>111.533221</v>
      </c>
      <c r="K72" s="11">
        <f t="shared" si="15"/>
        <v>0.19227495912196021</v>
      </c>
      <c r="L72" s="146">
        <f>SUM(L68:L71)</f>
        <v>0</v>
      </c>
      <c r="M72" s="146">
        <f>SUM(M68:M71)</f>
        <v>0</v>
      </c>
      <c r="N72" s="146">
        <f t="shared" si="11"/>
        <v>44.88884066666666</v>
      </c>
      <c r="O72" s="148">
        <f t="shared" si="3"/>
        <v>0.46430369802846599</v>
      </c>
    </row>
    <row r="73" spans="1:21">
      <c r="A73" s="135" t="s">
        <v>18</v>
      </c>
      <c r="B73" s="136" t="s">
        <v>195</v>
      </c>
      <c r="C73" s="137">
        <v>6.0599910000000001</v>
      </c>
      <c r="D73" s="137">
        <v>51.326611999999997</v>
      </c>
      <c r="E73" s="137">
        <v>51.346612000000015</v>
      </c>
      <c r="F73" s="137">
        <v>45.846617000000002</v>
      </c>
      <c r="G73" s="138">
        <v>51.52661066666667</v>
      </c>
      <c r="H73" s="150">
        <f>SUMIFS(Data!$T:$T,Data!$B:$B,Data!$X3,Data!$E:$E,$A$73,Data!$I:$I,$B73,Data!$C:$C,1,Data!$H:$H,"Y")</f>
        <v>2.999997</v>
      </c>
      <c r="I73" s="5">
        <f t="shared" si="14"/>
        <v>-0.50495025487661616</v>
      </c>
      <c r="J73" s="137">
        <f>SUMIFS(Data!$T:$T,Data!$B:$B,Data!$X$3,Data!$E:$E,$A$73,Data!$I:$I,$B73,Data!$C:$C,2,Data!$H:$H,"Y")</f>
        <v>50.933280000000003</v>
      </c>
      <c r="K73" s="5">
        <f t="shared" si="15"/>
        <v>-7.6633150849698363E-3</v>
      </c>
      <c r="L73" s="137"/>
      <c r="M73" s="137"/>
      <c r="N73" s="137">
        <f t="shared" si="11"/>
        <v>17.977759000000002</v>
      </c>
      <c r="O73" s="142">
        <f t="shared" ref="O73:O121" si="17">IF(G73=0,"-",N73/G73)</f>
        <v>0.34890241697248064</v>
      </c>
    </row>
    <row r="74" spans="1:21">
      <c r="A74" s="135"/>
      <c r="B74" s="136" t="s">
        <v>100</v>
      </c>
      <c r="C74" s="137">
        <v>0</v>
      </c>
      <c r="D74" s="137">
        <v>1.333332</v>
      </c>
      <c r="E74" s="137">
        <v>1.333332</v>
      </c>
      <c r="F74" s="137">
        <v>0.66666599999999998</v>
      </c>
      <c r="G74" s="138">
        <v>1.11111</v>
      </c>
      <c r="H74" s="150">
        <f>SUMIFS(Data!$T:$T,Data!$B:$B,Data!$X3,Data!$E:$E,$A$73,Data!$I:$I,$B74,Data!$C:$C,1,Data!$H:$H,"Y")</f>
        <v>0</v>
      </c>
      <c r="I74" s="5" t="str">
        <f t="shared" si="14"/>
        <v>-</v>
      </c>
      <c r="J74" s="137">
        <f>SUMIFS(Data!$T:$T,Data!$B:$B,Data!$X$3,Data!$E:$E,$A$73,Data!$I:$I,$B74,Data!$C:$C,2,Data!$H:$H,"Y")</f>
        <v>0.33333299999999999</v>
      </c>
      <c r="K74" s="5">
        <f t="shared" si="15"/>
        <v>-0.75</v>
      </c>
      <c r="L74" s="137"/>
      <c r="M74" s="137"/>
      <c r="N74" s="137">
        <f t="shared" si="11"/>
        <v>0.111111</v>
      </c>
      <c r="O74" s="142">
        <f t="shared" si="17"/>
        <v>9.9999999999999992E-2</v>
      </c>
    </row>
    <row r="75" spans="1:21">
      <c r="A75" s="144"/>
      <c r="B75" s="145" t="s">
        <v>71</v>
      </c>
      <c r="C75" s="146">
        <v>6.0599910000000001</v>
      </c>
      <c r="D75" s="146">
        <v>52.659943999999996</v>
      </c>
      <c r="E75" s="146">
        <v>52.679944000000013</v>
      </c>
      <c r="F75" s="146">
        <v>46.513283000000001</v>
      </c>
      <c r="G75" s="147">
        <v>52.637720666666667</v>
      </c>
      <c r="H75" s="146">
        <f>SUM(H73:H74)</f>
        <v>2.999997</v>
      </c>
      <c r="I75" s="11">
        <f t="shared" si="14"/>
        <v>-0.50495025487661616</v>
      </c>
      <c r="J75" s="146">
        <f>SUM(J73:J74)</f>
        <v>51.266613000000007</v>
      </c>
      <c r="K75" s="11">
        <f t="shared" si="15"/>
        <v>-2.6459029276597584E-2</v>
      </c>
      <c r="L75" s="146">
        <f>SUM(L73:L74)</f>
        <v>0</v>
      </c>
      <c r="M75" s="146">
        <f>SUM(M73:M74)</f>
        <v>0</v>
      </c>
      <c r="N75" s="146">
        <f t="shared" si="11"/>
        <v>18.088870000000004</v>
      </c>
      <c r="O75" s="148">
        <f t="shared" si="17"/>
        <v>0.34364842874845358</v>
      </c>
    </row>
    <row r="76" spans="1:21">
      <c r="A76" s="135" t="s">
        <v>144</v>
      </c>
      <c r="B76" s="136" t="s">
        <v>199</v>
      </c>
      <c r="C76" s="137">
        <v>0</v>
      </c>
      <c r="D76" s="137">
        <v>0</v>
      </c>
      <c r="E76" s="151">
        <v>0</v>
      </c>
      <c r="F76" s="151">
        <v>0</v>
      </c>
      <c r="G76" s="138">
        <v>0</v>
      </c>
      <c r="H76" s="150">
        <f>SUMIFS(Data!$T:$T,Data!$B:$B,Data!$X3,Data!$E:$E,$A$76,Data!$I:$I,$B76,Data!$C:$C,1,Data!$H:$H,"Y")</f>
        <v>36.733277000000001</v>
      </c>
      <c r="I76" s="5" t="str">
        <f t="shared" si="14"/>
        <v>-</v>
      </c>
      <c r="J76" s="137">
        <f>SUMIFS(Data!$T:$T,Data!$B:$B,Data!$X$3,Data!$E:$E,$A$76,Data!$I:$I,$B76,Data!$C:$C,2,Data!$H:$H,"Y")</f>
        <v>39.266616999999997</v>
      </c>
      <c r="K76" s="5" t="str">
        <f t="shared" si="15"/>
        <v>-</v>
      </c>
      <c r="L76" s="137"/>
      <c r="M76" s="137"/>
      <c r="N76" s="137">
        <f t="shared" si="11"/>
        <v>25.333297999999999</v>
      </c>
      <c r="O76" s="142" t="str">
        <f t="shared" si="17"/>
        <v>-</v>
      </c>
    </row>
    <row r="77" spans="1:21">
      <c r="A77" s="135"/>
      <c r="B77" s="136" t="s">
        <v>236</v>
      </c>
      <c r="C77" s="137">
        <v>0</v>
      </c>
      <c r="D77" s="137">
        <v>0</v>
      </c>
      <c r="E77" s="137">
        <v>0</v>
      </c>
      <c r="F77" s="137">
        <v>0</v>
      </c>
      <c r="G77" s="138">
        <v>0</v>
      </c>
      <c r="H77" s="150">
        <f>SUMIFS(Data!$T:$T,Data!$B:$B,Data!$X3,Data!$E:$E,$A$76,Data!$I:$I,$B77,Data!$C:$C,1,Data!$H:$H,"Y")</f>
        <v>0</v>
      </c>
      <c r="I77" s="5" t="str">
        <f t="shared" si="14"/>
        <v>-</v>
      </c>
      <c r="J77" s="137">
        <f>SUMIFS(Data!$T:$T,Data!$B:$B,Data!$X$3,Data!$E:$E,$A$76,Data!$I:$I,$B77,Data!$C:$C,2,Data!$H:$H,"Y")</f>
        <v>0</v>
      </c>
      <c r="K77" s="5" t="str">
        <f t="shared" si="15"/>
        <v>-</v>
      </c>
      <c r="L77" s="137"/>
      <c r="M77" s="137"/>
      <c r="N77" s="137">
        <f t="shared" si="11"/>
        <v>0</v>
      </c>
      <c r="O77" s="142" t="str">
        <f t="shared" si="17"/>
        <v>-</v>
      </c>
    </row>
    <row r="78" spans="1:21">
      <c r="A78" s="135"/>
      <c r="B78" s="136" t="s">
        <v>237</v>
      </c>
      <c r="C78" s="137">
        <v>0</v>
      </c>
      <c r="D78" s="137">
        <v>0</v>
      </c>
      <c r="E78" s="137">
        <v>0</v>
      </c>
      <c r="F78" s="137">
        <v>0</v>
      </c>
      <c r="G78" s="138">
        <v>0</v>
      </c>
      <c r="H78" s="150">
        <f>SUMIFS(Data!$T:$T,Data!$B:$B,Data!$X3,Data!$E:$E,$A$76,Data!$I:$I,$B78,Data!$C:$C,1,Data!$H:$H,"Y")</f>
        <v>0</v>
      </c>
      <c r="I78" s="5" t="str">
        <f t="shared" si="14"/>
        <v>-</v>
      </c>
      <c r="J78" s="137">
        <f>SUMIFS(Data!$T:$T,Data!$B:$B,Data!$X$3,Data!$E:$E,$A$76,Data!$I:$I,$B78,Data!$C:$C,2,Data!$H:$H,"Y")</f>
        <v>0</v>
      </c>
      <c r="K78" s="5" t="str">
        <f t="shared" si="15"/>
        <v>-</v>
      </c>
      <c r="L78" s="137"/>
      <c r="M78" s="137"/>
      <c r="N78" s="137">
        <f t="shared" si="11"/>
        <v>0</v>
      </c>
      <c r="O78" s="142" t="str">
        <f t="shared" si="17"/>
        <v>-</v>
      </c>
    </row>
    <row r="79" spans="1:21">
      <c r="A79" s="135"/>
      <c r="B79" s="136" t="s">
        <v>100</v>
      </c>
      <c r="C79" s="137">
        <v>0</v>
      </c>
      <c r="D79" s="137">
        <v>0</v>
      </c>
      <c r="E79" s="137">
        <v>0</v>
      </c>
      <c r="F79" s="137">
        <v>0</v>
      </c>
      <c r="G79" s="138">
        <v>0</v>
      </c>
      <c r="H79" s="150">
        <f>SUMIFS(Data!$T:$T,Data!$B:$B,Data!$X3,Data!$E:$E,$A$76,Data!$I:$I,$B79,Data!$C:$C,1,Data!$H:$H,"Y")</f>
        <v>0</v>
      </c>
      <c r="I79" s="5" t="str">
        <f t="shared" si="14"/>
        <v>-</v>
      </c>
      <c r="J79" s="137">
        <f>SUMIFS(Data!$T:$T,Data!$B:$B,Data!$X$3,Data!$E:$E,$A$76,Data!$I:$I,$B79,Data!$C:$C,2,Data!$H:$H,"Y")</f>
        <v>0</v>
      </c>
      <c r="K79" s="5" t="str">
        <f t="shared" si="15"/>
        <v>-</v>
      </c>
      <c r="L79" s="137"/>
      <c r="M79" s="137"/>
      <c r="N79" s="137">
        <f t="shared" si="11"/>
        <v>0</v>
      </c>
      <c r="O79" s="142" t="str">
        <f t="shared" si="17"/>
        <v>-</v>
      </c>
    </row>
    <row r="80" spans="1:21">
      <c r="A80" s="144"/>
      <c r="B80" s="145" t="s">
        <v>239</v>
      </c>
      <c r="C80" s="146">
        <v>0</v>
      </c>
      <c r="D80" s="146">
        <v>0</v>
      </c>
      <c r="E80" s="146">
        <v>0</v>
      </c>
      <c r="F80" s="146">
        <v>0</v>
      </c>
      <c r="G80" s="147">
        <v>0</v>
      </c>
      <c r="H80" s="146">
        <f>SUM(H76:H79)</f>
        <v>36.733277000000001</v>
      </c>
      <c r="I80" s="11" t="str">
        <f t="shared" si="14"/>
        <v>-</v>
      </c>
      <c r="J80" s="146">
        <f t="shared" ref="J80:L80" si="18">SUM(J76:J79)</f>
        <v>39.266616999999997</v>
      </c>
      <c r="K80" s="11" t="str">
        <f t="shared" si="15"/>
        <v>-</v>
      </c>
      <c r="L80" s="146">
        <f t="shared" si="18"/>
        <v>0</v>
      </c>
      <c r="M80" s="146">
        <f>SUM(M76:M79)</f>
        <v>0</v>
      </c>
      <c r="N80" s="146">
        <f t="shared" ref="N80:N88" si="19">SUM(H80,J80,L80,M80)/3</f>
        <v>25.333297999999999</v>
      </c>
      <c r="O80" s="148" t="str">
        <f t="shared" si="17"/>
        <v>-</v>
      </c>
    </row>
    <row r="81" spans="1:15">
      <c r="A81" s="135" t="s">
        <v>16</v>
      </c>
      <c r="B81" s="136" t="s">
        <v>92</v>
      </c>
      <c r="C81" s="137">
        <v>1.333332</v>
      </c>
      <c r="D81" s="137">
        <v>6.9333260000000001</v>
      </c>
      <c r="E81" s="137">
        <v>20.199978999999999</v>
      </c>
      <c r="F81" s="137">
        <v>17.133316000000001</v>
      </c>
      <c r="G81" s="138">
        <v>15.199984333333333</v>
      </c>
      <c r="H81" s="150">
        <f>SUMIFS(Data!$T:$T,Data!$B:$B,Data!$X3,Data!$E:$E,$A$81,Data!$I:$I,$B81,Data!$C:$C,1,Data!$H:$H,"Y")</f>
        <v>3.5999970000000001</v>
      </c>
      <c r="I81" s="5">
        <f t="shared" si="14"/>
        <v>1.7000004500004502</v>
      </c>
      <c r="J81" s="137">
        <f>SUMIFS(Data!$T:$T,Data!$B:$B,Data!$X$3,Data!$E:$E,$A$81,Data!$I:$I,$B81,Data!$C:$C,2,Data!$H:$H,"Y")</f>
        <v>30.933302000000001</v>
      </c>
      <c r="K81" s="5">
        <f t="shared" si="15"/>
        <v>3.4615386612428147</v>
      </c>
      <c r="L81" s="137"/>
      <c r="M81" s="137"/>
      <c r="N81" s="137">
        <f t="shared" si="19"/>
        <v>11.511099666666667</v>
      </c>
      <c r="O81" s="142">
        <f t="shared" si="17"/>
        <v>0.75730996915720505</v>
      </c>
    </row>
    <row r="82" spans="1:15">
      <c r="A82" s="135"/>
      <c r="B82" s="136" t="s">
        <v>100</v>
      </c>
      <c r="C82" s="137">
        <v>4.1332940000000002</v>
      </c>
      <c r="D82" s="137">
        <v>4.1333060000000001</v>
      </c>
      <c r="E82" s="137">
        <v>3.5999720000000033</v>
      </c>
      <c r="F82" s="137">
        <v>2.933322</v>
      </c>
      <c r="G82" s="138">
        <v>4.9332980000000015</v>
      </c>
      <c r="H82" s="150">
        <f>SUMIFS(Data!$T:$T,Data!$B:$B,Data!$X3,Data!$E:$E,$A$81,Data!$I:$I,$B82,Data!$C:$C,1,Data!$H:$H,"Y")</f>
        <v>0.53333200000000003</v>
      </c>
      <c r="I82" s="5">
        <f t="shared" si="14"/>
        <v>-0.87096683661989682</v>
      </c>
      <c r="J82" s="137">
        <f>SUMIFS(Data!$T:$T,Data!$B:$B,Data!$X$3,Data!$E:$E,$A$81,Data!$I:$I,$B82,Data!$C:$C,2,Data!$H:$H,"Y")</f>
        <v>0.93333200000000005</v>
      </c>
      <c r="K82" s="5">
        <f t="shared" si="15"/>
        <v>-0.77419237772378813</v>
      </c>
      <c r="L82" s="137"/>
      <c r="M82" s="137"/>
      <c r="N82" s="137">
        <f t="shared" si="19"/>
        <v>0.48888800000000004</v>
      </c>
      <c r="O82" s="142">
        <f t="shared" si="17"/>
        <v>9.9099628686529759E-2</v>
      </c>
    </row>
    <row r="83" spans="1:15">
      <c r="A83" s="144"/>
      <c r="B83" s="145" t="s">
        <v>71</v>
      </c>
      <c r="C83" s="146">
        <v>5.4666259999999998</v>
      </c>
      <c r="D83" s="146">
        <v>11.066632</v>
      </c>
      <c r="E83" s="146">
        <v>23.799951000000004</v>
      </c>
      <c r="F83" s="146">
        <v>20.066638000000001</v>
      </c>
      <c r="G83" s="147">
        <v>20.133282333333337</v>
      </c>
      <c r="H83" s="146">
        <f>SUM(H81:H82)</f>
        <v>4.1333289999999998</v>
      </c>
      <c r="I83" s="11">
        <f t="shared" si="14"/>
        <v>-0.24389760704317434</v>
      </c>
      <c r="J83" s="146">
        <f t="shared" ref="J83:L83" si="20">SUM(J81:J82)</f>
        <v>31.866634000000001</v>
      </c>
      <c r="K83" s="11">
        <f t="shared" si="15"/>
        <v>1.879524140678031</v>
      </c>
      <c r="L83" s="146">
        <f t="shared" si="20"/>
        <v>0</v>
      </c>
      <c r="M83" s="146">
        <f>SUM(M81:M82)</f>
        <v>0</v>
      </c>
      <c r="N83" s="146">
        <f t="shared" si="19"/>
        <v>11.999987666666668</v>
      </c>
      <c r="O83" s="148">
        <f t="shared" si="17"/>
        <v>0.59602738728791804</v>
      </c>
    </row>
    <row r="84" spans="1:15">
      <c r="A84" s="135" t="s">
        <v>62</v>
      </c>
      <c r="B84" s="136" t="s">
        <v>219</v>
      </c>
      <c r="C84" s="137">
        <v>31.999929999999999</v>
      </c>
      <c r="D84" s="137">
        <v>40.933267999999998</v>
      </c>
      <c r="E84" s="151">
        <v>77.333152000000027</v>
      </c>
      <c r="F84" s="151">
        <v>78.333160000000007</v>
      </c>
      <c r="G84" s="138">
        <v>76.199836666666684</v>
      </c>
      <c r="H84" s="150">
        <f>SUMIFS(Data!$T:$T,Data!$B:$B,Data!$X3,Data!$E:$E,$A$84,Data!$I:$I,$B84,Data!$C:$C,1,Data!$H:$H,"Y")</f>
        <v>33.399940000000001</v>
      </c>
      <c r="I84" s="5">
        <f t="shared" si="14"/>
        <v>4.3750408204018001E-2</v>
      </c>
      <c r="J84" s="137">
        <f>SUMIFS(Data!$T:$T,Data!$B:$B,Data!$X$3,Data!$E:$E,$A$84,Data!$I:$I,$B84,Data!$C:$C,2,Data!$H:$H,"Y")</f>
        <v>57.133243</v>
      </c>
      <c r="K84" s="5">
        <f t="shared" si="15"/>
        <v>0.39576549324134108</v>
      </c>
      <c r="L84" s="137"/>
      <c r="M84" s="137"/>
      <c r="N84" s="137">
        <f t="shared" si="19"/>
        <v>30.177727666666669</v>
      </c>
      <c r="O84" s="142">
        <f t="shared" si="17"/>
        <v>0.39603402037038482</v>
      </c>
    </row>
    <row r="85" spans="1:15">
      <c r="A85" s="135"/>
      <c r="B85" s="136" t="s">
        <v>220</v>
      </c>
      <c r="C85" s="137">
        <v>7.6666590000000001</v>
      </c>
      <c r="D85" s="137">
        <v>44.199956999999998</v>
      </c>
      <c r="E85" s="137">
        <v>42.559958000000009</v>
      </c>
      <c r="F85" s="137">
        <v>39.466624000000003</v>
      </c>
      <c r="G85" s="138">
        <v>44.631066000000004</v>
      </c>
      <c r="H85" s="150">
        <f>SUMIFS(Data!$T:$T,Data!$B:$B,Data!$X3,Data!$E:$E,$A$84,Data!$I:$I,$B85,Data!$C:$C,1,Data!$H:$H,"Y")</f>
        <v>9.0666580000000003</v>
      </c>
      <c r="I85" s="5">
        <f t="shared" si="14"/>
        <v>0.18260874782613915</v>
      </c>
      <c r="J85" s="137">
        <f>SUMIFS(Data!$T:$T,Data!$B:$B,Data!$X$3,Data!$E:$E,$A$84,Data!$I:$I,$B85,Data!$C:$C,2,Data!$H:$H,"Y")</f>
        <v>38.266629000000002</v>
      </c>
      <c r="K85" s="5">
        <f t="shared" si="15"/>
        <v>-0.13423832063909014</v>
      </c>
      <c r="L85" s="137"/>
      <c r="M85" s="137"/>
      <c r="N85" s="137">
        <f t="shared" si="19"/>
        <v>15.777762333333333</v>
      </c>
      <c r="O85" s="142">
        <f t="shared" si="17"/>
        <v>0.35351524727940248</v>
      </c>
    </row>
    <row r="86" spans="1:15">
      <c r="A86" s="135"/>
      <c r="B86" s="136" t="s">
        <v>221</v>
      </c>
      <c r="C86" s="137">
        <v>0</v>
      </c>
      <c r="D86" s="137">
        <v>0</v>
      </c>
      <c r="E86" s="137">
        <v>0</v>
      </c>
      <c r="F86" s="137">
        <v>0</v>
      </c>
      <c r="G86" s="138">
        <v>0</v>
      </c>
      <c r="H86" s="150">
        <f>SUMIFS(Data!$T:$T,Data!$B:$B,Data!$X3,Data!$E:$E,$A$84,Data!$I:$I,$B86,Data!$C:$C,1,Data!$H:$H,"Y")</f>
        <v>0</v>
      </c>
      <c r="I86" s="5" t="str">
        <f t="shared" si="14"/>
        <v>-</v>
      </c>
      <c r="J86" s="137">
        <f>SUMIFS(Data!$T:$T,Data!$B:$B,Data!$X$3,Data!$E:$E,$A$84,Data!$I:$I,$B86,Data!$C:$C,2,Data!$H:$H,"Y")</f>
        <v>9.7999899999999993</v>
      </c>
      <c r="K86" s="5" t="str">
        <f t="shared" si="15"/>
        <v>-</v>
      </c>
      <c r="L86" s="137"/>
      <c r="M86" s="137"/>
      <c r="N86" s="137">
        <f t="shared" si="19"/>
        <v>3.2666633333333333</v>
      </c>
      <c r="O86" s="142" t="str">
        <f t="shared" si="17"/>
        <v>-</v>
      </c>
    </row>
    <row r="87" spans="1:15">
      <c r="A87" s="135"/>
      <c r="B87" s="136" t="s">
        <v>194</v>
      </c>
      <c r="C87" s="137">
        <v>0</v>
      </c>
      <c r="D87" s="137">
        <v>0</v>
      </c>
      <c r="E87" s="137">
        <v>0</v>
      </c>
      <c r="F87" s="137">
        <v>0</v>
      </c>
      <c r="G87" s="138">
        <v>0</v>
      </c>
      <c r="H87" s="150">
        <f>SUMIFS(Data!$T:$T,Data!$B:$B,Data!$X3,Data!$E:$E,$A$84,Data!$I:$I,$B87,Data!$C:$C,1,Data!$H:$H,"Y")</f>
        <v>0</v>
      </c>
      <c r="I87" s="5" t="str">
        <f t="shared" si="14"/>
        <v>-</v>
      </c>
      <c r="J87" s="137">
        <f>SUMIFS(Data!$T:$T,Data!$B:$B,Data!$X$3,Data!$E:$E,$A$84,Data!$I:$I,$B87,Data!$C:$C,2,Data!$H:$H,"Y")</f>
        <v>0</v>
      </c>
      <c r="K87" s="5" t="str">
        <f t="shared" si="15"/>
        <v>-</v>
      </c>
      <c r="L87" s="137"/>
      <c r="M87" s="137"/>
      <c r="N87" s="137">
        <f t="shared" si="19"/>
        <v>0</v>
      </c>
      <c r="O87" s="142" t="str">
        <f t="shared" si="17"/>
        <v>-</v>
      </c>
    </row>
    <row r="88" spans="1:15">
      <c r="A88" s="135"/>
      <c r="B88" s="136" t="s">
        <v>100</v>
      </c>
      <c r="C88" s="137">
        <v>0</v>
      </c>
      <c r="D88" s="137">
        <v>0</v>
      </c>
      <c r="E88" s="137">
        <v>4.5799910000000006</v>
      </c>
      <c r="F88" s="137">
        <v>1.9999960000000001</v>
      </c>
      <c r="G88" s="138">
        <v>2.1933290000000003</v>
      </c>
      <c r="H88" s="150">
        <f>SUMIFS(Data!$T:$T,Data!$B:$B,Data!$X3,Data!$E:$E,$A$84,Data!$I:$I,$B88,Data!$C:$C,1,Data!$H:$H,"Y")</f>
        <v>0</v>
      </c>
      <c r="I88" s="5" t="str">
        <f t="shared" si="14"/>
        <v>-</v>
      </c>
      <c r="J88" s="137">
        <f>SUMIFS(Data!$T:$T,Data!$B:$B,Data!$X$3,Data!$E:$E,$A$84,Data!$I:$I,$B88,Data!$C:$C,2,Data!$H:$H,"Y")</f>
        <v>0.66666599999999998</v>
      </c>
      <c r="K88" s="5" t="str">
        <f t="shared" si="15"/>
        <v>-</v>
      </c>
      <c r="L88" s="137"/>
      <c r="M88" s="137"/>
      <c r="N88" s="137">
        <f t="shared" si="19"/>
        <v>0.222222</v>
      </c>
      <c r="O88" s="142">
        <f t="shared" si="17"/>
        <v>0.10131722144739798</v>
      </c>
    </row>
    <row r="89" spans="1:15">
      <c r="A89" s="144"/>
      <c r="B89" s="145" t="s">
        <v>72</v>
      </c>
      <c r="C89" s="146">
        <v>39.666589000000002</v>
      </c>
      <c r="D89" s="146">
        <v>85.133224999999996</v>
      </c>
      <c r="E89" s="146">
        <v>124.47310100000004</v>
      </c>
      <c r="F89" s="146">
        <v>119.79978000000001</v>
      </c>
      <c r="G89" s="147">
        <v>123.02423166666669</v>
      </c>
      <c r="H89" s="146">
        <f>SUM(H84:H88)</f>
        <v>42.466598000000005</v>
      </c>
      <c r="I89" s="11">
        <f t="shared" si="14"/>
        <v>7.0588600396167225E-2</v>
      </c>
      <c r="J89" s="146">
        <f t="shared" ref="J89:L89" si="21">SUM(J84:J88)</f>
        <v>105.866528</v>
      </c>
      <c r="K89" s="11">
        <f t="shared" si="15"/>
        <v>0.24353949941400679</v>
      </c>
      <c r="L89" s="146">
        <f t="shared" si="21"/>
        <v>0</v>
      </c>
      <c r="M89" s="146">
        <f>SUM(M84:M88)</f>
        <v>0</v>
      </c>
      <c r="N89" s="146">
        <f>SUM(H89,J89,L89,M89)/3</f>
        <v>49.444375333333333</v>
      </c>
      <c r="O89" s="148">
        <f t="shared" si="17"/>
        <v>0.40190761334972225</v>
      </c>
    </row>
    <row r="90" spans="1:15">
      <c r="A90" s="135" t="s">
        <v>147</v>
      </c>
      <c r="B90" s="136" t="s">
        <v>222</v>
      </c>
      <c r="C90" s="137">
        <v>1.8666640000000001</v>
      </c>
      <c r="D90" s="137">
        <v>40.999958999999997</v>
      </c>
      <c r="E90" s="137">
        <v>33.406632999999992</v>
      </c>
      <c r="F90" s="137">
        <v>29.599969000000002</v>
      </c>
      <c r="G90" s="138">
        <v>35.291074999999999</v>
      </c>
      <c r="H90" s="150">
        <f>SUMIFS(Data!$T:$T,Data!$B:$B,Data!$X3,Data!$E:$E,$A$90,Data!$I:$I,$B90,Data!$C:$C,1,Data!$H:$H,"Y")</f>
        <v>5.0666609999999999</v>
      </c>
      <c r="I90" s="5">
        <f t="shared" si="14"/>
        <v>1.7142865561236513</v>
      </c>
      <c r="J90" s="137">
        <f>SUMIFS(Data!$T:$T,Data!$B:$B,Data!$X$3,Data!$E:$E,$A$90,Data!$I:$I,$B90,Data!$C:$C,2,Data!$H:$H,"Y")</f>
        <v>41.933290999999997</v>
      </c>
      <c r="K90" s="5">
        <f t="shared" si="15"/>
        <v>2.276421788616911E-2</v>
      </c>
      <c r="L90" s="137"/>
      <c r="M90" s="137"/>
      <c r="N90" s="137">
        <f>SUM(H90,J90,L90,M90)/3</f>
        <v>15.666650666666664</v>
      </c>
      <c r="O90" s="142">
        <f t="shared" si="17"/>
        <v>0.44392670573697923</v>
      </c>
    </row>
    <row r="91" spans="1:15">
      <c r="A91" s="135"/>
      <c r="B91" s="136" t="s">
        <v>223</v>
      </c>
      <c r="C91" s="137">
        <v>0</v>
      </c>
      <c r="D91" s="137">
        <v>0</v>
      </c>
      <c r="E91" s="137">
        <v>19.83329800000001</v>
      </c>
      <c r="F91" s="137">
        <v>19.233314</v>
      </c>
      <c r="G91" s="138"/>
      <c r="H91" s="150">
        <f>SUMIFS(Data!$T:$T,Data!$B:$B,Data!$X3,Data!$E:$E,$A$90,Data!$I:$I,$B91,Data!$C:$C,1,Data!$H:$H,"Y")</f>
        <v>21.033321000000001</v>
      </c>
      <c r="I91" s="5" t="str">
        <f t="shared" si="14"/>
        <v>-</v>
      </c>
      <c r="J91" s="137">
        <f>SUMIFS(Data!$T:$T,Data!$B:$B,Data!$X$3,Data!$E:$E,$A$90,Data!$I:$I,$B91,Data!$C:$C,2,Data!$H:$H,"Y")</f>
        <v>40.699958000000002</v>
      </c>
      <c r="K91" s="5" t="str">
        <f t="shared" si="15"/>
        <v>-</v>
      </c>
      <c r="L91" s="137"/>
      <c r="M91" s="137"/>
      <c r="N91" s="137">
        <f>SUM(H91,J91,L91,M91)/3</f>
        <v>20.577759666666669</v>
      </c>
      <c r="O91" s="142" t="str">
        <f t="shared" si="17"/>
        <v>-</v>
      </c>
    </row>
    <row r="92" spans="1:15">
      <c r="A92" s="135"/>
      <c r="B92" s="136" t="s">
        <v>224</v>
      </c>
      <c r="C92" s="137">
        <v>8.3999919999999992</v>
      </c>
      <c r="D92" s="137">
        <v>43.599957000000003</v>
      </c>
      <c r="E92" s="137">
        <v>41.599948999999995</v>
      </c>
      <c r="F92" s="137">
        <v>41.833295</v>
      </c>
      <c r="G92" s="138">
        <v>45.144397666666663</v>
      </c>
      <c r="H92" s="150">
        <f>SUMIFS(Data!$T:$T,Data!$B:$B,Data!$X3,Data!$E:$E,$A$90,Data!$I:$I,$B92,Data!$C:$C,1,Data!$H:$H,"Y")</f>
        <v>11.93999</v>
      </c>
      <c r="I92" s="5">
        <f t="shared" si="14"/>
        <v>0.42142873469403314</v>
      </c>
      <c r="J92" s="137">
        <f>SUMIFS(Data!$T:$T,Data!$B:$B,Data!$X$3,Data!$E:$E,$A$90,Data!$I:$I,$B92,Data!$C:$C,2,Data!$H:$H,"Y")</f>
        <v>39.466633000000002</v>
      </c>
      <c r="K92" s="5">
        <f t="shared" si="15"/>
        <v>-9.4801102670812307E-2</v>
      </c>
      <c r="L92" s="137"/>
      <c r="M92" s="137"/>
      <c r="N92" s="137">
        <f t="shared" ref="N92:N108" si="22">SUM(H92,J92,L92,M92)/3</f>
        <v>17.135541</v>
      </c>
      <c r="O92" s="142">
        <f t="shared" si="17"/>
        <v>0.37957181589892813</v>
      </c>
    </row>
    <row r="93" spans="1:15">
      <c r="A93" s="135"/>
      <c r="B93" s="136" t="s">
        <v>100</v>
      </c>
      <c r="C93" s="137">
        <v>0</v>
      </c>
      <c r="D93" s="137">
        <v>0.66666599999999998</v>
      </c>
      <c r="E93" s="137">
        <v>0.99999899999999997</v>
      </c>
      <c r="F93" s="137">
        <v>0.2</v>
      </c>
      <c r="G93" s="138">
        <v>0.62222166666666667</v>
      </c>
      <c r="H93" s="150">
        <f>SUMIFS(Data!$T:$T,Data!$B:$B,Data!$X3,Data!$E:$E,$A$90,Data!$I:$I,$B93,Data!$C:$C,1,Data!$H:$H,"Y")</f>
        <v>0</v>
      </c>
      <c r="I93" s="5" t="str">
        <f t="shared" si="14"/>
        <v>-</v>
      </c>
      <c r="J93" s="137">
        <f>SUMIFS(Data!$T:$T,Data!$B:$B,Data!$X$3,Data!$E:$E,$A$90,Data!$I:$I,$B93,Data!$C:$C,2,Data!$H:$H,"Y")</f>
        <v>0.33333299999999999</v>
      </c>
      <c r="K93" s="5">
        <f t="shared" si="15"/>
        <v>-0.5</v>
      </c>
      <c r="L93" s="137"/>
      <c r="M93" s="137"/>
      <c r="N93" s="137">
        <f t="shared" si="22"/>
        <v>0.111111</v>
      </c>
      <c r="O93" s="142">
        <f t="shared" si="17"/>
        <v>0.17857140943875843</v>
      </c>
    </row>
    <row r="94" spans="1:15">
      <c r="A94" s="144"/>
      <c r="B94" s="145" t="s">
        <v>75</v>
      </c>
      <c r="C94" s="146">
        <v>10.266655999999999</v>
      </c>
      <c r="D94" s="146">
        <v>85.266582000000014</v>
      </c>
      <c r="E94" s="146">
        <v>95.839878999999996</v>
      </c>
      <c r="F94" s="146">
        <v>90.866578000000004</v>
      </c>
      <c r="G94" s="147">
        <v>94.079898333333333</v>
      </c>
      <c r="H94" s="146">
        <f>SUM(H90:H93)</f>
        <v>38.039971999999999</v>
      </c>
      <c r="I94" s="11">
        <f t="shared" si="14"/>
        <v>2.7051959274762885</v>
      </c>
      <c r="J94" s="146">
        <f t="shared" ref="J94:L94" si="23">SUM(J90:J93)</f>
        <v>122.433215</v>
      </c>
      <c r="K94" s="11">
        <f t="shared" si="15"/>
        <v>0.43588745002115814</v>
      </c>
      <c r="L94" s="146">
        <f t="shared" si="23"/>
        <v>0</v>
      </c>
      <c r="M94" s="146">
        <f>SUM(M90:M93)</f>
        <v>0</v>
      </c>
      <c r="N94" s="146">
        <f t="shared" si="22"/>
        <v>53.491062333333332</v>
      </c>
      <c r="O94" s="148">
        <f t="shared" si="17"/>
        <v>0.56857057969822422</v>
      </c>
    </row>
    <row r="95" spans="1:15">
      <c r="A95" s="135" t="s">
        <v>148</v>
      </c>
      <c r="B95" s="136" t="s">
        <v>225</v>
      </c>
      <c r="C95" s="137">
        <v>4.6666619999999996</v>
      </c>
      <c r="D95" s="137">
        <v>48.633293999999999</v>
      </c>
      <c r="E95" s="137">
        <v>45.706632000000006</v>
      </c>
      <c r="F95" s="137">
        <v>50.026623000000001</v>
      </c>
      <c r="G95" s="138">
        <v>49.677737</v>
      </c>
      <c r="H95" s="150">
        <f>SUMIFS(Data!$T:$T,Data!$B:$B,Data!$X3,Data!$E:$E,$A$95,Data!$I:$I,$B95,Data!$C:$C,1,Data!$H:$H,"Y")</f>
        <v>7.266661</v>
      </c>
      <c r="I95" s="5">
        <f t="shared" si="14"/>
        <v>0.55714320000034301</v>
      </c>
      <c r="J95" s="137">
        <f>SUMIFS(Data!$T:$T,Data!$B:$B,Data!$X$3,Data!$E:$E,$A$95,Data!$I:$I,$B95,Data!$C:$C,2,Data!$H:$H,"Y")</f>
        <v>50.666625000000003</v>
      </c>
      <c r="K95" s="5">
        <f t="shared" si="15"/>
        <v>4.1809444369530144E-2</v>
      </c>
      <c r="L95" s="137"/>
      <c r="M95" s="137"/>
      <c r="N95" s="137">
        <f t="shared" si="22"/>
        <v>19.311095333333334</v>
      </c>
      <c r="O95" s="142">
        <f t="shared" si="17"/>
        <v>0.38872735554224891</v>
      </c>
    </row>
    <row r="96" spans="1:15">
      <c r="A96" s="135"/>
      <c r="B96" s="136" t="s">
        <v>226</v>
      </c>
      <c r="C96" s="137">
        <v>1.2666660000000001</v>
      </c>
      <c r="D96" s="137">
        <v>22.666643000000001</v>
      </c>
      <c r="E96" s="137">
        <v>20.679958000000003</v>
      </c>
      <c r="F96" s="137">
        <v>16.599972000000001</v>
      </c>
      <c r="G96" s="138">
        <v>20.404413000000002</v>
      </c>
      <c r="H96" s="150">
        <f>SUMIFS(Data!$T:$T,Data!$B:$B,Data!$X3,Data!$E:$E,$A$95,Data!$I:$I,$B96,Data!$C:$C,1,Data!$H:$H,"Y")</f>
        <v>2.999997</v>
      </c>
      <c r="I96" s="5">
        <f t="shared" si="14"/>
        <v>1.3684199307473319</v>
      </c>
      <c r="J96" s="137">
        <f>SUMIFS(Data!$T:$T,Data!$B:$B,Data!$X$3,Data!$E:$E,$A$95,Data!$I:$I,$B96,Data!$C:$C,2,Data!$H:$H,"Y")</f>
        <v>23.333309</v>
      </c>
      <c r="K96" s="5">
        <f t="shared" si="15"/>
        <v>2.9411766003461532E-2</v>
      </c>
      <c r="L96" s="137"/>
      <c r="M96" s="137"/>
      <c r="N96" s="137">
        <f t="shared" si="22"/>
        <v>8.7777686666666668</v>
      </c>
      <c r="O96" s="142">
        <f t="shared" si="17"/>
        <v>0.43018971761974562</v>
      </c>
    </row>
    <row r="97" spans="1:15">
      <c r="A97" s="135"/>
      <c r="B97" s="136" t="s">
        <v>88</v>
      </c>
      <c r="C97" s="137">
        <v>2.999997</v>
      </c>
      <c r="D97" s="137">
        <v>19.326653</v>
      </c>
      <c r="E97" s="137">
        <v>15.866657999999997</v>
      </c>
      <c r="F97" s="137">
        <v>24.446656000000001</v>
      </c>
      <c r="G97" s="138">
        <v>20.879988000000001</v>
      </c>
      <c r="H97" s="150">
        <f>SUMIFS(Data!$T:$T,Data!$B:$B,Data!$X3,Data!$E:$E,$A$95,Data!$I:$I,$B97,Data!$C:$C,1,Data!$H:$H,"Y")</f>
        <v>11.179999</v>
      </c>
      <c r="I97" s="5">
        <f t="shared" si="14"/>
        <v>2.7266700600033933</v>
      </c>
      <c r="J97" s="137">
        <f>SUMIFS(Data!$T:$T,Data!$B:$B,Data!$X$3,Data!$E:$E,$A$95,Data!$I:$I,$B97,Data!$C:$C,2,Data!$H:$H,"Y")</f>
        <v>23.313320000000001</v>
      </c>
      <c r="K97" s="5">
        <f t="shared" si="15"/>
        <v>0.2062781900207967</v>
      </c>
      <c r="L97" s="137"/>
      <c r="M97" s="137"/>
      <c r="N97" s="137">
        <f t="shared" si="22"/>
        <v>11.497773</v>
      </c>
      <c r="O97" s="142">
        <f t="shared" si="17"/>
        <v>0.55065994290801312</v>
      </c>
    </row>
    <row r="98" spans="1:15">
      <c r="A98" s="135"/>
      <c r="B98" s="136" t="s">
        <v>100</v>
      </c>
      <c r="C98" s="137">
        <v>0</v>
      </c>
      <c r="D98" s="137">
        <v>0.2</v>
      </c>
      <c r="E98" s="137">
        <v>0.60000000000000009</v>
      </c>
      <c r="F98" s="137">
        <v>3.3999980000000001</v>
      </c>
      <c r="G98" s="138">
        <v>1.3999993333333334</v>
      </c>
      <c r="H98" s="150">
        <f>SUMIFS(Data!$T:$T,Data!$B:$B,Data!$X3,Data!$E:$E,$A$95,Data!$I:$I,$B98,Data!$C:$C,1,Data!$H:$H,"Y")</f>
        <v>3.1333319999999998</v>
      </c>
      <c r="I98" s="5" t="str">
        <f t="shared" si="14"/>
        <v>-</v>
      </c>
      <c r="J98" s="137">
        <f>SUMIFS(Data!$T:$T,Data!$B:$B,Data!$X$3,Data!$E:$E,$A$95,Data!$I:$I,$B98,Data!$C:$C,2,Data!$H:$H,"Y")</f>
        <v>1.333332</v>
      </c>
      <c r="K98" s="5">
        <f t="shared" si="15"/>
        <v>5.6666599999999994</v>
      </c>
      <c r="L98" s="137"/>
      <c r="M98" s="137"/>
      <c r="N98" s="137">
        <f t="shared" si="22"/>
        <v>1.488888</v>
      </c>
      <c r="O98" s="142">
        <f t="shared" si="17"/>
        <v>1.0634919349961596</v>
      </c>
    </row>
    <row r="99" spans="1:15">
      <c r="A99" s="144"/>
      <c r="B99" s="145" t="s">
        <v>73</v>
      </c>
      <c r="C99" s="146">
        <v>8.933325</v>
      </c>
      <c r="D99" s="146">
        <v>90.826589999999996</v>
      </c>
      <c r="E99" s="146">
        <v>82.853247999999994</v>
      </c>
      <c r="F99" s="146">
        <v>94.473248999999996</v>
      </c>
      <c r="G99" s="147">
        <v>92.362137333333337</v>
      </c>
      <c r="H99" s="146">
        <f>SUM(H95:H98)</f>
        <v>24.579989000000001</v>
      </c>
      <c r="I99" s="11">
        <f t="shared" si="14"/>
        <v>1.7514938726621947</v>
      </c>
      <c r="J99" s="146">
        <f>SUM(J95:J98)</f>
        <v>98.646585999999999</v>
      </c>
      <c r="K99" s="11">
        <f t="shared" si="15"/>
        <v>8.6098090878453146E-2</v>
      </c>
      <c r="L99" s="146">
        <f>SUM(L95:L98)</f>
        <v>0</v>
      </c>
      <c r="M99" s="146">
        <f>SUM(M95:M98)</f>
        <v>0</v>
      </c>
      <c r="N99" s="146">
        <f t="shared" si="22"/>
        <v>41.075524999999999</v>
      </c>
      <c r="O99" s="148">
        <f t="shared" si="17"/>
        <v>0.44472254741961142</v>
      </c>
    </row>
    <row r="100" spans="1:15">
      <c r="A100" s="135" t="s">
        <v>13</v>
      </c>
      <c r="B100" s="136" t="s">
        <v>227</v>
      </c>
      <c r="C100" s="137">
        <v>2.4333309999999999</v>
      </c>
      <c r="D100" s="137">
        <v>19.866647</v>
      </c>
      <c r="E100" s="137">
        <v>19.399979999999999</v>
      </c>
      <c r="F100" s="137">
        <v>20.666646</v>
      </c>
      <c r="G100" s="138">
        <v>20.788867999999997</v>
      </c>
      <c r="H100" s="150">
        <f>SUMIFS(Data!$T:$T,Data!$B:$B,Data!$X3,Data!$E:$E,$A$100,Data!$I:$I,$B100,Data!$C:$C,1,Data!$H:$H,"Y")</f>
        <v>1.6666650000000001</v>
      </c>
      <c r="I100" s="5">
        <f t="shared" si="14"/>
        <v>-0.31506852129858204</v>
      </c>
      <c r="J100" s="137">
        <f>SUMIFS(Data!$T:$T,Data!$B:$B,Data!$X$3,Data!$E:$E,$A$100,Data!$I:$I,$B100,Data!$C:$C,2,Data!$H:$H,"Y")</f>
        <v>18.533314000000001</v>
      </c>
      <c r="K100" s="5">
        <f t="shared" si="15"/>
        <v>-6.7114143619705913E-2</v>
      </c>
      <c r="L100" s="137"/>
      <c r="M100" s="137"/>
      <c r="N100" s="137">
        <f t="shared" si="22"/>
        <v>6.7333263333333333</v>
      </c>
      <c r="O100" s="142">
        <f t="shared" si="17"/>
        <v>0.32389095612773788</v>
      </c>
    </row>
    <row r="101" spans="1:15">
      <c r="A101" s="135"/>
      <c r="B101" s="136" t="s">
        <v>100</v>
      </c>
      <c r="C101" s="137">
        <v>0</v>
      </c>
      <c r="D101" s="137">
        <v>1.6666650000000001</v>
      </c>
      <c r="E101" s="137">
        <v>1.333332</v>
      </c>
      <c r="F101" s="137">
        <v>0.99999899999999997</v>
      </c>
      <c r="G101" s="138">
        <v>1.333332</v>
      </c>
      <c r="H101" s="150">
        <f>SUMIFS(Data!$T:$T,Data!$B:$B,Data!$X3,Data!$E:$E,$A$100,Data!$I:$I,$B101,Data!$C:$C,1,Data!$H:$H,"Y")</f>
        <v>0</v>
      </c>
      <c r="I101" s="5" t="str">
        <f t="shared" si="14"/>
        <v>-</v>
      </c>
      <c r="J101" s="137">
        <f>SUMIFS(Data!$T:$T,Data!$B:$B,Data!$X$3,Data!$E:$E,$A$100,Data!$I:$I,$B101,Data!$C:$C,2,Data!$H:$H,"Y")</f>
        <v>3.9999959999999999</v>
      </c>
      <c r="K101" s="5">
        <f t="shared" si="15"/>
        <v>1.4</v>
      </c>
      <c r="L101" s="137"/>
      <c r="M101" s="137"/>
      <c r="N101" s="137">
        <f t="shared" si="22"/>
        <v>1.333332</v>
      </c>
      <c r="O101" s="142">
        <f t="shared" si="17"/>
        <v>1</v>
      </c>
    </row>
    <row r="102" spans="1:15">
      <c r="A102" s="144"/>
      <c r="B102" s="145" t="s">
        <v>85</v>
      </c>
      <c r="C102" s="146">
        <v>2.4333309999999999</v>
      </c>
      <c r="D102" s="146">
        <v>21.533312000000002</v>
      </c>
      <c r="E102" s="146">
        <v>20.733311999999998</v>
      </c>
      <c r="F102" s="146">
        <v>21.666644999999999</v>
      </c>
      <c r="G102" s="147">
        <v>22.122200000000003</v>
      </c>
      <c r="H102" s="146">
        <f>SUM(H100:H101)</f>
        <v>1.6666650000000001</v>
      </c>
      <c r="I102" s="11">
        <f t="shared" si="14"/>
        <v>-0.31506852129858204</v>
      </c>
      <c r="J102" s="146">
        <f>SUM(J100:J101)</f>
        <v>22.53331</v>
      </c>
      <c r="K102" s="11">
        <f t="shared" si="15"/>
        <v>4.6439581611969295E-2</v>
      </c>
      <c r="L102" s="146">
        <f>SUM(L100:L101)</f>
        <v>0</v>
      </c>
      <c r="M102" s="146">
        <f>SUM(M100:M101)</f>
        <v>0</v>
      </c>
      <c r="N102" s="146">
        <f t="shared" si="22"/>
        <v>8.0666583333333346</v>
      </c>
      <c r="O102" s="148">
        <f t="shared" si="17"/>
        <v>0.36464087357194735</v>
      </c>
    </row>
    <row r="103" spans="1:15">
      <c r="A103" s="135" t="s">
        <v>142</v>
      </c>
      <c r="B103" s="136" t="s">
        <v>195</v>
      </c>
      <c r="C103" s="137">
        <v>0</v>
      </c>
      <c r="D103" s="137">
        <v>0</v>
      </c>
      <c r="E103" s="151">
        <v>7.5259999999999998</v>
      </c>
      <c r="F103" s="151">
        <v>0.4</v>
      </c>
      <c r="G103" s="138">
        <v>2.6419999999999999</v>
      </c>
      <c r="H103" s="150">
        <f>SUMIFS(Data!$T:$T,Data!$B:$B,Data!$X3,Data!$E:$E,$A$103,Data!$I:$I,$B103,Data!$C:$C,1,Data!$H:$H,"Y")</f>
        <v>0</v>
      </c>
      <c r="I103" s="5" t="str">
        <f t="shared" si="14"/>
        <v>-</v>
      </c>
      <c r="J103" s="137">
        <f>SUMIFS(Data!$T:$T,Data!$B:$B,Data!$X$3,Data!$E:$E,$A$103,Data!$I:$I,$B103,Data!$C:$C,2,Data!$H:$H,"Y")</f>
        <v>22.844000000000001</v>
      </c>
      <c r="K103" s="5" t="str">
        <f t="shared" si="15"/>
        <v>-</v>
      </c>
      <c r="L103" s="137"/>
      <c r="M103" s="137"/>
      <c r="N103" s="137">
        <f t="shared" si="22"/>
        <v>7.6146666666666674</v>
      </c>
      <c r="O103" s="142">
        <f t="shared" si="17"/>
        <v>2.8821599798132733</v>
      </c>
    </row>
    <row r="104" spans="1:15">
      <c r="A104" s="135"/>
      <c r="B104" s="136" t="s">
        <v>233</v>
      </c>
      <c r="C104" s="137">
        <v>0</v>
      </c>
      <c r="D104" s="137">
        <v>5.3280000000000003</v>
      </c>
      <c r="E104" s="137">
        <v>1.3320000000000001</v>
      </c>
      <c r="F104" s="137">
        <v>8.6579999999999995</v>
      </c>
      <c r="G104" s="138">
        <v>5.1059999999999999</v>
      </c>
      <c r="H104" s="150">
        <f>SUMIFS(Data!$T:$T,Data!$B:$B,Data!$X3,Data!$E:$E,$A$103,Data!$I:$I,$B104,Data!$C:$C,1,Data!$H:$H,"Y")</f>
        <v>0.66600000000000004</v>
      </c>
      <c r="I104" s="5" t="str">
        <f t="shared" si="14"/>
        <v>-</v>
      </c>
      <c r="J104" s="137">
        <f>SUMIFS(Data!$T:$T,Data!$B:$B,Data!$X$3,Data!$E:$E,$A$103,Data!$I:$I,$B104,Data!$C:$C,2,Data!$H:$H,"Y")</f>
        <v>20.646000000000001</v>
      </c>
      <c r="K104" s="5">
        <f t="shared" si="15"/>
        <v>2.875</v>
      </c>
      <c r="L104" s="137"/>
      <c r="M104" s="137"/>
      <c r="N104" s="137">
        <f t="shared" si="22"/>
        <v>7.1040000000000001</v>
      </c>
      <c r="O104" s="142">
        <f t="shared" si="17"/>
        <v>1.3913043478260869</v>
      </c>
    </row>
    <row r="105" spans="1:15">
      <c r="A105" s="135"/>
      <c r="B105" s="136" t="s">
        <v>100</v>
      </c>
      <c r="C105" s="137">
        <v>0</v>
      </c>
      <c r="D105" s="137">
        <v>0</v>
      </c>
      <c r="E105" s="137">
        <v>0.66600000000000004</v>
      </c>
      <c r="F105" s="137">
        <v>0.999</v>
      </c>
      <c r="G105" s="138">
        <v>0.55500000000000005</v>
      </c>
      <c r="H105" s="150">
        <f>SUMIFS(Data!$T:$T,Data!$B:$B,Data!$X3,Data!$E:$E,$A$103,Data!$I:$I,$B105,Data!$C:$C,1,Data!$H:$H,"Y")</f>
        <v>0</v>
      </c>
      <c r="I105" s="5" t="str">
        <f t="shared" si="14"/>
        <v>-</v>
      </c>
      <c r="J105" s="137">
        <f>SUMIFS(Data!$T:$T,Data!$B:$B,Data!$X$3,Data!$E:$E,$A$103,Data!$I:$I,$B105,Data!$C:$C,2,Data!$H:$H,"Y")</f>
        <v>0.33300000000000002</v>
      </c>
      <c r="K105" s="5" t="str">
        <f t="shared" si="15"/>
        <v>-</v>
      </c>
      <c r="L105" s="137"/>
      <c r="M105" s="137"/>
      <c r="N105" s="137">
        <f t="shared" si="22"/>
        <v>0.111</v>
      </c>
      <c r="O105" s="142">
        <f t="shared" si="17"/>
        <v>0.19999999999999998</v>
      </c>
    </row>
    <row r="106" spans="1:15">
      <c r="A106" s="144"/>
      <c r="B106" s="145" t="s">
        <v>238</v>
      </c>
      <c r="C106" s="146">
        <v>0</v>
      </c>
      <c r="D106" s="146">
        <v>5.3280000000000003</v>
      </c>
      <c r="E106" s="146">
        <v>9.5240000000000009</v>
      </c>
      <c r="F106" s="146">
        <v>10.057</v>
      </c>
      <c r="G106" s="147">
        <v>8.302999999999999</v>
      </c>
      <c r="H106" s="146">
        <f>SUM(H103:H105)</f>
        <v>0.66600000000000004</v>
      </c>
      <c r="I106" s="11" t="str">
        <f t="shared" si="14"/>
        <v>-</v>
      </c>
      <c r="J106" s="146">
        <f t="shared" ref="J106:M106" si="24">SUM(J103:J105)</f>
        <v>43.823</v>
      </c>
      <c r="K106" s="11">
        <f t="shared" si="15"/>
        <v>7.2250375375375366</v>
      </c>
      <c r="L106" s="146">
        <f t="shared" si="24"/>
        <v>0</v>
      </c>
      <c r="M106" s="146">
        <f t="shared" si="24"/>
        <v>0</v>
      </c>
      <c r="N106" s="146">
        <f>SUM(H106,J106,L106,M106)/3</f>
        <v>14.829666666666666</v>
      </c>
      <c r="O106" s="148">
        <f t="shared" si="17"/>
        <v>1.7860612629973103</v>
      </c>
    </row>
    <row r="107" spans="1:15">
      <c r="A107" s="135" t="s">
        <v>10</v>
      </c>
      <c r="B107" s="136" t="s">
        <v>240</v>
      </c>
      <c r="C107" s="137">
        <v>0</v>
      </c>
      <c r="D107" s="137">
        <v>0</v>
      </c>
      <c r="E107" s="151">
        <v>0</v>
      </c>
      <c r="F107" s="151">
        <v>0</v>
      </c>
      <c r="G107" s="138">
        <v>0</v>
      </c>
      <c r="H107" s="150">
        <f>SUMIFS(Data!$T:$T,Data!$B:$B,Data!$X3,Data!$E:$E,$A$107,Data!$I:$I,$B107,Data!$C:$C,1,Data!$H:$H,"Y")</f>
        <v>0</v>
      </c>
      <c r="I107" s="5" t="str">
        <f t="shared" si="14"/>
        <v>-</v>
      </c>
      <c r="J107" s="137">
        <f>SUMIFS(Data!$T:$T,Data!$B:$B,Data!$X$3,Data!$E:$E,$A$107,Data!$I:$I,$B107,Data!$C:$C,2,Data!$H:$H,"Y")</f>
        <v>2.9969999999999999</v>
      </c>
      <c r="K107" s="5" t="str">
        <f t="shared" si="15"/>
        <v>-</v>
      </c>
      <c r="L107" s="137"/>
      <c r="M107" s="137"/>
      <c r="N107" s="137">
        <f t="shared" si="22"/>
        <v>0.999</v>
      </c>
      <c r="O107" s="142" t="str">
        <f t="shared" si="17"/>
        <v>-</v>
      </c>
    </row>
    <row r="108" spans="1:15">
      <c r="A108" s="135"/>
      <c r="B108" s="136" t="s">
        <v>100</v>
      </c>
      <c r="C108" s="137">
        <v>0</v>
      </c>
      <c r="D108" s="137">
        <v>0</v>
      </c>
      <c r="E108" s="137">
        <v>0</v>
      </c>
      <c r="F108" s="137">
        <v>0</v>
      </c>
      <c r="G108" s="138">
        <v>0</v>
      </c>
      <c r="H108" s="150">
        <f>SUMIFS(Data!$T:$T,Data!$B:$B,Data!$X3,Data!$E:$E,$A$107,Data!$I:$I,$B108,Data!$C:$C,1,Data!$H:$H,"Y")</f>
        <v>0</v>
      </c>
      <c r="I108" s="5" t="str">
        <f t="shared" si="14"/>
        <v>-</v>
      </c>
      <c r="J108" s="137">
        <f>SUMIFS(Data!$T:$T,Data!$B:$B,Data!$X$3,Data!$E:$E,$A$107,Data!$I:$I,$B108,Data!$C:$C,2,Data!$H:$H,"Y")</f>
        <v>0</v>
      </c>
      <c r="K108" s="5" t="str">
        <f t="shared" si="15"/>
        <v>-</v>
      </c>
      <c r="L108" s="137"/>
      <c r="M108" s="137"/>
      <c r="N108" s="137">
        <f t="shared" si="22"/>
        <v>0</v>
      </c>
      <c r="O108" s="142" t="str">
        <f t="shared" si="17"/>
        <v>-</v>
      </c>
    </row>
    <row r="109" spans="1:15">
      <c r="A109" s="144"/>
      <c r="B109" s="145" t="s">
        <v>238</v>
      </c>
      <c r="C109" s="146">
        <v>0</v>
      </c>
      <c r="D109" s="146">
        <v>0</v>
      </c>
      <c r="E109" s="146">
        <v>0</v>
      </c>
      <c r="F109" s="146">
        <v>0</v>
      </c>
      <c r="G109" s="147">
        <v>0</v>
      </c>
      <c r="H109" s="146">
        <f>SUM(H107:H108)</f>
        <v>0</v>
      </c>
      <c r="I109" s="11" t="str">
        <f t="shared" si="14"/>
        <v>-</v>
      </c>
      <c r="J109" s="146">
        <f>SUM(J107:J108)</f>
        <v>2.9969999999999999</v>
      </c>
      <c r="K109" s="11" t="str">
        <f t="shared" si="15"/>
        <v>-</v>
      </c>
      <c r="L109" s="146">
        <f>SUM(L107:L108)</f>
        <v>0</v>
      </c>
      <c r="M109" s="146">
        <f>SUM(M107:M108)</f>
        <v>0</v>
      </c>
      <c r="N109" s="146">
        <f t="shared" ref="N109" si="25">SUM(H109,J109,L109,M109)/3</f>
        <v>0.999</v>
      </c>
      <c r="O109" s="148" t="str">
        <f t="shared" si="17"/>
        <v>-</v>
      </c>
    </row>
    <row r="110" spans="1:15">
      <c r="A110" s="135" t="s">
        <v>37</v>
      </c>
      <c r="B110" s="136" t="s">
        <v>228</v>
      </c>
      <c r="C110" s="137">
        <v>0</v>
      </c>
      <c r="D110" s="137">
        <v>0</v>
      </c>
      <c r="E110" s="137">
        <v>0</v>
      </c>
      <c r="F110" s="137">
        <v>0</v>
      </c>
      <c r="G110" s="138">
        <v>0</v>
      </c>
      <c r="H110" s="150">
        <f>SUMIFS(Data!$T:$T,Data!$B:$B,Data!$X3,Data!$E:$E,$A$110,Data!$I:$I,$B110,Data!$C:$C,1,Data!$H:$H,"Y")</f>
        <v>0</v>
      </c>
      <c r="I110" s="5" t="str">
        <f t="shared" si="14"/>
        <v>-</v>
      </c>
      <c r="J110" s="137">
        <f>SUMIFS(Data!$T:$T,Data!$B:$B,Data!$X$3,Data!$E:$E,$A$110,Data!$I:$I,$B110,Data!$C:$C,2,Data!$H:$H,"Y")</f>
        <v>0</v>
      </c>
      <c r="K110" s="5" t="str">
        <f t="shared" si="15"/>
        <v>-</v>
      </c>
      <c r="L110" s="137"/>
      <c r="M110" s="137"/>
      <c r="N110" s="137">
        <f t="shared" ref="N110:N121" si="26">SUM(H110,J110,L110,M110)/3</f>
        <v>0</v>
      </c>
      <c r="O110" s="142" t="str">
        <f t="shared" si="17"/>
        <v>-</v>
      </c>
    </row>
    <row r="111" spans="1:15">
      <c r="A111" s="135"/>
      <c r="B111" s="136" t="s">
        <v>194</v>
      </c>
      <c r="C111" s="137">
        <v>0</v>
      </c>
      <c r="D111" s="137">
        <v>0</v>
      </c>
      <c r="E111" s="137">
        <v>0</v>
      </c>
      <c r="F111" s="137">
        <v>0</v>
      </c>
      <c r="G111" s="138">
        <v>0</v>
      </c>
      <c r="H111" s="150">
        <f>SUMIFS(Data!$T:$T,Data!$B:$B,Data!$X3,Data!$E:$E,$A$110,Data!$I:$I,$B111,Data!$C:$C,1,Data!$H:$H,"Y")</f>
        <v>0</v>
      </c>
      <c r="I111" s="5" t="str">
        <f t="shared" si="14"/>
        <v>-</v>
      </c>
      <c r="J111" s="137">
        <f>SUMIFS(Data!$T:$T,Data!$B:$B,Data!$X$3,Data!$E:$E,$A$110,Data!$I:$I,$B111,Data!$C:$C,2,Data!$H:$H,"Y")</f>
        <v>0</v>
      </c>
      <c r="K111" s="5" t="str">
        <f t="shared" si="15"/>
        <v>-</v>
      </c>
      <c r="L111" s="137"/>
      <c r="M111" s="137"/>
      <c r="N111" s="137">
        <f t="shared" si="26"/>
        <v>0</v>
      </c>
      <c r="O111" s="142" t="str">
        <f t="shared" si="17"/>
        <v>-</v>
      </c>
    </row>
    <row r="112" spans="1:15">
      <c r="A112" s="135"/>
      <c r="B112" s="136" t="s">
        <v>100</v>
      </c>
      <c r="C112" s="137">
        <v>0.29332599999999998</v>
      </c>
      <c r="D112" s="137">
        <v>0.87332200000000004</v>
      </c>
      <c r="E112" s="137">
        <v>0.92665400000000009</v>
      </c>
      <c r="F112" s="137">
        <v>0.50665400000000005</v>
      </c>
      <c r="G112" s="138">
        <v>0.86665200000000009</v>
      </c>
      <c r="H112" s="150">
        <f>SUMIFS(Data!$T:$T,Data!$B:$B,Data!$X3,Data!$E:$E,$A$110,Data!$I:$I,$B112,Data!$C:$C,1,Data!$H:$H,"Y")</f>
        <v>0.42665599999999998</v>
      </c>
      <c r="I112" s="5">
        <f t="shared" si="14"/>
        <v>0.45454545454545459</v>
      </c>
      <c r="J112" s="137">
        <f>SUMIFS(Data!$T:$T,Data!$B:$B,Data!$X$3,Data!$E:$E,$A$110,Data!$I:$I,$B112,Data!$C:$C,2,Data!$H:$H,"Y")</f>
        <v>0.87332600000000005</v>
      </c>
      <c r="K112" s="5">
        <f t="shared" si="15"/>
        <v>4.5802121096273774E-6</v>
      </c>
      <c r="L112" s="137"/>
      <c r="M112" s="137"/>
      <c r="N112" s="137">
        <f t="shared" si="26"/>
        <v>0.43332733333333334</v>
      </c>
      <c r="O112" s="142">
        <f t="shared" si="17"/>
        <v>0.50000153848757434</v>
      </c>
    </row>
    <row r="113" spans="1:15">
      <c r="A113" s="144"/>
      <c r="B113" s="145" t="s">
        <v>101</v>
      </c>
      <c r="C113" s="146">
        <v>0.29332599999999998</v>
      </c>
      <c r="D113" s="146">
        <v>0.87332200000000004</v>
      </c>
      <c r="E113" s="146">
        <v>0.92665400000000009</v>
      </c>
      <c r="F113" s="146">
        <v>0.50665400000000005</v>
      </c>
      <c r="G113" s="147">
        <v>0.86665200000000009</v>
      </c>
      <c r="H113" s="146">
        <f t="shared" ref="H113:J113" si="27">SUM(H110:H112)</f>
        <v>0.42665599999999998</v>
      </c>
      <c r="I113" s="11">
        <f t="shared" si="14"/>
        <v>0.45454545454545459</v>
      </c>
      <c r="J113" s="146">
        <f t="shared" si="27"/>
        <v>0.87332600000000005</v>
      </c>
      <c r="K113" s="11">
        <f t="shared" si="15"/>
        <v>4.5802121096273774E-6</v>
      </c>
      <c r="L113" s="146">
        <f>SUM(L110:L112)</f>
        <v>0</v>
      </c>
      <c r="M113" s="146">
        <f>SUM(M110:M112)</f>
        <v>0</v>
      </c>
      <c r="N113" s="146">
        <f t="shared" si="26"/>
        <v>0.43332733333333334</v>
      </c>
      <c r="O113" s="148">
        <f t="shared" si="17"/>
        <v>0.50000153848757434</v>
      </c>
    </row>
    <row r="114" spans="1:15">
      <c r="A114" s="135" t="s">
        <v>8</v>
      </c>
      <c r="B114" s="136" t="s">
        <v>221</v>
      </c>
      <c r="C114" s="137"/>
      <c r="D114" s="137"/>
      <c r="E114" s="137"/>
      <c r="F114" s="137"/>
      <c r="G114" s="138">
        <v>0</v>
      </c>
      <c r="H114" s="137">
        <f>SUMIFS(Data!$T:$T,Data!$B:$B,Data!$X3,Data!$E:$E,$A$114,Data!$I:$I,$B114,Data!$C:$C,1,Data!$H:$H,"Y")</f>
        <v>0</v>
      </c>
      <c r="I114" s="5" t="str">
        <f t="shared" si="14"/>
        <v>-</v>
      </c>
      <c r="J114" s="137">
        <f>SUMIFS(Data!$T:$T,Data!$B:$B,Data!$X$3,Data!$E:$E,$A$114,Data!$I:$I,$B114,Data!$C:$C,2,Data!$H:$H,"Y")</f>
        <v>0</v>
      </c>
      <c r="K114" s="5" t="str">
        <f t="shared" si="15"/>
        <v>-</v>
      </c>
      <c r="L114" s="137"/>
      <c r="M114" s="137"/>
      <c r="N114" s="137">
        <f t="shared" si="26"/>
        <v>0</v>
      </c>
      <c r="O114" s="142" t="str">
        <f t="shared" si="17"/>
        <v>-</v>
      </c>
    </row>
    <row r="115" spans="1:15">
      <c r="A115" s="144"/>
      <c r="B115" s="145" t="s">
        <v>146</v>
      </c>
      <c r="C115" s="146">
        <v>0</v>
      </c>
      <c r="D115" s="146">
        <v>0</v>
      </c>
      <c r="E115" s="146">
        <v>0</v>
      </c>
      <c r="F115" s="146">
        <v>0</v>
      </c>
      <c r="G115" s="147">
        <v>0</v>
      </c>
      <c r="H115" s="146">
        <f>SUM(H114:H114)</f>
        <v>0</v>
      </c>
      <c r="I115" s="11" t="str">
        <f t="shared" si="14"/>
        <v>-</v>
      </c>
      <c r="J115" s="146">
        <f>SUM(J114:J114)</f>
        <v>0</v>
      </c>
      <c r="K115" s="11" t="str">
        <f t="shared" si="15"/>
        <v>-</v>
      </c>
      <c r="L115" s="146">
        <f>SUM(L114:L114)</f>
        <v>0</v>
      </c>
      <c r="M115" s="146">
        <f>SUM(M114:M114)</f>
        <v>0</v>
      </c>
      <c r="N115" s="146">
        <f t="shared" si="26"/>
        <v>0</v>
      </c>
      <c r="O115" s="148" t="str">
        <f t="shared" si="17"/>
        <v>-</v>
      </c>
    </row>
    <row r="116" spans="1:15">
      <c r="A116" s="135" t="s">
        <v>7</v>
      </c>
      <c r="B116" s="136" t="s">
        <v>199</v>
      </c>
      <c r="C116" s="137">
        <v>0</v>
      </c>
      <c r="D116" s="137">
        <v>0</v>
      </c>
      <c r="E116" s="137">
        <v>0</v>
      </c>
      <c r="F116" s="137">
        <v>0</v>
      </c>
      <c r="G116" s="138">
        <v>0</v>
      </c>
      <c r="H116" s="150">
        <f>SUMIFS(Data!$T:$T,Data!$B:$B,Data!$X3,Data!$E:$E,$A$116,Data!$I:$I,$B116,Data!$C:$C,1,Data!$H:$H,"Y")</f>
        <v>0</v>
      </c>
      <c r="I116" s="5" t="str">
        <f t="shared" si="14"/>
        <v>-</v>
      </c>
      <c r="J116" s="137">
        <f>SUMIFS(Data!$T:$T,Data!$B:$B,Data!$X$3,Data!$E:$E,$A$116,Data!$I:$I,$B116,Data!$C:$C,2,Data!$H:$H,"Y")</f>
        <v>47.199936000000001</v>
      </c>
      <c r="K116" s="5" t="str">
        <f t="shared" si="15"/>
        <v>-</v>
      </c>
      <c r="L116" s="137"/>
      <c r="M116" s="137"/>
      <c r="N116" s="137">
        <f t="shared" si="26"/>
        <v>15.733312</v>
      </c>
      <c r="O116" s="142" t="str">
        <f t="shared" si="17"/>
        <v>-</v>
      </c>
    </row>
    <row r="117" spans="1:15">
      <c r="A117" s="135"/>
      <c r="B117" s="136" t="s">
        <v>229</v>
      </c>
      <c r="C117" s="137">
        <v>0</v>
      </c>
      <c r="D117" s="137">
        <v>16.799983000000001</v>
      </c>
      <c r="E117" s="137">
        <v>15.959980000000002</v>
      </c>
      <c r="F117" s="137">
        <v>18.266641</v>
      </c>
      <c r="G117" s="138">
        <v>17.008868</v>
      </c>
      <c r="H117" s="150">
        <f>SUMIFS(Data!$T:$T,Data!$B:$B,Data!$X3,Data!$E:$E,$A$116,Data!$I:$I,$B117,Data!$C:$C,1,Data!$H:$H,"Y")</f>
        <v>0.66666599999999998</v>
      </c>
      <c r="I117" s="5" t="str">
        <f t="shared" si="14"/>
        <v>-</v>
      </c>
      <c r="J117" s="137">
        <f>SUMIFS(Data!$T:$T,Data!$B:$B,Data!$X$3,Data!$E:$E,$A$116,Data!$I:$I,$B117,Data!$C:$C,2,Data!$H:$H,"Y")</f>
        <v>15.733321</v>
      </c>
      <c r="K117" s="5">
        <f t="shared" si="15"/>
        <v>-6.3491849961991087E-2</v>
      </c>
      <c r="L117" s="137"/>
      <c r="M117" s="137"/>
      <c r="N117" s="137">
        <f t="shared" si="26"/>
        <v>5.4666623333333328</v>
      </c>
      <c r="O117" s="142">
        <f t="shared" si="17"/>
        <v>0.3214007148114344</v>
      </c>
    </row>
    <row r="118" spans="1:15">
      <c r="A118" s="135"/>
      <c r="B118" s="136" t="s">
        <v>204</v>
      </c>
      <c r="C118" s="137">
        <v>2.1999970000000002</v>
      </c>
      <c r="D118" s="137">
        <v>57.333275999999998</v>
      </c>
      <c r="E118" s="137">
        <v>57.199942000000043</v>
      </c>
      <c r="F118" s="137">
        <v>48.413282000000002</v>
      </c>
      <c r="G118" s="138">
        <v>55.048832333333344</v>
      </c>
      <c r="H118" s="150">
        <f>SUMIFS(Data!$T:$T,Data!$B:$B,Data!$X3,Data!$E:$E,$A$116,Data!$I:$I,$B118,Data!$C:$C,1,Data!$H:$H,"Y")</f>
        <v>0.79999900000000002</v>
      </c>
      <c r="I118" s="5">
        <f t="shared" si="14"/>
        <v>-0.63636359504126594</v>
      </c>
      <c r="J118" s="137">
        <f>SUMIFS(Data!$T:$T,Data!$B:$B,Data!$X$3,Data!$E:$E,$A$116,Data!$I:$I,$B118,Data!$C:$C,2,Data!$H:$H,"Y")</f>
        <v>63.066604000000098</v>
      </c>
      <c r="K118" s="5">
        <f t="shared" si="15"/>
        <v>0.1000000069767529</v>
      </c>
      <c r="L118" s="137"/>
      <c r="M118" s="137"/>
      <c r="N118" s="137">
        <f t="shared" si="26"/>
        <v>21.2888676666667</v>
      </c>
      <c r="O118" s="142">
        <f t="shared" si="17"/>
        <v>0.38672696157763548</v>
      </c>
    </row>
    <row r="119" spans="1:15">
      <c r="A119" s="135"/>
      <c r="B119" s="136" t="s">
        <v>100</v>
      </c>
      <c r="C119" s="137">
        <v>0</v>
      </c>
      <c r="D119" s="137">
        <v>0</v>
      </c>
      <c r="E119" s="137">
        <v>0.99999899999999997</v>
      </c>
      <c r="F119" s="137">
        <v>0</v>
      </c>
      <c r="G119" s="138">
        <v>0.33333299999999999</v>
      </c>
      <c r="H119" s="150">
        <f>SUMIFS(Data!$T:$T,Data!$B:$B,Data!$X3,Data!$E:$E,$A$116,Data!$I:$I,$B119,Data!$C:$C,1,Data!$H:$H,"Y")</f>
        <v>0</v>
      </c>
      <c r="I119" s="5" t="str">
        <f t="shared" si="14"/>
        <v>-</v>
      </c>
      <c r="J119" s="137">
        <f>SUMIFS(Data!$T:$T,Data!$B:$B,Data!$X$3,Data!$E:$E,$A$116,Data!$I:$I,$B119,Data!$C:$C,2,Data!$H:$H,"Y")</f>
        <v>1.866665</v>
      </c>
      <c r="K119" s="5" t="str">
        <f t="shared" si="15"/>
        <v>-</v>
      </c>
      <c r="L119" s="137"/>
      <c r="M119" s="137"/>
      <c r="N119" s="137">
        <f t="shared" si="26"/>
        <v>0.62222166666666667</v>
      </c>
      <c r="O119" s="142">
        <f t="shared" si="17"/>
        <v>1.8666668666668667</v>
      </c>
    </row>
    <row r="120" spans="1:15" ht="12.75" thickBot="1">
      <c r="A120" s="153"/>
      <c r="B120" s="154" t="s">
        <v>86</v>
      </c>
      <c r="C120" s="155">
        <v>2.1999970000000002</v>
      </c>
      <c r="D120" s="155">
        <v>74.133258999999995</v>
      </c>
      <c r="E120" s="155">
        <v>74.159921000000054</v>
      </c>
      <c r="F120" s="155">
        <v>66.679923000000002</v>
      </c>
      <c r="G120" s="156">
        <v>72.391033333333354</v>
      </c>
      <c r="H120" s="157">
        <f>SUM(H116:H119)</f>
        <v>1.4666649999999999</v>
      </c>
      <c r="I120" s="169">
        <f t="shared" si="14"/>
        <v>-0.33333318181797533</v>
      </c>
      <c r="J120" s="155">
        <f t="shared" ref="J120:M120" si="28">SUM(J116:J119)</f>
        <v>127.86652600000009</v>
      </c>
      <c r="K120" s="169">
        <f t="shared" si="15"/>
        <v>0.72481997587614622</v>
      </c>
      <c r="L120" s="155">
        <f t="shared" si="28"/>
        <v>0</v>
      </c>
      <c r="M120" s="155">
        <f t="shared" si="28"/>
        <v>0</v>
      </c>
      <c r="N120" s="155">
        <f t="shared" si="26"/>
        <v>43.111063666666695</v>
      </c>
      <c r="O120" s="158">
        <f t="shared" si="17"/>
        <v>0.59553043632015223</v>
      </c>
    </row>
    <row r="121" spans="1:15" ht="12.75" thickBot="1">
      <c r="A121" s="166" t="s">
        <v>6</v>
      </c>
      <c r="B121" s="159"/>
      <c r="C121" s="160">
        <v>334.64620300000007</v>
      </c>
      <c r="D121" s="160">
        <v>1428.4931690000001</v>
      </c>
      <c r="E121" s="160">
        <v>1591.5955410000006</v>
      </c>
      <c r="F121" s="160">
        <v>1542.901971</v>
      </c>
      <c r="G121" s="161">
        <v>1632.5456280000001</v>
      </c>
      <c r="H121" s="162">
        <f>SUMIFS(H6:H120,$B6:$B120,"*Total")</f>
        <v>490.61208900000003</v>
      </c>
      <c r="I121" s="170">
        <f t="shared" si="14"/>
        <v>0.46606202192588431</v>
      </c>
      <c r="J121" s="160">
        <f>SUMIFS(J6:J120,$B6:$B120,"*Total")</f>
        <v>2042.6912130000007</v>
      </c>
      <c r="K121" s="170">
        <f t="shared" si="15"/>
        <v>0.42996218485942278</v>
      </c>
      <c r="L121" s="160">
        <f>SUMIFS(L6:L120,$B6:$B120,"*Total")</f>
        <v>0</v>
      </c>
      <c r="M121" s="160">
        <f>SUMIFS(M6:M120,$B6:$B120,"*Total")</f>
        <v>0</v>
      </c>
      <c r="N121" s="160">
        <f t="shared" si="26"/>
        <v>844.43443400000024</v>
      </c>
      <c r="O121" s="163">
        <f t="shared" si="17"/>
        <v>0.51725012735754305</v>
      </c>
    </row>
    <row r="122" spans="1:15" s="164" customFormat="1" thickTop="1">
      <c r="A122" s="164" t="s">
        <v>124</v>
      </c>
      <c r="B122" s="125"/>
      <c r="C122" s="126"/>
      <c r="D122" s="126"/>
      <c r="E122" s="126"/>
      <c r="F122" s="126"/>
      <c r="G122" s="126"/>
      <c r="H122" s="126"/>
      <c r="I122" s="127"/>
      <c r="J122" s="127"/>
      <c r="K122" s="127"/>
      <c r="L122" s="126"/>
      <c r="M122" s="126"/>
      <c r="O122" s="97" t="str">
        <f>Data!$W$1</f>
        <v>ddupree</v>
      </c>
    </row>
    <row r="123" spans="1:15" s="164" customFormat="1" ht="11.25">
      <c r="A123" s="49" t="s">
        <v>87</v>
      </c>
      <c r="B123" s="128"/>
      <c r="C123" s="129"/>
      <c r="D123" s="129"/>
      <c r="E123" s="129"/>
      <c r="F123" s="129"/>
      <c r="G123" s="129"/>
      <c r="H123" s="129"/>
      <c r="I123" s="130"/>
      <c r="J123" s="130"/>
      <c r="K123" s="130"/>
      <c r="L123" s="129"/>
      <c r="M123" s="129"/>
      <c r="O123" s="98">
        <f>Data!$W$2</f>
        <v>42773.910534641203</v>
      </c>
    </row>
    <row r="124" spans="1:15">
      <c r="B124" s="14"/>
      <c r="C124" s="15"/>
      <c r="D124" s="15"/>
      <c r="E124" s="15"/>
      <c r="F124" s="15"/>
      <c r="G124" s="15"/>
      <c r="H124" s="15"/>
      <c r="I124" s="16"/>
      <c r="J124" s="16"/>
      <c r="K124" s="16"/>
      <c r="L124" s="15"/>
      <c r="M124" s="15"/>
      <c r="O124" s="45"/>
    </row>
    <row r="125" spans="1:15">
      <c r="B125" s="14"/>
      <c r="C125" s="15"/>
      <c r="D125" s="15"/>
      <c r="E125" s="15"/>
      <c r="F125" s="15"/>
      <c r="G125" s="15"/>
      <c r="H125" s="15"/>
      <c r="I125" s="16"/>
      <c r="J125" s="16"/>
      <c r="K125" s="16"/>
      <c r="L125" s="15"/>
      <c r="M125" s="15"/>
      <c r="O125" s="45"/>
    </row>
    <row r="126" spans="1:15">
      <c r="A126" s="75" t="s">
        <v>102</v>
      </c>
    </row>
    <row r="127" spans="1:15">
      <c r="A127" s="63" t="s">
        <v>121</v>
      </c>
    </row>
  </sheetData>
  <pageMargins left="0.7" right="0.7" top="0.75" bottom="0.75" header="0.3" footer="0.3"/>
  <pageSetup scale="65" fitToHeight="0" orientation="landscape" r:id="rId1"/>
  <headerFooter>
    <oddFooter>Page &amp;P</oddFooter>
  </headerFooter>
  <rowBreaks count="1" manualBreakCount="1">
    <brk id="6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68"/>
  <sheetViews>
    <sheetView showGridLines="0" zoomScaleNormal="100" workbookViewId="0">
      <selection activeCell="E1" sqref="E1"/>
    </sheetView>
  </sheetViews>
  <sheetFormatPr defaultColWidth="9.140625" defaultRowHeight="12"/>
  <cols>
    <col min="1" max="1" width="22.7109375" style="40" customWidth="1"/>
    <col min="2" max="2" width="11.5703125" style="40" bestFit="1" customWidth="1"/>
    <col min="3" max="6" width="9.7109375" style="40" customWidth="1"/>
    <col min="7" max="7" width="11.5703125" style="40" bestFit="1" customWidth="1"/>
    <col min="8" max="8" width="9.7109375" style="174" hidden="1" customWidth="1"/>
    <col min="9" max="9" width="9.7109375" style="40" customWidth="1"/>
    <col min="10" max="10" width="9.7109375" style="174" customWidth="1"/>
    <col min="11" max="13" width="9.7109375" style="40" customWidth="1"/>
    <col min="14" max="14" width="9.7109375" style="97" customWidth="1"/>
    <col min="15" max="16384" width="9.140625" style="40"/>
  </cols>
  <sheetData>
    <row r="1" spans="1:14" s="53" customFormat="1" ht="15">
      <c r="A1" s="79" t="s">
        <v>78</v>
      </c>
      <c r="B1" s="79"/>
      <c r="C1" s="79"/>
      <c r="D1" s="79"/>
      <c r="E1" s="79"/>
      <c r="F1" s="79"/>
      <c r="G1" s="79"/>
      <c r="H1" s="172"/>
      <c r="I1" s="79"/>
      <c r="J1" s="172"/>
      <c r="K1" s="79"/>
      <c r="L1" s="79"/>
      <c r="M1" s="79"/>
      <c r="N1" s="221"/>
    </row>
    <row r="2" spans="1:14" s="32" customFormat="1">
      <c r="A2" s="75" t="s">
        <v>38</v>
      </c>
      <c r="B2" s="75"/>
      <c r="C2" s="75"/>
      <c r="D2" s="75"/>
      <c r="E2" s="75"/>
      <c r="F2" s="75"/>
      <c r="G2" s="75"/>
      <c r="H2" s="173"/>
      <c r="I2" s="75"/>
      <c r="J2" s="173"/>
      <c r="K2" s="75"/>
      <c r="L2" s="75"/>
      <c r="M2" s="75"/>
      <c r="N2" s="225"/>
    </row>
    <row r="3" spans="1:14" s="32" customFormat="1" ht="12.75" thickBot="1">
      <c r="A3" s="52" t="str">
        <f>CONCATENATE("For Academic Year ",Data!$W$3)</f>
        <v>For Academic Year 2016-17</v>
      </c>
      <c r="B3" s="52"/>
      <c r="C3" s="52"/>
      <c r="D3" s="52"/>
      <c r="E3" s="52"/>
      <c r="F3" s="52"/>
      <c r="G3" s="52"/>
      <c r="H3" s="168"/>
      <c r="I3" s="52"/>
      <c r="J3" s="168"/>
      <c r="K3" s="52"/>
      <c r="L3" s="52"/>
      <c r="M3" s="52"/>
      <c r="N3" s="226"/>
    </row>
    <row r="4" spans="1:14" s="32" customFormat="1">
      <c r="A4" s="222"/>
      <c r="B4" s="64" t="s">
        <v>93</v>
      </c>
      <c r="C4" s="65" t="s">
        <v>94</v>
      </c>
      <c r="D4" s="66" t="s">
        <v>95</v>
      </c>
      <c r="E4" s="66" t="s">
        <v>96</v>
      </c>
      <c r="F4" s="33" t="s">
        <v>97</v>
      </c>
      <c r="G4" s="64" t="str">
        <f>CONCATENATE("Summer ",MID(Data!$W$3,3,2))</f>
        <v>Summer 16</v>
      </c>
      <c r="H4" s="78" t="s">
        <v>42</v>
      </c>
      <c r="I4" s="65" t="str">
        <f>CONCATENATE("Fall ",MID(Data!$W$3,3,2))</f>
        <v>Fall 16</v>
      </c>
      <c r="J4" s="78" t="s">
        <v>42</v>
      </c>
      <c r="K4" s="66" t="str">
        <f>CONCATENATE("Winter ",MID(Data!$W$3,6,2))</f>
        <v>Winter 17</v>
      </c>
      <c r="L4" s="66" t="str">
        <f>CONCATENATE("Spring ",MID(Data!$W$3,6,2))</f>
        <v>Spring 17</v>
      </c>
      <c r="M4" s="33" t="str">
        <f>Data!$W$3</f>
        <v>2016-17</v>
      </c>
      <c r="N4" s="81" t="s">
        <v>98</v>
      </c>
    </row>
    <row r="5" spans="1:14" s="32" customFormat="1" ht="12.75" thickBot="1">
      <c r="A5" s="223" t="s">
        <v>36</v>
      </c>
      <c r="B5" s="34" t="s">
        <v>1</v>
      </c>
      <c r="C5" s="35" t="s">
        <v>1</v>
      </c>
      <c r="D5" s="36" t="s">
        <v>1</v>
      </c>
      <c r="E5" s="36" t="s">
        <v>1</v>
      </c>
      <c r="F5" s="37" t="s">
        <v>2</v>
      </c>
      <c r="G5" s="34" t="s">
        <v>1</v>
      </c>
      <c r="H5" s="38" t="s">
        <v>76</v>
      </c>
      <c r="I5" s="35" t="s">
        <v>1</v>
      </c>
      <c r="J5" s="38" t="s">
        <v>76</v>
      </c>
      <c r="K5" s="36" t="s">
        <v>1</v>
      </c>
      <c r="L5" s="36" t="s">
        <v>1</v>
      </c>
      <c r="M5" s="37" t="s">
        <v>2</v>
      </c>
      <c r="N5" s="82" t="s">
        <v>91</v>
      </c>
    </row>
    <row r="6" spans="1:14">
      <c r="A6" s="39" t="s">
        <v>35</v>
      </c>
      <c r="B6" s="99">
        <v>221.53200000000001</v>
      </c>
      <c r="C6" s="100">
        <v>372.74099999999999</v>
      </c>
      <c r="D6" s="100">
        <v>327.202</v>
      </c>
      <c r="E6" s="100">
        <v>339.94799999999998</v>
      </c>
      <c r="F6" s="101">
        <v>420.47433333333333</v>
      </c>
      <c r="G6" s="100">
        <f>SUMIFS(Data!$S:$S,Data!$B:$B,Data!$X3,Data!$D:$D,$A6,Data!$C:$C,1,Data!$J:$J,"Y")</f>
        <v>313.97312699999998</v>
      </c>
      <c r="H6" s="175">
        <f>IF(B6=0,"-",(G6-B6)/B6)</f>
        <v>0.4172811467417798</v>
      </c>
      <c r="I6" s="100">
        <f>SUMIFS(Data!$S:$S,Data!$B:$B,Data!$X$3,Data!$D:$D,$A6,Data!$C:$C,2,Data!$J:$J,"Y")</f>
        <v>388.05953400000004</v>
      </c>
      <c r="J6" s="175">
        <f>IF(C6=0,"-",(I6-C6)/C6)</f>
        <v>4.109699228150393E-2</v>
      </c>
      <c r="K6" s="100"/>
      <c r="L6" s="100"/>
      <c r="M6" s="101">
        <f t="shared" ref="M6:M36" si="0">(G6+I6+K6+L6)/3</f>
        <v>234.010887</v>
      </c>
      <c r="N6" s="189">
        <f t="shared" ref="N6:N36" si="1">M6/F6</f>
        <v>0.55654024145746506</v>
      </c>
    </row>
    <row r="7" spans="1:14">
      <c r="A7" s="41" t="s">
        <v>34</v>
      </c>
      <c r="B7" s="102">
        <v>107.735</v>
      </c>
      <c r="C7" s="103">
        <v>503.346</v>
      </c>
      <c r="D7" s="103">
        <v>501.73399999999998</v>
      </c>
      <c r="E7" s="103">
        <v>496.26799999999997</v>
      </c>
      <c r="F7" s="104">
        <v>536.36099999999999</v>
      </c>
      <c r="G7" s="103">
        <f>SUMIFS(Data!$S:$S,Data!$B:$B,Data!$X3,Data!$D:$D,$A7,Data!$C:$C,1,Data!$J:$J,"Y")</f>
        <v>86.933154000000087</v>
      </c>
      <c r="H7" s="176">
        <f t="shared" ref="H7:H36" si="2">IF(B7=0,"-",(G7-B7)/B7)</f>
        <v>-0.19308345477328548</v>
      </c>
      <c r="I7" s="103">
        <f>SUMIFS(Data!$S:$S,Data!$B:$B,Data!$X$3,Data!$D:$D,$A7,Data!$C:$C,2,Data!$J:$J,"Y")</f>
        <v>462.19946899999894</v>
      </c>
      <c r="J7" s="176">
        <f t="shared" ref="J7:J36" si="3">IF(C7=0,"-",(I7-C7)/C7)</f>
        <v>-8.1746017649889063E-2</v>
      </c>
      <c r="K7" s="103"/>
      <c r="L7" s="103"/>
      <c r="M7" s="104">
        <f t="shared" si="0"/>
        <v>183.04420766666635</v>
      </c>
      <c r="N7" s="188">
        <f t="shared" si="1"/>
        <v>0.34127053918287564</v>
      </c>
    </row>
    <row r="8" spans="1:14">
      <c r="A8" s="42" t="s">
        <v>33</v>
      </c>
      <c r="B8" s="99">
        <v>25.132999999999999</v>
      </c>
      <c r="C8" s="100">
        <v>105.633</v>
      </c>
      <c r="D8" s="100">
        <v>114.02800000000001</v>
      </c>
      <c r="E8" s="100">
        <v>108.955</v>
      </c>
      <c r="F8" s="101">
        <v>117.91633333333333</v>
      </c>
      <c r="G8" s="100">
        <f>SUMIFS(Data!$S:$S,Data!$B:$B,Data!$X3,Data!$D:$D,$A8,Data!$C:$C,1,Data!$J:$J,"Y")</f>
        <v>36.333290999999996</v>
      </c>
      <c r="H8" s="175">
        <f t="shared" si="2"/>
        <v>0.44564083078024896</v>
      </c>
      <c r="I8" s="100">
        <f>SUMIFS(Data!$S:$S,Data!$B:$B,Data!$X$3,Data!$D:$D,$A8,Data!$C:$C,2,Data!$J:$J,"Y")</f>
        <v>110.55323399999999</v>
      </c>
      <c r="J8" s="175">
        <f t="shared" si="3"/>
        <v>4.6578569197125837E-2</v>
      </c>
      <c r="K8" s="100"/>
      <c r="L8" s="100"/>
      <c r="M8" s="101">
        <f t="shared" si="0"/>
        <v>48.962174999999995</v>
      </c>
      <c r="N8" s="189">
        <f t="shared" si="1"/>
        <v>0.41522809958473378</v>
      </c>
    </row>
    <row r="9" spans="1:14">
      <c r="A9" s="41" t="s">
        <v>32</v>
      </c>
      <c r="B9" s="102">
        <v>31.087</v>
      </c>
      <c r="C9" s="103">
        <v>207.43199999999999</v>
      </c>
      <c r="D9" s="103">
        <v>261.93799999999999</v>
      </c>
      <c r="E9" s="103">
        <v>170.80699999999999</v>
      </c>
      <c r="F9" s="104">
        <v>223.75466666666668</v>
      </c>
      <c r="G9" s="103">
        <f>SUMIFS(Data!$S:$S,Data!$B:$B,Data!$X3,Data!$D:$D,$A9,Data!$C:$C,1,Data!$J:$J,"Y")</f>
        <v>35.826573999999994</v>
      </c>
      <c r="H9" s="176">
        <f t="shared" si="2"/>
        <v>0.15246160774600295</v>
      </c>
      <c r="I9" s="103">
        <f>SUMIFS(Data!$S:$S,Data!$B:$B,Data!$X$3,Data!$D:$D,$A9,Data!$C:$C,2,Data!$J:$J,"Y")</f>
        <v>186.04638600000001</v>
      </c>
      <c r="J9" s="176">
        <f t="shared" si="3"/>
        <v>-0.10309698600023129</v>
      </c>
      <c r="K9" s="103"/>
      <c r="L9" s="103"/>
      <c r="M9" s="104">
        <f t="shared" si="0"/>
        <v>73.95765333333334</v>
      </c>
      <c r="N9" s="188">
        <f t="shared" si="1"/>
        <v>0.3305301044000572</v>
      </c>
    </row>
    <row r="10" spans="1:14">
      <c r="A10" s="42" t="s">
        <v>31</v>
      </c>
      <c r="B10" s="99">
        <v>63.201999999999998</v>
      </c>
      <c r="C10" s="100">
        <v>173.15199999999999</v>
      </c>
      <c r="D10" s="100">
        <v>148.33099999999999</v>
      </c>
      <c r="E10" s="100">
        <v>148.666</v>
      </c>
      <c r="F10" s="101">
        <v>177.78366666666662</v>
      </c>
      <c r="G10" s="100">
        <f>SUMIFS(Data!$S:$S,Data!$B:$B,Data!$X3,Data!$D:$D,$A10,Data!$C:$C,1,Data!$J:$J,"Y")</f>
        <v>68.399865000000105</v>
      </c>
      <c r="H10" s="175">
        <f t="shared" si="2"/>
        <v>8.2242096769091277E-2</v>
      </c>
      <c r="I10" s="100">
        <f>SUMIFS(Data!$S:$S,Data!$B:$B,Data!$X$3,Data!$D:$D,$A10,Data!$C:$C,2,Data!$J:$J,"Y")</f>
        <v>148.73316899999998</v>
      </c>
      <c r="J10" s="175">
        <f t="shared" si="3"/>
        <v>-0.14102540542413611</v>
      </c>
      <c r="K10" s="100"/>
      <c r="L10" s="100"/>
      <c r="M10" s="101">
        <f t="shared" si="0"/>
        <v>72.377678000000017</v>
      </c>
      <c r="N10" s="189">
        <f t="shared" si="1"/>
        <v>0.40711095319967544</v>
      </c>
    </row>
    <row r="11" spans="1:14">
      <c r="A11" s="41" t="s">
        <v>30</v>
      </c>
      <c r="B11" s="102">
        <v>120.693</v>
      </c>
      <c r="C11" s="103">
        <v>241.98</v>
      </c>
      <c r="D11" s="103">
        <v>321.673</v>
      </c>
      <c r="E11" s="103">
        <v>271.59699999999998</v>
      </c>
      <c r="F11" s="104">
        <v>318.64766666666668</v>
      </c>
      <c r="G11" s="103">
        <f>SUMIFS(Data!$S:$S,Data!$B:$B,Data!$X3,Data!$D:$D,$A11,Data!$C:$C,1,Data!$J:$J,"Y")</f>
        <v>112.49984500000011</v>
      </c>
      <c r="H11" s="176">
        <f t="shared" si="2"/>
        <v>-6.7884260064791591E-2</v>
      </c>
      <c r="I11" s="103">
        <f>SUMIFS(Data!$S:$S,Data!$B:$B,Data!$X$3,Data!$D:$D,$A11,Data!$C:$C,2,Data!$J:$J,"Y")</f>
        <v>243.87968600000008</v>
      </c>
      <c r="J11" s="176">
        <f t="shared" si="3"/>
        <v>7.8505909579307705E-3</v>
      </c>
      <c r="K11" s="103"/>
      <c r="L11" s="103"/>
      <c r="M11" s="104">
        <f t="shared" si="0"/>
        <v>118.79317700000006</v>
      </c>
      <c r="N11" s="188">
        <f t="shared" si="1"/>
        <v>0.37280416405580685</v>
      </c>
    </row>
    <row r="12" spans="1:14">
      <c r="A12" s="42" t="s">
        <v>29</v>
      </c>
      <c r="B12" s="99">
        <v>314.13299999999998</v>
      </c>
      <c r="C12" s="100">
        <v>675.84400000000005</v>
      </c>
      <c r="D12" s="100">
        <v>620.26900000000001</v>
      </c>
      <c r="E12" s="100">
        <v>580.66600000000005</v>
      </c>
      <c r="F12" s="101">
        <v>730.30400000000009</v>
      </c>
      <c r="G12" s="100">
        <f>SUMIFS(Data!$S:$S,Data!$B:$B,Data!$X3,Data!$D:$D,$A12,Data!$C:$C,1,Data!$J:$J,"Y")</f>
        <v>306.13307800000001</v>
      </c>
      <c r="H12" s="175">
        <f t="shared" si="2"/>
        <v>-2.5466671760050585E-2</v>
      </c>
      <c r="I12" s="100">
        <f>SUMIFS(Data!$S:$S,Data!$B:$B,Data!$X$3,Data!$D:$D,$A12,Data!$C:$C,2,Data!$J:$J,"Y")</f>
        <v>638.33279299999106</v>
      </c>
      <c r="J12" s="175">
        <f t="shared" si="3"/>
        <v>-5.5502759512563539E-2</v>
      </c>
      <c r="K12" s="100"/>
      <c r="L12" s="100"/>
      <c r="M12" s="101">
        <f t="shared" si="0"/>
        <v>314.82195699999698</v>
      </c>
      <c r="N12" s="189">
        <f t="shared" si="1"/>
        <v>0.43108343511742636</v>
      </c>
    </row>
    <row r="13" spans="1:14">
      <c r="A13" s="41" t="s">
        <v>28</v>
      </c>
      <c r="B13" s="102">
        <v>113.199</v>
      </c>
      <c r="C13" s="103">
        <v>244.732</v>
      </c>
      <c r="D13" s="103">
        <v>222.06700000000001</v>
      </c>
      <c r="E13" s="103">
        <v>230.26599999999999</v>
      </c>
      <c r="F13" s="104">
        <v>270.08800000000002</v>
      </c>
      <c r="G13" s="103">
        <f>SUMIFS(Data!$S:$S,Data!$B:$B,Data!$X3,Data!$D:$D,$A13,Data!$C:$C,1,Data!$J:$J,"Y")</f>
        <v>142.39984100000001</v>
      </c>
      <c r="H13" s="176">
        <f t="shared" si="2"/>
        <v>0.25796023816464819</v>
      </c>
      <c r="I13" s="103">
        <f>SUMIFS(Data!$S:$S,Data!$B:$B,Data!$X$3,Data!$D:$D,$A13,Data!$C:$C,2,Data!$J:$J,"Y")</f>
        <v>222.666569000001</v>
      </c>
      <c r="J13" s="176">
        <f t="shared" si="3"/>
        <v>-9.0161609433989001E-2</v>
      </c>
      <c r="K13" s="103"/>
      <c r="L13" s="103"/>
      <c r="M13" s="104">
        <f t="shared" si="0"/>
        <v>121.68880333333368</v>
      </c>
      <c r="N13" s="188">
        <f t="shared" si="1"/>
        <v>0.45055242488867953</v>
      </c>
    </row>
    <row r="14" spans="1:14">
      <c r="A14" s="42" t="s">
        <v>27</v>
      </c>
      <c r="B14" s="99">
        <v>290.33</v>
      </c>
      <c r="C14" s="100">
        <v>538.03899999999999</v>
      </c>
      <c r="D14" s="100">
        <v>555.56899999999996</v>
      </c>
      <c r="E14" s="100">
        <v>509.59800000000001</v>
      </c>
      <c r="F14" s="101">
        <v>631.17866666666657</v>
      </c>
      <c r="G14" s="100">
        <f>SUMIFS(Data!$S:$S,Data!$B:$B,Data!$X3,Data!$D:$D,$A14,Data!$C:$C,1,Data!$J:$J,"Y")</f>
        <v>222.03976100000102</v>
      </c>
      <c r="H14" s="175">
        <f t="shared" si="2"/>
        <v>-0.23521592325973537</v>
      </c>
      <c r="I14" s="100">
        <f>SUMIFS(Data!$S:$S,Data!$B:$B,Data!$X$3,Data!$D:$D,$A14,Data!$C:$C,2,Data!$J:$J,"Y")</f>
        <v>515.02619400000401</v>
      </c>
      <c r="J14" s="175">
        <f t="shared" si="3"/>
        <v>-4.2771631796200603E-2</v>
      </c>
      <c r="K14" s="100"/>
      <c r="L14" s="100"/>
      <c r="M14" s="101">
        <f t="shared" si="0"/>
        <v>245.68865166666833</v>
      </c>
      <c r="N14" s="189">
        <f t="shared" si="1"/>
        <v>0.38925373217092524</v>
      </c>
    </row>
    <row r="15" spans="1:14">
      <c r="A15" s="41" t="s">
        <v>26</v>
      </c>
      <c r="B15" s="102">
        <v>366.26900000000001</v>
      </c>
      <c r="C15" s="103">
        <v>717.42700000000002</v>
      </c>
      <c r="D15" s="103">
        <v>773.79700000000003</v>
      </c>
      <c r="E15" s="103">
        <v>715.39499999999998</v>
      </c>
      <c r="F15" s="104">
        <v>857.62933333333331</v>
      </c>
      <c r="G15" s="103">
        <f>SUMIFS(Data!$S:$S,Data!$B:$B,Data!$X3,Data!$D:$D,$A15,Data!$C:$C,1,Data!$J:$J,"Y")</f>
        <v>358.36626400000296</v>
      </c>
      <c r="H15" s="176">
        <f t="shared" si="2"/>
        <v>-2.1576316860004663E-2</v>
      </c>
      <c r="I15" s="103">
        <f>SUMIFS(Data!$S:$S,Data!$B:$B,Data!$X$3,Data!$D:$D,$A15,Data!$C:$C,2,Data!$J:$J,"Y")</f>
        <v>657.29931700000498</v>
      </c>
      <c r="J15" s="176">
        <f t="shared" si="3"/>
        <v>-8.3810175808821025E-2</v>
      </c>
      <c r="K15" s="103"/>
      <c r="L15" s="103"/>
      <c r="M15" s="104">
        <f t="shared" si="0"/>
        <v>338.55519366666931</v>
      </c>
      <c r="N15" s="188">
        <f t="shared" si="1"/>
        <v>0.39475701274210456</v>
      </c>
    </row>
    <row r="16" spans="1:14">
      <c r="A16" s="42" t="s">
        <v>25</v>
      </c>
      <c r="B16" s="99">
        <v>286.661</v>
      </c>
      <c r="C16" s="100">
        <v>534.20600000000002</v>
      </c>
      <c r="D16" s="100">
        <v>532.03300000000002</v>
      </c>
      <c r="E16" s="100">
        <v>586.18899999999996</v>
      </c>
      <c r="F16" s="101">
        <v>646.36299999999994</v>
      </c>
      <c r="G16" s="100">
        <f>SUMIFS(Data!$S:$S,Data!$B:$B,Data!$X3,Data!$D:$D,$A16,Data!$C:$C,1,Data!$J:$J,"Y")</f>
        <v>323.933083000002</v>
      </c>
      <c r="H16" s="175">
        <f t="shared" si="2"/>
        <v>0.13002146437779119</v>
      </c>
      <c r="I16" s="100">
        <f>SUMIFS(Data!$S:$S,Data!$B:$B,Data!$X$3,Data!$D:$D,$A16,Data!$C:$C,2,Data!$J:$J,"Y")</f>
        <v>620.29940599999611</v>
      </c>
      <c r="J16" s="175">
        <f t="shared" si="3"/>
        <v>0.16116143585058215</v>
      </c>
      <c r="K16" s="100"/>
      <c r="L16" s="100"/>
      <c r="M16" s="101">
        <f t="shared" si="0"/>
        <v>314.74416299999939</v>
      </c>
      <c r="N16" s="189">
        <f t="shared" si="1"/>
        <v>0.48694644186006841</v>
      </c>
    </row>
    <row r="17" spans="1:15">
      <c r="A17" s="41" t="s">
        <v>24</v>
      </c>
      <c r="B17" s="102">
        <v>145.54400000000001</v>
      </c>
      <c r="C17" s="103">
        <v>311.70499999999998</v>
      </c>
      <c r="D17" s="103">
        <v>391.81099999999998</v>
      </c>
      <c r="E17" s="103">
        <v>314.721</v>
      </c>
      <c r="F17" s="104">
        <v>387.92699999999996</v>
      </c>
      <c r="G17" s="103">
        <f>SUMIFS(Data!$S:$S,Data!$B:$B,Data!$X3,Data!$D:$D,$A17,Data!$C:$C,1,Data!$J:$J,"Y")</f>
        <v>119.11313200000032</v>
      </c>
      <c r="H17" s="176">
        <f t="shared" si="2"/>
        <v>-0.18160053317209701</v>
      </c>
      <c r="I17" s="103">
        <f>SUMIFS(Data!$S:$S,Data!$B:$B,Data!$X$3,Data!$D:$D,$A17,Data!$C:$C,2,Data!$J:$J,"Y")</f>
        <v>175.36643000000029</v>
      </c>
      <c r="J17" s="176">
        <f t="shared" si="3"/>
        <v>-0.43739615983060809</v>
      </c>
      <c r="K17" s="103"/>
      <c r="L17" s="103"/>
      <c r="M17" s="104">
        <f t="shared" si="0"/>
        <v>98.159854000000209</v>
      </c>
      <c r="N17" s="188">
        <f t="shared" si="1"/>
        <v>0.25303692189509941</v>
      </c>
    </row>
    <row r="18" spans="1:15">
      <c r="A18" s="42" t="s">
        <v>23</v>
      </c>
      <c r="B18" s="99">
        <v>324.66300000000001</v>
      </c>
      <c r="C18" s="100">
        <v>622.20000000000005</v>
      </c>
      <c r="D18" s="100">
        <v>636.798</v>
      </c>
      <c r="E18" s="100">
        <v>618.46199999999999</v>
      </c>
      <c r="F18" s="101">
        <v>734.04100000000005</v>
      </c>
      <c r="G18" s="100">
        <f>SUMIFS(Data!$S:$S,Data!$B:$B,Data!$X3,Data!$D:$D,$A18,Data!$C:$C,1,Data!$J:$J,"Y")</f>
        <v>308.93300900000003</v>
      </c>
      <c r="H18" s="175">
        <f t="shared" si="2"/>
        <v>-4.8450211450026592E-2</v>
      </c>
      <c r="I18" s="100">
        <f>SUMIFS(Data!$S:$S,Data!$B:$B,Data!$X$3,Data!$D:$D,$A18,Data!$C:$C,2,Data!$J:$J,"Y")</f>
        <v>602.5331749999981</v>
      </c>
      <c r="J18" s="175">
        <f t="shared" si="3"/>
        <v>-3.1608526197367322E-2</v>
      </c>
      <c r="K18" s="100"/>
      <c r="L18" s="100"/>
      <c r="M18" s="101">
        <f t="shared" si="0"/>
        <v>303.82206133333267</v>
      </c>
      <c r="N18" s="189">
        <f t="shared" si="1"/>
        <v>0.41390339413375088</v>
      </c>
    </row>
    <row r="19" spans="1:15">
      <c r="A19" s="41" t="s">
        <v>22</v>
      </c>
      <c r="B19" s="102">
        <v>1065.796</v>
      </c>
      <c r="C19" s="103">
        <v>1827.069</v>
      </c>
      <c r="D19" s="103">
        <v>1605.848</v>
      </c>
      <c r="E19" s="103">
        <v>1523.06</v>
      </c>
      <c r="F19" s="104">
        <v>2007.2576666666664</v>
      </c>
      <c r="G19" s="103">
        <f>SUMIFS(Data!$S:$S,Data!$B:$B,Data!$X3,Data!$D:$D,$A19,Data!$C:$C,1,Data!$J:$J,"Y")</f>
        <v>1022.24588700001</v>
      </c>
      <c r="H19" s="176">
        <f t="shared" si="2"/>
        <v>-4.0861584205598447E-2</v>
      </c>
      <c r="I19" s="103">
        <f>SUMIFS(Data!$S:$S,Data!$B:$B,Data!$X$3,Data!$D:$D,$A19,Data!$C:$C,2,Data!$J:$J,"Y")</f>
        <v>1907.5125779999901</v>
      </c>
      <c r="J19" s="176">
        <f t="shared" si="3"/>
        <v>4.4028757534603301E-2</v>
      </c>
      <c r="K19" s="103"/>
      <c r="L19" s="103"/>
      <c r="M19" s="104">
        <f t="shared" si="0"/>
        <v>976.58615499999996</v>
      </c>
      <c r="N19" s="188">
        <f t="shared" si="1"/>
        <v>0.48652755010858101</v>
      </c>
    </row>
    <row r="20" spans="1:15">
      <c r="A20" s="42" t="s">
        <v>21</v>
      </c>
      <c r="B20" s="99">
        <v>277.69400000000002</v>
      </c>
      <c r="C20" s="100">
        <v>521.23199999999997</v>
      </c>
      <c r="D20" s="100">
        <v>514.33199999999999</v>
      </c>
      <c r="E20" s="100">
        <v>520.399</v>
      </c>
      <c r="F20" s="101">
        <v>611.21899999999994</v>
      </c>
      <c r="G20" s="100">
        <f>SUMIFS(Data!$S:$S,Data!$B:$B,Data!$X3,Data!$D:$D,$A20,Data!$C:$C,1,Data!$J:$J,"Y")</f>
        <v>306.23989599999999</v>
      </c>
      <c r="H20" s="175">
        <f t="shared" si="2"/>
        <v>0.10279622894264899</v>
      </c>
      <c r="I20" s="100">
        <f>SUMIFS(Data!$S:$S,Data!$B:$B,Data!$X$3,Data!$D:$D,$A20,Data!$C:$C,2,Data!$J:$J,"Y")</f>
        <v>595.15986399999713</v>
      </c>
      <c r="J20" s="175">
        <f t="shared" si="3"/>
        <v>0.14183293427878019</v>
      </c>
      <c r="K20" s="100"/>
      <c r="L20" s="100"/>
      <c r="M20" s="101">
        <f t="shared" si="0"/>
        <v>300.46658666666571</v>
      </c>
      <c r="N20" s="189">
        <f t="shared" si="1"/>
        <v>0.49158580912351502</v>
      </c>
    </row>
    <row r="21" spans="1:15">
      <c r="A21" s="41" t="s">
        <v>20</v>
      </c>
      <c r="B21" s="102">
        <v>367.05700000000002</v>
      </c>
      <c r="C21" s="103">
        <v>687.17700000000002</v>
      </c>
      <c r="D21" s="103">
        <v>593.80399999999997</v>
      </c>
      <c r="E21" s="103">
        <v>613.13199999999995</v>
      </c>
      <c r="F21" s="104">
        <v>753.72333333333336</v>
      </c>
      <c r="G21" s="103">
        <f>SUMIFS(Data!$S:$S,Data!$B:$B,Data!$X3,Data!$D:$D,$A21,Data!$C:$C,1,Data!$J:$J,"Y")</f>
        <v>282.912819999997</v>
      </c>
      <c r="H21" s="176">
        <f t="shared" si="2"/>
        <v>-0.22924009077610022</v>
      </c>
      <c r="I21" s="103">
        <f>SUMIFS(Data!$S:$S,Data!$B:$B,Data!$X$3,Data!$D:$D,$A21,Data!$C:$C,2,Data!$J:$J,"Y")</f>
        <v>607.43247299999314</v>
      </c>
      <c r="J21" s="176">
        <f t="shared" si="3"/>
        <v>-0.11604656005658932</v>
      </c>
      <c r="K21" s="103"/>
      <c r="L21" s="103"/>
      <c r="M21" s="104">
        <f t="shared" si="0"/>
        <v>296.78176433333005</v>
      </c>
      <c r="N21" s="188">
        <f t="shared" si="1"/>
        <v>0.39375424802203729</v>
      </c>
    </row>
    <row r="22" spans="1:15">
      <c r="A22" s="42" t="s">
        <v>19</v>
      </c>
      <c r="B22" s="99">
        <v>73.53</v>
      </c>
      <c r="C22" s="100">
        <v>172.64</v>
      </c>
      <c r="D22" s="100">
        <v>188.08799999999999</v>
      </c>
      <c r="E22" s="100">
        <v>207.20599999999999</v>
      </c>
      <c r="F22" s="101">
        <v>213.82133333333331</v>
      </c>
      <c r="G22" s="100">
        <f>SUMIFS(Data!$S:$S,Data!$B:$B,Data!$X3,Data!$D:$D,$A22,Data!$C:$C,1,Data!$J:$J,"Y")</f>
        <v>100.4131789999999</v>
      </c>
      <c r="H22" s="175">
        <f t="shared" si="2"/>
        <v>0.36560830953352236</v>
      </c>
      <c r="I22" s="100">
        <f>SUMIFS(Data!$S:$S,Data!$B:$B,Data!$X$3,Data!$D:$D,$A22,Data!$C:$C,2,Data!$J:$J,"Y")</f>
        <v>211.41299700000002</v>
      </c>
      <c r="J22" s="175">
        <f t="shared" si="3"/>
        <v>0.22458872219647844</v>
      </c>
      <c r="K22" s="100"/>
      <c r="L22" s="100"/>
      <c r="M22" s="101">
        <f t="shared" si="0"/>
        <v>103.94205866666664</v>
      </c>
      <c r="N22" s="189">
        <f t="shared" si="1"/>
        <v>0.48611640871506423</v>
      </c>
    </row>
    <row r="23" spans="1:15">
      <c r="A23" s="41" t="s">
        <v>18</v>
      </c>
      <c r="B23" s="102">
        <v>76.819999999999993</v>
      </c>
      <c r="C23" s="103">
        <v>191.76599999999999</v>
      </c>
      <c r="D23" s="103">
        <v>211.745</v>
      </c>
      <c r="E23" s="103">
        <v>175.66200000000001</v>
      </c>
      <c r="F23" s="104">
        <v>218.66433333333336</v>
      </c>
      <c r="G23" s="103">
        <f>SUMIFS(Data!$S:$S,Data!$B:$B,Data!$X3,Data!$D:$D,$A23,Data!$C:$C,1,Data!$J:$J,"Y")</f>
        <v>60.079896999999804</v>
      </c>
      <c r="H23" s="176">
        <f t="shared" si="2"/>
        <v>-0.21791334287946096</v>
      </c>
      <c r="I23" s="103">
        <f>SUMIFS(Data!$S:$S,Data!$B:$B,Data!$X$3,Data!$D:$D,$A23,Data!$C:$C,2,Data!$J:$J,"Y")</f>
        <v>218.40646399999997</v>
      </c>
      <c r="J23" s="176">
        <f t="shared" si="3"/>
        <v>0.13892172752208412</v>
      </c>
      <c r="K23" s="103"/>
      <c r="L23" s="103"/>
      <c r="M23" s="104">
        <f t="shared" si="0"/>
        <v>92.82878699999992</v>
      </c>
      <c r="N23" s="188">
        <f t="shared" si="1"/>
        <v>0.42452642177584171</v>
      </c>
    </row>
    <row r="24" spans="1:15">
      <c r="A24" s="42" t="s">
        <v>17</v>
      </c>
      <c r="B24" s="99">
        <v>327.39999999999998</v>
      </c>
      <c r="C24" s="100">
        <v>610.09799999999996</v>
      </c>
      <c r="D24" s="100">
        <v>601.83600000000001</v>
      </c>
      <c r="E24" s="100">
        <v>533.79200000000003</v>
      </c>
      <c r="F24" s="101">
        <v>691.04199999999992</v>
      </c>
      <c r="G24" s="100">
        <f>SUMIFS(Data!$S:$S,Data!$B:$B,Data!$X3,Data!$D:$D,$A24,Data!$C:$C,1,Data!$J:$J,"Y")</f>
        <v>232.46620299999958</v>
      </c>
      <c r="H24" s="175">
        <f t="shared" si="2"/>
        <v>-0.28996272755039831</v>
      </c>
      <c r="I24" s="100">
        <f>SUMIFS(Data!$S:$S,Data!$B:$B,Data!$X$3,Data!$D:$D,$A24,Data!$C:$C,2,Data!$J:$J,"Y")</f>
        <v>492.39906799999807</v>
      </c>
      <c r="J24" s="175">
        <f t="shared" si="3"/>
        <v>-0.19291807545673301</v>
      </c>
      <c r="K24" s="100"/>
      <c r="L24" s="100"/>
      <c r="M24" s="101">
        <f t="shared" si="0"/>
        <v>241.62175699999921</v>
      </c>
      <c r="N24" s="189">
        <f t="shared" si="1"/>
        <v>0.34964843960280162</v>
      </c>
    </row>
    <row r="25" spans="1:15">
      <c r="A25" s="41" t="s">
        <v>16</v>
      </c>
      <c r="B25" s="102">
        <v>398.35500000000002</v>
      </c>
      <c r="C25" s="103">
        <v>1222.222</v>
      </c>
      <c r="D25" s="103">
        <v>1124.633</v>
      </c>
      <c r="E25" s="103">
        <v>1161.6379999999999</v>
      </c>
      <c r="F25" s="104">
        <v>1302.2826666666667</v>
      </c>
      <c r="G25" s="103">
        <f>SUMIFS(Data!$S:$S,Data!$B:$B,Data!$X3,Data!$D:$D,$A25,Data!$C:$C,1,Data!$J:$J,"Y")</f>
        <v>402.37275499999811</v>
      </c>
      <c r="H25" s="176">
        <f t="shared" si="2"/>
        <v>1.0085865622367209E-2</v>
      </c>
      <c r="I25" s="103">
        <f>SUMIFS(Data!$S:$S,Data!$B:$B,Data!$X$3,Data!$D:$D,$A25,Data!$C:$C,2,Data!$J:$J,"Y")</f>
        <v>1091.1052330000032</v>
      </c>
      <c r="J25" s="176">
        <f t="shared" si="3"/>
        <v>-0.10727737432315634</v>
      </c>
      <c r="K25" s="103"/>
      <c r="L25" s="103"/>
      <c r="M25" s="104">
        <f t="shared" si="0"/>
        <v>497.82599600000043</v>
      </c>
      <c r="N25" s="188">
        <f t="shared" si="1"/>
        <v>0.3822718436959926</v>
      </c>
      <c r="O25" s="44"/>
    </row>
    <row r="26" spans="1:15">
      <c r="A26" s="42" t="s">
        <v>15</v>
      </c>
      <c r="B26" s="99">
        <v>874.62099999999998</v>
      </c>
      <c r="C26" s="100">
        <v>2109.2750000000001</v>
      </c>
      <c r="D26" s="100">
        <v>1969.383</v>
      </c>
      <c r="E26" s="100">
        <v>2060.375</v>
      </c>
      <c r="F26" s="101">
        <v>2337.8846666666668</v>
      </c>
      <c r="G26" s="100">
        <f>SUMIFS(Data!$S:$S,Data!$B:$B,Data!$X3,Data!$D:$D,$A26,Data!$C:$C,1,Data!$J:$J,"Y")</f>
        <v>936.49223299999574</v>
      </c>
      <c r="H26" s="175">
        <f t="shared" si="2"/>
        <v>7.0740621366278372E-2</v>
      </c>
      <c r="I26" s="100">
        <f>SUMIFS(Data!$S:$S,Data!$B:$B,Data!$X$3,Data!$D:$D,$A26,Data!$C:$C,2,Data!$J:$J,"Y")</f>
        <v>2146.231671999999</v>
      </c>
      <c r="J26" s="175">
        <f t="shared" si="3"/>
        <v>1.7521030685898657E-2</v>
      </c>
      <c r="K26" s="100"/>
      <c r="L26" s="100"/>
      <c r="M26" s="101">
        <f t="shared" si="0"/>
        <v>1027.5746349999984</v>
      </c>
      <c r="N26" s="189">
        <f t="shared" si="1"/>
        <v>0.43953179113198271</v>
      </c>
    </row>
    <row r="27" spans="1:15">
      <c r="A27" s="41" t="s">
        <v>14</v>
      </c>
      <c r="B27" s="102">
        <v>247.19800000000001</v>
      </c>
      <c r="C27" s="103">
        <v>539.50699999999995</v>
      </c>
      <c r="D27" s="103">
        <v>517.43700000000001</v>
      </c>
      <c r="E27" s="103">
        <v>448.51499999999999</v>
      </c>
      <c r="F27" s="104">
        <v>584.21899999999994</v>
      </c>
      <c r="G27" s="103">
        <f>SUMIFS(Data!$S:$S,Data!$B:$B,Data!$X3,Data!$D:$D,$A27,Data!$C:$C,1,Data!$J:$J,"Y")</f>
        <v>182.586409000001</v>
      </c>
      <c r="H27" s="176">
        <f t="shared" si="2"/>
        <v>-0.2613758646914579</v>
      </c>
      <c r="I27" s="103">
        <f>SUMIFS(Data!$S:$S,Data!$B:$B,Data!$X$3,Data!$D:$D,$A27,Data!$C:$C,2,Data!$J:$J,"Y")</f>
        <v>326.02627100000097</v>
      </c>
      <c r="J27" s="176">
        <f t="shared" si="3"/>
        <v>-0.39569593907029749</v>
      </c>
      <c r="K27" s="103"/>
      <c r="L27" s="103"/>
      <c r="M27" s="104">
        <f t="shared" si="0"/>
        <v>169.53756000000067</v>
      </c>
      <c r="N27" s="188">
        <f t="shared" si="1"/>
        <v>0.29019521788918312</v>
      </c>
    </row>
    <row r="28" spans="1:15">
      <c r="A28" s="42" t="s">
        <v>13</v>
      </c>
      <c r="B28" s="99">
        <v>173.69300000000001</v>
      </c>
      <c r="C28" s="100">
        <v>414.72199999999998</v>
      </c>
      <c r="D28" s="100">
        <v>510.279</v>
      </c>
      <c r="E28" s="100">
        <v>455.18099999999998</v>
      </c>
      <c r="F28" s="101">
        <v>517.95833333333337</v>
      </c>
      <c r="G28" s="100">
        <f>SUMIFS(Data!$S:$S,Data!$B:$B,Data!$X3,Data!$D:$D,$A28,Data!$C:$C,1,Data!$J:$J,"Y")</f>
        <v>158.46651299999999</v>
      </c>
      <c r="H28" s="175">
        <f t="shared" si="2"/>
        <v>-8.766321613421392E-2</v>
      </c>
      <c r="I28" s="100">
        <f>SUMIFS(Data!$S:$S,Data!$B:$B,Data!$X$3,Data!$D:$D,$A28,Data!$C:$C,2,Data!$J:$J,"Y")</f>
        <v>400.31950199999699</v>
      </c>
      <c r="J28" s="175">
        <f t="shared" si="3"/>
        <v>-3.4728078086050398E-2</v>
      </c>
      <c r="K28" s="100"/>
      <c r="L28" s="100"/>
      <c r="M28" s="101">
        <f t="shared" si="0"/>
        <v>186.26200499999899</v>
      </c>
      <c r="N28" s="189">
        <f t="shared" si="1"/>
        <v>0.35960808623602086</v>
      </c>
    </row>
    <row r="29" spans="1:15">
      <c r="A29" s="41" t="s">
        <v>12</v>
      </c>
      <c r="B29" s="102">
        <v>63.881</v>
      </c>
      <c r="C29" s="103">
        <v>231.06700000000001</v>
      </c>
      <c r="D29" s="103">
        <v>247.751</v>
      </c>
      <c r="E29" s="103">
        <v>231.41399999999999</v>
      </c>
      <c r="F29" s="104">
        <v>258.03766666666667</v>
      </c>
      <c r="G29" s="103">
        <f>SUMIFS(Data!$S:$S,Data!$B:$B,Data!$X3,Data!$D:$D,$A29,Data!$C:$C,1,Data!$J:$J,"Y")</f>
        <v>93.066560000000308</v>
      </c>
      <c r="H29" s="176">
        <f t="shared" si="2"/>
        <v>0.45687387486107461</v>
      </c>
      <c r="I29" s="103">
        <f>SUMIFS(Data!$S:$S,Data!$B:$B,Data!$X$3,Data!$D:$D,$A29,Data!$C:$C,2,Data!$J:$J,"Y")</f>
        <v>242.70638100000102</v>
      </c>
      <c r="J29" s="176">
        <f t="shared" si="3"/>
        <v>5.0372320582346287E-2</v>
      </c>
      <c r="K29" s="103"/>
      <c r="L29" s="103"/>
      <c r="M29" s="104">
        <f t="shared" si="0"/>
        <v>111.9243136666671</v>
      </c>
      <c r="N29" s="188">
        <f t="shared" si="1"/>
        <v>0.43375184372307574</v>
      </c>
    </row>
    <row r="30" spans="1:15">
      <c r="A30" s="42" t="s">
        <v>11</v>
      </c>
      <c r="B30" s="99">
        <v>867.58</v>
      </c>
      <c r="C30" s="100">
        <v>2261.4749999999999</v>
      </c>
      <c r="D30" s="100">
        <v>2093.357</v>
      </c>
      <c r="E30" s="100">
        <v>1877.422</v>
      </c>
      <c r="F30" s="101">
        <v>2366.6113333333337</v>
      </c>
      <c r="G30" s="100">
        <f>SUMIFS(Data!$S:$S,Data!$B:$B,Data!$X3,Data!$D:$D,$A30,Data!$C:$C,1,Data!$J:$J,"Y")</f>
        <v>900.57300000000498</v>
      </c>
      <c r="H30" s="175">
        <f t="shared" si="2"/>
        <v>3.8028769681187832E-2</v>
      </c>
      <c r="I30" s="100">
        <f>SUMIFS(Data!$S:$S,Data!$B:$B,Data!$X$3,Data!$D:$D,$A30,Data!$C:$C,2,Data!$J:$J,"Y")</f>
        <v>2157.0480000000302</v>
      </c>
      <c r="J30" s="175">
        <f t="shared" si="3"/>
        <v>-4.6176499850747704E-2</v>
      </c>
      <c r="K30" s="100"/>
      <c r="L30" s="100"/>
      <c r="M30" s="101">
        <f t="shared" si="0"/>
        <v>1019.2070000000117</v>
      </c>
      <c r="N30" s="189">
        <f t="shared" si="1"/>
        <v>0.43066091404391071</v>
      </c>
    </row>
    <row r="31" spans="1:15">
      <c r="A31" s="41" t="s">
        <v>10</v>
      </c>
      <c r="B31" s="102">
        <v>142.10900000000001</v>
      </c>
      <c r="C31" s="103">
        <v>322.46699999999998</v>
      </c>
      <c r="D31" s="103">
        <v>294.149</v>
      </c>
      <c r="E31" s="103">
        <v>340.61900000000003</v>
      </c>
      <c r="F31" s="104">
        <v>366.44800000000004</v>
      </c>
      <c r="G31" s="103">
        <f>SUMIFS(Data!$S:$S,Data!$B:$B,Data!$X3,Data!$D:$D,$A31,Data!$C:$C,1,Data!$J:$J,"Y")</f>
        <v>118.30399999999939</v>
      </c>
      <c r="H31" s="176">
        <f t="shared" si="2"/>
        <v>-0.16751226171460371</v>
      </c>
      <c r="I31" s="103">
        <f>SUMIFS(Data!$S:$S,Data!$B:$B,Data!$X$3,Data!$D:$D,$A31,Data!$C:$C,2,Data!$J:$J,"Y")</f>
        <v>275.77899999999897</v>
      </c>
      <c r="J31" s="176">
        <f t="shared" si="3"/>
        <v>-0.14478380733532739</v>
      </c>
      <c r="K31" s="103"/>
      <c r="L31" s="103"/>
      <c r="M31" s="104">
        <f t="shared" si="0"/>
        <v>131.36099999999945</v>
      </c>
      <c r="N31" s="188">
        <f t="shared" si="1"/>
        <v>0.35847105182727002</v>
      </c>
    </row>
    <row r="32" spans="1:15">
      <c r="A32" s="42" t="s">
        <v>9</v>
      </c>
      <c r="B32" s="99">
        <v>78.653999999999996</v>
      </c>
      <c r="C32" s="100">
        <v>318.69099999999997</v>
      </c>
      <c r="D32" s="100">
        <v>437.24</v>
      </c>
      <c r="E32" s="100">
        <v>272.54399999999998</v>
      </c>
      <c r="F32" s="101">
        <v>369.04299999999995</v>
      </c>
      <c r="G32" s="100">
        <f>SUMIFS(Data!$S:$S,Data!$B:$B,Data!$X3,Data!$D:$D,$A32,Data!$C:$C,1,Data!$J:$J,"Y")</f>
        <v>59.933181999999995</v>
      </c>
      <c r="H32" s="175">
        <f t="shared" si="2"/>
        <v>-0.23801482442088134</v>
      </c>
      <c r="I32" s="100">
        <f>SUMIFS(Data!$S:$S,Data!$B:$B,Data!$X$3,Data!$D:$D,$A32,Data!$C:$C,2,Data!$J:$J,"Y")</f>
        <v>265.30628099999996</v>
      </c>
      <c r="J32" s="175">
        <f t="shared" si="3"/>
        <v>-0.1675124776036977</v>
      </c>
      <c r="K32" s="100"/>
      <c r="L32" s="100"/>
      <c r="M32" s="101">
        <f t="shared" si="0"/>
        <v>108.41315433333331</v>
      </c>
      <c r="N32" s="189">
        <f t="shared" si="1"/>
        <v>0.2937683531006775</v>
      </c>
    </row>
    <row r="33" spans="1:16">
      <c r="A33" s="41" t="s">
        <v>37</v>
      </c>
      <c r="B33" s="102">
        <v>8.4670000000000005</v>
      </c>
      <c r="C33" s="103">
        <v>220.01300000000001</v>
      </c>
      <c r="D33" s="103">
        <v>236.38200000000001</v>
      </c>
      <c r="E33" s="103">
        <v>277.46100000000001</v>
      </c>
      <c r="F33" s="104">
        <v>247.44100000000003</v>
      </c>
      <c r="G33" s="103">
        <f>SUMIFS(Data!$S:$S,Data!$B:$B,Data!$X3,Data!$D:$D,$A33,Data!$C:$C,1,Data!$J:$J,"Y")</f>
        <v>35.839961000000002</v>
      </c>
      <c r="H33" s="176">
        <f t="shared" si="2"/>
        <v>3.232899610251565</v>
      </c>
      <c r="I33" s="103">
        <f>SUMIFS(Data!$S:$S,Data!$B:$B,Data!$X$3,Data!$D:$D,$A33,Data!$C:$C,2,Data!$J:$J,"Y")</f>
        <v>229.472973999999</v>
      </c>
      <c r="J33" s="176">
        <f t="shared" si="3"/>
        <v>4.2997341066205147E-2</v>
      </c>
      <c r="K33" s="103"/>
      <c r="L33" s="103"/>
      <c r="M33" s="104">
        <f t="shared" si="0"/>
        <v>88.437644999999677</v>
      </c>
      <c r="N33" s="188">
        <f t="shared" si="1"/>
        <v>0.35740901871557124</v>
      </c>
    </row>
    <row r="34" spans="1:16">
      <c r="A34" s="42" t="s">
        <v>8</v>
      </c>
      <c r="B34" s="99">
        <v>19</v>
      </c>
      <c r="C34" s="100">
        <v>220.81899999999999</v>
      </c>
      <c r="D34" s="100">
        <v>208.12</v>
      </c>
      <c r="E34" s="100">
        <v>221.548</v>
      </c>
      <c r="F34" s="101">
        <v>223.16233333333332</v>
      </c>
      <c r="G34" s="100">
        <f>SUMIFS(Data!$S:$S,Data!$B:$B,Data!$X3,Data!$D:$D,$A34,Data!$C:$C,1,Data!$J:$J,"Y")</f>
        <v>22.866644000000001</v>
      </c>
      <c r="H34" s="175">
        <f t="shared" si="2"/>
        <v>0.20350757894736846</v>
      </c>
      <c r="I34" s="100">
        <f>SUMIFS(Data!$S:$S,Data!$B:$B,Data!$X$3,Data!$D:$D,$A34,Data!$C:$C,2,Data!$J:$J,"Y")</f>
        <v>221.226437</v>
      </c>
      <c r="J34" s="175">
        <f t="shared" si="3"/>
        <v>1.8451174944185773E-3</v>
      </c>
      <c r="K34" s="100"/>
      <c r="L34" s="100"/>
      <c r="M34" s="101">
        <f t="shared" si="0"/>
        <v>81.364360333333337</v>
      </c>
      <c r="N34" s="189">
        <f t="shared" si="1"/>
        <v>0.36459719307469751</v>
      </c>
    </row>
    <row r="35" spans="1:16">
      <c r="A35" s="41" t="s">
        <v>7</v>
      </c>
      <c r="B35" s="102">
        <v>134.446</v>
      </c>
      <c r="C35" s="103">
        <v>705.86</v>
      </c>
      <c r="D35" s="103">
        <v>778.24</v>
      </c>
      <c r="E35" s="103">
        <v>710.42499999999995</v>
      </c>
      <c r="F35" s="104">
        <v>776.32366666666667</v>
      </c>
      <c r="G35" s="103">
        <f>SUMIFS(Data!$S:$S,Data!$B:$B,Data!$X3,Data!$D:$D,$A35,Data!$C:$C,1,Data!$J:$J,"Y")</f>
        <v>136.60646500000001</v>
      </c>
      <c r="H35" s="176">
        <f t="shared" si="2"/>
        <v>1.6069388453356859E-2</v>
      </c>
      <c r="I35" s="103">
        <f>SUMIFS(Data!$S:$S,Data!$B:$B,Data!$X$3,Data!$D:$D,$A35,Data!$C:$C,2,Data!$J:$J,"Y")</f>
        <v>734.57238999998697</v>
      </c>
      <c r="J35" s="176">
        <f t="shared" si="3"/>
        <v>4.0677173943823072E-2</v>
      </c>
      <c r="K35" s="103"/>
      <c r="L35" s="103"/>
      <c r="M35" s="104">
        <f t="shared" si="0"/>
        <v>290.39295166666233</v>
      </c>
      <c r="N35" s="188">
        <f t="shared" si="1"/>
        <v>0.37406170149820972</v>
      </c>
    </row>
    <row r="36" spans="1:16" ht="12.75" thickBot="1">
      <c r="A36" s="43" t="s">
        <v>6</v>
      </c>
      <c r="B36" s="105">
        <v>7606.4819999999991</v>
      </c>
      <c r="C36" s="106">
        <v>17824.536999999997</v>
      </c>
      <c r="D36" s="106">
        <v>17539.874</v>
      </c>
      <c r="E36" s="106">
        <v>16721.931</v>
      </c>
      <c r="F36" s="107">
        <v>19897.607999999997</v>
      </c>
      <c r="G36" s="106">
        <f t="shared" ref="G36" si="4">SUM(G6:G35)</f>
        <v>7486.3496280000118</v>
      </c>
      <c r="H36" s="179">
        <f t="shared" si="2"/>
        <v>-1.5793420927044503E-2</v>
      </c>
      <c r="I36" s="106">
        <f>SUM(I6:I35)</f>
        <v>17093.112946999991</v>
      </c>
      <c r="J36" s="179">
        <f t="shared" si="3"/>
        <v>-4.103467332699897E-2</v>
      </c>
      <c r="K36" s="106">
        <f>SUM(K6:K35)</f>
        <v>0</v>
      </c>
      <c r="L36" s="106">
        <f>SUM(L6:L35)</f>
        <v>0</v>
      </c>
      <c r="M36" s="107">
        <f t="shared" si="0"/>
        <v>8193.1541916666665</v>
      </c>
      <c r="N36" s="227">
        <f t="shared" si="1"/>
        <v>0.4117657856998021</v>
      </c>
      <c r="P36" s="112"/>
    </row>
    <row r="37" spans="1:16" s="50" customFormat="1" thickTop="1">
      <c r="A37" s="49" t="s">
        <v>55</v>
      </c>
      <c r="B37" s="108"/>
      <c r="C37" s="108"/>
      <c r="D37" s="109"/>
      <c r="E37" s="108"/>
      <c r="F37" s="108"/>
      <c r="G37" s="109"/>
      <c r="H37" s="177"/>
      <c r="I37" s="109"/>
      <c r="J37" s="177"/>
      <c r="K37" s="109"/>
      <c r="L37" s="108"/>
      <c r="M37" s="110"/>
      <c r="N37" s="97" t="str">
        <f>Data!$W$1</f>
        <v>ddupree</v>
      </c>
    </row>
    <row r="38" spans="1:16" s="50" customFormat="1" ht="11.25">
      <c r="A38" s="49" t="s">
        <v>5</v>
      </c>
      <c r="B38" s="110"/>
      <c r="C38" s="110"/>
      <c r="D38" s="110"/>
      <c r="E38" s="110"/>
      <c r="F38" s="108"/>
      <c r="G38" s="108"/>
      <c r="H38" s="178"/>
      <c r="I38" s="111"/>
      <c r="J38" s="178"/>
      <c r="K38" s="111"/>
      <c r="L38" s="109"/>
      <c r="M38" s="110"/>
      <c r="N38" s="98">
        <f>Data!$W$2</f>
        <v>42773.910534641203</v>
      </c>
    </row>
    <row r="39" spans="1:16" s="50" customFormat="1" ht="11.25">
      <c r="A39" s="49"/>
      <c r="B39" s="110"/>
      <c r="C39" s="110"/>
      <c r="D39" s="110"/>
      <c r="E39" s="110"/>
      <c r="F39" s="108"/>
      <c r="G39" s="108"/>
      <c r="H39" s="178"/>
      <c r="I39" s="111"/>
      <c r="J39" s="178"/>
      <c r="K39" s="111"/>
      <c r="L39" s="109"/>
      <c r="M39" s="110"/>
      <c r="N39" s="98"/>
    </row>
    <row r="40" spans="1:16">
      <c r="B40" s="112"/>
      <c r="C40" s="112"/>
      <c r="D40" s="112"/>
      <c r="E40" s="112"/>
      <c r="F40" s="112"/>
      <c r="G40" s="113"/>
      <c r="I40" s="112"/>
      <c r="K40" s="112"/>
      <c r="L40" s="112"/>
      <c r="M40" s="112"/>
      <c r="N40" s="228"/>
    </row>
    <row r="41" spans="1:16" s="32" customFormat="1">
      <c r="A41" s="75" t="s">
        <v>78</v>
      </c>
      <c r="B41" s="113"/>
      <c r="C41" s="113"/>
      <c r="D41" s="113"/>
      <c r="E41" s="113"/>
      <c r="F41" s="113"/>
      <c r="G41" s="113"/>
      <c r="H41" s="51"/>
      <c r="I41" s="113"/>
      <c r="J41" s="51"/>
      <c r="K41" s="113"/>
      <c r="L41" s="113"/>
      <c r="M41" s="113"/>
      <c r="N41" s="221"/>
    </row>
    <row r="42" spans="1:16" s="32" customFormat="1" ht="12.75" thickBot="1">
      <c r="A42" s="75" t="s">
        <v>4</v>
      </c>
      <c r="B42" s="113"/>
      <c r="C42" s="113"/>
      <c r="D42" s="113"/>
      <c r="E42" s="113"/>
      <c r="F42" s="113"/>
      <c r="G42" s="113"/>
      <c r="H42" s="51"/>
      <c r="I42" s="113"/>
      <c r="J42" s="51"/>
      <c r="K42" s="113"/>
      <c r="L42" s="113"/>
      <c r="M42" s="113"/>
      <c r="N42" s="221"/>
    </row>
    <row r="43" spans="1:16" s="32" customFormat="1">
      <c r="A43" s="222" t="s">
        <v>120</v>
      </c>
      <c r="B43" s="85" t="s">
        <v>93</v>
      </c>
      <c r="C43" s="85" t="s">
        <v>94</v>
      </c>
      <c r="D43" s="86" t="s">
        <v>95</v>
      </c>
      <c r="E43" s="86" t="s">
        <v>96</v>
      </c>
      <c r="F43" s="120" t="s">
        <v>97</v>
      </c>
      <c r="G43" s="84" t="s">
        <v>93</v>
      </c>
      <c r="H43" s="78" t="s">
        <v>42</v>
      </c>
      <c r="I43" s="65" t="str">
        <f>CONCATENATE("Fall ",MID(Data!$W$3,3,2))</f>
        <v>Fall 16</v>
      </c>
      <c r="J43" s="78" t="s">
        <v>42</v>
      </c>
      <c r="K43" s="66" t="str">
        <f>CONCATENATE("Winter ",MID(Data!$W$3,6,2))</f>
        <v>Winter 17</v>
      </c>
      <c r="L43" s="66" t="str">
        <f>CONCATENATE("Spring ",MID(Data!$W$3,6,2))</f>
        <v>Spring 17</v>
      </c>
      <c r="M43" s="33" t="str">
        <f>Data!$W$3</f>
        <v>2016-17</v>
      </c>
      <c r="N43" s="81" t="s">
        <v>98</v>
      </c>
    </row>
    <row r="44" spans="1:16" s="32" customFormat="1" ht="12.75" thickBot="1">
      <c r="A44" s="223" t="s">
        <v>3</v>
      </c>
      <c r="B44" s="114" t="s">
        <v>1</v>
      </c>
      <c r="C44" s="115" t="s">
        <v>1</v>
      </c>
      <c r="D44" s="116" t="s">
        <v>1</v>
      </c>
      <c r="E44" s="116" t="s">
        <v>1</v>
      </c>
      <c r="F44" s="121" t="s">
        <v>2</v>
      </c>
      <c r="G44" s="114" t="s">
        <v>1</v>
      </c>
      <c r="H44" s="38" t="s">
        <v>76</v>
      </c>
      <c r="I44" s="35" t="s">
        <v>1</v>
      </c>
      <c r="J44" s="38" t="s">
        <v>76</v>
      </c>
      <c r="K44" s="36" t="s">
        <v>1</v>
      </c>
      <c r="L44" s="36" t="s">
        <v>1</v>
      </c>
      <c r="M44" s="37" t="s">
        <v>2</v>
      </c>
      <c r="N44" s="82" t="s">
        <v>91</v>
      </c>
    </row>
    <row r="45" spans="1:16" s="32" customFormat="1">
      <c r="A45" s="1" t="s">
        <v>144</v>
      </c>
      <c r="B45" s="92">
        <v>161.26599999999999</v>
      </c>
      <c r="C45" s="117">
        <v>294.30099999999999</v>
      </c>
      <c r="D45" s="118">
        <v>273.69900000000001</v>
      </c>
      <c r="E45" s="118">
        <v>257.92500000000001</v>
      </c>
      <c r="F45" s="93">
        <v>329.06366666666662</v>
      </c>
      <c r="G45" s="92">
        <f>SUMIFS(Data!$S:$S,Data!$B:$B,Data!$X3,Data!$E:$E,$A45,Data!$C:$C,1,Data!$J:$J,"Y")</f>
        <v>103.8664689999997</v>
      </c>
      <c r="H45" s="224">
        <f t="shared" ref="H45:H55" si="5">IF(B45=0,"-",(G45-B45)/B45)</f>
        <v>-0.35593076655959904</v>
      </c>
      <c r="I45" s="117">
        <f>SUMIFS(Data!$S:$S,Data!$B:$B,Data!$X$3,Data!$E:$E,$A45,Data!$C:$C,2,Data!$J:$J,"Y")</f>
        <v>220.13292499999903</v>
      </c>
      <c r="J45" s="224">
        <f t="shared" ref="J45:J55" si="6">IF(C45=0,"-",(I45-C45)/C45)</f>
        <v>-0.25201434925467786</v>
      </c>
      <c r="K45" s="118"/>
      <c r="L45" s="118"/>
      <c r="M45" s="122">
        <f t="shared" ref="M45:M55" si="7">(L45+K45+I45+G45)/3</f>
        <v>107.99979799999959</v>
      </c>
      <c r="N45" s="229">
        <f t="shared" ref="N45:N52" si="8">M45/F45</f>
        <v>0.32820335071936313</v>
      </c>
    </row>
    <row r="46" spans="1:16" s="32" customFormat="1">
      <c r="A46" s="46" t="s">
        <v>172</v>
      </c>
      <c r="B46" s="119">
        <v>166.13399999999999</v>
      </c>
      <c r="C46" s="117">
        <v>315.79700000000003</v>
      </c>
      <c r="D46" s="117">
        <v>328.137</v>
      </c>
      <c r="E46" s="117">
        <v>275.86700000000002</v>
      </c>
      <c r="F46" s="94">
        <v>361.9783333333333</v>
      </c>
      <c r="G46" s="95">
        <f>SUMIFS(Data!$S:$S,Data!$B:$B,Data!$X3,Data!$E:$E,$A46,Data!$C:$C,1,Data!$J:$J,"Y")</f>
        <v>128.5997339999999</v>
      </c>
      <c r="H46" s="30">
        <f t="shared" si="5"/>
        <v>-0.2259276608039299</v>
      </c>
      <c r="I46" s="117">
        <f>SUMIFS(Data!$S:$S,Data!$B:$B,Data!$X$3,Data!$E:$E,$A46,Data!$C:$C,2,Data!$J:$J,"Y")</f>
        <v>272.26614299999903</v>
      </c>
      <c r="J46" s="30">
        <f t="shared" si="6"/>
        <v>-0.13784442854112289</v>
      </c>
      <c r="K46" s="117"/>
      <c r="L46" s="117"/>
      <c r="M46" s="123">
        <f t="shared" si="7"/>
        <v>133.62195899999963</v>
      </c>
      <c r="N46" s="230">
        <f t="shared" si="8"/>
        <v>0.36914352792754535</v>
      </c>
    </row>
    <row r="47" spans="1:16" s="32" customFormat="1">
      <c r="A47" s="47" t="s">
        <v>178</v>
      </c>
      <c r="B47" s="232">
        <v>327.39999999999998</v>
      </c>
      <c r="C47" s="233">
        <v>610.09799999999996</v>
      </c>
      <c r="D47" s="233">
        <v>601.83600000000001</v>
      </c>
      <c r="E47" s="233">
        <v>533.79200000000003</v>
      </c>
      <c r="F47" s="234">
        <v>691.04200000000003</v>
      </c>
      <c r="G47" s="235">
        <f>SUM(G45:G46)</f>
        <v>232.46620299999961</v>
      </c>
      <c r="H47" s="11">
        <f t="shared" si="5"/>
        <v>-0.2899627275503982</v>
      </c>
      <c r="I47" s="234">
        <f>SUM(I45:I46)</f>
        <v>492.39906799999807</v>
      </c>
      <c r="J47" s="11">
        <f t="shared" si="6"/>
        <v>-0.19291807545673301</v>
      </c>
      <c r="K47" s="234">
        <f>SUM(K45:K46)</f>
        <v>0</v>
      </c>
      <c r="L47" s="234">
        <f>SUM(L45:L46)</f>
        <v>0</v>
      </c>
      <c r="M47" s="236">
        <f t="shared" si="7"/>
        <v>241.62175699999921</v>
      </c>
      <c r="N47" s="237">
        <f t="shared" si="8"/>
        <v>0.34964843960280156</v>
      </c>
    </row>
    <row r="48" spans="1:16" s="32" customFormat="1">
      <c r="A48" s="46" t="s">
        <v>62</v>
      </c>
      <c r="B48" s="119">
        <v>320.60500000000002</v>
      </c>
      <c r="C48" s="117">
        <v>766.87800000000004</v>
      </c>
      <c r="D48" s="117">
        <v>676.00400000000002</v>
      </c>
      <c r="E48" s="117">
        <v>785.12699999999995</v>
      </c>
      <c r="F48" s="94">
        <v>849.53800000000001</v>
      </c>
      <c r="G48" s="95">
        <f>SUMIFS(Data!$S:$S,Data!$B:$B,Data!$X3,Data!$E:$E,$A48,Data!$C:$C,1,Data!$J:$J,"Y")</f>
        <v>414.06612599999494</v>
      </c>
      <c r="H48" s="30">
        <f t="shared" si="5"/>
        <v>0.29151487344238208</v>
      </c>
      <c r="I48" s="117">
        <f>SUMIFS(Data!$S:$S,Data!$B:$B,Data!$X$3,Data!$E:$E,$A48,Data!$C:$C,2,Data!$J:$J,"Y")</f>
        <v>757.35916900000507</v>
      </c>
      <c r="J48" s="30">
        <f t="shared" si="6"/>
        <v>-1.2412445004283569E-2</v>
      </c>
      <c r="K48" s="117"/>
      <c r="L48" s="117"/>
      <c r="M48" s="123">
        <f t="shared" si="7"/>
        <v>390.47509833333334</v>
      </c>
      <c r="N48" s="230">
        <f t="shared" si="8"/>
        <v>0.45963229229691116</v>
      </c>
    </row>
    <row r="49" spans="1:14" s="32" customFormat="1">
      <c r="A49" s="46" t="s">
        <v>147</v>
      </c>
      <c r="B49" s="119">
        <v>157.035</v>
      </c>
      <c r="C49" s="117">
        <v>514.06799999999998</v>
      </c>
      <c r="D49" s="117">
        <v>497.70400000000001</v>
      </c>
      <c r="E49" s="117">
        <v>509.30799999999999</v>
      </c>
      <c r="F49" s="94">
        <v>559.37166666666667</v>
      </c>
      <c r="G49" s="95">
        <f>SUMIFS(Data!$S:$S,Data!$B:$B,Data!$X3,Data!$E:$E,$A49,Data!$C:$C,1,Data!$J:$J,"Y")</f>
        <v>194.41975000000002</v>
      </c>
      <c r="H49" s="30">
        <f t="shared" si="5"/>
        <v>0.23806635463431736</v>
      </c>
      <c r="I49" s="117">
        <f>SUMIFS(Data!$S:$S,Data!$B:$B,Data!$X$3,Data!$E:$E,$A49,Data!$C:$C,2,Data!$J:$J,"Y")</f>
        <v>549.89949300000103</v>
      </c>
      <c r="J49" s="30">
        <f t="shared" si="6"/>
        <v>6.9701854618457182E-2</v>
      </c>
      <c r="K49" s="117"/>
      <c r="L49" s="117"/>
      <c r="M49" s="123">
        <f t="shared" si="7"/>
        <v>248.10641433333367</v>
      </c>
      <c r="N49" s="230">
        <f t="shared" si="8"/>
        <v>0.44354483631932318</v>
      </c>
    </row>
    <row r="50" spans="1:14" s="32" customFormat="1">
      <c r="A50" s="46" t="s">
        <v>148</v>
      </c>
      <c r="B50" s="95">
        <v>363.89400000000001</v>
      </c>
      <c r="C50" s="117">
        <v>782.68899999999996</v>
      </c>
      <c r="D50" s="117">
        <v>738.86099999999999</v>
      </c>
      <c r="E50" s="117">
        <v>709.52800000000002</v>
      </c>
      <c r="F50" s="94">
        <v>864.99066666666658</v>
      </c>
      <c r="G50" s="95">
        <f>SUMIFS(Data!$S:$S,Data!$B:$B,Data!$X3,Data!$E:$E,$A50,Data!$C:$C,1,Data!$J:$J,"Y")</f>
        <v>276.57973900000098</v>
      </c>
      <c r="H50" s="30">
        <f t="shared" si="5"/>
        <v>-0.23994421727206006</v>
      </c>
      <c r="I50" s="117">
        <f>SUMIFS(Data!$S:$S,Data!$B:$B,Data!$X$3,Data!$E:$E,$A50,Data!$C:$C,2,Data!$J:$J,"Y")</f>
        <v>766.65973299999303</v>
      </c>
      <c r="J50" s="30">
        <f t="shared" si="6"/>
        <v>-2.0479739717827822E-2</v>
      </c>
      <c r="K50" s="117"/>
      <c r="L50" s="117"/>
      <c r="M50" s="123">
        <f t="shared" si="7"/>
        <v>347.74649066666467</v>
      </c>
      <c r="N50" s="230">
        <f t="shared" si="8"/>
        <v>0.40202340217928906</v>
      </c>
    </row>
    <row r="51" spans="1:14" s="32" customFormat="1">
      <c r="A51" s="46" t="s">
        <v>173</v>
      </c>
      <c r="B51" s="119">
        <v>33.087000000000003</v>
      </c>
      <c r="C51" s="117">
        <v>45.64</v>
      </c>
      <c r="D51" s="117">
        <v>56.814</v>
      </c>
      <c r="E51" s="117">
        <v>56.411999999999999</v>
      </c>
      <c r="F51" s="94">
        <v>63.984333333333325</v>
      </c>
      <c r="G51" s="95">
        <f>SUMIFS(Data!$S:$S,Data!$B:$B,Data!$X3,Data!$E:$E,$A51,Data!$C:$C,1,Data!$J:$J,"Y")</f>
        <v>51.426618000000005</v>
      </c>
      <c r="H51" s="30">
        <f t="shared" si="5"/>
        <v>0.55428470396228124</v>
      </c>
      <c r="I51" s="117">
        <f>SUMIFS(Data!$S:$S,Data!$B:$B,Data!$X$3,Data!$E:$E,$A51,Data!$C:$C,2,Data!$J:$J,"Y")</f>
        <v>72.3132769999999</v>
      </c>
      <c r="J51" s="30">
        <f t="shared" si="6"/>
        <v>0.58442762927256575</v>
      </c>
      <c r="K51" s="117"/>
      <c r="L51" s="117"/>
      <c r="M51" s="123">
        <f t="shared" si="7"/>
        <v>41.246631666666637</v>
      </c>
      <c r="N51" s="230">
        <f t="shared" si="8"/>
        <v>0.64463642141565869</v>
      </c>
    </row>
    <row r="52" spans="1:14" s="32" customFormat="1">
      <c r="A52" s="47" t="s">
        <v>179</v>
      </c>
      <c r="B52" s="232">
        <v>874.62099999999998</v>
      </c>
      <c r="C52" s="233">
        <v>2109.2749999999996</v>
      </c>
      <c r="D52" s="233">
        <v>1969.383</v>
      </c>
      <c r="E52" s="233">
        <v>2060.375</v>
      </c>
      <c r="F52" s="234">
        <v>2337.8846666666664</v>
      </c>
      <c r="G52" s="235">
        <f>SUM(G48:G51)</f>
        <v>936.49223299999585</v>
      </c>
      <c r="H52" s="11">
        <f t="shared" si="5"/>
        <v>7.0740621366278497E-2</v>
      </c>
      <c r="I52" s="234">
        <f>SUM(I48:I51)</f>
        <v>2146.231671999999</v>
      </c>
      <c r="J52" s="11">
        <f t="shared" si="6"/>
        <v>1.7521030685898876E-2</v>
      </c>
      <c r="K52" s="234">
        <f>SUM(K48:K51)</f>
        <v>0</v>
      </c>
      <c r="L52" s="234">
        <f>SUM(L48:L51)</f>
        <v>0</v>
      </c>
      <c r="M52" s="236">
        <f t="shared" si="7"/>
        <v>1027.5746349999984</v>
      </c>
      <c r="N52" s="237">
        <f t="shared" si="8"/>
        <v>0.43953179113198276</v>
      </c>
    </row>
    <row r="53" spans="1:14" s="32" customFormat="1">
      <c r="A53" s="46" t="s">
        <v>11</v>
      </c>
      <c r="B53" s="95">
        <v>867.58</v>
      </c>
      <c r="C53" s="117">
        <v>2261.4749999999999</v>
      </c>
      <c r="D53" s="117">
        <v>2093.357</v>
      </c>
      <c r="E53" s="117">
        <v>1877.422</v>
      </c>
      <c r="F53" s="94">
        <v>2366.6113333333333</v>
      </c>
      <c r="G53" s="95">
        <f>SUMIFS(Data!$S:$S,Data!$B:$B,Data!$X3,Data!$E:$E,$A53,Data!$C:$C,1,Data!$J:$J,"Y")</f>
        <v>900.57300000000498</v>
      </c>
      <c r="H53" s="30">
        <f t="shared" si="5"/>
        <v>3.8028769681187832E-2</v>
      </c>
      <c r="I53" s="218">
        <f>SUMIFS(Data!$S:$S,Data!$B:$B,Data!$X$3,Data!$E:$E,$A53,Data!$C:$C,2,Data!$J:$J,"Y")</f>
        <v>2157.0480000000302</v>
      </c>
      <c r="J53" s="30">
        <f t="shared" si="6"/>
        <v>-4.6176499850747704E-2</v>
      </c>
      <c r="K53" s="117"/>
      <c r="L53" s="117"/>
      <c r="M53" s="123">
        <f t="shared" si="7"/>
        <v>1019.2070000000117</v>
      </c>
      <c r="N53" s="230" t="s">
        <v>89</v>
      </c>
    </row>
    <row r="54" spans="1:14" s="32" customFormat="1">
      <c r="A54" s="46" t="s">
        <v>142</v>
      </c>
      <c r="B54" s="119"/>
      <c r="C54" s="117"/>
      <c r="D54" s="117"/>
      <c r="E54" s="117"/>
      <c r="F54" s="94">
        <v>0</v>
      </c>
      <c r="G54" s="95">
        <f>SUMIFS(Data!$S:$S,Data!$B:$B,Data!$X3,Data!$E:$E,$A54,Data!$C:$C,1,Data!$J:$J,"Y")</f>
        <v>0</v>
      </c>
      <c r="H54" s="30" t="str">
        <f t="shared" si="5"/>
        <v>-</v>
      </c>
      <c r="I54" s="218">
        <f>SUMIFS(Data!$S:$S,Data!$B:$B,Data!$X$3,Data!$E:$E,$A54,Data!$C:$C,2,Data!$J:$J,"Y")</f>
        <v>0</v>
      </c>
      <c r="J54" s="30" t="str">
        <f t="shared" si="6"/>
        <v>-</v>
      </c>
      <c r="K54" s="117"/>
      <c r="L54" s="117"/>
      <c r="M54" s="123">
        <f t="shared" si="7"/>
        <v>0</v>
      </c>
      <c r="N54" s="230" t="s">
        <v>89</v>
      </c>
    </row>
    <row r="55" spans="1:14" s="32" customFormat="1" ht="12.75" thickBot="1">
      <c r="A55" s="48" t="s">
        <v>180</v>
      </c>
      <c r="B55" s="238">
        <v>867.58</v>
      </c>
      <c r="C55" s="239">
        <v>2261.4749999999999</v>
      </c>
      <c r="D55" s="239">
        <v>2093.357</v>
      </c>
      <c r="E55" s="239">
        <v>1877.422</v>
      </c>
      <c r="F55" s="240">
        <v>2366.6113333333333</v>
      </c>
      <c r="G55" s="241">
        <f>SUM(G53:G54)</f>
        <v>900.57300000000498</v>
      </c>
      <c r="H55" s="169">
        <f t="shared" si="5"/>
        <v>3.8028769681187832E-2</v>
      </c>
      <c r="I55" s="240">
        <f>(I53+I54)</f>
        <v>2157.0480000000302</v>
      </c>
      <c r="J55" s="169">
        <f t="shared" si="6"/>
        <v>-4.6176499850747704E-2</v>
      </c>
      <c r="K55" s="240">
        <f>SUM(K53:K54)</f>
        <v>0</v>
      </c>
      <c r="L55" s="239">
        <f>SUM(L53:L54)</f>
        <v>0</v>
      </c>
      <c r="M55" s="242">
        <f t="shared" si="7"/>
        <v>1019.2070000000117</v>
      </c>
      <c r="N55" s="243">
        <f>M55/F55</f>
        <v>0.43066091404391077</v>
      </c>
    </row>
    <row r="56" spans="1:14" s="53" customFormat="1">
      <c r="H56" s="51"/>
      <c r="I56" s="54"/>
      <c r="J56" s="51"/>
      <c r="N56" s="124"/>
    </row>
    <row r="57" spans="1:14" s="53" customFormat="1">
      <c r="H57" s="51"/>
      <c r="J57" s="51"/>
      <c r="N57" s="231"/>
    </row>
    <row r="58" spans="1:14" s="53" customFormat="1">
      <c r="A58" s="53" t="s">
        <v>0</v>
      </c>
      <c r="F58" s="40"/>
      <c r="G58" s="40"/>
      <c r="H58" s="174"/>
      <c r="I58" s="40"/>
      <c r="J58" s="174"/>
      <c r="K58" s="40"/>
      <c r="L58" s="40"/>
      <c r="N58" s="124"/>
    </row>
    <row r="59" spans="1:14">
      <c r="A59" s="40" t="s">
        <v>112</v>
      </c>
    </row>
    <row r="60" spans="1:14">
      <c r="B60" s="40" t="s">
        <v>40</v>
      </c>
    </row>
    <row r="65" spans="8:14">
      <c r="H65" s="40"/>
      <c r="J65" s="40"/>
      <c r="N65" s="228"/>
    </row>
    <row r="66" spans="8:14">
      <c r="H66" s="40"/>
      <c r="J66" s="40"/>
      <c r="N66" s="228"/>
    </row>
    <row r="67" spans="8:14">
      <c r="H67" s="40"/>
      <c r="J67" s="40"/>
      <c r="N67" s="228"/>
    </row>
    <row r="68" spans="8:14">
      <c r="H68" s="40"/>
      <c r="J68" s="40"/>
      <c r="N68" s="228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READ ME</vt:lpstr>
      <vt:lpstr>Total FTE</vt:lpstr>
      <vt:lpstr>State</vt:lpstr>
      <vt:lpstr>Contract</vt:lpstr>
      <vt:lpstr>Self Supp.</vt:lpstr>
      <vt:lpstr>Apprent.</vt:lpstr>
      <vt:lpstr>BAS</vt:lpstr>
      <vt:lpstr>BAS prog.</vt:lpstr>
      <vt:lpstr>BEdA</vt:lpstr>
      <vt:lpstr>DOC</vt:lpstr>
      <vt:lpstr>eLearning</vt:lpstr>
      <vt:lpstr>I-BEST</vt:lpstr>
      <vt:lpstr>Int'l_All</vt:lpstr>
      <vt:lpstr>Int'l_Contr.</vt:lpstr>
      <vt:lpstr>Running Start</vt:lpstr>
      <vt:lpstr>WorkFirst</vt:lpstr>
      <vt:lpstr>WRT</vt:lpstr>
      <vt:lpstr>Data</vt:lpstr>
      <vt:lpstr>Apprent.!Print_Area</vt:lpstr>
      <vt:lpstr>BAS!Print_Area</vt:lpstr>
      <vt:lpstr>'BAS prog.'!Print_Area</vt:lpstr>
      <vt:lpstr>BEdA!Print_Area</vt:lpstr>
      <vt:lpstr>Contract!Print_Area</vt:lpstr>
      <vt:lpstr>DOC!Print_Area</vt:lpstr>
      <vt:lpstr>eLearning!Print_Area</vt:lpstr>
      <vt:lpstr>'I-BEST'!Print_Area</vt:lpstr>
      <vt:lpstr>'Int''l_All'!Print_Area</vt:lpstr>
      <vt:lpstr>'Int''l_Contr.'!Print_Area</vt:lpstr>
      <vt:lpstr>'Running Start'!Print_Area</vt:lpstr>
      <vt:lpstr>'Self Supp.'!Print_Area</vt:lpstr>
      <vt:lpstr>State!Print_Area</vt:lpstr>
      <vt:lpstr>'Total FTE'!Print_Area</vt:lpstr>
      <vt:lpstr>WorkFirst!Print_Area</vt:lpstr>
      <vt:lpstr>WRT!Print_Area</vt:lpstr>
    </vt:vector>
  </TitlesOfParts>
  <Company>SBCTC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Devin DuPree</cp:lastModifiedBy>
  <cp:lastPrinted>2016-12-05T21:00:23Z</cp:lastPrinted>
  <dcterms:created xsi:type="dcterms:W3CDTF">2008-01-04T21:26:39Z</dcterms:created>
  <dcterms:modified xsi:type="dcterms:W3CDTF">2017-02-08T21:03:20Z</dcterms:modified>
</cp:coreProperties>
</file>