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 Goal 1" sheetId="2" r:id="rId5"/>
    <sheet state="visible" name="Goal 2.1" sheetId="3" r:id="rId6"/>
    <sheet state="visible" name="Goal 2.2" sheetId="4" r:id="rId7"/>
    <sheet state="visible" name="Goal 3.1" sheetId="5" r:id="rId8"/>
    <sheet state="visible" name="Goal 3.2" sheetId="6" r:id="rId9"/>
    <sheet state="visible" name="Goal 3.3" sheetId="7" r:id="rId10"/>
    <sheet state="visible" name="Goal 4.1" sheetId="8" r:id="rId11"/>
    <sheet state="visible" name="Goal 4.2" sheetId="9" r:id="rId12"/>
    <sheet state="visible" name="Goal 4.3" sheetId="10" r:id="rId13"/>
    <sheet state="visible" name="Goal 5.1" sheetId="11" r:id="rId14"/>
    <sheet state="visible" name="Goal 5.2" sheetId="12" r:id="rId15"/>
    <sheet state="visible" name="Goal 5.3" sheetId="13" r:id="rId16"/>
    <sheet state="visible" name="Goal 6.1" sheetId="14" r:id="rId17"/>
    <sheet state="visible" name="Goal 6.2" sheetId="15" r:id="rId18"/>
    <sheet state="visible" name="Goal 6.3" sheetId="16" r:id="rId19"/>
    <sheet state="visible" name="Goal 6.4" sheetId="17" r:id="rId20"/>
    <sheet state="visible" name="Goal 7.1" sheetId="18" r:id="rId21"/>
    <sheet state="visible" name="Goal 7.2" sheetId="19" r:id="rId22"/>
    <sheet state="visible" name="Goal 7.3" sheetId="20" r:id="rId23"/>
    <sheet state="visible" name="Goal 7.4" sheetId="21" r:id="rId24"/>
    <sheet state="visible" name="Goal 7.5" sheetId="22" r:id="rId25"/>
    <sheet state="visible" name="All Milestones" sheetId="23" r:id="rId26"/>
    <sheet state="hidden" name="Status Level Rules" sheetId="24" r:id="rId27"/>
    <sheet state="hidden" name="Lookup" sheetId="25" r:id="rId28"/>
  </sheets>
  <definedNames/>
  <calcPr/>
  <extLst>
    <ext uri="GoogleSheetsCustomDataVersion2">
      <go:sheetsCustomData xmlns:go="http://customooxmlschemas.google.com/" r:id="rId29" roundtripDataChecksum="kwUMtwh/Jb4vrmHxyhapkJvd942SyCeQLq8F1EyIUc4="/>
    </ext>
  </extLst>
</workbook>
</file>

<file path=xl/sharedStrings.xml><?xml version="1.0" encoding="utf-8"?>
<sst xmlns="http://schemas.openxmlformats.org/spreadsheetml/2006/main" count="863" uniqueCount="286">
  <si>
    <t>Accessibility Capability Maturity Model (ACMM) Assessment Worksheet</t>
  </si>
  <si>
    <t>College/District/CCC entity name:</t>
  </si>
  <si>
    <t>&lt;College/District Office/CCC Entity Name&gt;</t>
  </si>
  <si>
    <t>Assessment Date:</t>
  </si>
  <si>
    <t>&lt;Date&gt;</t>
  </si>
  <si>
    <t>Goal</t>
  </si>
  <si>
    <t>Maturity Score</t>
  </si>
  <si>
    <t>Target Score</t>
  </si>
  <si>
    <t>Maximum Score</t>
  </si>
  <si>
    <t>Milestone Status by Goal</t>
  </si>
  <si>
    <t>Goal 1 – Governance and Planning Processes</t>
  </si>
  <si>
    <t>Not Started</t>
  </si>
  <si>
    <t>Initiated</t>
  </si>
  <si>
    <t>Defined</t>
  </si>
  <si>
    <t>Established</t>
  </si>
  <si>
    <t>Optimizing </t>
  </si>
  <si>
    <t>Goal 2.1 – Educational Materials</t>
  </si>
  <si>
    <t>Goal 1</t>
  </si>
  <si>
    <t>Goal 2.2 – Educational Technology</t>
  </si>
  <si>
    <t>Goal 2</t>
  </si>
  <si>
    <t>Goal 3.1 – Web Evaluation, Monitoring, and Remediation</t>
  </si>
  <si>
    <t>Goal 3</t>
  </si>
  <si>
    <t>Goal 3.2 – Web Developers and Designers</t>
  </si>
  <si>
    <t>Goal 4</t>
  </si>
  <si>
    <t>Goal 3.3 – Web Content Contributors</t>
  </si>
  <si>
    <t>Goal 5</t>
  </si>
  <si>
    <t>Goal 4.1 – Documents</t>
  </si>
  <si>
    <t>Goal 6</t>
  </si>
  <si>
    <t>Goal 4.2 – Communications and Marketing Materials</t>
  </si>
  <si>
    <t xml:space="preserve">Goal 7 </t>
  </si>
  <si>
    <t>Goal 4.3 – Video and Audio Content</t>
  </si>
  <si>
    <t>Total</t>
  </si>
  <si>
    <t>Goal 5.1 – Pre-purchase Processes</t>
  </si>
  <si>
    <t>Goal 5.2 – Accessibility Evaluation Processes</t>
  </si>
  <si>
    <t>Error Check</t>
  </si>
  <si>
    <t>Goal 5.3 – Procurement Processes</t>
  </si>
  <si>
    <t xml:space="preserve">Goal 6.1 – Educational Materials and Technology </t>
  </si>
  <si>
    <t>Goal 6.2 – Web</t>
  </si>
  <si>
    <t>Goal 6.3 – Digital Content</t>
  </si>
  <si>
    <t>Goal 6.4 – Procurement</t>
  </si>
  <si>
    <t>Goal 7.1 – Equally Effective Alternative Access</t>
  </si>
  <si>
    <t>Goal 7.2 – Communications</t>
  </si>
  <si>
    <t>Goal 7.3 – Events</t>
  </si>
  <si>
    <t>Goal 7.4 – Onboarding</t>
  </si>
  <si>
    <t>Goal 7.5 – Organizational Integration and Alignment</t>
  </si>
  <si>
    <t>All Milestones</t>
  </si>
  <si>
    <t>N/A</t>
  </si>
  <si>
    <t>Overall Maturity Score</t>
  </si>
  <si>
    <t>template updated 9/17/24</t>
  </si>
  <si>
    <t>California Community Colleges Accessibility Center</t>
  </si>
  <si>
    <t>Milestone #</t>
  </si>
  <si>
    <t>Description</t>
  </si>
  <si>
    <t>Status Level</t>
  </si>
  <si>
    <t>Status Numerical Value</t>
  </si>
  <si>
    <t>Milestone raw score</t>
  </si>
  <si>
    <t>Milestone Maturity Score</t>
  </si>
  <si>
    <t>Process / Procedures</t>
  </si>
  <si>
    <t>Documentation</t>
  </si>
  <si>
    <t>Resources</t>
  </si>
  <si>
    <t>Scope/Scale</t>
  </si>
  <si>
    <t>Responsibility &amp; Authority</t>
  </si>
  <si>
    <t>Process / Procedures Notes</t>
  </si>
  <si>
    <t>Documentation Notes</t>
  </si>
  <si>
    <t>Resources - Staffing (Names and Class Specs)</t>
  </si>
  <si>
    <t>Resources - Other</t>
  </si>
  <si>
    <t>Scope/Scale Notes</t>
  </si>
  <si>
    <t>Responsibility &amp; Authority Notes</t>
  </si>
  <si>
    <t>Observations</t>
  </si>
  <si>
    <t>Develop a process to include accessibility requirements in organizational policies and administrative procedures.</t>
  </si>
  <si>
    <t>Inconsistent, Informal</t>
  </si>
  <si>
    <t>Draft</t>
  </si>
  <si>
    <t>Tentative, not allocated</t>
  </si>
  <si>
    <t>All activities covered</t>
  </si>
  <si>
    <t>Tentative</t>
  </si>
  <si>
    <t>Develop a process to create and maintain a governance body led by an executive sponsor, has designated members, and meets regularly. </t>
  </si>
  <si>
    <t>Develop a process to create and implement an annual plan that outlines specific activities to improve maturity levels of ACMM milestones.</t>
  </si>
  <si>
    <t>Develop a process to collect, organize, and submit evidence to support status levels for annual reporting.</t>
  </si>
  <si>
    <t>Goal Maturity Score</t>
  </si>
  <si>
    <t>2.1.1</t>
  </si>
  <si>
    <t>Develop a process to create accessible educational documents and communication materials.</t>
  </si>
  <si>
    <t>2.1.2</t>
  </si>
  <si>
    <t>Develop a process to evaluate, prioritize, remediate, and replace existing educational documents and communication materials. </t>
  </si>
  <si>
    <t>2.1.3</t>
  </si>
  <si>
    <t>Develop a process to create accessible video and audio content for use in education. </t>
  </si>
  <si>
    <t>2.1.4</t>
  </si>
  <si>
    <t>Develop a process to evaluate, prioritize, remediate, and replace video and audio content used in education. </t>
  </si>
  <si>
    <t>2.1.5</t>
  </si>
  <si>
    <t>Develop a process to evaluate accessibility of eTextbooks and Open Education Resources (OER). </t>
  </si>
  <si>
    <t>2.1.6</t>
  </si>
  <si>
    <t>Develop a process to ensure the accessibility of student-facing course content within the LMS or other secured websites used in education. </t>
  </si>
  <si>
    <t>2.1.7</t>
  </si>
  <si>
    <t>Develop a process to create, maintain, and update accessibility statements for course content.</t>
  </si>
  <si>
    <t>2.2.1</t>
  </si>
  <si>
    <t>Develop a process to create accessible course templates within the LMS or other secured websites used in education</t>
  </si>
  <si>
    <t>2.2.2</t>
  </si>
  <si>
    <t>Develop a process to evaluate, remediate, and update the accessibility of course templates within the LMS or other secured websites used in education.</t>
  </si>
  <si>
    <t>2.2.3</t>
  </si>
  <si>
    <t>Develop a process to evaluate the accessibility of faculty-maintained or third-party websites, publisher tools, courseware, and other Information and Communication Technology (ICT) used in education.</t>
  </si>
  <si>
    <t>2.2.4</t>
  </si>
  <si>
    <t>Develop a process to create, maintain, and update accessibility statements for Information and Communication Technology used in education.</t>
  </si>
  <si>
    <t>3.1.1</t>
  </si>
  <si>
    <t>Develop a process to regularly inventory all affiliated websites and applications, including those available from, maintained by, and/or serviced by third parties. </t>
  </si>
  <si>
    <t>3.1.2</t>
  </si>
  <si>
    <t>Develop a process to conduct regularly scheduled automated accessibility evaluations for affiliated websites and applications.</t>
  </si>
  <si>
    <t>3.1.3</t>
  </si>
  <si>
    <t>Develop a process to conduct regularly scheduled manual accessibility evaluations for affiliated websites and applications.</t>
  </si>
  <si>
    <t>3.1.4</t>
  </si>
  <si>
    <t>Develop a process to standardize and distribute accessibility evaluation results to employees/vendors/third parties responsible for remediating websites and applications.</t>
  </si>
  <si>
    <t>3.1.5</t>
  </si>
  <si>
    <t>Develop a process to track accessibility issues and feedback reported by end users.</t>
  </si>
  <si>
    <t>3.1.6</t>
  </si>
  <si>
    <t>Develop a process to triage, prioritize, and remediate all identified accessibility barriers.</t>
  </si>
  <si>
    <t>3.1.7</t>
  </si>
  <si>
    <t>Develop a process to create, maintain, and update accessibility statements for all published websites, applications, and their affiliated digital content.</t>
  </si>
  <si>
    <t>3.2.1</t>
  </si>
  <si>
    <t>Develop a process to integrate accessibility principles in website and application design processes.</t>
  </si>
  <si>
    <t>3.2.2</t>
  </si>
  <si>
    <t>Develop a process to utilize reusable and accessible user interface components in website and application development.</t>
  </si>
  <si>
    <t>3.2.3</t>
  </si>
  <si>
    <t>Develop a process to utilize accessible coding techniques in website and application development.</t>
  </si>
  <si>
    <t>3.2.4</t>
  </si>
  <si>
    <t>Develop a process to integrate accessibility evaluations in quality assurance testing for websites and applications.</t>
  </si>
  <si>
    <t>3.2.5</t>
  </si>
  <si>
    <t>Develop a process to verify any code or design changes made to websites and applications conform with current web accessibility standards.</t>
  </si>
  <si>
    <t>3.3.1</t>
  </si>
  <si>
    <t>Develop a process to verify any web or digital content created by web content contributors meet accessibility standards.</t>
  </si>
  <si>
    <t>3.3.2</t>
  </si>
  <si>
    <t>Develop a process to verify any web or digital content updated by web content contributors meet accessibility standards.</t>
  </si>
  <si>
    <t>4.1.1</t>
  </si>
  <si>
    <t>Develop a process for student services and programs to create accessible documents for distribution. </t>
  </si>
  <si>
    <t>4.1.2</t>
  </si>
  <si>
    <t>Develop a process for student services and programs to evaluate, prioritize, remediate, and replace existing documents. </t>
  </si>
  <si>
    <t>4.1.3</t>
  </si>
  <si>
    <t>Develop a process for student organizations and clubs to create accessible documents.</t>
  </si>
  <si>
    <t>4.1.4</t>
  </si>
  <si>
    <t>Develop a process for student organizations and clubs to evaluate, prioritize, remediate, and distribute accessible documents.</t>
  </si>
  <si>
    <t>4.1.5</t>
  </si>
  <si>
    <t>Develop a process for employee services to create accessible documents.</t>
  </si>
  <si>
    <t>4.1.6</t>
  </si>
  <si>
    <t>Develop a process for employee services to evaluate, remediate, and distribute accessible documents.</t>
  </si>
  <si>
    <t>4.2.1</t>
  </si>
  <si>
    <t>Develop a process for student services and programs to create accessible communication and marketing materials.</t>
  </si>
  <si>
    <t>4.2.2</t>
  </si>
  <si>
    <t>Develop a process for student services and programs to evaluate, prioritize, remediate, and update communication and marketing templates.</t>
  </si>
  <si>
    <t>4.2.3</t>
  </si>
  <si>
    <t>Develop a process for student organizations and clubs to create accessible communication and marketing materials.</t>
  </si>
  <si>
    <t>4.2.4</t>
  </si>
  <si>
    <t>Develop a process for student organizations and clubs to evaluate, prioritize, remediate, and update communication and marketing templates.</t>
  </si>
  <si>
    <t>4.2.5</t>
  </si>
  <si>
    <t>Develop a process for employee services to create accessible communication and marketing.</t>
  </si>
  <si>
    <t>4.2.6</t>
  </si>
  <si>
    <t>Develop a process for employee services to evaluate, prioritize, remediate, and update existing reused communication and marketing templates.</t>
  </si>
  <si>
    <t>4.2.7</t>
  </si>
  <si>
    <t>Develop a process to create, maintain, and update accessibility statements for communication and marketing templates.</t>
  </si>
  <si>
    <t>4.3.1</t>
  </si>
  <si>
    <t>Develop a process for student services and programs to create accessible video and audio content.</t>
  </si>
  <si>
    <t>4.3.2</t>
  </si>
  <si>
    <t>Develop a process for student services and programs to evaluate, prioritize, remediate, and replace existing video and audio content. </t>
  </si>
  <si>
    <t>4.3.3</t>
  </si>
  <si>
    <t>Develop a process for student organizations and clubs to create accessible video and audio content.</t>
  </si>
  <si>
    <t>4.3.4</t>
  </si>
  <si>
    <t>Develop a process for student organizations and clubs to evaluate, prioritize, remediate, and replace existing video and audio content. </t>
  </si>
  <si>
    <t>4.3.5</t>
  </si>
  <si>
    <t>Develop a process for employee services to create accessible video and audio content. </t>
  </si>
  <si>
    <t>4.3.6</t>
  </si>
  <si>
    <t>Develop a process for employee services to evaluate, remediate, prioritize, and replace existing video and audio content. </t>
  </si>
  <si>
    <t>5.1.1</t>
  </si>
  <si>
    <t>Develop a process to obtain vendor-provided accessibility documentation. </t>
  </si>
  <si>
    <t>5.1.2</t>
  </si>
  <si>
    <t>Develop a process to obtain expected usage and product information prior to ICT procurement, renewal, or adoption.</t>
  </si>
  <si>
    <t>5.1.3</t>
  </si>
  <si>
    <t>Develop a process to review product information and expected usage (“use case”), determine impact, and select accessibility evaluation activities.</t>
  </si>
  <si>
    <t>5.2.1</t>
  </si>
  <si>
    <t>Develop a process to evaluate accessibility conformance levels for ICT under consideration for procurement, renewal, or adoption.</t>
  </si>
  <si>
    <t>5.2.2</t>
  </si>
  <si>
    <t>Develop a process to collaborate with ICT Vendors to ensure remediation of barriers identified during accessibility evaluation processes.</t>
  </si>
  <si>
    <t>5.2.3</t>
  </si>
  <si>
    <t>Develop a process to share accessibility evaluation information with internal stakeholders for procurements or adoptions without an EEAAP.</t>
  </si>
  <si>
    <t>5.3.1</t>
  </si>
  <si>
    <t>Develop a process to ensure integration of accessibility evaluation requirements into ICT procurement, adoption, or renewal processes, regardless of procurement type, funding source or payment method used.</t>
  </si>
  <si>
    <t>5.3.2</t>
  </si>
  <si>
    <t>Develop a process to include accessibility-related provisions in ICT Purchase Orders or Contracts.</t>
  </si>
  <si>
    <t>5.3.3</t>
  </si>
  <si>
    <t>Develop a process to ensure the accessibility of ICT systems and digital content used in procurement processes.</t>
  </si>
  <si>
    <t>6.1.1</t>
  </si>
  <si>
    <t>Develop a process to ensure professional development opportunities are available on an ongoing basis for employees responsible for educational materials and technology accessibility process implementation. </t>
  </si>
  <si>
    <t>6.1.2</t>
  </si>
  <si>
    <t>Develop a process to ensure educational material accessibility training is available on an ongoing basis for all faculty and instructional support staff. </t>
  </si>
  <si>
    <t>6.1.3</t>
  </si>
  <si>
    <t>Develop a process to ensure audio and video accessibility training is available on an ongoing basis for faculty and instructional support staff.</t>
  </si>
  <si>
    <t>6.2.1</t>
  </si>
  <si>
    <t>Develop a process to ensure professional development opportunities are available on an ongoing basis for employees responsible for web accessibility process implementation. </t>
  </si>
  <si>
    <t>6.2.2</t>
  </si>
  <si>
    <t>Develop a process to ensure web accessibility training is available on an ongoing basis for web/mobile developers and designers.</t>
  </si>
  <si>
    <t>6.2.3</t>
  </si>
  <si>
    <t>Develop a process to ensure web accessibility training is available on an ongoing basis for web content contributors.</t>
  </si>
  <si>
    <t>6.2.4</t>
  </si>
  <si>
    <t>Develop a process to ensure web accessibility training is available on an ongoing basis for employees involved in web evaluation, monitoring, and remediation.</t>
  </si>
  <si>
    <t>6.3.1</t>
  </si>
  <si>
    <t>Develop a process to ensure professional development opportunities are available on an ongoing basis for employees responsible for digital content accessibility process implementation. </t>
  </si>
  <si>
    <t>6.3.2</t>
  </si>
  <si>
    <t>Develop a process to ensure document accessibility training is available on an ongoing basis for all employees.</t>
  </si>
  <si>
    <t>6.3.3</t>
  </si>
  <si>
    <t>Develop a process to ensure audio and video accessibility training is available on an ongoing basis for all employees.</t>
  </si>
  <si>
    <t>6.3.4</t>
  </si>
  <si>
    <t>Develop a process to ensure communication and marketing material accessibility training is available on an ongoing basis for all employees.</t>
  </si>
  <si>
    <t>6.4.1</t>
  </si>
  <si>
    <t>Develop a process to ensure professional development opportunities are available on an ongoing basis for employees responsible for ICT procurement accessibility process implementation. </t>
  </si>
  <si>
    <t>6.4.2</t>
  </si>
  <si>
    <t>Develop a process to ensure ICT procurement training is available on an ongoing basis for purchase requesters and administrative support staff.</t>
  </si>
  <si>
    <t>6.4.3</t>
  </si>
  <si>
    <t>Develop a process to ensure ICT procurement training is available on an ongoing basis for buyers and contracting officers.</t>
  </si>
  <si>
    <t>6.4.4</t>
  </si>
  <si>
    <t>Develop a process to ensure ICT procurement training is available on an ongoing basis for technology support staff.</t>
  </si>
  <si>
    <t>7.1.1</t>
  </si>
  <si>
    <t>Develop a framework process to determine when to create Equally Effective Alternative Access plans. </t>
  </si>
  <si>
    <t>7.1.2</t>
  </si>
  <si>
    <t>Develop a process to create, approve, and distribute Equally Effective Alternative Access plans for partially accessible ICT procured or adopted by the organization.</t>
  </si>
  <si>
    <t>7.1.3</t>
  </si>
  <si>
    <t>Develop a process to create, approve, and distribute Equally Effective Alternative Access plans for partially accessible web applications created by the organization. </t>
  </si>
  <si>
    <t>7.1.4</t>
  </si>
  <si>
    <t>Develop a process to create, approve, and distribute Equally Effective Alternative Access plans for partially accessible educational technology. </t>
  </si>
  <si>
    <t>7.1.5</t>
  </si>
  <si>
    <t>Develop a process to regularly review and update Equally Effective Alternative Access plans.</t>
  </si>
  <si>
    <t>7.2.1</t>
  </si>
  <si>
    <t>Develop an ongoing communications process that promotes an accessibility-conscious culture.</t>
  </si>
  <si>
    <t>7.2.2</t>
  </si>
  <si>
    <t>Develop a process to create and maintain accessibility information and resources in a publicly available location.</t>
  </si>
  <si>
    <t>7.3.1</t>
  </si>
  <si>
    <t>Develop a process that incorporates accessibility best practices into the life cycle of events. </t>
  </si>
  <si>
    <t>7.3.2</t>
  </si>
  <si>
    <t>Develop a process to ensure Diversity, Equity, Inclusion and Accessibility (DEIA) activities incorporate accessibility best practices.</t>
  </si>
  <si>
    <t>7.4.1</t>
  </si>
  <si>
    <t>Develop a process to incorporate information about accessibility responsibilities into the onboarding process for new faculty.</t>
  </si>
  <si>
    <t>7.4.2</t>
  </si>
  <si>
    <t>Develop a process to incorporate information about accessibility responsibilities into the onboarding process for new employees.</t>
  </si>
  <si>
    <t>7.4.3</t>
  </si>
  <si>
    <t>Develop a process to incorporate information about accessibility responsibilities into the onboarding process for new student employees.</t>
  </si>
  <si>
    <t>7.4.4</t>
  </si>
  <si>
    <t>Develop a process to incorporate information about accessibility responsibilities into the onboarding process for new students.</t>
  </si>
  <si>
    <t>7.5.1</t>
  </si>
  <si>
    <t>Align Library processes and procedures with the organization’s accessibility efforts.</t>
  </si>
  <si>
    <t>7.5.2</t>
  </si>
  <si>
    <t>Align Auxiliary processes and procedures with the organization’s accessibility efforts.</t>
  </si>
  <si>
    <t>7.5.3</t>
  </si>
  <si>
    <t>Develop a process to integrate Universal Design for Learning (UDL) practices across the organization.</t>
  </si>
  <si>
    <t>7.5.4</t>
  </si>
  <si>
    <t>Develop a process to ensure integration and alignment of accessibility processes and procedures across the organization.</t>
  </si>
  <si>
    <t xml:space="preserve">Status Level </t>
  </si>
  <si>
    <t>Milestone Score</t>
  </si>
  <si>
    <t>On accessibility action plan for next year? Y/N</t>
  </si>
  <si>
    <t>Develop a process to create accessible course templates within the LMS or other secured websites used in education. </t>
  </si>
  <si>
    <t>Develop a process to evaluate, remediate, and update the accessibility of course templates within the LMS or other secured websites used in education. </t>
  </si>
  <si>
    <t>Develop a process to create, maintain, and update accessibility statements for Information and Communication Technology used in education. </t>
  </si>
  <si>
    <t>Value</t>
  </si>
  <si>
    <t>Status</t>
  </si>
  <si>
    <t>Rule</t>
  </si>
  <si>
    <t>Not started</t>
  </si>
  <si>
    <t>Total = 0</t>
  </si>
  <si>
    <t>1 or higher in any 5 dimensions</t>
  </si>
  <si>
    <t>2 or higher in all 5 dimensions</t>
  </si>
  <si>
    <t>3 or higher in all 5 dimensions</t>
  </si>
  <si>
    <t>Optimizing</t>
  </si>
  <si>
    <t>Total Score = 20</t>
  </si>
  <si>
    <t>Dimension 1- Process/Procedures</t>
  </si>
  <si>
    <t>None</t>
  </si>
  <si>
    <t>Consistent, Informal</t>
  </si>
  <si>
    <t>Consistent, formal</t>
  </si>
  <si>
    <t>Consistent, formal, continually optimized</t>
  </si>
  <si>
    <t>Dimension 2 - Documentation</t>
  </si>
  <si>
    <t>Outline</t>
  </si>
  <si>
    <t>Complete, reflects std practice</t>
  </si>
  <si>
    <t>Complete, reflects evolving practice</t>
  </si>
  <si>
    <t>Dimension 3 - Resources</t>
  </si>
  <si>
    <t>Identified, not yet allocated</t>
  </si>
  <si>
    <t>Identified and allocated, in class specs</t>
  </si>
  <si>
    <t>Identified and allocated, admin review resourced, in class specs</t>
  </si>
  <si>
    <t>Dimension 4 - Scope/Scale</t>
  </si>
  <si>
    <t>Small scale, ad-hoc</t>
  </si>
  <si>
    <t>Pilot, significant adoption</t>
  </si>
  <si>
    <t>All activities covered, performance data captured</t>
  </si>
  <si>
    <t>Dimension 5 - Responsibility &amp; Authority</t>
  </si>
  <si>
    <t>Nothing</t>
  </si>
  <si>
    <t>Assigned</t>
  </si>
  <si>
    <t>Formally Assigned</t>
  </si>
  <si>
    <t>Formally Assigned &amp; leads process improvements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</si>
</sst>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3">
    <font>
      <sz val="11.0"/>
      <color theme="1"/>
      <name val="Calibri"/>
      <scheme val="minor"/>
    </font>
    <font>
      <sz val="22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/>
    <font>
      <b/>
      <sz val="11.0"/>
      <color theme="1"/>
      <name val="Calibri"/>
    </font>
    <font>
      <u/>
      <sz val="11.0"/>
      <color theme="10"/>
      <name val="Calibri"/>
    </font>
    <font>
      <sz val="11.0"/>
      <color theme="1"/>
      <name val="Calibri"/>
    </font>
    <font>
      <i/>
      <sz val="11.0"/>
      <color theme="1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i/>
      <sz val="10.0"/>
      <color rgb="FF595959"/>
      <name val="Calibri"/>
    </font>
    <font>
      <i/>
      <sz val="12.0"/>
      <color theme="1"/>
      <name val="Calibri"/>
    </font>
    <font>
      <color theme="1"/>
      <name val="Calibri"/>
      <scheme val="minor"/>
    </font>
    <font>
      <b/>
      <sz val="11.0"/>
      <color theme="1"/>
      <name val="Arial"/>
    </font>
    <font>
      <b/>
      <sz val="11.0"/>
      <color rgb="FF000000"/>
      <name val="Arial"/>
    </font>
    <font>
      <sz val="11.0"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  <font>
      <sz val="11.0"/>
      <color theme="1"/>
      <name val="Arial"/>
    </font>
    <font>
      <u/>
      <sz val="11.0"/>
      <color rgb="FF1155CC"/>
      <name val="Arial"/>
    </font>
  </fonts>
  <fills count="9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D0CECE"/>
        <bgColor rgb="FFD0CECE"/>
      </patternFill>
    </fill>
    <fill>
      <patternFill patternType="solid">
        <fgColor theme="9"/>
        <bgColor theme="9"/>
      </patternFill>
    </fill>
    <fill>
      <patternFill patternType="solid">
        <fgColor rgb="FFD5A6BD"/>
        <bgColor rgb="FFD5A6BD"/>
      </patternFill>
    </fill>
    <fill>
      <patternFill patternType="solid">
        <fgColor rgb="FFFFD966"/>
        <bgColor rgb="FFFFD966"/>
      </patternFill>
    </fill>
    <fill>
      <patternFill patternType="solid">
        <fgColor rgb="FF9FC5E8"/>
        <bgColor rgb="FF9FC5E8"/>
      </patternFill>
    </fill>
    <fill>
      <patternFill patternType="solid">
        <fgColor rgb="FFEA9999"/>
        <bgColor rgb="FFEA9999"/>
      </patternFill>
    </fill>
  </fills>
  <borders count="2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666666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top style="thin">
        <color rgb="FF000000"/>
      </top>
    </border>
    <border>
      <left style="thin">
        <color rgb="FF666666"/>
      </left>
      <top style="thin">
        <color rgb="FF000000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2" numFmtId="0" xfId="0" applyBorder="1" applyFont="1"/>
    <xf borderId="3" fillId="0" fontId="3" numFmtId="0" xfId="0" applyAlignment="1" applyBorder="1" applyFont="1">
      <alignment horizontal="center"/>
    </xf>
    <xf borderId="2" fillId="0" fontId="4" numFmtId="0" xfId="0" applyBorder="1" applyFont="1"/>
    <xf borderId="4" fillId="0" fontId="4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3" numFmtId="14" xfId="0" applyAlignment="1" applyBorder="1" applyFont="1" applyNumberFormat="1">
      <alignment horizontal="center"/>
    </xf>
    <xf borderId="6" fillId="0" fontId="4" numFmtId="0" xfId="0" applyBorder="1" applyFont="1"/>
    <xf borderId="8" fillId="0" fontId="4" numFmtId="0" xfId="0" applyBorder="1" applyFont="1"/>
    <xf borderId="0" fillId="0" fontId="3" numFmtId="0" xfId="0" applyFont="1"/>
    <xf borderId="9" fillId="0" fontId="5" numFmtId="0" xfId="0" applyBorder="1" applyFont="1"/>
    <xf borderId="0" fillId="0" fontId="5" numFmtId="0" xfId="0" applyFont="1"/>
    <xf borderId="9" fillId="0" fontId="6" numFmtId="0" xfId="0" applyBorder="1" applyFont="1"/>
    <xf borderId="9" fillId="0" fontId="7" numFmtId="164" xfId="0" applyBorder="1" applyFont="1" applyNumberFormat="1"/>
    <xf borderId="9" fillId="0" fontId="7" numFmtId="1" xfId="0" applyBorder="1" applyFont="1" applyNumberFormat="1"/>
    <xf borderId="9" fillId="0" fontId="7" numFmtId="0" xfId="0" applyBorder="1" applyFont="1"/>
    <xf borderId="0" fillId="0" fontId="8" numFmtId="0" xfId="0" applyFont="1"/>
    <xf borderId="10" fillId="0" fontId="9" numFmtId="0" xfId="0" applyBorder="1" applyFont="1"/>
    <xf borderId="11" fillId="0" fontId="10" numFmtId="0" xfId="0" applyBorder="1" applyFont="1"/>
    <xf borderId="10" fillId="0" fontId="7" numFmtId="0" xfId="0" applyBorder="1" applyFont="1"/>
    <xf borderId="12" fillId="0" fontId="11" numFmtId="0" xfId="0" applyBorder="1" applyFont="1"/>
    <xf borderId="13" fillId="0" fontId="12" numFmtId="0" xfId="0" applyBorder="1" applyFont="1"/>
    <xf borderId="13" fillId="0" fontId="7" numFmtId="164" xfId="0" applyBorder="1" applyFont="1" applyNumberFormat="1"/>
    <xf borderId="13" fillId="0" fontId="7" numFmtId="0" xfId="0" applyBorder="1" applyFont="1"/>
    <xf borderId="14" fillId="0" fontId="5" numFmtId="0" xfId="0" applyBorder="1" applyFont="1"/>
    <xf borderId="14" fillId="0" fontId="5" numFmtId="164" xfId="0" applyBorder="1" applyFont="1" applyNumberFormat="1"/>
    <xf borderId="14" fillId="0" fontId="5" numFmtId="1" xfId="0" applyBorder="1" applyFont="1" applyNumberFormat="1"/>
    <xf borderId="15" fillId="0" fontId="5" numFmtId="0" xfId="0" applyBorder="1" applyFont="1"/>
    <xf borderId="0" fillId="0" fontId="5" numFmtId="164" xfId="0" applyFont="1" applyNumberFormat="1"/>
    <xf borderId="0" fillId="0" fontId="5" numFmtId="1" xfId="0" applyFont="1" applyNumberFormat="1"/>
    <xf borderId="0" fillId="0" fontId="13" numFmtId="0" xfId="0" applyFont="1"/>
    <xf borderId="0" fillId="0" fontId="14" numFmtId="0" xfId="0" applyFont="1"/>
    <xf borderId="0" fillId="0" fontId="15" numFmtId="0" xfId="0" applyFont="1"/>
    <xf borderId="9" fillId="0" fontId="16" numFmtId="0" xfId="0" applyAlignment="1" applyBorder="1" applyFont="1">
      <alignment horizontal="center" vertical="center"/>
    </xf>
    <xf borderId="10" fillId="0" fontId="16" numFmtId="0" xfId="0" applyAlignment="1" applyBorder="1" applyFont="1">
      <alignment horizontal="center" vertical="center"/>
    </xf>
    <xf borderId="9" fillId="0" fontId="16" numFmtId="0" xfId="0" applyAlignment="1" applyBorder="1" applyFont="1">
      <alignment horizontal="center" shrinkToFit="0" vertical="center" wrapText="1"/>
    </xf>
    <xf borderId="9" fillId="2" fontId="16" numFmtId="0" xfId="0" applyAlignment="1" applyBorder="1" applyFill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16" fillId="0" fontId="17" numFmtId="0" xfId="0" applyAlignment="1" applyBorder="1" applyFont="1">
      <alignment horizontal="center" shrinkToFit="0" vertical="center" wrapText="1"/>
    </xf>
    <xf borderId="9" fillId="0" fontId="18" numFmtId="0" xfId="0" applyAlignment="1" applyBorder="1" applyFont="1">
      <alignment shrinkToFit="0" vertical="center" wrapText="1"/>
    </xf>
    <xf borderId="11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center" shrinkToFit="0" wrapText="1"/>
    </xf>
    <xf borderId="9" fillId="2" fontId="7" numFmtId="0" xfId="0" applyAlignment="1" applyBorder="1" applyFont="1">
      <alignment horizontal="center" readingOrder="0" shrinkToFit="0" wrapText="1"/>
    </xf>
    <xf borderId="16" fillId="0" fontId="7" numFmtId="0" xfId="0" applyAlignment="1" applyBorder="1" applyFont="1">
      <alignment horizontal="center" shrinkToFit="0" wrapText="1"/>
    </xf>
    <xf borderId="9" fillId="2" fontId="7" numFmtId="0" xfId="0" applyAlignment="1" applyBorder="1" applyFont="1">
      <alignment horizontal="center" shrinkToFit="0" wrapText="1"/>
    </xf>
    <xf borderId="0" fillId="0" fontId="7" numFmtId="0" xfId="0" applyAlignment="1" applyFont="1">
      <alignment horizontal="center"/>
    </xf>
    <xf borderId="0" fillId="0" fontId="5" numFmtId="0" xfId="0" applyAlignment="1" applyFont="1">
      <alignment horizontal="left" vertical="center"/>
    </xf>
    <xf borderId="0" fillId="0" fontId="7" numFmtId="0" xfId="0" applyFont="1"/>
    <xf borderId="0" fillId="0" fontId="7" numFmtId="0" xfId="0" applyAlignment="1" applyFont="1">
      <alignment shrinkToFit="0" wrapText="1"/>
    </xf>
    <xf borderId="0" fillId="0" fontId="17" numFmtId="0" xfId="0" applyAlignment="1" applyFont="1">
      <alignment shrinkToFit="0" vertical="center" wrapText="1"/>
    </xf>
    <xf borderId="17" fillId="0" fontId="17" numFmtId="0" xfId="0" applyAlignment="1" applyBorder="1" applyFont="1">
      <alignment horizontal="center" shrinkToFit="0" vertical="top" wrapText="1"/>
    </xf>
    <xf borderId="17" fillId="0" fontId="18" numFmtId="0" xfId="0" applyAlignment="1" applyBorder="1" applyFont="1">
      <alignment shrinkToFit="0" vertical="top" wrapText="1"/>
    </xf>
    <xf borderId="9" fillId="0" fontId="7" numFmtId="0" xfId="0" applyAlignment="1" applyBorder="1" applyFont="1">
      <alignment horizontal="center" shrinkToFit="0" vertical="top" wrapText="1"/>
    </xf>
    <xf borderId="9" fillId="2" fontId="19" numFmtId="0" xfId="0" applyAlignment="1" applyBorder="1" applyFont="1">
      <alignment horizontal="center" shrinkToFit="0" vertical="top" wrapText="1"/>
    </xf>
    <xf borderId="18" fillId="2" fontId="19" numFmtId="0" xfId="0" applyAlignment="1" applyBorder="1" applyFont="1">
      <alignment horizontal="center" shrinkToFit="0" vertical="top" wrapText="1"/>
    </xf>
    <xf borderId="9" fillId="0" fontId="19" numFmtId="0" xfId="0" applyAlignment="1" applyBorder="1" applyFont="1">
      <alignment horizontal="left" shrinkToFit="0" vertical="top" wrapText="1"/>
    </xf>
    <xf borderId="14" fillId="0" fontId="20" numFmtId="0" xfId="0" applyAlignment="1" applyBorder="1" applyFont="1">
      <alignment horizontal="left" shrinkToFit="0" vertical="top" wrapText="1"/>
    </xf>
    <xf borderId="14" fillId="0" fontId="19" numFmtId="0" xfId="0" applyAlignment="1" applyBorder="1" applyFont="1">
      <alignment horizontal="left" shrinkToFit="0" vertical="top" wrapText="1"/>
    </xf>
    <xf borderId="9" fillId="0" fontId="7" numFmtId="0" xfId="0" applyAlignment="1" applyBorder="1" applyFont="1">
      <alignment horizontal="left" shrinkToFit="0" vertical="top" wrapText="1"/>
    </xf>
    <xf borderId="19" fillId="0" fontId="18" numFmtId="0" xfId="0" applyAlignment="1" applyBorder="1" applyFont="1">
      <alignment shrinkToFit="0" vertical="top" wrapText="1"/>
    </xf>
    <xf borderId="9" fillId="2" fontId="19" numFmtId="0" xfId="0" applyAlignment="1" applyBorder="1" applyFont="1">
      <alignment horizontal="center" vertical="top"/>
    </xf>
    <xf borderId="18" fillId="2" fontId="19" numFmtId="0" xfId="0" applyAlignment="1" applyBorder="1" applyFont="1">
      <alignment horizontal="center" vertical="top"/>
    </xf>
    <xf borderId="10" fillId="0" fontId="7" numFmtId="0" xfId="0" applyAlignment="1" applyBorder="1" applyFont="1">
      <alignment horizontal="center" shrinkToFit="0" vertical="top" wrapText="1"/>
    </xf>
    <xf borderId="0" fillId="0" fontId="7" numFmtId="0" xfId="0" applyAlignment="1" applyFont="1">
      <alignment horizontal="center" vertical="top"/>
    </xf>
    <xf borderId="0" fillId="0" fontId="7" numFmtId="0" xfId="0" applyAlignment="1" applyFont="1">
      <alignment vertical="top"/>
    </xf>
    <xf borderId="20" fillId="0" fontId="7" numFmtId="0" xfId="0" applyAlignment="1" applyBorder="1" applyFont="1">
      <alignment horizontal="center" shrinkToFit="0" wrapText="1"/>
    </xf>
    <xf borderId="20" fillId="0" fontId="5" numFmtId="0" xfId="0" applyAlignment="1" applyBorder="1" applyFont="1">
      <alignment horizontal="center" shrinkToFit="0" wrapText="1"/>
    </xf>
    <xf borderId="0" fillId="0" fontId="16" numFmtId="0" xfId="0" applyAlignment="1" applyFont="1">
      <alignment horizontal="center" shrinkToFit="0" vertical="top" wrapText="1"/>
    </xf>
    <xf borderId="21" fillId="0" fontId="17" numFmtId="0" xfId="0" applyAlignment="1" applyBorder="1" applyFont="1">
      <alignment horizontal="center" shrinkToFit="0" vertical="top" wrapText="1"/>
    </xf>
    <xf borderId="9" fillId="0" fontId="21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horizontal="center" shrinkToFit="0" vertical="top" wrapText="1"/>
    </xf>
    <xf borderId="14" fillId="0" fontId="21" numFmtId="0" xfId="0" applyAlignment="1" applyBorder="1" applyFont="1">
      <alignment shrinkToFit="0" vertical="top" wrapText="1"/>
    </xf>
    <xf borderId="9" fillId="0" fontId="17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horizontal="left" shrinkToFit="0" wrapText="1"/>
    </xf>
    <xf borderId="9" fillId="0" fontId="7" numFmtId="0" xfId="0" applyAlignment="1" applyBorder="1" applyFont="1">
      <alignment shrinkToFit="0" wrapText="1"/>
    </xf>
    <xf borderId="9" fillId="0" fontId="19" numFmtId="0" xfId="0" applyAlignment="1" applyBorder="1" applyFont="1">
      <alignment horizontal="left" shrinkToFit="0" wrapText="1"/>
    </xf>
    <xf borderId="9" fillId="0" fontId="19" numFmtId="0" xfId="0" applyAlignment="1" applyBorder="1" applyFont="1">
      <alignment horizontal="center" shrinkToFit="0" wrapText="1"/>
    </xf>
    <xf borderId="14" fillId="0" fontId="19" numFmtId="0" xfId="0" applyAlignment="1" applyBorder="1" applyFont="1">
      <alignment horizontal="left" shrinkToFit="0" wrapText="1"/>
    </xf>
    <xf borderId="0" fillId="0" fontId="19" numFmtId="0" xfId="0" applyFont="1"/>
    <xf borderId="0" fillId="0" fontId="18" numFmtId="0" xfId="0" applyFont="1"/>
    <xf borderId="9" fillId="0" fontId="18" numFmtId="0" xfId="0" applyAlignment="1" applyBorder="1" applyFont="1">
      <alignment horizontal="left" shrinkToFit="0" vertical="top" wrapText="1"/>
    </xf>
    <xf borderId="0" fillId="0" fontId="18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9" fillId="0" fontId="7" numFmtId="0" xfId="0" applyAlignment="1" applyBorder="1" applyFont="1">
      <alignment horizontal="left"/>
    </xf>
    <xf borderId="0" fillId="0" fontId="16" numFmtId="0" xfId="0" applyAlignment="1" applyFont="1">
      <alignment horizontal="center"/>
    </xf>
    <xf borderId="0" fillId="0" fontId="22" numFmtId="0" xfId="0" applyFont="1"/>
    <xf borderId="9" fillId="0" fontId="18" numFmtId="0" xfId="0" applyAlignment="1" applyBorder="1" applyFont="1">
      <alignment horizontal="left" shrinkToFit="0" vertical="center" wrapText="1"/>
    </xf>
    <xf borderId="9" fillId="3" fontId="7" numFmtId="0" xfId="0" applyAlignment="1" applyBorder="1" applyFill="1" applyFont="1">
      <alignment horizontal="left"/>
    </xf>
    <xf borderId="17" fillId="0" fontId="17" numFmtId="0" xfId="0" applyAlignment="1" applyBorder="1" applyFont="1">
      <alignment horizontal="center" shrinkToFit="0" vertical="center" wrapText="1"/>
    </xf>
    <xf borderId="17" fillId="0" fontId="18" numFmtId="0" xfId="0" applyAlignment="1" applyBorder="1" applyFont="1">
      <alignment shrinkToFit="0" vertical="center" wrapText="1"/>
    </xf>
    <xf borderId="19" fillId="0" fontId="17" numFmtId="0" xfId="0" applyAlignment="1" applyBorder="1" applyFont="1">
      <alignment horizontal="center" shrinkToFit="0" vertical="center" wrapText="1"/>
    </xf>
    <xf borderId="19" fillId="0" fontId="18" numFmtId="0" xfId="0" applyAlignment="1" applyBorder="1" applyFont="1">
      <alignment shrinkToFit="0" vertical="center" wrapText="1"/>
    </xf>
    <xf borderId="22" fillId="0" fontId="17" numFmtId="0" xfId="0" applyAlignment="1" applyBorder="1" applyFont="1">
      <alignment horizontal="center" shrinkToFit="0" vertical="center" wrapText="1"/>
    </xf>
    <xf borderId="22" fillId="0" fontId="18" numFmtId="0" xfId="0" applyAlignment="1" applyBorder="1" applyFont="1">
      <alignment shrinkToFit="0" vertical="center" wrapText="1"/>
    </xf>
    <xf borderId="10" fillId="0" fontId="17" numFmtId="0" xfId="0" applyAlignment="1" applyBorder="1" applyFont="1">
      <alignment horizontal="center" shrinkToFit="0" vertical="center" wrapText="1"/>
    </xf>
    <xf borderId="10" fillId="0" fontId="18" numFmtId="0" xfId="0" applyAlignment="1" applyBorder="1" applyFont="1">
      <alignment shrinkToFit="0" vertical="center" wrapText="1"/>
    </xf>
    <xf borderId="9" fillId="0" fontId="16" numFmtId="0" xfId="0" applyAlignment="1" applyBorder="1" applyFont="1">
      <alignment horizontal="center"/>
    </xf>
    <xf borderId="9" fillId="0" fontId="21" numFmtId="0" xfId="0" applyAlignment="1" applyBorder="1" applyFont="1">
      <alignment shrinkToFit="0" wrapText="1"/>
    </xf>
    <xf borderId="0" fillId="0" fontId="5" numFmtId="0" xfId="0" applyAlignment="1" applyFont="1">
      <alignment horizontal="center"/>
    </xf>
    <xf borderId="23" fillId="4" fontId="7" numFmtId="0" xfId="0" applyAlignment="1" applyBorder="1" applyFill="1" applyFont="1">
      <alignment horizontal="center"/>
    </xf>
    <xf borderId="24" fillId="5" fontId="5" numFmtId="0" xfId="0" applyBorder="1" applyFill="1" applyFont="1"/>
    <xf borderId="18" fillId="5" fontId="5" numFmtId="0" xfId="0" applyAlignment="1" applyBorder="1" applyFont="1">
      <alignment horizontal="left"/>
    </xf>
    <xf borderId="9" fillId="0" fontId="5" numFmtId="0" xfId="0" applyAlignment="1" applyBorder="1" applyFont="1">
      <alignment horizontal="left"/>
    </xf>
    <xf borderId="0" fillId="0" fontId="7" numFmtId="0" xfId="0" applyAlignment="1" applyFont="1">
      <alignment horizontal="left"/>
    </xf>
    <xf borderId="24" fillId="6" fontId="5" numFmtId="0" xfId="0" applyBorder="1" applyFill="1" applyFont="1"/>
    <xf borderId="18" fillId="6" fontId="5" numFmtId="0" xfId="0" applyAlignment="1" applyBorder="1" applyFont="1">
      <alignment horizontal="left"/>
    </xf>
    <xf borderId="24" fillId="7" fontId="5" numFmtId="0" xfId="0" applyBorder="1" applyFill="1" applyFont="1"/>
    <xf borderId="18" fillId="7" fontId="5" numFmtId="0" xfId="0" applyAlignment="1" applyBorder="1" applyFont="1">
      <alignment horizontal="left"/>
    </xf>
    <xf borderId="24" fillId="8" fontId="5" numFmtId="0" xfId="0" applyBorder="1" applyFill="1" applyFont="1"/>
    <xf borderId="18" fillId="8" fontId="5" numFmtId="0" xfId="0" applyAlignment="1" applyBorder="1" applyFont="1">
      <alignment horizontal="left"/>
    </xf>
    <xf borderId="24" fillId="2" fontId="5" numFmtId="0" xfId="0" applyBorder="1" applyFont="1"/>
    <xf borderId="18" fillId="2" fontId="5" numFmtId="0" xfId="0" applyAlignment="1" applyBorder="1" applyFont="1">
      <alignment horizontal="left"/>
    </xf>
  </cellXfs>
  <cellStyles count="1">
    <cellStyle xfId="0" name="Normal" builtinId="0"/>
  </cellStyles>
  <dxfs count="2">
    <dxf>
      <font>
        <color rgb="FFFF0000"/>
      </font>
      <fill>
        <patternFill patternType="none"/>
      </fill>
      <border/>
    </dxf>
    <dxf>
      <font>
        <color rgb="FF00B05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34</xdr:row>
      <xdr:rowOff>0</xdr:rowOff>
    </xdr:from>
    <xdr:ext cx="5334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7.14"/>
    <col customWidth="1" hidden="1" min="2" max="2" width="8.14"/>
    <col customWidth="1" min="3" max="3" width="16.43"/>
    <col customWidth="1" min="4" max="5" width="16.29"/>
    <col customWidth="1" min="6" max="6" width="10.57"/>
    <col customWidth="1" min="7" max="7" width="8.43"/>
    <col customWidth="1" min="8" max="8" width="10.57"/>
    <col customWidth="1" min="9" max="10" width="8.71"/>
    <col customWidth="1" min="11" max="11" width="10.43"/>
    <col customWidth="1" min="12" max="12" width="10.29"/>
    <col customWidth="1" min="13" max="27" width="8.71"/>
  </cols>
  <sheetData>
    <row r="1">
      <c r="A1" s="1" t="s">
        <v>0</v>
      </c>
      <c r="B1" s="1"/>
      <c r="C1" s="1"/>
    </row>
    <row r="2" ht="14.25" customHeight="1">
      <c r="A2" s="1"/>
      <c r="B2" s="1"/>
    </row>
    <row r="3" ht="15.0" customHeight="1">
      <c r="A3" s="2" t="s">
        <v>1</v>
      </c>
      <c r="B3" s="3"/>
      <c r="C3" s="4" t="s">
        <v>2</v>
      </c>
      <c r="D3" s="5"/>
      <c r="E3" s="6"/>
    </row>
    <row r="4" ht="15.0" customHeight="1">
      <c r="A4" s="7" t="s">
        <v>3</v>
      </c>
      <c r="B4" s="8"/>
      <c r="C4" s="9" t="s">
        <v>4</v>
      </c>
      <c r="D4" s="10"/>
      <c r="E4" s="11"/>
    </row>
    <row r="5" ht="15.0" customHeight="1">
      <c r="C5" s="12"/>
    </row>
    <row r="6" ht="15.0" customHeight="1">
      <c r="C6" s="12"/>
    </row>
    <row r="7" ht="15.0" customHeight="1">
      <c r="A7" s="13" t="s">
        <v>5</v>
      </c>
      <c r="B7" s="13"/>
      <c r="C7" s="13" t="s">
        <v>6</v>
      </c>
      <c r="D7" s="13" t="s">
        <v>7</v>
      </c>
      <c r="E7" s="13" t="s">
        <v>8</v>
      </c>
      <c r="G7" s="14" t="s">
        <v>9</v>
      </c>
    </row>
    <row r="8" ht="14.25" customHeight="1">
      <c r="A8" s="15" t="s">
        <v>10</v>
      </c>
      <c r="B8" s="15" t="str">
        <f t="shared" ref="B8:B28" si="1">IFERROR(LEFT(A8,FIND("–",A8)-1),A8)</f>
        <v>Goal 1 </v>
      </c>
      <c r="C8" s="16" t="str">
        <f>IFERROR(' Goal 1'!F6,"")</f>
        <v/>
      </c>
      <c r="D8" s="17">
        <f t="shared" ref="D8:D28" si="2">(E8/4)*3</f>
        <v>12</v>
      </c>
      <c r="E8" s="18">
        <v>16.0</v>
      </c>
      <c r="G8" s="13" t="s">
        <v>5</v>
      </c>
      <c r="H8" s="13" t="s">
        <v>11</v>
      </c>
      <c r="I8" s="13" t="s">
        <v>12</v>
      </c>
      <c r="J8" s="13" t="s">
        <v>13</v>
      </c>
      <c r="K8" s="13" t="s">
        <v>14</v>
      </c>
      <c r="L8" s="13" t="s">
        <v>15</v>
      </c>
    </row>
    <row r="9" ht="14.25" customHeight="1">
      <c r="A9" s="15" t="s">
        <v>16</v>
      </c>
      <c r="B9" s="15" t="str">
        <f t="shared" si="1"/>
        <v>Goal 2.1 </v>
      </c>
      <c r="C9" s="16" t="str">
        <f>IFERROR('Goal 2.1'!F9,"")</f>
        <v/>
      </c>
      <c r="D9" s="17">
        <f t="shared" si="2"/>
        <v>21</v>
      </c>
      <c r="E9" s="18">
        <v>28.0</v>
      </c>
      <c r="G9" s="18" t="s">
        <v>17</v>
      </c>
      <c r="H9" s="18">
        <f>COUNTIF(' Goal 1'!$C$2:$C$5,H$8)</f>
        <v>0</v>
      </c>
      <c r="I9" s="18">
        <f>COUNTIF(' Goal 1'!$C$2:$C$5,I$8)</f>
        <v>1</v>
      </c>
      <c r="J9" s="18">
        <f>COUNTIF(' Goal 1'!$C$2:$C$5,J$8)</f>
        <v>0</v>
      </c>
      <c r="K9" s="18">
        <f>COUNTIF(' Goal 1'!$C$2:$C$5,K$8)</f>
        <v>0</v>
      </c>
      <c r="L9" s="18">
        <f>COUNTIF(' Goal 1'!$C$2:$C$5,L$8)</f>
        <v>0</v>
      </c>
    </row>
    <row r="10" ht="14.25" customHeight="1">
      <c r="A10" s="15" t="s">
        <v>18</v>
      </c>
      <c r="B10" s="15" t="str">
        <f t="shared" si="1"/>
        <v>Goal 2.2 </v>
      </c>
      <c r="C10" s="16" t="str">
        <f>IFERROR('Goal 2.2'!F6,"")</f>
        <v/>
      </c>
      <c r="D10" s="17">
        <f t="shared" si="2"/>
        <v>12</v>
      </c>
      <c r="E10" s="18">
        <v>16.0</v>
      </c>
      <c r="G10" s="18" t="s">
        <v>19</v>
      </c>
      <c r="H10" s="18">
        <f>COUNTIF('Goal 2.1'!$C$2:$C$8,H$8)+COUNTIF('Goal 2.2'!$C$2:$C$5,H$8)</f>
        <v>0</v>
      </c>
      <c r="I10" s="18">
        <f>COUNTIF('Goal 2.1'!$C$2:$C$8,I$8)+COUNTIF('Goal 2.2'!$C$2:$C$5,I$8)</f>
        <v>0</v>
      </c>
      <c r="J10" s="18">
        <f>COUNTIF('Goal 2.1'!$C$2:$C$8,J$8)+COUNTIF('Goal 2.2'!$C$2:$C$5,J$8)</f>
        <v>0</v>
      </c>
      <c r="K10" s="18">
        <f>COUNTIF('Goal 2.1'!$C$2:$C$8,K$8)+COUNTIF('Goal 2.2'!$C$2:$C$5,K$8)</f>
        <v>0</v>
      </c>
      <c r="L10" s="18">
        <f>COUNTIF('Goal 2.1'!$C$2:$C$8,L$8)+COUNTIF('Goal 2.2'!$C$2:$C$5,L$8)</f>
        <v>0</v>
      </c>
    </row>
    <row r="11" ht="14.25" customHeight="1">
      <c r="A11" s="15" t="s">
        <v>20</v>
      </c>
      <c r="B11" s="15" t="str">
        <f t="shared" si="1"/>
        <v>Goal 3.1 </v>
      </c>
      <c r="C11" s="16" t="str">
        <f>IFERROR('Goal 3.1'!F9,"")</f>
        <v/>
      </c>
      <c r="D11" s="17">
        <f t="shared" si="2"/>
        <v>21</v>
      </c>
      <c r="E11" s="18">
        <v>28.0</v>
      </c>
      <c r="G11" s="18" t="s">
        <v>21</v>
      </c>
      <c r="H11" s="18">
        <f>COUNTIF('Goal 3.1'!$C$2:$C$8,H$8)+COUNTIF('Goal 3.2'!$C$2:$C$6,H$8)+COUNTIF('Goal 3.3'!$C$2:$C$3,H$8)</f>
        <v>0</v>
      </c>
      <c r="I11" s="18">
        <f>COUNTIF('Goal 3.1'!$C$2:$C$8,I$8)+COUNTIF('Goal 3.2'!$C$2:$C$6,I$8)+COUNTIF('Goal 3.3'!$C$2:$C$3,I$8)</f>
        <v>0</v>
      </c>
      <c r="J11" s="18">
        <f>COUNTIF('Goal 3.1'!$C$2:$C$8,J$8)+COUNTIF('Goal 3.2'!$C$2:$C$6,J$8)+COUNTIF('Goal 3.3'!$C$2:$C$3,J$8)</f>
        <v>0</v>
      </c>
      <c r="K11" s="18">
        <f>COUNTIF('Goal 3.1'!$C$2:$C$8,K$8)+COUNTIF('Goal 3.2'!$C$2:$C$6,K$8)+COUNTIF('Goal 3.3'!$C$2:$C$3,K$8)</f>
        <v>0</v>
      </c>
      <c r="L11" s="18">
        <f>COUNTIF('Goal 3.1'!$C$2:$C$8,L$8)+COUNTIF('Goal 3.2'!$C$2:$C$6,L$8)+COUNTIF('Goal 3.3'!$C$2:$C$3,L$8)</f>
        <v>0</v>
      </c>
    </row>
    <row r="12" ht="14.25" customHeight="1">
      <c r="A12" s="15" t="s">
        <v>22</v>
      </c>
      <c r="B12" s="15" t="str">
        <f t="shared" si="1"/>
        <v>Goal 3.2 </v>
      </c>
      <c r="C12" s="16" t="str">
        <f>IFERROR('Goal 3.2'!F7,"")</f>
        <v/>
      </c>
      <c r="D12" s="17">
        <f t="shared" si="2"/>
        <v>15</v>
      </c>
      <c r="E12" s="18">
        <v>20.0</v>
      </c>
      <c r="G12" s="18" t="s">
        <v>23</v>
      </c>
      <c r="H12" s="18">
        <f>COUNTIF('Goal 4.1'!$C$2:$C$7,H$8)+COUNTIF('Goal 4.2'!$C$2:$C$8,H$8)+COUNTIF('Goal 4.3'!$C$2:$C$7,H$8)</f>
        <v>0</v>
      </c>
      <c r="I12" s="18">
        <f>COUNTIF('Goal 4.1'!$C$2:$C$7,I$8)+COUNTIF('Goal 4.2'!$C$2:$C$8,I$8)+COUNTIF('Goal 4.3'!$C$2:$C$7,I$8)</f>
        <v>0</v>
      </c>
      <c r="J12" s="18">
        <f>COUNTIF('Goal 4.1'!$C$2:$C$7,J$8)+COUNTIF('Goal 4.2'!$C$2:$C$8,J$8)+COUNTIF('Goal 4.3'!$C$2:$C$7,J$8)</f>
        <v>0</v>
      </c>
      <c r="K12" s="18">
        <f>COUNTIF('Goal 4.1'!$C$2:$C$7,K$8)+COUNTIF('Goal 4.2'!$C$2:$C$8,K$8)+COUNTIF('Goal 4.3'!$C$2:$C$7,K$8)</f>
        <v>0</v>
      </c>
      <c r="L12" s="18">
        <f>COUNTIF('Goal 4.1'!$C$2:$C$7,L$8)+COUNTIF('Goal 4.2'!$C$2:$C$8,L$8)+COUNTIF('Goal 4.3'!$C$2:$C$7,L$8)</f>
        <v>0</v>
      </c>
    </row>
    <row r="13" ht="14.25" customHeight="1">
      <c r="A13" s="15" t="s">
        <v>24</v>
      </c>
      <c r="B13" s="15" t="str">
        <f t="shared" si="1"/>
        <v>Goal 3.3 </v>
      </c>
      <c r="C13" s="16" t="str">
        <f>IFERROR('Goal 3.3'!F4,"")</f>
        <v/>
      </c>
      <c r="D13" s="17">
        <f t="shared" si="2"/>
        <v>6</v>
      </c>
      <c r="E13" s="18">
        <v>8.0</v>
      </c>
      <c r="G13" s="18" t="s">
        <v>25</v>
      </c>
      <c r="H13" s="18">
        <f>COUNTIF('Goal 5.1'!$C$2:$C$4,H$8)+COUNTIF('Goal 5.2'!$C$2:$C$4,H$8)+COUNTIF('Goal 5.3'!$C$2:$C$4,H$8)</f>
        <v>0</v>
      </c>
      <c r="I13" s="18">
        <f>COUNTIF('Goal 5.1'!$C$2:$C$4,I$8)+COUNTIF('Goal 5.2'!$C$2:$C$4,I$8)+COUNTIF('Goal 5.3'!$C$2:$C$4,I$8)</f>
        <v>0</v>
      </c>
      <c r="J13" s="18">
        <f>COUNTIF('Goal 5.1'!$C$2:$C$4,J$8)+COUNTIF('Goal 5.2'!$C$2:$C$4,J$8)+COUNTIF('Goal 5.3'!$C$2:$C$4,J$8)</f>
        <v>0</v>
      </c>
      <c r="K13" s="18">
        <f>COUNTIF('Goal 5.1'!$C$2:$C$4,K$8)+COUNTIF('Goal 5.2'!$C$2:$C$4,K$8)+COUNTIF('Goal 5.3'!$C$2:$C$4,K$8)</f>
        <v>0</v>
      </c>
      <c r="L13" s="18">
        <f>COUNTIF('Goal 5.1'!$C$2:$C$4,L$8)+COUNTIF('Goal 5.2'!$C$2:$C$4,L$8)+COUNTIF('Goal 5.3'!$C$2:$C$4,L$8)</f>
        <v>0</v>
      </c>
    </row>
    <row r="14" ht="14.25" customHeight="1">
      <c r="A14" s="15" t="s">
        <v>26</v>
      </c>
      <c r="B14" s="15" t="str">
        <f t="shared" si="1"/>
        <v>Goal 4.1 </v>
      </c>
      <c r="C14" s="16" t="str">
        <f>IFERROR('Goal 4.1'!F8,"")</f>
        <v/>
      </c>
      <c r="D14" s="17">
        <f t="shared" si="2"/>
        <v>18</v>
      </c>
      <c r="E14" s="18">
        <v>24.0</v>
      </c>
      <c r="G14" s="18" t="s">
        <v>27</v>
      </c>
      <c r="H14" s="18">
        <f>COUNTIF('Goal 6.1'!$C$2:$C$4,H$8)+COUNTIF('Goal 6.2'!$C$2:$C$5,H$8)+COUNTIF('Goal 6.3'!$C$2:$C$5,H$8)+COUNTIF('Goal 6.4'!$C$2:$C$5,H$8)</f>
        <v>0</v>
      </c>
      <c r="I14" s="18">
        <f>COUNTIF('Goal 6.1'!$C$2:$C$4,I$8)+COUNTIF('Goal 6.2'!$C$2:$C$5,I$8)+COUNTIF('Goal 6.3'!$C$2:$C$5,I$8)+COUNTIF('Goal 6.4'!$C$2:$C$5,I$8)</f>
        <v>0</v>
      </c>
      <c r="J14" s="18">
        <f>COUNTIF('Goal 6.1'!$C$2:$C$4,J$8)+COUNTIF('Goal 6.2'!$C$2:$C$5,J$8)+COUNTIF('Goal 6.3'!$C$2:$C$5,J$8)+COUNTIF('Goal 6.4'!$C$2:$C$5,J$8)</f>
        <v>0</v>
      </c>
      <c r="K14" s="18">
        <f>COUNTIF('Goal 6.1'!$C$2:$C$4,K$8)+COUNTIF('Goal 6.2'!$C$2:$C$5,K$8)+COUNTIF('Goal 6.3'!$C$2:$C$5,K$8)+COUNTIF('Goal 6.4'!$C$2:$C$5,K$8)</f>
        <v>0</v>
      </c>
      <c r="L14" s="18">
        <f>COUNTIF('Goal 6.1'!$C$2:$C$4,L$8)+COUNTIF('Goal 6.2'!$C$2:$C$5,L$8)+COUNTIF('Goal 6.3'!$C$2:$C$5,L$8)+COUNTIF('Goal 6.4'!$C$2:$C$5,L$8)</f>
        <v>0</v>
      </c>
    </row>
    <row r="15" ht="14.25" customHeight="1">
      <c r="A15" s="15" t="s">
        <v>28</v>
      </c>
      <c r="B15" s="15" t="str">
        <f t="shared" si="1"/>
        <v>Goal 4.2 </v>
      </c>
      <c r="C15" s="16" t="str">
        <f>IFERROR('Goal 4.2'!F9,"")</f>
        <v/>
      </c>
      <c r="D15" s="17">
        <f t="shared" si="2"/>
        <v>21</v>
      </c>
      <c r="E15" s="18">
        <v>28.0</v>
      </c>
      <c r="G15" s="18" t="s">
        <v>29</v>
      </c>
      <c r="H15" s="18">
        <f>COUNTIF('Goal 7.1'!$C$2:$C$6,H$8)+COUNTIF('Goal 7.2'!$C$2:$C$3,H$8)+COUNTIF('Goal 7.3'!$C$2:$C$3,H$8)+COUNTIF('Goal 7.4'!$C$2:$C$5,H$8)+COUNTIF('Goal 7.5'!$C$2:$C$5,H$8)</f>
        <v>0</v>
      </c>
      <c r="I15" s="18">
        <f>COUNTIF('Goal 7.1'!$C$2:$C$6,I$8)+COUNTIF('Goal 7.2'!$C$2:$C$3,I$8)+COUNTIF('Goal 7.3'!$C$2:$C$3,I$8)+COUNTIF('Goal 7.4'!$C$2:$C$5,I$8)+COUNTIF('Goal 7.5'!$C$2:$C$5,I$8)</f>
        <v>0</v>
      </c>
      <c r="J15" s="18">
        <f>COUNTIF('Goal 7.1'!$C$2:$C$6,J$8)+COUNTIF('Goal 7.2'!$C$2:$C$3,J$8)+COUNTIF('Goal 7.3'!$C$2:$C$3,J$8)+COUNTIF('Goal 7.4'!$C$2:$C$5,J$8)+COUNTIF('Goal 7.5'!$C$2:$C$5,J$8)</f>
        <v>0</v>
      </c>
      <c r="K15" s="18">
        <f>COUNTIF('Goal 7.1'!$C$2:$C$6,K$8)+COUNTIF('Goal 7.2'!$C$2:$C$3,K$8)+COUNTIF('Goal 7.3'!$C$2:$C$3,K$8)+COUNTIF('Goal 7.4'!$C$2:$C$5,K$8)+COUNTIF('Goal 7.5'!$C$2:$C$5,K$8)</f>
        <v>0</v>
      </c>
      <c r="L15" s="18">
        <f>COUNTIF('Goal 7.1'!$C$2:$C$6,L$8)+COUNTIF('Goal 7.2'!$C$2:$C$3,L$8)+COUNTIF('Goal 7.3'!$C$2:$C$3,L$8)+COUNTIF('Goal 7.4'!$C$2:$C$5,L$8)+COUNTIF('Goal 7.5'!$C$2:$C$5,L$8)</f>
        <v>0</v>
      </c>
    </row>
    <row r="16" ht="14.25" customHeight="1">
      <c r="A16" s="15" t="s">
        <v>30</v>
      </c>
      <c r="B16" s="15" t="str">
        <f t="shared" si="1"/>
        <v>Goal 4.3 </v>
      </c>
      <c r="C16" s="16" t="str">
        <f>IFERROR('Goal 4.3'!F8,"")</f>
        <v/>
      </c>
      <c r="D16" s="17">
        <f t="shared" si="2"/>
        <v>18</v>
      </c>
      <c r="E16" s="18">
        <v>24.0</v>
      </c>
      <c r="G16" s="13" t="s">
        <v>31</v>
      </c>
      <c r="H16" s="13">
        <f t="shared" ref="H16:L16" si="3">SUM(H9:H15)</f>
        <v>0</v>
      </c>
      <c r="I16" s="13">
        <f t="shared" si="3"/>
        <v>1</v>
      </c>
      <c r="J16" s="13">
        <f t="shared" si="3"/>
        <v>0</v>
      </c>
      <c r="K16" s="13">
        <f t="shared" si="3"/>
        <v>0</v>
      </c>
      <c r="L16" s="13">
        <f t="shared" si="3"/>
        <v>0</v>
      </c>
      <c r="M16" s="14"/>
    </row>
    <row r="17" ht="14.25" customHeight="1">
      <c r="A17" s="15" t="s">
        <v>32</v>
      </c>
      <c r="B17" s="15" t="str">
        <f t="shared" si="1"/>
        <v>Goal 5.1 </v>
      </c>
      <c r="C17" s="16" t="str">
        <f>IFERROR('Goal 5.1'!F5,"")</f>
        <v/>
      </c>
      <c r="D17" s="17">
        <f t="shared" si="2"/>
        <v>9</v>
      </c>
      <c r="E17" s="18">
        <v>12.0</v>
      </c>
    </row>
    <row r="18" ht="14.25" customHeight="1">
      <c r="A18" s="15" t="s">
        <v>33</v>
      </c>
      <c r="B18" s="15" t="str">
        <f t="shared" si="1"/>
        <v>Goal 5.2 </v>
      </c>
      <c r="C18" s="16" t="str">
        <f>IFERROR('Goal 5.2'!F5,"")</f>
        <v/>
      </c>
      <c r="D18" s="17">
        <f t="shared" si="2"/>
        <v>9</v>
      </c>
      <c r="E18" s="18">
        <v>12.0</v>
      </c>
      <c r="G18" s="19" t="s">
        <v>34</v>
      </c>
      <c r="H18" s="19"/>
      <c r="I18" s="19" t="str">
        <f>IF(SUM(H16:L16)-89=0,"Validated","Error, please verify formulas or ensure all statuses are populated")</f>
        <v>Error, please verify formulas or ensure all statuses are populated</v>
      </c>
    </row>
    <row r="19" ht="14.25" customHeight="1">
      <c r="A19" s="15" t="s">
        <v>35</v>
      </c>
      <c r="B19" s="15" t="str">
        <f t="shared" si="1"/>
        <v>Goal 5.3 </v>
      </c>
      <c r="C19" s="16" t="str">
        <f>IFERROR('Goal 5.3'!F5,"")</f>
        <v/>
      </c>
      <c r="D19" s="17">
        <f t="shared" si="2"/>
        <v>9</v>
      </c>
      <c r="E19" s="18">
        <v>12.0</v>
      </c>
    </row>
    <row r="20" ht="14.25" customHeight="1">
      <c r="A20" s="15" t="s">
        <v>36</v>
      </c>
      <c r="B20" s="15" t="str">
        <f t="shared" si="1"/>
        <v>Goal 6.1 </v>
      </c>
      <c r="C20" s="16" t="str">
        <f>IFERROR('Goal 6.1'!F5,"")</f>
        <v/>
      </c>
      <c r="D20" s="17">
        <f t="shared" si="2"/>
        <v>9</v>
      </c>
      <c r="E20" s="18">
        <v>12.0</v>
      </c>
    </row>
    <row r="21" ht="14.25" customHeight="1">
      <c r="A21" s="15" t="s">
        <v>37</v>
      </c>
      <c r="B21" s="15" t="str">
        <f t="shared" si="1"/>
        <v>Goal 6.2 </v>
      </c>
      <c r="C21" s="16" t="str">
        <f>IFERROR('Goal 6.2'!F6,"")</f>
        <v/>
      </c>
      <c r="D21" s="17">
        <f t="shared" si="2"/>
        <v>12</v>
      </c>
      <c r="E21" s="18">
        <v>16.0</v>
      </c>
    </row>
    <row r="22" ht="14.25" customHeight="1">
      <c r="A22" s="15" t="s">
        <v>38</v>
      </c>
      <c r="B22" s="15" t="str">
        <f t="shared" si="1"/>
        <v>Goal 6.3 </v>
      </c>
      <c r="C22" s="16" t="str">
        <f>IFERROR('Goal 6.3'!F6,"")</f>
        <v/>
      </c>
      <c r="D22" s="17">
        <f t="shared" si="2"/>
        <v>12</v>
      </c>
      <c r="E22" s="18">
        <v>16.0</v>
      </c>
    </row>
    <row r="23" ht="14.25" customHeight="1">
      <c r="A23" s="20" t="s">
        <v>39</v>
      </c>
      <c r="B23" s="15" t="str">
        <f t="shared" si="1"/>
        <v>Goal 6.4 </v>
      </c>
      <c r="C23" s="16" t="str">
        <f>IFERROR('Goal 6.4'!F6,"")</f>
        <v/>
      </c>
      <c r="D23" s="17">
        <f t="shared" si="2"/>
        <v>12</v>
      </c>
      <c r="E23" s="18">
        <v>16.0</v>
      </c>
    </row>
    <row r="24" ht="14.25" customHeight="1">
      <c r="A24" s="15" t="s">
        <v>40</v>
      </c>
      <c r="B24" s="21" t="str">
        <f t="shared" si="1"/>
        <v>Goal 7.1 </v>
      </c>
      <c r="C24" s="16" t="str">
        <f>IFERROR('Goal 7.1'!F7,"")</f>
        <v/>
      </c>
      <c r="D24" s="17">
        <f t="shared" si="2"/>
        <v>15</v>
      </c>
      <c r="E24" s="22">
        <v>20.0</v>
      </c>
    </row>
    <row r="25" ht="14.25" customHeight="1">
      <c r="A25" s="15" t="s">
        <v>41</v>
      </c>
      <c r="B25" s="21" t="str">
        <f t="shared" si="1"/>
        <v>Goal 7.2 </v>
      </c>
      <c r="C25" s="16" t="str">
        <f>IFERROR('Goal 7.2'!F4,"")</f>
        <v/>
      </c>
      <c r="D25" s="17">
        <f t="shared" si="2"/>
        <v>6</v>
      </c>
      <c r="E25" s="22">
        <v>8.0</v>
      </c>
    </row>
    <row r="26" ht="14.25" customHeight="1">
      <c r="A26" s="15" t="s">
        <v>42</v>
      </c>
      <c r="B26" s="21" t="str">
        <f t="shared" si="1"/>
        <v>Goal 7.3 </v>
      </c>
      <c r="C26" s="16" t="str">
        <f>IFERROR('Goal 7.3'!F4,"")</f>
        <v/>
      </c>
      <c r="D26" s="17">
        <f t="shared" si="2"/>
        <v>6</v>
      </c>
      <c r="E26" s="22">
        <v>8.0</v>
      </c>
    </row>
    <row r="27" ht="14.25" customHeight="1">
      <c r="A27" s="15" t="s">
        <v>43</v>
      </c>
      <c r="B27" s="21" t="str">
        <f t="shared" si="1"/>
        <v>Goal 7.4 </v>
      </c>
      <c r="C27" s="16" t="str">
        <f>IFERROR('Goal 7.4'!F6,"")</f>
        <v/>
      </c>
      <c r="D27" s="17">
        <f t="shared" si="2"/>
        <v>12</v>
      </c>
      <c r="E27" s="22">
        <v>16.0</v>
      </c>
    </row>
    <row r="28" ht="14.25" customHeight="1">
      <c r="A28" s="15" t="s">
        <v>44</v>
      </c>
      <c r="B28" s="21" t="str">
        <f t="shared" si="1"/>
        <v>Goal 7.5 </v>
      </c>
      <c r="C28" s="16" t="str">
        <f>IFERROR('Goal 7.5'!F6,"")</f>
        <v/>
      </c>
      <c r="D28" s="17">
        <f t="shared" si="2"/>
        <v>12</v>
      </c>
      <c r="E28" s="22">
        <v>16.0</v>
      </c>
    </row>
    <row r="29" ht="14.25" customHeight="1">
      <c r="A29" s="23" t="s">
        <v>45</v>
      </c>
      <c r="B29" s="24"/>
      <c r="C29" s="25" t="s">
        <v>46</v>
      </c>
      <c r="D29" s="26" t="s">
        <v>46</v>
      </c>
      <c r="E29" s="22" t="s">
        <v>46</v>
      </c>
    </row>
    <row r="30" ht="14.25" customHeight="1">
      <c r="A30" s="27" t="s">
        <v>47</v>
      </c>
      <c r="B30" s="27"/>
      <c r="C30" s="28">
        <f>IFERROR(SUM(C8:C28),"")</f>
        <v>0</v>
      </c>
      <c r="D30" s="29">
        <f t="shared" ref="D30:E30" si="4">SUM(D8:D28)</f>
        <v>267</v>
      </c>
      <c r="E30" s="30">
        <f t="shared" si="4"/>
        <v>356</v>
      </c>
    </row>
    <row r="31" ht="14.25" customHeight="1">
      <c r="A31" s="14"/>
      <c r="B31" s="14"/>
      <c r="C31" s="31"/>
      <c r="D31" s="32"/>
      <c r="E31" s="14"/>
    </row>
    <row r="33" ht="14.25" customHeight="1">
      <c r="C33" s="33" t="s">
        <v>48</v>
      </c>
    </row>
    <row r="35" ht="15.0" customHeight="1">
      <c r="A35" s="34" t="s">
        <v>49</v>
      </c>
      <c r="C35" s="35"/>
    </row>
  </sheetData>
  <mergeCells count="2">
    <mergeCell ref="C3:E3"/>
    <mergeCell ref="C4:E4"/>
  </mergeCells>
  <conditionalFormatting sqref="I18">
    <cfRule type="containsText" dxfId="0" priority="1" operator="containsText" text="error">
      <formula>NOT(ISERROR(SEARCH(("error"),(I18))))</formula>
    </cfRule>
  </conditionalFormatting>
  <conditionalFormatting sqref="I18">
    <cfRule type="containsText" dxfId="1" priority="2" operator="containsText" text="Validated">
      <formula>NOT(ISERROR(SEARCH(("Validated"),(I18))))</formula>
    </cfRule>
  </conditionalFormatting>
  <hyperlinks>
    <hyperlink display="Goal 1 – Governance and Planning Processes" location="' Goal 1'!A1" ref="A8"/>
    <hyperlink display="Goal 2.1 – Educational Materials" location="'Goal 2.1'!A1" ref="A9"/>
    <hyperlink display="Goal 2.2 – Educational Technology" location="'Goal 2.2'!A1" ref="A10"/>
    <hyperlink display="Goal 3.1 – Web Evaluation, Monitoring, and Remediation" location="'Goal 3.1'!A1" ref="A11"/>
    <hyperlink display="Goal 3.2 – Web Developers and Designers" location="'Goal 3.2'!A1" ref="A12"/>
    <hyperlink display="Goal 3.3 – Web Content Contributors" location="'Goal 3.3'!A1" ref="A13"/>
    <hyperlink display="Goal 4.1 – Documents" location="'Goal 4.1'!A1" ref="A14"/>
    <hyperlink display="Goal 4.2 – Communications and Marketing Materials" location="'Goal 4.2'!A1" ref="A15"/>
    <hyperlink display="Goal 4.3 – Video and Audio Content" location="'Goal 4.3'!A1" ref="A16"/>
    <hyperlink display="Goal 5.1 – Pre-purchase Processes" location="'Goal 5.1'!A1" ref="A17"/>
    <hyperlink display="Goal 5.2 – Accessibility Evaluation Processes" location="'Goal 5.2'!A1" ref="A18"/>
    <hyperlink display="Goal 5.3 – Procurement Processes" location="'Goal 5.3'!A1" ref="A19"/>
    <hyperlink display="Goal 6.1 – Educational Materials and Technology " location="'Goal 6.1'!A1" ref="A20"/>
    <hyperlink display="Goal 6.2 – Web" location="'Goal 6.2'!A1" ref="A21"/>
    <hyperlink display="Goal 6.3 – Digital Content" location="'Goal 6.3'!A1" ref="A22"/>
    <hyperlink display="Goal 6.4 – Procurement" location="'Goal 6.4'!A1" ref="A23"/>
    <hyperlink display="Goal 7.1 – Equally Effective Alternative Access" location="'Goal 7.1'!A1" ref="A24"/>
    <hyperlink display="Goal 7.2 – Communications" location="'Goal 7.2'!A1" ref="A25"/>
    <hyperlink display="Goal 7.3 – Events" location="'Goal 7.3'!A1" ref="A26"/>
    <hyperlink display="Goal 7.4 – Onboarding" location="'Goal 7.4'!A1" ref="A27"/>
    <hyperlink display="Goal 7.5 – Organizational Integration and Alignment" location="'Goal 7.5'!A1" ref="A28"/>
    <hyperlink display="All Milestones" location="'All Milestones'!A1" ref="A29"/>
  </hyperlinks>
  <printOptions/>
  <pageMargins bottom="0.75" footer="0.0" header="0.0" left="0.25" right="0.25" top="0.75"/>
  <pageSetup fitToHeight="0"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3" width="19.29"/>
    <col customWidth="1" min="14" max="14" width="19.0"/>
    <col customWidth="1" min="15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154</v>
      </c>
      <c r="B2" s="42" t="s">
        <v>155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7" si="1">E2/5</f>
        <v>#N/A</v>
      </c>
      <c r="G2" s="47"/>
      <c r="H2" s="47"/>
      <c r="I2" s="47"/>
      <c r="J2" s="47"/>
      <c r="K2" s="47"/>
      <c r="L2" s="44"/>
      <c r="M2" s="44"/>
      <c r="N2" s="61"/>
      <c r="O2" s="44"/>
      <c r="P2" s="44"/>
      <c r="Q2" s="44"/>
      <c r="R2" s="76"/>
    </row>
    <row r="3">
      <c r="A3" s="75" t="s">
        <v>156</v>
      </c>
      <c r="B3" s="42" t="s">
        <v>157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61"/>
      <c r="O3" s="44"/>
      <c r="P3" s="44"/>
      <c r="Q3" s="44"/>
      <c r="R3" s="76"/>
    </row>
    <row r="4">
      <c r="A4" s="75" t="s">
        <v>158</v>
      </c>
      <c r="B4" s="42" t="s">
        <v>159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83"/>
      <c r="O4" s="44"/>
      <c r="P4" s="44"/>
      <c r="Q4" s="44"/>
      <c r="R4" s="76"/>
    </row>
    <row r="5">
      <c r="A5" s="75" t="s">
        <v>160</v>
      </c>
      <c r="B5" s="42" t="s">
        <v>161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84"/>
      <c r="O5" s="44"/>
      <c r="P5" s="44"/>
      <c r="Q5" s="44"/>
      <c r="R5" s="76"/>
    </row>
    <row r="6">
      <c r="A6" s="75" t="s">
        <v>162</v>
      </c>
      <c r="B6" s="42" t="s">
        <v>163</v>
      </c>
      <c r="C6" s="44" t="str">
        <f>IFERROR(IF(E6=0, "Not Started", IF(AND(E6&gt;0,E6&lt;5),"Initiated", VLOOKUP(D6,'Status Level Rules'!$A$2:$B$6,2,FALSE))),"")</f>
        <v/>
      </c>
      <c r="D6" s="44" t="str">
        <f>IFERROR(IF(MIN(VLOOKUP(G6,Lookup!$A$2:$B$40,2,FALSE), VLOOKUP(H6,Lookup!$A$2:$B$40,2,FALSE), VLOOKUP(I6,Lookup!$A$2:$B$40,2,FALSE), VLOOKUP(J6,Lookup!$A$2:$B$40,2,FALSE), VLOOKUP(K6,Lookup!$A$2:$B$40,2,FALSE))=0,1,MIN(VLOOKUP(G6,Lookup!$A$2:$B$40,2,FALSE), VLOOKUP(H6,Lookup!$A$2:$B$40,2,FALSE), VLOOKUP(I6,Lookup!$A$2:$B$40,2,FALSE), VLOOKUP(J6,Lookup!$A$2:$B$40,2,FALSE), VLOOKUP(K6,Lookup!$A$2:$B$40,2,FALSE))),"")</f>
        <v/>
      </c>
      <c r="E6" s="44" t="str">
        <f>SUM(VLOOKUP(G6,Lookup!$A$2:$B$40,2,FALSE), VLOOKUP(H6,Lookup!$A$2:$B$40,2,FALSE), VLOOKUP(I6,Lookup!$A$2:$B$40,2,FALSE), VLOOKUP(J6,Lookup!$A$2:$B$40,2,FALSE), VLOOKUP(K6,Lookup!$A$2:$B$40,2,FALSE))</f>
        <v>#N/A</v>
      </c>
      <c r="F6" s="44" t="str">
        <f t="shared" si="1"/>
        <v>#N/A</v>
      </c>
      <c r="G6" s="47"/>
      <c r="H6" s="47"/>
      <c r="I6" s="47"/>
      <c r="J6" s="47"/>
      <c r="K6" s="47"/>
      <c r="L6" s="44"/>
      <c r="M6" s="44"/>
      <c r="N6" s="61"/>
      <c r="O6" s="44"/>
      <c r="P6" s="44"/>
      <c r="Q6" s="44"/>
      <c r="R6" s="76"/>
    </row>
    <row r="7">
      <c r="A7" s="75" t="s">
        <v>164</v>
      </c>
      <c r="B7" s="42" t="s">
        <v>165</v>
      </c>
      <c r="C7" s="44" t="str">
        <f>IFERROR(IF(E7=0, "Not Started", IF(AND(E7&gt;0,E7&lt;5),"Initiated", VLOOKUP(D7,'Status Level Rules'!$A$2:$B$6,2,FALSE))),"")</f>
        <v/>
      </c>
      <c r="D7" s="44" t="str">
        <f>IFERROR(IF(MIN(VLOOKUP(G7,Lookup!$A$2:$B$40,2,FALSE), VLOOKUP(H7,Lookup!$A$2:$B$40,2,FALSE), VLOOKUP(I7,Lookup!$A$2:$B$40,2,FALSE), VLOOKUP(J7,Lookup!$A$2:$B$40,2,FALSE), VLOOKUP(K7,Lookup!$A$2:$B$40,2,FALSE))=0,1,MIN(VLOOKUP(G7,Lookup!$A$2:$B$40,2,FALSE), VLOOKUP(H7,Lookup!$A$2:$B$40,2,FALSE), VLOOKUP(I7,Lookup!$A$2:$B$40,2,FALSE), VLOOKUP(J7,Lookup!$A$2:$B$40,2,FALSE), VLOOKUP(K7,Lookup!$A$2:$B$40,2,FALSE))),"")</f>
        <v/>
      </c>
      <c r="E7" s="44" t="str">
        <f>SUM(VLOOKUP(G7,Lookup!$A$2:$B$40,2,FALSE), VLOOKUP(H7,Lookup!$A$2:$B$40,2,FALSE), VLOOKUP(I7,Lookup!$A$2:$B$40,2,FALSE), VLOOKUP(J7,Lookup!$A$2:$B$40,2,FALSE), VLOOKUP(K7,Lookup!$A$2:$B$40,2,FALSE))</f>
        <v>#N/A</v>
      </c>
      <c r="F7" s="44" t="str">
        <f t="shared" si="1"/>
        <v>#N/A</v>
      </c>
      <c r="G7" s="47"/>
      <c r="H7" s="47"/>
      <c r="I7" s="47"/>
      <c r="J7" s="47"/>
      <c r="K7" s="47"/>
      <c r="L7" s="44"/>
      <c r="M7" s="44"/>
      <c r="N7" s="61"/>
      <c r="O7" s="44"/>
      <c r="P7" s="44"/>
      <c r="Q7" s="44"/>
      <c r="R7" s="76"/>
    </row>
    <row r="8" ht="14.25" customHeight="1">
      <c r="A8" s="48"/>
      <c r="B8" s="49" t="s">
        <v>77</v>
      </c>
      <c r="D8" s="50"/>
      <c r="E8" s="50"/>
      <c r="F8" s="14" t="str">
        <f>SUM(F2:F7)</f>
        <v>#N/A</v>
      </c>
      <c r="G8" s="50"/>
      <c r="H8" s="50"/>
      <c r="I8" s="50"/>
      <c r="J8" s="50"/>
      <c r="K8" s="50"/>
      <c r="L8" s="50"/>
      <c r="M8" s="50"/>
      <c r="N8" s="85"/>
      <c r="O8" s="48"/>
      <c r="P8" s="48"/>
      <c r="Q8" s="50"/>
      <c r="R8" s="51"/>
    </row>
  </sheetData>
  <mergeCells count="1">
    <mergeCell ref="B8:C8"/>
  </mergeCells>
  <dataValidations>
    <dataValidation type="list" allowBlank="1" showErrorMessage="1" sqref="J2:J7">
      <formula1>Lookup!$A$28:$A$32</formula1>
    </dataValidation>
    <dataValidation type="list" allowBlank="1" showErrorMessage="1" sqref="K2:K7">
      <formula1>Lookup!$A$36:$A$40</formula1>
    </dataValidation>
    <dataValidation type="list" allowBlank="1" showErrorMessage="1" sqref="H2:H7">
      <formula1>Lookup!$A$12:$A$16</formula1>
    </dataValidation>
    <dataValidation type="list" allowBlank="1" showErrorMessage="1" sqref="I2:I7">
      <formula1>Lookup!$A$20:$A$24</formula1>
    </dataValidation>
    <dataValidation type="list" allowBlank="1" showErrorMessage="1" sqref="G2:G7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0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166</v>
      </c>
      <c r="B2" s="42" t="s">
        <v>167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4" si="1">E2/5</f>
        <v>#N/A</v>
      </c>
      <c r="G2" s="47"/>
      <c r="H2" s="47"/>
      <c r="I2" s="47"/>
      <c r="J2" s="47"/>
      <c r="K2" s="47"/>
      <c r="L2" s="79"/>
      <c r="M2" s="44"/>
      <c r="N2" s="44"/>
      <c r="O2" s="44"/>
      <c r="P2" s="44"/>
      <c r="Q2" s="44"/>
      <c r="R2" s="86"/>
    </row>
    <row r="3">
      <c r="A3" s="75" t="s">
        <v>168</v>
      </c>
      <c r="B3" s="42" t="s">
        <v>169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79"/>
      <c r="M3" s="44"/>
      <c r="N3" s="44"/>
      <c r="O3" s="44"/>
      <c r="P3" s="44"/>
      <c r="Q3" s="44"/>
      <c r="R3" s="86"/>
    </row>
    <row r="4">
      <c r="A4" s="75" t="s">
        <v>170</v>
      </c>
      <c r="B4" s="42" t="s">
        <v>171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 ht="14.25" customHeight="1">
      <c r="A5" s="48"/>
      <c r="B5" s="49" t="s">
        <v>77</v>
      </c>
      <c r="D5" s="50"/>
      <c r="E5" s="50"/>
      <c r="F5" s="14" t="str">
        <f>SUM(F2:F4)</f>
        <v>#N/A</v>
      </c>
      <c r="G5" s="50"/>
      <c r="H5" s="50"/>
      <c r="I5" s="50"/>
      <c r="J5" s="50"/>
      <c r="K5" s="50"/>
      <c r="L5" s="51"/>
      <c r="M5" s="50"/>
      <c r="N5" s="50"/>
      <c r="O5" s="50"/>
      <c r="P5" s="50"/>
      <c r="Q5" s="50"/>
      <c r="R5" s="87"/>
    </row>
  </sheetData>
  <mergeCells count="1">
    <mergeCell ref="B5:C5"/>
  </mergeCells>
  <dataValidations>
    <dataValidation type="list" allowBlank="1" showErrorMessage="1" sqref="J2:J4">
      <formula1>Lookup!$A$28:$A$32</formula1>
    </dataValidation>
    <dataValidation type="list" allowBlank="1" showErrorMessage="1" sqref="K2:K4">
      <formula1>Lookup!$A$36:$A$40</formula1>
    </dataValidation>
    <dataValidation type="list" allowBlank="1" showErrorMessage="1" sqref="H2:H4">
      <formula1>Lookup!$A$12:$A$16</formula1>
    </dataValidation>
    <dataValidation type="list" allowBlank="1" showErrorMessage="1" sqref="I2:I4">
      <formula1>Lookup!$A$20:$A$24</formula1>
    </dataValidation>
    <dataValidation type="list" allowBlank="1" showErrorMessage="1" sqref="G2:G4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0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172</v>
      </c>
      <c r="B2" s="42" t="s">
        <v>173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4" si="1">E2/5</f>
        <v>#N/A</v>
      </c>
      <c r="G2" s="47"/>
      <c r="H2" s="47"/>
      <c r="I2" s="47"/>
      <c r="J2" s="47"/>
      <c r="K2" s="47"/>
      <c r="L2" s="79"/>
      <c r="M2" s="44"/>
      <c r="N2" s="44"/>
      <c r="O2" s="44"/>
      <c r="P2" s="44"/>
      <c r="Q2" s="44"/>
      <c r="R2" s="86"/>
    </row>
    <row r="3">
      <c r="A3" s="75" t="s">
        <v>174</v>
      </c>
      <c r="B3" s="42" t="s">
        <v>175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79"/>
      <c r="M3" s="44"/>
      <c r="N3" s="44"/>
      <c r="O3" s="44"/>
      <c r="P3" s="44"/>
      <c r="Q3" s="44"/>
      <c r="R3" s="86"/>
    </row>
    <row r="4">
      <c r="A4" s="75" t="s">
        <v>176</v>
      </c>
      <c r="B4" s="42" t="s">
        <v>177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 ht="14.25" customHeight="1">
      <c r="A5" s="48"/>
      <c r="B5" s="49" t="s">
        <v>77</v>
      </c>
      <c r="D5" s="50"/>
      <c r="E5" s="50"/>
      <c r="F5" s="14" t="str">
        <f>SUM(F2:F4)</f>
        <v>#N/A</v>
      </c>
      <c r="G5" s="50"/>
      <c r="H5" s="50"/>
      <c r="I5" s="50"/>
      <c r="J5" s="50"/>
      <c r="K5" s="50"/>
      <c r="L5" s="51"/>
      <c r="M5" s="50"/>
      <c r="N5" s="50"/>
      <c r="O5" s="50"/>
      <c r="P5" s="50"/>
      <c r="Q5" s="50"/>
      <c r="R5" s="87"/>
    </row>
  </sheetData>
  <mergeCells count="1">
    <mergeCell ref="B5:C5"/>
  </mergeCells>
  <dataValidations>
    <dataValidation type="list" allowBlank="1" showErrorMessage="1" sqref="J2:J4">
      <formula1>Lookup!$A$28:$A$32</formula1>
    </dataValidation>
    <dataValidation type="list" allowBlank="1" showErrorMessage="1" sqref="K2:K4">
      <formula1>Lookup!$A$36:$A$40</formula1>
    </dataValidation>
    <dataValidation type="list" allowBlank="1" showErrorMessage="1" sqref="H2:H4">
      <formula1>Lookup!$A$12:$A$16</formula1>
    </dataValidation>
    <dataValidation type="list" allowBlank="1" showErrorMessage="1" sqref="I2:I4">
      <formula1>Lookup!$A$20:$A$24</formula1>
    </dataValidation>
    <dataValidation type="list" allowBlank="1" showErrorMessage="1" sqref="G2:G4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0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178</v>
      </c>
      <c r="B2" s="42" t="s">
        <v>179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4" si="1">E2/5</f>
        <v>#N/A</v>
      </c>
      <c r="G2" s="47"/>
      <c r="H2" s="47"/>
      <c r="I2" s="47"/>
      <c r="J2" s="47"/>
      <c r="K2" s="47"/>
      <c r="L2" s="79"/>
      <c r="M2" s="44"/>
      <c r="N2" s="44"/>
      <c r="O2" s="44"/>
      <c r="P2" s="44"/>
      <c r="Q2" s="44"/>
      <c r="R2" s="86"/>
    </row>
    <row r="3">
      <c r="A3" s="75" t="s">
        <v>180</v>
      </c>
      <c r="B3" s="42" t="s">
        <v>181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79"/>
      <c r="M3" s="44"/>
      <c r="N3" s="44"/>
      <c r="O3" s="44"/>
      <c r="P3" s="44"/>
      <c r="Q3" s="44"/>
      <c r="R3" s="86"/>
    </row>
    <row r="4">
      <c r="A4" s="75" t="s">
        <v>182</v>
      </c>
      <c r="B4" s="42" t="s">
        <v>183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 ht="14.25" customHeight="1">
      <c r="A5" s="48"/>
      <c r="B5" s="49" t="s">
        <v>77</v>
      </c>
      <c r="D5" s="50"/>
      <c r="E5" s="50"/>
      <c r="F5" s="14" t="str">
        <f>SUM(F2:F4)</f>
        <v>#N/A</v>
      </c>
      <c r="G5" s="50"/>
      <c r="H5" s="50"/>
      <c r="I5" s="50"/>
      <c r="J5" s="50"/>
      <c r="K5" s="50"/>
      <c r="L5" s="51"/>
      <c r="M5" s="50"/>
      <c r="N5" s="50"/>
      <c r="O5" s="50"/>
      <c r="P5" s="50"/>
      <c r="Q5" s="50"/>
      <c r="R5" s="87"/>
    </row>
  </sheetData>
  <mergeCells count="1">
    <mergeCell ref="B5:C5"/>
  </mergeCells>
  <dataValidations>
    <dataValidation type="list" allowBlank="1" showErrorMessage="1" sqref="J2:J4">
      <formula1>Lookup!$A$28:$A$32</formula1>
    </dataValidation>
    <dataValidation type="list" allowBlank="1" showErrorMessage="1" sqref="K2:K4">
      <formula1>Lookup!$A$36:$A$40</formula1>
    </dataValidation>
    <dataValidation type="list" allowBlank="1" showErrorMessage="1" sqref="H2:H4">
      <formula1>Lookup!$A$12:$A$16</formula1>
    </dataValidation>
    <dataValidation type="list" allowBlank="1" showErrorMessage="1" sqref="I2:I4">
      <formula1>Lookup!$A$20:$A$24</formula1>
    </dataValidation>
    <dataValidation type="list" allowBlank="1" showErrorMessage="1" sqref="G2:G4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43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184</v>
      </c>
      <c r="B2" s="42" t="s">
        <v>185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4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186</v>
      </c>
      <c r="B3" s="42" t="s">
        <v>187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>
      <c r="A4" s="75" t="s">
        <v>188</v>
      </c>
      <c r="B4" s="42" t="s">
        <v>189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 ht="14.25" customHeight="1">
      <c r="A5" s="48"/>
      <c r="B5" s="49" t="s">
        <v>77</v>
      </c>
      <c r="D5" s="50"/>
      <c r="E5" s="50"/>
      <c r="F5" s="14" t="str">
        <f>SUM(F2:F4)</f>
        <v>#N/A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87"/>
    </row>
  </sheetData>
  <mergeCells count="1">
    <mergeCell ref="B5:C5"/>
  </mergeCells>
  <dataValidations>
    <dataValidation type="list" allowBlank="1" showErrorMessage="1" sqref="J2:J4">
      <formula1>Lookup!$A$28:$A$32</formula1>
    </dataValidation>
    <dataValidation type="list" allowBlank="1" showErrorMessage="1" sqref="K2:K4">
      <formula1>Lookup!$A$36:$A$40</formula1>
    </dataValidation>
    <dataValidation type="list" allowBlank="1" showErrorMessage="1" sqref="H2:H4">
      <formula1>Lookup!$A$12:$A$16</formula1>
    </dataValidation>
    <dataValidation type="list" allowBlank="1" showErrorMessage="1" sqref="I2:I4">
      <formula1>Lookup!$A$20:$A$24</formula1>
    </dataValidation>
    <dataValidation type="list" allowBlank="1" showErrorMessage="1" sqref="G2:G4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43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190</v>
      </c>
      <c r="B2" s="42" t="s">
        <v>191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5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192</v>
      </c>
      <c r="B3" s="42" t="s">
        <v>193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>
      <c r="A4" s="75" t="s">
        <v>194</v>
      </c>
      <c r="B4" s="42" t="s">
        <v>195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>
      <c r="A5" s="75" t="s">
        <v>196</v>
      </c>
      <c r="B5" s="42" t="s">
        <v>197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86"/>
    </row>
    <row r="6" ht="14.25" customHeight="1">
      <c r="A6" s="48"/>
      <c r="B6" s="49" t="s">
        <v>77</v>
      </c>
      <c r="D6" s="50"/>
      <c r="E6" s="50"/>
      <c r="F6" s="14" t="str">
        <f>SUM(F2:F5)</f>
        <v>#N/A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7"/>
    </row>
  </sheetData>
  <mergeCells count="1">
    <mergeCell ref="B6:C6"/>
  </mergeCells>
  <dataValidations>
    <dataValidation type="list" allowBlank="1" showErrorMessage="1" sqref="J2:J5">
      <formula1>Lookup!$A$28:$A$32</formula1>
    </dataValidation>
    <dataValidation type="list" allowBlank="1" showErrorMessage="1" sqref="K2:K5">
      <formula1>Lookup!$A$36:$A$40</formula1>
    </dataValidation>
    <dataValidation type="list" allowBlank="1" showErrorMessage="1" sqref="H2:H5">
      <formula1>Lookup!$A$12:$A$16</formula1>
    </dataValidation>
    <dataValidation type="list" allowBlank="1" showErrorMessage="1" sqref="I2:I5">
      <formula1>Lookup!$A$20:$A$24</formula1>
    </dataValidation>
    <dataValidation type="list" allowBlank="1" showErrorMessage="1" sqref="G2:G5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43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198</v>
      </c>
      <c r="B2" s="42" t="s">
        <v>199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5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200</v>
      </c>
      <c r="B3" s="42" t="s">
        <v>201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>
      <c r="A4" s="75" t="s">
        <v>202</v>
      </c>
      <c r="B4" s="42" t="s">
        <v>203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>
      <c r="A5" s="75" t="s">
        <v>204</v>
      </c>
      <c r="B5" s="42" t="s">
        <v>205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86"/>
    </row>
    <row r="6" ht="14.25" customHeight="1">
      <c r="A6" s="48"/>
      <c r="B6" s="49" t="s">
        <v>77</v>
      </c>
      <c r="D6" s="50"/>
      <c r="E6" s="50"/>
      <c r="F6" s="14" t="str">
        <f>SUM(F2:F5)</f>
        <v>#N/A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7"/>
    </row>
  </sheetData>
  <mergeCells count="1">
    <mergeCell ref="B6:C6"/>
  </mergeCells>
  <dataValidations>
    <dataValidation type="list" allowBlank="1" showErrorMessage="1" sqref="J2:J5">
      <formula1>Lookup!$A$28:$A$32</formula1>
    </dataValidation>
    <dataValidation type="list" allowBlank="1" showErrorMessage="1" sqref="K2:K5">
      <formula1>Lookup!$A$36:$A$40</formula1>
    </dataValidation>
    <dataValidation type="list" allowBlank="1" showErrorMessage="1" sqref="H2:H5">
      <formula1>Lookup!$A$12:$A$16</formula1>
    </dataValidation>
    <dataValidation type="list" allowBlank="1" showErrorMessage="1" sqref="I2:I5">
      <formula1>Lookup!$A$20:$A$24</formula1>
    </dataValidation>
    <dataValidation type="list" allowBlank="1" showErrorMessage="1" sqref="G2:G5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43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206</v>
      </c>
      <c r="B2" s="42" t="s">
        <v>207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5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208</v>
      </c>
      <c r="B3" s="42" t="s">
        <v>209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>
      <c r="A4" s="75" t="s">
        <v>210</v>
      </c>
      <c r="B4" s="42" t="s">
        <v>211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>
      <c r="A5" s="75" t="s">
        <v>212</v>
      </c>
      <c r="B5" s="42" t="s">
        <v>213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86"/>
    </row>
    <row r="6" ht="14.25" customHeight="1">
      <c r="A6" s="48"/>
      <c r="B6" s="49" t="s">
        <v>77</v>
      </c>
      <c r="D6" s="50"/>
      <c r="E6" s="50"/>
      <c r="F6" s="14" t="str">
        <f>SUM(F2:F5)</f>
        <v>#N/A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7"/>
    </row>
  </sheetData>
  <mergeCells count="1">
    <mergeCell ref="B6:C6"/>
  </mergeCells>
  <dataValidations>
    <dataValidation type="list" allowBlank="1" showErrorMessage="1" sqref="J2:J5">
      <formula1>Lookup!$A$28:$A$32</formula1>
    </dataValidation>
    <dataValidation type="list" allowBlank="1" showErrorMessage="1" sqref="K2:K5">
      <formula1>Lookup!$A$36:$A$40</formula1>
    </dataValidation>
    <dataValidation type="list" allowBlank="1" showErrorMessage="1" sqref="H2:H5">
      <formula1>Lookup!$A$12:$A$16</formula1>
    </dataValidation>
    <dataValidation type="list" allowBlank="1" showErrorMessage="1" sqref="I2:I5">
      <formula1>Lookup!$A$20:$A$24</formula1>
    </dataValidation>
    <dataValidation type="list" allowBlank="1" showErrorMessage="1" sqref="G2:G5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214</v>
      </c>
      <c r="B2" s="42" t="s">
        <v>215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6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216</v>
      </c>
      <c r="B3" s="42" t="s">
        <v>217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>
      <c r="A4" s="75" t="s">
        <v>218</v>
      </c>
      <c r="B4" s="42" t="s">
        <v>219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>
      <c r="A5" s="75" t="s">
        <v>220</v>
      </c>
      <c r="B5" s="42" t="s">
        <v>221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86"/>
    </row>
    <row r="6">
      <c r="A6" s="75" t="s">
        <v>222</v>
      </c>
      <c r="B6" s="42" t="s">
        <v>223</v>
      </c>
      <c r="C6" s="44" t="str">
        <f>IFERROR(IF(E6=0, "Not Started", IF(AND(E6&gt;0,E6&lt;5),"Initiated", VLOOKUP(D6,'Status Level Rules'!$A$2:$B$6,2,FALSE))),"")</f>
        <v/>
      </c>
      <c r="D6" s="44" t="str">
        <f>IFERROR(IF(MIN(VLOOKUP(G6,Lookup!$A$2:$B$40,2,FALSE), VLOOKUP(H6,Lookup!$A$2:$B$40,2,FALSE), VLOOKUP(I6,Lookup!$A$2:$B$40,2,FALSE), VLOOKUP(J6,Lookup!$A$2:$B$40,2,FALSE), VLOOKUP(K6,Lookup!$A$2:$B$40,2,FALSE))=0,1,MIN(VLOOKUP(G6,Lookup!$A$2:$B$40,2,FALSE), VLOOKUP(H6,Lookup!$A$2:$B$40,2,FALSE), VLOOKUP(I6,Lookup!$A$2:$B$40,2,FALSE), VLOOKUP(J6,Lookup!$A$2:$B$40,2,FALSE), VLOOKUP(K6,Lookup!$A$2:$B$40,2,FALSE))),"")</f>
        <v/>
      </c>
      <c r="E6" s="44" t="str">
        <f>SUM(VLOOKUP(G6,Lookup!$A$2:$B$40,2,FALSE), VLOOKUP(H6,Lookup!$A$2:$B$40,2,FALSE), VLOOKUP(I6,Lookup!$A$2:$B$40,2,FALSE), VLOOKUP(J6,Lookup!$A$2:$B$40,2,FALSE), VLOOKUP(K6,Lookup!$A$2:$B$40,2,FALSE))</f>
        <v>#N/A</v>
      </c>
      <c r="F6" s="44" t="str">
        <f t="shared" si="1"/>
        <v>#N/A</v>
      </c>
      <c r="G6" s="47"/>
      <c r="H6" s="47"/>
      <c r="I6" s="47"/>
      <c r="J6" s="47"/>
      <c r="K6" s="47"/>
      <c r="L6" s="44"/>
      <c r="M6" s="44"/>
      <c r="N6" s="44"/>
      <c r="O6" s="44"/>
      <c r="P6" s="44"/>
      <c r="Q6" s="44"/>
      <c r="R6" s="86"/>
    </row>
    <row r="7" ht="14.25" customHeight="1">
      <c r="A7" s="48"/>
      <c r="B7" s="49" t="s">
        <v>77</v>
      </c>
      <c r="D7" s="50"/>
      <c r="E7" s="50"/>
      <c r="F7" s="14" t="str">
        <f>SUM(F2:F6)</f>
        <v>#N/A</v>
      </c>
      <c r="G7" s="50"/>
      <c r="H7" s="50"/>
      <c r="I7" s="50"/>
      <c r="J7" s="50"/>
      <c r="K7" s="50"/>
      <c r="L7" s="50"/>
      <c r="M7" s="50"/>
      <c r="N7" s="50"/>
      <c r="O7" s="48"/>
      <c r="P7" s="48"/>
      <c r="Q7" s="50"/>
      <c r="R7" s="50"/>
    </row>
  </sheetData>
  <mergeCells count="1">
    <mergeCell ref="B7:C7"/>
  </mergeCells>
  <dataValidations>
    <dataValidation type="list" allowBlank="1" showErrorMessage="1" sqref="J2:J6">
      <formula1>Lookup!$A$28:$A$32</formula1>
    </dataValidation>
    <dataValidation type="list" allowBlank="1" showErrorMessage="1" sqref="K2:K6">
      <formula1>Lookup!$A$36:$A$40</formula1>
    </dataValidation>
    <dataValidation type="list" allowBlank="1" showErrorMessage="1" sqref="H2:H6">
      <formula1>Lookup!$A$12:$A$16</formula1>
    </dataValidation>
    <dataValidation type="list" allowBlank="1" showErrorMessage="1" sqref="I2:I6">
      <formula1>Lookup!$A$20:$A$24</formula1>
    </dataValidation>
    <dataValidation type="list" allowBlank="1" showErrorMessage="1" sqref="G2:G6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14"/>
    <col customWidth="1" min="2" max="2" width="57.86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224</v>
      </c>
      <c r="B2" s="42" t="s">
        <v>225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3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226</v>
      </c>
      <c r="B3" s="42" t="s">
        <v>227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 ht="14.25" customHeight="1">
      <c r="A4" s="48"/>
      <c r="B4" s="49" t="s">
        <v>77</v>
      </c>
      <c r="D4" s="50"/>
      <c r="E4" s="50"/>
      <c r="F4" s="14" t="str">
        <f>SUM(F2:F3)</f>
        <v>#N/A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87"/>
    </row>
  </sheetData>
  <mergeCells count="1">
    <mergeCell ref="B4:C4"/>
  </mergeCells>
  <dataValidations>
    <dataValidation type="list" allowBlank="1" showErrorMessage="1" sqref="J2:J3">
      <formula1>Lookup!$A$28:$A$32</formula1>
    </dataValidation>
    <dataValidation type="list" allowBlank="1" showErrorMessage="1" sqref="K2:K3">
      <formula1>Lookup!$A$36:$A$40</formula1>
    </dataValidation>
    <dataValidation type="list" allowBlank="1" showErrorMessage="1" sqref="H2:H3">
      <formula1>Lookup!$A$12:$A$16</formula1>
    </dataValidation>
    <dataValidation type="list" allowBlank="1" showErrorMessage="1" sqref="I2:I3">
      <formula1>Lookup!$A$20:$A$24</formula1>
    </dataValidation>
    <dataValidation type="list" allowBlank="1" showErrorMessage="1" sqref="G2:G3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29"/>
    <col customWidth="1" min="2" max="2" width="60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7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40" t="s">
        <v>67</v>
      </c>
    </row>
    <row r="2">
      <c r="A2" s="41">
        <v>1.1</v>
      </c>
      <c r="B2" s="42" t="s">
        <v>68</v>
      </c>
      <c r="C2" s="43" t="str">
        <f>IFERROR(IF(E2=0, "Not Started", IF(AND(E2&gt;0,E2&lt;5),"Initiated", VLOOKUP(D2,'Status Level Rules'!$A$2:$B$6,2,FALSE))),"")</f>
        <v>Initiated</v>
      </c>
      <c r="D2" s="44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>1</v>
      </c>
      <c r="E2" s="44">
        <f>SUM(VLOOKUP(G2,Lookup!$A$2:$B$40,2,FALSE), VLOOKUP(H2,Lookup!$A$2:$B$40,2,FALSE), VLOOKUP(I2,Lookup!$A$2:$B$40,2,FALSE), VLOOKUP(J2,Lookup!$A$2:$B$40,2,FALSE), VLOOKUP(K2,Lookup!$A$2:$B$40,2,FALSE))</f>
        <v>8</v>
      </c>
      <c r="F2" s="44">
        <f t="shared" ref="F2:F5" si="1">E2/5</f>
        <v>1.6</v>
      </c>
      <c r="G2" s="45" t="s">
        <v>69</v>
      </c>
      <c r="H2" s="45" t="s">
        <v>70</v>
      </c>
      <c r="I2" s="45" t="s">
        <v>71</v>
      </c>
      <c r="J2" s="45" t="s">
        <v>72</v>
      </c>
      <c r="K2" s="45" t="s">
        <v>73</v>
      </c>
      <c r="L2" s="44"/>
      <c r="M2" s="44"/>
      <c r="N2" s="44"/>
      <c r="O2" s="44"/>
      <c r="P2" s="44"/>
      <c r="Q2" s="46"/>
      <c r="R2" s="18"/>
    </row>
    <row r="3">
      <c r="A3" s="41">
        <v>1.2</v>
      </c>
      <c r="B3" s="42" t="s">
        <v>74</v>
      </c>
      <c r="C3" s="43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18"/>
    </row>
    <row r="4">
      <c r="A4" s="41">
        <v>1.3</v>
      </c>
      <c r="B4" s="42" t="s">
        <v>75</v>
      </c>
      <c r="C4" s="43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18"/>
    </row>
    <row r="5">
      <c r="A5" s="41">
        <v>1.4</v>
      </c>
      <c r="B5" s="42" t="s">
        <v>76</v>
      </c>
      <c r="C5" s="43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18"/>
    </row>
    <row r="6" ht="14.25" customHeight="1">
      <c r="A6" s="48"/>
      <c r="B6" s="49" t="s">
        <v>77</v>
      </c>
      <c r="D6" s="50"/>
      <c r="E6" s="50"/>
      <c r="F6" s="14" t="str">
        <f>SUM(F2:F5)</f>
        <v>#N/A</v>
      </c>
      <c r="G6" s="50"/>
      <c r="H6" s="50"/>
      <c r="I6" s="50"/>
      <c r="J6" s="50"/>
      <c r="K6" s="50"/>
      <c r="L6" s="51"/>
      <c r="M6" s="50"/>
      <c r="N6" s="50"/>
      <c r="O6" s="48"/>
      <c r="P6" s="48"/>
      <c r="Q6" s="50"/>
      <c r="R6" s="52"/>
    </row>
  </sheetData>
  <mergeCells count="1">
    <mergeCell ref="B6:C6"/>
  </mergeCells>
  <dataValidations>
    <dataValidation type="list" allowBlank="1" showErrorMessage="1" sqref="J2:J5">
      <formula1>Lookup!$A$28:$A$32</formula1>
    </dataValidation>
    <dataValidation type="list" allowBlank="1" showErrorMessage="1" sqref="K2:K5">
      <formula1>Lookup!$A$36:$A$40</formula1>
    </dataValidation>
    <dataValidation type="list" allowBlank="1" showErrorMessage="1" sqref="H2:H5">
      <formula1>Lookup!$A$12:$A$16</formula1>
    </dataValidation>
    <dataValidation type="list" allowBlank="1" showErrorMessage="1" sqref="I2:I5">
      <formula1>Lookup!$A$20:$A$24</formula1>
    </dataValidation>
    <dataValidation type="list" allowBlank="1" showErrorMessage="1" sqref="G2:G5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14"/>
    <col customWidth="1" min="2" max="2" width="57.86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228</v>
      </c>
      <c r="B2" s="42" t="s">
        <v>229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3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230</v>
      </c>
      <c r="B3" s="42" t="s">
        <v>231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 ht="14.25" customHeight="1">
      <c r="A4" s="48"/>
      <c r="B4" s="49" t="s">
        <v>77</v>
      </c>
      <c r="D4" s="50"/>
      <c r="E4" s="50"/>
      <c r="F4" s="14" t="str">
        <f>SUM(F2:F3)</f>
        <v>#N/A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87"/>
    </row>
  </sheetData>
  <mergeCells count="1">
    <mergeCell ref="B4:C4"/>
  </mergeCells>
  <dataValidations>
    <dataValidation type="list" allowBlank="1" showErrorMessage="1" sqref="J2:J3">
      <formula1>Lookup!$A$28:$A$32</formula1>
    </dataValidation>
    <dataValidation type="list" allowBlank="1" showErrorMessage="1" sqref="K2:K3">
      <formula1>Lookup!$A$36:$A$40</formula1>
    </dataValidation>
    <dataValidation type="list" allowBlank="1" showErrorMessage="1" sqref="H2:H3">
      <formula1>Lookup!$A$12:$A$16</formula1>
    </dataValidation>
    <dataValidation type="list" allowBlank="1" showErrorMessage="1" sqref="I2:I3">
      <formula1>Lookup!$A$20:$A$24</formula1>
    </dataValidation>
    <dataValidation type="list" allowBlank="1" showErrorMessage="1" sqref="G2:G3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14"/>
    <col customWidth="1" min="2" max="2" width="57.86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232</v>
      </c>
      <c r="B2" s="42" t="s">
        <v>233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5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234</v>
      </c>
      <c r="B3" s="42" t="s">
        <v>235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6"/>
    </row>
    <row r="4">
      <c r="A4" s="75" t="s">
        <v>236</v>
      </c>
      <c r="B4" s="42" t="s">
        <v>237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6"/>
      <c r="R4" s="86"/>
    </row>
    <row r="5">
      <c r="A5" s="75" t="s">
        <v>238</v>
      </c>
      <c r="B5" s="42" t="s">
        <v>239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86"/>
    </row>
    <row r="6" ht="14.25" customHeight="1">
      <c r="A6" s="48"/>
      <c r="B6" s="49" t="s">
        <v>77</v>
      </c>
      <c r="D6" s="50"/>
      <c r="E6" s="50"/>
      <c r="F6" s="14" t="str">
        <f>SUM(F2:F5)</f>
        <v>#N/A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7"/>
    </row>
  </sheetData>
  <mergeCells count="1">
    <mergeCell ref="B6:C6"/>
  </mergeCells>
  <dataValidations>
    <dataValidation type="list" allowBlank="1" showErrorMessage="1" sqref="J2:J5">
      <formula1>Lookup!$A$28:$A$32</formula1>
    </dataValidation>
    <dataValidation type="list" allowBlank="1" showErrorMessage="1" sqref="K2:K5">
      <formula1>Lookup!$A$36:$A$40</formula1>
    </dataValidation>
    <dataValidation type="list" allowBlank="1" showErrorMessage="1" sqref="H2:H5">
      <formula1>Lookup!$A$12:$A$16</formula1>
    </dataValidation>
    <dataValidation type="list" allowBlank="1" showErrorMessage="1" sqref="I2:I5">
      <formula1>Lookup!$A$20:$A$24</formula1>
    </dataValidation>
    <dataValidation type="list" allowBlank="1" showErrorMessage="1" sqref="G2:G5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0"/>
    <col customWidth="1" min="2" max="2" width="58.14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240</v>
      </c>
      <c r="B2" s="42" t="s">
        <v>241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5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6"/>
    </row>
    <row r="3">
      <c r="A3" s="75" t="s">
        <v>242</v>
      </c>
      <c r="B3" s="42" t="s">
        <v>243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8"/>
    </row>
    <row r="4">
      <c r="A4" s="75" t="s">
        <v>244</v>
      </c>
      <c r="B4" s="42" t="s">
        <v>245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6"/>
    </row>
    <row r="5">
      <c r="A5" s="75" t="s">
        <v>246</v>
      </c>
      <c r="B5" s="42" t="s">
        <v>247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86"/>
    </row>
    <row r="6" ht="14.25" customHeight="1">
      <c r="A6" s="48"/>
      <c r="B6" s="49" t="s">
        <v>77</v>
      </c>
      <c r="D6" s="50"/>
      <c r="E6" s="50"/>
      <c r="F6" s="14" t="str">
        <f>SUM(F2:F5)</f>
        <v>#N/A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7"/>
    </row>
  </sheetData>
  <mergeCells count="1">
    <mergeCell ref="B6:C6"/>
  </mergeCells>
  <dataValidations>
    <dataValidation type="list" allowBlank="1" showErrorMessage="1" sqref="J2:J5">
      <formula1>Lookup!$A$28:$A$32</formula1>
    </dataValidation>
    <dataValidation type="list" allowBlank="1" showErrorMessage="1" sqref="K2:K5">
      <formula1>Lookup!$A$36:$A$40</formula1>
    </dataValidation>
    <dataValidation type="list" allowBlank="1" showErrorMessage="1" sqref="H2:H5">
      <formula1>Lookup!$A$12:$A$16</formula1>
    </dataValidation>
    <dataValidation type="list" allowBlank="1" showErrorMessage="1" sqref="I2:I5">
      <formula1>Lookup!$A$20:$A$24</formula1>
    </dataValidation>
    <dataValidation type="list" allowBlank="1" showErrorMessage="1" sqref="G2:G5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29"/>
    <col customWidth="1" min="2" max="2" width="109.14"/>
    <col customWidth="1" min="3" max="3" width="20.0"/>
    <col customWidth="1" min="4" max="5" width="18.0"/>
    <col customWidth="1" min="6" max="26" width="8.71"/>
  </cols>
  <sheetData>
    <row r="1" ht="59.25" customHeight="1">
      <c r="A1" s="36" t="s">
        <v>50</v>
      </c>
      <c r="B1" s="36" t="s">
        <v>51</v>
      </c>
      <c r="C1" s="36" t="s">
        <v>248</v>
      </c>
      <c r="D1" s="38" t="s">
        <v>249</v>
      </c>
      <c r="E1" s="38" t="s">
        <v>250</v>
      </c>
    </row>
    <row r="2">
      <c r="A2" s="75">
        <v>1.1</v>
      </c>
      <c r="B2" s="89" t="s">
        <v>68</v>
      </c>
      <c r="C2" s="90" t="str">
        <f>' Goal 1'!C2</f>
        <v>Initiated</v>
      </c>
      <c r="D2" s="90">
        <f>' Goal 1'!F2</f>
        <v>1.6</v>
      </c>
      <c r="E2" s="50"/>
    </row>
    <row r="3">
      <c r="A3" s="75">
        <v>1.2</v>
      </c>
      <c r="B3" s="89" t="s">
        <v>74</v>
      </c>
      <c r="C3" s="90" t="str">
        <f>' Goal 1'!C3</f>
        <v/>
      </c>
      <c r="D3" s="90" t="str">
        <f>' Goal 1'!F3</f>
        <v>#N/A</v>
      </c>
      <c r="E3" s="50"/>
    </row>
    <row r="4">
      <c r="A4" s="75">
        <v>1.3</v>
      </c>
      <c r="B4" s="89" t="s">
        <v>75</v>
      </c>
      <c r="C4" s="90" t="str">
        <f>' Goal 1'!C4</f>
        <v/>
      </c>
      <c r="D4" s="90" t="str">
        <f>' Goal 1'!F4</f>
        <v>#N/A</v>
      </c>
      <c r="E4" s="50"/>
    </row>
    <row r="5">
      <c r="A5" s="75">
        <v>1.4</v>
      </c>
      <c r="B5" s="89" t="s">
        <v>76</v>
      </c>
      <c r="C5" s="90" t="str">
        <f>' Goal 1'!C5</f>
        <v/>
      </c>
      <c r="D5" s="90" t="str">
        <f>' Goal 1'!F5</f>
        <v>#N/A</v>
      </c>
      <c r="E5" s="50"/>
    </row>
    <row r="6">
      <c r="A6" s="75" t="s">
        <v>78</v>
      </c>
      <c r="B6" s="89" t="s">
        <v>79</v>
      </c>
      <c r="C6" s="90" t="str">
        <f>'Goal 2.1'!C2</f>
        <v/>
      </c>
      <c r="D6" s="90" t="str">
        <f>'Goal 2.1'!F2</f>
        <v>#N/A</v>
      </c>
      <c r="E6" s="50"/>
    </row>
    <row r="7">
      <c r="A7" s="91" t="s">
        <v>80</v>
      </c>
      <c r="B7" s="92" t="s">
        <v>81</v>
      </c>
      <c r="C7" s="90" t="str">
        <f>'Goal 2.1'!C3</f>
        <v/>
      </c>
      <c r="D7" s="90" t="str">
        <f>'Goal 2.1'!F3</f>
        <v>#N/A</v>
      </c>
      <c r="E7" s="50"/>
    </row>
    <row r="8">
      <c r="A8" s="93" t="s">
        <v>82</v>
      </c>
      <c r="B8" s="94" t="s">
        <v>83</v>
      </c>
      <c r="C8" s="90" t="str">
        <f>'Goal 2.1'!C4</f>
        <v/>
      </c>
      <c r="D8" s="90" t="str">
        <f>'Goal 2.1'!F4</f>
        <v>#N/A</v>
      </c>
      <c r="E8" s="50"/>
    </row>
    <row r="9">
      <c r="A9" s="93" t="s">
        <v>84</v>
      </c>
      <c r="B9" s="94" t="s">
        <v>85</v>
      </c>
      <c r="C9" s="90" t="str">
        <f>'Goal 2.1'!C5</f>
        <v/>
      </c>
      <c r="D9" s="90" t="str">
        <f>'Goal 2.1'!F5</f>
        <v>#N/A</v>
      </c>
      <c r="E9" s="50"/>
    </row>
    <row r="10">
      <c r="A10" s="93" t="s">
        <v>86</v>
      </c>
      <c r="B10" s="94" t="s">
        <v>87</v>
      </c>
      <c r="C10" s="90" t="str">
        <f>'Goal 2.1'!C6</f>
        <v/>
      </c>
      <c r="D10" s="90" t="str">
        <f>'Goal 2.1'!F6</f>
        <v>#N/A</v>
      </c>
      <c r="E10" s="50"/>
    </row>
    <row r="11">
      <c r="A11" s="93" t="s">
        <v>88</v>
      </c>
      <c r="B11" s="94" t="s">
        <v>89</v>
      </c>
      <c r="C11" s="90" t="str">
        <f>'Goal 2.1'!C7</f>
        <v/>
      </c>
      <c r="D11" s="90" t="str">
        <f>'Goal 2.1'!F7</f>
        <v>#N/A</v>
      </c>
      <c r="E11" s="50"/>
    </row>
    <row r="12">
      <c r="A12" s="93" t="s">
        <v>90</v>
      </c>
      <c r="B12" s="94" t="s">
        <v>91</v>
      </c>
      <c r="C12" s="90" t="str">
        <f>'Goal 2.1'!C8</f>
        <v/>
      </c>
      <c r="D12" s="90" t="str">
        <f>'Goal 2.1'!F8</f>
        <v>#N/A</v>
      </c>
      <c r="E12" s="50"/>
    </row>
    <row r="13">
      <c r="A13" s="93" t="s">
        <v>92</v>
      </c>
      <c r="B13" s="94" t="s">
        <v>251</v>
      </c>
      <c r="C13" s="90" t="str">
        <f>'Goal 2.2'!C2</f>
        <v/>
      </c>
      <c r="D13" s="90" t="str">
        <f>'Goal 2.2'!F2</f>
        <v>#N/A</v>
      </c>
      <c r="E13" s="50"/>
    </row>
    <row r="14">
      <c r="A14" s="91" t="s">
        <v>94</v>
      </c>
      <c r="B14" s="92" t="s">
        <v>252</v>
      </c>
      <c r="C14" s="90" t="str">
        <f>'Goal 2.2'!C3</f>
        <v/>
      </c>
      <c r="D14" s="90" t="str">
        <f>'Goal 2.2'!F3</f>
        <v>#N/A</v>
      </c>
      <c r="E14" s="50"/>
    </row>
    <row r="15">
      <c r="A15" s="93" t="s">
        <v>96</v>
      </c>
      <c r="B15" s="94" t="s">
        <v>97</v>
      </c>
      <c r="C15" s="90" t="str">
        <f>'Goal 2.2'!C4</f>
        <v/>
      </c>
      <c r="D15" s="90" t="str">
        <f>'Goal 2.2'!F4</f>
        <v>#N/A</v>
      </c>
      <c r="E15" s="50"/>
    </row>
    <row r="16">
      <c r="A16" s="93" t="s">
        <v>98</v>
      </c>
      <c r="B16" s="94" t="s">
        <v>253</v>
      </c>
      <c r="C16" s="90" t="str">
        <f>'Goal 2.2'!C5</f>
        <v/>
      </c>
      <c r="D16" s="90" t="str">
        <f>'Goal 2.2'!F5</f>
        <v>#N/A</v>
      </c>
      <c r="E16" s="50"/>
    </row>
    <row r="17">
      <c r="A17" s="93" t="s">
        <v>100</v>
      </c>
      <c r="B17" s="94" t="s">
        <v>101</v>
      </c>
      <c r="C17" s="90" t="str">
        <f>'Goal 3.1'!C2</f>
        <v/>
      </c>
      <c r="D17" s="90" t="str">
        <f>'Goal 3.1'!F2</f>
        <v>#N/A</v>
      </c>
      <c r="E17" s="50"/>
    </row>
    <row r="18">
      <c r="A18" s="95" t="s">
        <v>102</v>
      </c>
      <c r="B18" s="96" t="s">
        <v>103</v>
      </c>
      <c r="C18" s="90" t="str">
        <f>'Goal 3.1'!C3</f>
        <v/>
      </c>
      <c r="D18" s="90" t="str">
        <f>'Goal 3.1'!F3</f>
        <v>#N/A</v>
      </c>
      <c r="E18" s="50"/>
    </row>
    <row r="19">
      <c r="A19" s="95" t="s">
        <v>104</v>
      </c>
      <c r="B19" s="42" t="s">
        <v>105</v>
      </c>
      <c r="C19" s="90" t="str">
        <f>'Goal 3.1'!C4</f>
        <v/>
      </c>
      <c r="D19" s="90" t="str">
        <f>'Goal 3.1'!F4</f>
        <v>#N/A</v>
      </c>
      <c r="E19" s="50"/>
    </row>
    <row r="20">
      <c r="A20" s="75" t="s">
        <v>106</v>
      </c>
      <c r="B20" s="42" t="s">
        <v>107</v>
      </c>
      <c r="C20" s="90" t="str">
        <f>'Goal 3.1'!C5</f>
        <v/>
      </c>
      <c r="D20" s="90" t="str">
        <f>'Goal 3.1'!F5</f>
        <v>#N/A</v>
      </c>
      <c r="E20" s="50"/>
    </row>
    <row r="21">
      <c r="A21" s="75" t="s">
        <v>108</v>
      </c>
      <c r="B21" s="42" t="s">
        <v>109</v>
      </c>
      <c r="C21" s="90" t="str">
        <f>'Goal 3.1'!C6</f>
        <v/>
      </c>
      <c r="D21" s="90" t="str">
        <f>'Goal 3.1'!F6</f>
        <v>#N/A</v>
      </c>
      <c r="E21" s="50"/>
    </row>
    <row r="22">
      <c r="A22" s="75" t="s">
        <v>110</v>
      </c>
      <c r="B22" s="42" t="s">
        <v>111</v>
      </c>
      <c r="C22" s="90" t="str">
        <f>'Goal 3.1'!C7</f>
        <v/>
      </c>
      <c r="D22" s="90" t="str">
        <f>'Goal 3.1'!F7</f>
        <v>#N/A</v>
      </c>
      <c r="E22" s="50"/>
    </row>
    <row r="23">
      <c r="A23" s="75" t="s">
        <v>112</v>
      </c>
      <c r="B23" s="42" t="s">
        <v>113</v>
      </c>
      <c r="C23" s="90" t="str">
        <f>'Goal 3.1'!C8</f>
        <v/>
      </c>
      <c r="D23" s="90" t="str">
        <f>'Goal 3.1'!F8</f>
        <v>#N/A</v>
      </c>
      <c r="E23" s="50"/>
    </row>
    <row r="24">
      <c r="A24" s="75" t="s">
        <v>114</v>
      </c>
      <c r="B24" s="42" t="s">
        <v>115</v>
      </c>
      <c r="C24" s="90" t="str">
        <f>'Goal 3.2'!C2</f>
        <v/>
      </c>
      <c r="D24" s="90" t="str">
        <f>'Goal 3.2'!F2</f>
        <v>#N/A</v>
      </c>
      <c r="E24" s="50"/>
    </row>
    <row r="25">
      <c r="A25" s="75" t="s">
        <v>116</v>
      </c>
      <c r="B25" s="42" t="s">
        <v>117</v>
      </c>
      <c r="C25" s="90" t="str">
        <f>'Goal 3.2'!C3</f>
        <v/>
      </c>
      <c r="D25" s="90" t="str">
        <f>'Goal 3.2'!F3</f>
        <v>#N/A</v>
      </c>
      <c r="E25" s="50"/>
    </row>
    <row r="26">
      <c r="A26" s="75" t="s">
        <v>118</v>
      </c>
      <c r="B26" s="42" t="s">
        <v>119</v>
      </c>
      <c r="C26" s="90" t="str">
        <f>'Goal 3.2'!C4</f>
        <v/>
      </c>
      <c r="D26" s="90" t="str">
        <f>'Goal 3.2'!F4</f>
        <v>#N/A</v>
      </c>
      <c r="E26" s="50"/>
    </row>
    <row r="27">
      <c r="A27" s="75" t="s">
        <v>120</v>
      </c>
      <c r="B27" s="42" t="s">
        <v>121</v>
      </c>
      <c r="C27" s="90" t="str">
        <f>'Goal 3.2'!C5</f>
        <v/>
      </c>
      <c r="D27" s="90" t="str">
        <f>'Goal 3.2'!F5</f>
        <v>#N/A</v>
      </c>
      <c r="E27" s="50"/>
    </row>
    <row r="28">
      <c r="A28" s="75" t="s">
        <v>122</v>
      </c>
      <c r="B28" s="42" t="s">
        <v>123</v>
      </c>
      <c r="C28" s="90" t="str">
        <f>'Goal 3.2'!C6</f>
        <v/>
      </c>
      <c r="D28" s="90" t="str">
        <f>'Goal 3.2'!F6</f>
        <v>#N/A</v>
      </c>
      <c r="E28" s="50"/>
    </row>
    <row r="29">
      <c r="A29" s="75" t="s">
        <v>124</v>
      </c>
      <c r="B29" s="42" t="s">
        <v>125</v>
      </c>
      <c r="C29" s="90" t="str">
        <f>'Goal 3.3'!C2</f>
        <v/>
      </c>
      <c r="D29" s="90" t="str">
        <f>'Goal 3.3'!F2</f>
        <v>#N/A</v>
      </c>
      <c r="E29" s="50"/>
    </row>
    <row r="30">
      <c r="A30" s="75" t="s">
        <v>126</v>
      </c>
      <c r="B30" s="42" t="s">
        <v>127</v>
      </c>
      <c r="C30" s="90" t="str">
        <f>'Goal 3.3'!C3</f>
        <v/>
      </c>
      <c r="D30" s="90" t="str">
        <f>'Goal 3.3'!F3</f>
        <v>#N/A</v>
      </c>
      <c r="E30" s="50"/>
    </row>
    <row r="31">
      <c r="A31" s="75" t="s">
        <v>128</v>
      </c>
      <c r="B31" s="42" t="s">
        <v>129</v>
      </c>
      <c r="C31" s="90" t="str">
        <f>'Goal 4.1'!C2</f>
        <v/>
      </c>
      <c r="D31" s="90" t="str">
        <f>'Goal 4.1'!F2</f>
        <v>#N/A</v>
      </c>
      <c r="E31" s="50"/>
    </row>
    <row r="32">
      <c r="A32" s="75" t="s">
        <v>130</v>
      </c>
      <c r="B32" s="42" t="s">
        <v>131</v>
      </c>
      <c r="C32" s="90" t="str">
        <f>'Goal 4.1'!C3</f>
        <v/>
      </c>
      <c r="D32" s="90" t="str">
        <f>'Goal 4.1'!F3</f>
        <v>#N/A</v>
      </c>
      <c r="E32" s="50"/>
    </row>
    <row r="33">
      <c r="A33" s="75" t="s">
        <v>132</v>
      </c>
      <c r="B33" s="42" t="s">
        <v>133</v>
      </c>
      <c r="C33" s="90" t="str">
        <f>'Goal 4.1'!C4</f>
        <v/>
      </c>
      <c r="D33" s="90" t="str">
        <f>'Goal 4.1'!F4</f>
        <v>#N/A</v>
      </c>
      <c r="E33" s="50"/>
    </row>
    <row r="34">
      <c r="A34" s="75" t="s">
        <v>134</v>
      </c>
      <c r="B34" s="42" t="s">
        <v>135</v>
      </c>
      <c r="C34" s="90" t="str">
        <f>'Goal 4.1'!C5</f>
        <v/>
      </c>
      <c r="D34" s="90" t="str">
        <f>'Goal 4.1'!F5</f>
        <v>#N/A</v>
      </c>
      <c r="E34" s="50"/>
    </row>
    <row r="35">
      <c r="A35" s="75" t="s">
        <v>136</v>
      </c>
      <c r="B35" s="42" t="s">
        <v>137</v>
      </c>
      <c r="C35" s="90" t="str">
        <f>'Goal 4.1'!C6</f>
        <v/>
      </c>
      <c r="D35" s="90" t="str">
        <f>'Goal 4.1'!F6</f>
        <v>#N/A</v>
      </c>
      <c r="E35" s="50"/>
    </row>
    <row r="36">
      <c r="A36" s="75" t="s">
        <v>138</v>
      </c>
      <c r="B36" s="42" t="s">
        <v>139</v>
      </c>
      <c r="C36" s="90" t="str">
        <f>'Goal 4.1'!C7</f>
        <v/>
      </c>
      <c r="D36" s="90" t="str">
        <f>'Goal 4.1'!F7</f>
        <v>#N/A</v>
      </c>
      <c r="E36" s="50"/>
    </row>
    <row r="37">
      <c r="A37" s="75" t="s">
        <v>140</v>
      </c>
      <c r="B37" s="42" t="s">
        <v>141</v>
      </c>
      <c r="C37" s="90" t="str">
        <f>'Goal 4.2'!C2</f>
        <v/>
      </c>
      <c r="D37" s="90" t="str">
        <f>'Goal 4.2'!F2</f>
        <v>#N/A</v>
      </c>
      <c r="E37" s="50"/>
    </row>
    <row r="38">
      <c r="A38" s="75" t="s">
        <v>142</v>
      </c>
      <c r="B38" s="42" t="s">
        <v>143</v>
      </c>
      <c r="C38" s="90" t="str">
        <f>'Goal 4.2'!C3</f>
        <v/>
      </c>
      <c r="D38" s="90" t="str">
        <f>'Goal 4.2'!F3</f>
        <v>#N/A</v>
      </c>
      <c r="E38" s="50"/>
    </row>
    <row r="39">
      <c r="A39" s="75" t="s">
        <v>144</v>
      </c>
      <c r="B39" s="42" t="s">
        <v>145</v>
      </c>
      <c r="C39" s="90" t="str">
        <f>'Goal 4.2'!C4</f>
        <v/>
      </c>
      <c r="D39" s="90" t="str">
        <f>'Goal 4.2'!F4</f>
        <v>#N/A</v>
      </c>
      <c r="E39" s="50"/>
    </row>
    <row r="40">
      <c r="A40" s="75" t="s">
        <v>146</v>
      </c>
      <c r="B40" s="42" t="s">
        <v>147</v>
      </c>
      <c r="C40" s="90" t="str">
        <f>'Goal 4.2'!C5</f>
        <v/>
      </c>
      <c r="D40" s="90" t="str">
        <f>'Goal 4.2'!F5</f>
        <v>#N/A</v>
      </c>
      <c r="E40" s="50"/>
    </row>
    <row r="41">
      <c r="A41" s="75" t="s">
        <v>148</v>
      </c>
      <c r="B41" s="42" t="s">
        <v>149</v>
      </c>
      <c r="C41" s="90" t="str">
        <f>'Goal 4.2'!C6</f>
        <v/>
      </c>
      <c r="D41" s="90" t="str">
        <f>'Goal 4.2'!F6</f>
        <v>#N/A</v>
      </c>
      <c r="E41" s="50"/>
    </row>
    <row r="42">
      <c r="A42" s="75" t="s">
        <v>150</v>
      </c>
      <c r="B42" s="42" t="s">
        <v>151</v>
      </c>
      <c r="C42" s="90" t="str">
        <f>'Goal 4.2'!C7</f>
        <v/>
      </c>
      <c r="D42" s="90" t="str">
        <f>'Goal 4.2'!F7</f>
        <v>#N/A</v>
      </c>
      <c r="E42" s="50"/>
    </row>
    <row r="43">
      <c r="A43" s="75" t="s">
        <v>152</v>
      </c>
      <c r="B43" s="42" t="s">
        <v>153</v>
      </c>
      <c r="C43" s="90" t="str">
        <f>'Goal 4.2'!C8</f>
        <v/>
      </c>
      <c r="D43" s="90" t="str">
        <f>'Goal 4.2'!F8</f>
        <v>#N/A</v>
      </c>
      <c r="E43" s="50"/>
    </row>
    <row r="44">
      <c r="A44" s="75" t="s">
        <v>154</v>
      </c>
      <c r="B44" s="42" t="s">
        <v>155</v>
      </c>
      <c r="C44" s="90" t="str">
        <f>'Goal 4.3'!C2</f>
        <v/>
      </c>
      <c r="D44" s="90" t="str">
        <f>'Goal 4.3'!F2</f>
        <v>#N/A</v>
      </c>
      <c r="E44" s="50"/>
    </row>
    <row r="45">
      <c r="A45" s="75" t="s">
        <v>156</v>
      </c>
      <c r="B45" s="42" t="s">
        <v>157</v>
      </c>
      <c r="C45" s="90" t="str">
        <f>'Goal 4.3'!C3</f>
        <v/>
      </c>
      <c r="D45" s="90" t="str">
        <f>'Goal 4.3'!F3</f>
        <v>#N/A</v>
      </c>
      <c r="E45" s="50"/>
    </row>
    <row r="46">
      <c r="A46" s="75" t="s">
        <v>158</v>
      </c>
      <c r="B46" s="42" t="s">
        <v>159</v>
      </c>
      <c r="C46" s="90" t="str">
        <f>'Goal 4.3'!C4</f>
        <v/>
      </c>
      <c r="D46" s="90" t="str">
        <f>'Goal 4.3'!F4</f>
        <v>#N/A</v>
      </c>
      <c r="E46" s="50"/>
    </row>
    <row r="47">
      <c r="A47" s="75" t="s">
        <v>160</v>
      </c>
      <c r="B47" s="42" t="s">
        <v>161</v>
      </c>
      <c r="C47" s="90" t="str">
        <f>'Goal 4.3'!C5</f>
        <v/>
      </c>
      <c r="D47" s="90" t="str">
        <f>'Goal 4.3'!F5</f>
        <v>#N/A</v>
      </c>
      <c r="E47" s="50"/>
    </row>
    <row r="48">
      <c r="A48" s="75" t="s">
        <v>162</v>
      </c>
      <c r="B48" s="42" t="s">
        <v>163</v>
      </c>
      <c r="C48" s="90" t="str">
        <f>'Goal 4.3'!C6</f>
        <v/>
      </c>
      <c r="D48" s="90" t="str">
        <f>'Goal 4.3'!F6</f>
        <v>#N/A</v>
      </c>
      <c r="E48" s="50"/>
    </row>
    <row r="49">
      <c r="A49" s="75" t="s">
        <v>164</v>
      </c>
      <c r="B49" s="42" t="s">
        <v>165</v>
      </c>
      <c r="C49" s="90" t="str">
        <f>'Goal 4.3'!C7</f>
        <v/>
      </c>
      <c r="D49" s="90" t="str">
        <f>'Goal 4.3'!F7</f>
        <v>#N/A</v>
      </c>
      <c r="E49" s="50"/>
    </row>
    <row r="50">
      <c r="A50" s="75" t="s">
        <v>166</v>
      </c>
      <c r="B50" s="42" t="s">
        <v>167</v>
      </c>
      <c r="C50" s="90" t="str">
        <f>'Goal 5.1'!C2</f>
        <v/>
      </c>
      <c r="D50" s="90" t="str">
        <f>'Goal 5.1'!F2</f>
        <v>#N/A</v>
      </c>
      <c r="E50" s="50"/>
    </row>
    <row r="51">
      <c r="A51" s="75" t="s">
        <v>168</v>
      </c>
      <c r="B51" s="42" t="s">
        <v>169</v>
      </c>
      <c r="C51" s="90" t="str">
        <f>'Goal 5.1'!C3</f>
        <v/>
      </c>
      <c r="D51" s="90" t="str">
        <f>'Goal 5.1'!F3</f>
        <v>#N/A</v>
      </c>
      <c r="E51" s="50"/>
    </row>
    <row r="52">
      <c r="A52" s="75" t="s">
        <v>170</v>
      </c>
      <c r="B52" s="42" t="s">
        <v>171</v>
      </c>
      <c r="C52" s="90" t="str">
        <f>'Goal 5.1'!C4</f>
        <v/>
      </c>
      <c r="D52" s="90" t="str">
        <f>'Goal 5.1'!F4</f>
        <v>#N/A</v>
      </c>
      <c r="E52" s="50"/>
    </row>
    <row r="53">
      <c r="A53" s="75" t="s">
        <v>172</v>
      </c>
      <c r="B53" s="42" t="s">
        <v>173</v>
      </c>
      <c r="C53" s="90" t="str">
        <f>'Goal 5.2'!C2</f>
        <v/>
      </c>
      <c r="D53" s="90" t="str">
        <f>'Goal 5.2'!F2</f>
        <v>#N/A</v>
      </c>
      <c r="E53" s="50"/>
    </row>
    <row r="54">
      <c r="A54" s="75" t="s">
        <v>174</v>
      </c>
      <c r="B54" s="42" t="s">
        <v>175</v>
      </c>
      <c r="C54" s="90" t="str">
        <f>'Goal 5.2'!C3</f>
        <v/>
      </c>
      <c r="D54" s="90" t="str">
        <f>'Goal 5.2'!F3</f>
        <v>#N/A</v>
      </c>
      <c r="E54" s="50"/>
    </row>
    <row r="55">
      <c r="A55" s="75" t="s">
        <v>176</v>
      </c>
      <c r="B55" s="42" t="s">
        <v>177</v>
      </c>
      <c r="C55" s="90" t="str">
        <f>'Goal 5.2'!C4</f>
        <v/>
      </c>
      <c r="D55" s="90" t="str">
        <f>'Goal 5.2'!F4</f>
        <v>#N/A</v>
      </c>
      <c r="E55" s="50"/>
    </row>
    <row r="56">
      <c r="A56" s="75" t="s">
        <v>178</v>
      </c>
      <c r="B56" s="42" t="s">
        <v>179</v>
      </c>
      <c r="C56" s="90" t="str">
        <f>'Goal 5.3'!C2</f>
        <v/>
      </c>
      <c r="D56" s="90" t="str">
        <f>'Goal 5.3'!F2</f>
        <v>#N/A</v>
      </c>
      <c r="E56" s="50"/>
    </row>
    <row r="57">
      <c r="A57" s="75" t="s">
        <v>180</v>
      </c>
      <c r="B57" s="42" t="s">
        <v>181</v>
      </c>
      <c r="C57" s="90" t="str">
        <f>'Goal 5.3'!C3</f>
        <v/>
      </c>
      <c r="D57" s="90" t="str">
        <f>'Goal 5.3'!F3</f>
        <v>#N/A</v>
      </c>
      <c r="E57" s="50"/>
    </row>
    <row r="58">
      <c r="A58" s="75" t="s">
        <v>182</v>
      </c>
      <c r="B58" s="42" t="s">
        <v>183</v>
      </c>
      <c r="C58" s="90" t="str">
        <f>'Goal 5.3'!C4</f>
        <v/>
      </c>
      <c r="D58" s="90" t="str">
        <f>'Goal 5.3'!F4</f>
        <v>#N/A</v>
      </c>
      <c r="E58" s="50"/>
    </row>
    <row r="59">
      <c r="A59" s="75" t="s">
        <v>184</v>
      </c>
      <c r="B59" s="42" t="s">
        <v>185</v>
      </c>
      <c r="C59" s="90" t="str">
        <f>'Goal 6.1'!C2</f>
        <v/>
      </c>
      <c r="D59" s="90" t="str">
        <f>'Goal 6.1'!F2</f>
        <v>#N/A</v>
      </c>
      <c r="E59" s="50"/>
    </row>
    <row r="60">
      <c r="A60" s="75" t="s">
        <v>186</v>
      </c>
      <c r="B60" s="42" t="s">
        <v>187</v>
      </c>
      <c r="C60" s="90" t="str">
        <f>'Goal 6.1'!C3</f>
        <v/>
      </c>
      <c r="D60" s="90" t="str">
        <f>'Goal 6.1'!F3</f>
        <v>#N/A</v>
      </c>
      <c r="E60" s="50"/>
    </row>
    <row r="61">
      <c r="A61" s="75" t="s">
        <v>188</v>
      </c>
      <c r="B61" s="42" t="s">
        <v>189</v>
      </c>
      <c r="C61" s="90" t="str">
        <f>'Goal 6.1'!C4</f>
        <v/>
      </c>
      <c r="D61" s="90" t="str">
        <f>'Goal 6.1'!F4</f>
        <v>#N/A</v>
      </c>
      <c r="E61" s="50"/>
    </row>
    <row r="62">
      <c r="A62" s="75" t="s">
        <v>190</v>
      </c>
      <c r="B62" s="42" t="s">
        <v>191</v>
      </c>
      <c r="C62" s="90" t="str">
        <f>'Goal 6.2'!C2</f>
        <v/>
      </c>
      <c r="D62" s="90" t="str">
        <f>'Goal 6.2'!F2</f>
        <v>#N/A</v>
      </c>
      <c r="E62" s="50"/>
    </row>
    <row r="63">
      <c r="A63" s="75" t="s">
        <v>192</v>
      </c>
      <c r="B63" s="42" t="s">
        <v>193</v>
      </c>
      <c r="C63" s="90" t="str">
        <f>'Goal 6.2'!C3</f>
        <v/>
      </c>
      <c r="D63" s="90" t="str">
        <f>'Goal 6.2'!F3</f>
        <v>#N/A</v>
      </c>
      <c r="E63" s="50"/>
    </row>
    <row r="64">
      <c r="A64" s="75" t="s">
        <v>194</v>
      </c>
      <c r="B64" s="42" t="s">
        <v>195</v>
      </c>
      <c r="C64" s="90" t="str">
        <f>'Goal 6.2'!C4</f>
        <v/>
      </c>
      <c r="D64" s="90" t="str">
        <f>'Goal 6.2'!F4</f>
        <v>#N/A</v>
      </c>
      <c r="E64" s="50"/>
    </row>
    <row r="65">
      <c r="A65" s="75" t="s">
        <v>196</v>
      </c>
      <c r="B65" s="42" t="s">
        <v>197</v>
      </c>
      <c r="C65" s="90" t="str">
        <f>'Goal 6.2'!C5</f>
        <v/>
      </c>
      <c r="D65" s="90" t="str">
        <f>'Goal 6.2'!F5</f>
        <v>#N/A</v>
      </c>
      <c r="E65" s="50"/>
    </row>
    <row r="66">
      <c r="A66" s="75" t="s">
        <v>198</v>
      </c>
      <c r="B66" s="42" t="s">
        <v>199</v>
      </c>
      <c r="C66" s="90" t="str">
        <f>'Goal 6.3'!C2</f>
        <v/>
      </c>
      <c r="D66" s="90" t="str">
        <f>'Goal 6.3'!F2</f>
        <v>#N/A</v>
      </c>
      <c r="E66" s="50"/>
    </row>
    <row r="67">
      <c r="A67" s="75" t="s">
        <v>200</v>
      </c>
      <c r="B67" s="42" t="s">
        <v>201</v>
      </c>
      <c r="C67" s="90" t="str">
        <f>'Goal 6.3'!C3</f>
        <v/>
      </c>
      <c r="D67" s="90" t="str">
        <f>'Goal 6.3'!F3</f>
        <v>#N/A</v>
      </c>
      <c r="E67" s="50"/>
    </row>
    <row r="68">
      <c r="A68" s="75" t="s">
        <v>202</v>
      </c>
      <c r="B68" s="42" t="s">
        <v>203</v>
      </c>
      <c r="C68" s="90" t="str">
        <f>'Goal 6.3'!C4</f>
        <v/>
      </c>
      <c r="D68" s="90" t="str">
        <f>'Goal 6.3'!F4</f>
        <v>#N/A</v>
      </c>
      <c r="E68" s="50"/>
    </row>
    <row r="69">
      <c r="A69" s="75" t="s">
        <v>204</v>
      </c>
      <c r="B69" s="42" t="s">
        <v>205</v>
      </c>
      <c r="C69" s="90" t="str">
        <f>'Goal 6.3'!C5</f>
        <v/>
      </c>
      <c r="D69" s="90" t="str">
        <f>'Goal 6.3'!F5</f>
        <v>#N/A</v>
      </c>
      <c r="E69" s="50"/>
    </row>
    <row r="70">
      <c r="A70" s="75" t="s">
        <v>206</v>
      </c>
      <c r="B70" s="42" t="s">
        <v>207</v>
      </c>
      <c r="C70" s="90" t="str">
        <f>'Goal 6.4'!C2</f>
        <v/>
      </c>
      <c r="D70" s="90" t="str">
        <f>'Goal 6.4'!F2</f>
        <v>#N/A</v>
      </c>
      <c r="E70" s="50"/>
    </row>
    <row r="71">
      <c r="A71" s="75" t="s">
        <v>208</v>
      </c>
      <c r="B71" s="42" t="s">
        <v>209</v>
      </c>
      <c r="C71" s="90" t="str">
        <f>'Goal 6.4'!C3</f>
        <v/>
      </c>
      <c r="D71" s="90" t="str">
        <f>'Goal 6.4'!F3</f>
        <v>#N/A</v>
      </c>
      <c r="E71" s="50"/>
    </row>
    <row r="72">
      <c r="A72" s="75" t="s">
        <v>210</v>
      </c>
      <c r="B72" s="42" t="s">
        <v>211</v>
      </c>
      <c r="C72" s="90" t="str">
        <f>'Goal 6.4'!C4</f>
        <v/>
      </c>
      <c r="D72" s="90" t="str">
        <f>'Goal 6.4'!F4</f>
        <v>#N/A</v>
      </c>
      <c r="E72" s="50"/>
    </row>
    <row r="73">
      <c r="A73" s="75" t="s">
        <v>212</v>
      </c>
      <c r="B73" s="42" t="s">
        <v>213</v>
      </c>
      <c r="C73" s="90" t="str">
        <f>'Goal 6.4'!C5</f>
        <v/>
      </c>
      <c r="D73" s="90" t="str">
        <f>'Goal 6.4'!F5</f>
        <v>#N/A</v>
      </c>
      <c r="E73" s="50"/>
    </row>
    <row r="74">
      <c r="A74" s="75" t="s">
        <v>214</v>
      </c>
      <c r="B74" s="42" t="s">
        <v>215</v>
      </c>
      <c r="C74" s="90" t="str">
        <f>'Goal 7.1'!C2</f>
        <v/>
      </c>
      <c r="D74" s="90" t="str">
        <f>'Goal 7.1'!F2</f>
        <v>#N/A</v>
      </c>
      <c r="E74" s="50"/>
    </row>
    <row r="75">
      <c r="A75" s="75" t="s">
        <v>216</v>
      </c>
      <c r="B75" s="42" t="s">
        <v>217</v>
      </c>
      <c r="C75" s="90" t="str">
        <f>'Goal 7.1'!C3</f>
        <v/>
      </c>
      <c r="D75" s="90" t="str">
        <f>'Goal 7.1'!F3</f>
        <v>#N/A</v>
      </c>
      <c r="E75" s="50"/>
    </row>
    <row r="76">
      <c r="A76" s="75" t="s">
        <v>218</v>
      </c>
      <c r="B76" s="42" t="s">
        <v>219</v>
      </c>
      <c r="C76" s="90" t="str">
        <f>'Goal 7.1'!C4</f>
        <v/>
      </c>
      <c r="D76" s="90" t="str">
        <f>'Goal 7.1'!F4</f>
        <v>#N/A</v>
      </c>
      <c r="E76" s="50"/>
    </row>
    <row r="77">
      <c r="A77" s="75" t="s">
        <v>220</v>
      </c>
      <c r="B77" s="42" t="s">
        <v>221</v>
      </c>
      <c r="C77" s="90" t="str">
        <f>'Goal 7.1'!C5</f>
        <v/>
      </c>
      <c r="D77" s="90" t="str">
        <f>'Goal 7.1'!F5</f>
        <v>#N/A</v>
      </c>
      <c r="E77" s="50"/>
    </row>
    <row r="78">
      <c r="A78" s="75" t="s">
        <v>222</v>
      </c>
      <c r="B78" s="42" t="s">
        <v>223</v>
      </c>
      <c r="C78" s="90" t="str">
        <f>'Goal 7.1'!C6</f>
        <v/>
      </c>
      <c r="D78" s="90" t="str">
        <f>'Goal 7.1'!F6</f>
        <v>#N/A</v>
      </c>
      <c r="E78" s="50"/>
    </row>
    <row r="79">
      <c r="A79" s="75" t="s">
        <v>224</v>
      </c>
      <c r="B79" s="42" t="s">
        <v>225</v>
      </c>
      <c r="C79" s="90" t="str">
        <f>'Goal 7.2'!C2</f>
        <v/>
      </c>
      <c r="D79" s="90" t="str">
        <f>'Goal 7.2'!F2</f>
        <v>#N/A</v>
      </c>
      <c r="E79" s="50"/>
    </row>
    <row r="80">
      <c r="A80" s="75" t="s">
        <v>226</v>
      </c>
      <c r="B80" s="42" t="s">
        <v>227</v>
      </c>
      <c r="C80" s="90" t="str">
        <f>'Goal 7.2'!C3</f>
        <v/>
      </c>
      <c r="D80" s="90" t="str">
        <f>'Goal 7.2'!F3</f>
        <v>#N/A</v>
      </c>
      <c r="E80" s="50"/>
    </row>
    <row r="81">
      <c r="A81" s="75" t="s">
        <v>228</v>
      </c>
      <c r="B81" s="42" t="s">
        <v>229</v>
      </c>
      <c r="C81" s="90" t="str">
        <f>'Goal 7.3'!C2</f>
        <v/>
      </c>
      <c r="D81" s="90" t="str">
        <f>'Goal 7.3'!F2</f>
        <v>#N/A</v>
      </c>
      <c r="E81" s="50"/>
    </row>
    <row r="82">
      <c r="A82" s="75" t="s">
        <v>230</v>
      </c>
      <c r="B82" s="42" t="s">
        <v>231</v>
      </c>
      <c r="C82" s="90" t="str">
        <f>'Goal 7.3'!C3</f>
        <v/>
      </c>
      <c r="D82" s="90" t="str">
        <f>'Goal 7.3'!F3</f>
        <v>#N/A</v>
      </c>
      <c r="E82" s="50"/>
    </row>
    <row r="83">
      <c r="A83" s="75" t="s">
        <v>232</v>
      </c>
      <c r="B83" s="42" t="s">
        <v>233</v>
      </c>
      <c r="C83" s="90" t="str">
        <f>'Goal 7.4'!C2</f>
        <v/>
      </c>
      <c r="D83" s="90" t="str">
        <f>'Goal 7.4'!F2</f>
        <v>#N/A</v>
      </c>
      <c r="E83" s="50"/>
    </row>
    <row r="84">
      <c r="A84" s="97" t="s">
        <v>234</v>
      </c>
      <c r="B84" s="98" t="s">
        <v>235</v>
      </c>
      <c r="C84" s="90" t="str">
        <f>'Goal 7.4'!C3</f>
        <v/>
      </c>
      <c r="D84" s="90" t="str">
        <f>'Goal 7.4'!F3</f>
        <v>#N/A</v>
      </c>
      <c r="E84" s="50"/>
    </row>
    <row r="85">
      <c r="A85" s="99" t="s">
        <v>236</v>
      </c>
      <c r="B85" s="100" t="s">
        <v>237</v>
      </c>
      <c r="C85" s="90" t="str">
        <f>'Goal 7.4'!C4</f>
        <v/>
      </c>
      <c r="D85" s="90" t="str">
        <f>'Goal 7.4'!F4</f>
        <v>#N/A</v>
      </c>
      <c r="E85" s="50"/>
    </row>
    <row r="86" ht="14.25" customHeight="1">
      <c r="A86" s="99" t="s">
        <v>238</v>
      </c>
      <c r="B86" s="100" t="s">
        <v>239</v>
      </c>
      <c r="C86" s="90" t="str">
        <f>'Goal 7.4'!C5</f>
        <v/>
      </c>
      <c r="D86" s="90" t="str">
        <f>'Goal 7.4'!F5</f>
        <v>#N/A</v>
      </c>
      <c r="E86" s="50"/>
    </row>
    <row r="87">
      <c r="A87" s="99" t="s">
        <v>240</v>
      </c>
      <c r="B87" s="100" t="s">
        <v>241</v>
      </c>
      <c r="C87" s="90" t="str">
        <f>'Goal 7.5'!C2</f>
        <v/>
      </c>
      <c r="D87" s="90" t="str">
        <f>'Goal 7.5'!F2</f>
        <v>#N/A</v>
      </c>
      <c r="E87" s="50"/>
    </row>
    <row r="88" ht="14.25" customHeight="1">
      <c r="A88" s="99" t="s">
        <v>242</v>
      </c>
      <c r="B88" s="100" t="s">
        <v>243</v>
      </c>
      <c r="C88" s="90" t="str">
        <f>'Goal 7.5'!C3</f>
        <v/>
      </c>
      <c r="D88" s="90" t="str">
        <f>'Goal 7.5'!F3</f>
        <v>#N/A</v>
      </c>
      <c r="E88" s="50"/>
    </row>
    <row r="89" ht="14.25" customHeight="1">
      <c r="A89" s="99" t="s">
        <v>244</v>
      </c>
      <c r="B89" s="100" t="s">
        <v>245</v>
      </c>
      <c r="C89" s="90" t="str">
        <f>'Goal 7.5'!C4</f>
        <v/>
      </c>
      <c r="D89" s="90" t="str">
        <f>'Goal 7.5'!F4</f>
        <v>#N/A</v>
      </c>
      <c r="E89" s="50"/>
    </row>
    <row r="90" ht="14.25" customHeight="1">
      <c r="A90" s="99" t="s">
        <v>246</v>
      </c>
      <c r="B90" s="100" t="s">
        <v>247</v>
      </c>
      <c r="C90" s="90" t="str">
        <f>'Goal 7.5'!C5</f>
        <v/>
      </c>
      <c r="D90" s="90" t="str">
        <f>'Goal 7.5'!F5</f>
        <v>#N/A</v>
      </c>
      <c r="E90" s="50"/>
    </row>
  </sheetData>
  <printOptions/>
  <pageMargins bottom="0.75" footer="0.0" header="0.0" left="0.25" right="0.25" top="0.75"/>
  <pageSetup fitToHeight="0" paperSize="5"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3" max="3" width="37.43"/>
  </cols>
  <sheetData>
    <row r="1" ht="15.0" customHeight="1">
      <c r="A1" s="14" t="s">
        <v>254</v>
      </c>
      <c r="B1" s="14" t="s">
        <v>255</v>
      </c>
      <c r="C1" s="101" t="s">
        <v>256</v>
      </c>
    </row>
    <row r="2" ht="15.0" customHeight="1">
      <c r="A2" s="50">
        <v>0.0</v>
      </c>
      <c r="B2" s="50" t="s">
        <v>257</v>
      </c>
      <c r="C2" s="102" t="s">
        <v>258</v>
      </c>
    </row>
    <row r="3" ht="15.0" customHeight="1">
      <c r="A3" s="50">
        <v>1.0</v>
      </c>
      <c r="B3" s="50" t="s">
        <v>12</v>
      </c>
      <c r="C3" s="48" t="s">
        <v>259</v>
      </c>
    </row>
    <row r="4" ht="15.0" customHeight="1">
      <c r="A4" s="50">
        <v>2.0</v>
      </c>
      <c r="B4" s="50" t="s">
        <v>13</v>
      </c>
      <c r="C4" s="48" t="s">
        <v>260</v>
      </c>
    </row>
    <row r="5" ht="15.0" customHeight="1">
      <c r="A5" s="50">
        <v>3.0</v>
      </c>
      <c r="B5" s="50" t="s">
        <v>14</v>
      </c>
      <c r="C5" s="48" t="s">
        <v>261</v>
      </c>
    </row>
    <row r="6" ht="15.0" customHeight="1">
      <c r="A6" s="50">
        <v>4.0</v>
      </c>
      <c r="B6" s="50" t="s">
        <v>262</v>
      </c>
      <c r="C6" s="102" t="s">
        <v>263</v>
      </c>
    </row>
  </sheetData>
  <printOptions/>
  <pageMargins bottom="0.75" footer="0.0" header="0.0" left="0.7" right="0.7" top="0.75"/>
  <pageSetup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9.29"/>
  </cols>
  <sheetData>
    <row r="2" ht="15.0" customHeight="1">
      <c r="A2" s="103" t="s">
        <v>264</v>
      </c>
      <c r="B2" s="104"/>
    </row>
    <row r="3" ht="15.0" customHeight="1">
      <c r="A3" s="13" t="s">
        <v>255</v>
      </c>
      <c r="B3" s="105" t="s">
        <v>254</v>
      </c>
    </row>
    <row r="4" ht="15.0" customHeight="1">
      <c r="A4" s="18" t="s">
        <v>265</v>
      </c>
      <c r="B4" s="86">
        <v>0.0</v>
      </c>
    </row>
    <row r="5" ht="15.0" customHeight="1">
      <c r="A5" s="18" t="s">
        <v>69</v>
      </c>
      <c r="B5" s="86">
        <v>1.0</v>
      </c>
    </row>
    <row r="6" ht="15.0" customHeight="1">
      <c r="A6" s="18" t="s">
        <v>266</v>
      </c>
      <c r="B6" s="86">
        <v>2.0</v>
      </c>
    </row>
    <row r="7" ht="15.0" customHeight="1">
      <c r="A7" s="18" t="s">
        <v>267</v>
      </c>
      <c r="B7" s="86">
        <v>3.0</v>
      </c>
    </row>
    <row r="8" ht="15.0" customHeight="1">
      <c r="A8" s="18" t="s">
        <v>268</v>
      </c>
      <c r="B8" s="86">
        <v>4.0</v>
      </c>
    </row>
    <row r="9" ht="15.0" customHeight="1">
      <c r="B9" s="106"/>
    </row>
    <row r="10" ht="15.0" customHeight="1">
      <c r="A10" s="107" t="s">
        <v>269</v>
      </c>
      <c r="B10" s="108"/>
    </row>
    <row r="11" ht="15.0" customHeight="1">
      <c r="A11" s="13" t="s">
        <v>255</v>
      </c>
      <c r="B11" s="105" t="s">
        <v>254</v>
      </c>
    </row>
    <row r="12" ht="15.0" customHeight="1">
      <c r="A12" s="18" t="s">
        <v>265</v>
      </c>
      <c r="B12" s="86">
        <v>0.0</v>
      </c>
    </row>
    <row r="13" ht="15.0" customHeight="1">
      <c r="A13" s="18" t="s">
        <v>270</v>
      </c>
      <c r="B13" s="86">
        <v>1.0</v>
      </c>
    </row>
    <row r="14" ht="15.0" customHeight="1">
      <c r="A14" s="18" t="s">
        <v>70</v>
      </c>
      <c r="B14" s="86">
        <v>2.0</v>
      </c>
    </row>
    <row r="15" ht="15.0" customHeight="1">
      <c r="A15" s="18" t="s">
        <v>271</v>
      </c>
      <c r="B15" s="86">
        <v>3.0</v>
      </c>
    </row>
    <row r="16" ht="15.0" customHeight="1">
      <c r="A16" s="18" t="s">
        <v>272</v>
      </c>
      <c r="B16" s="86">
        <v>4.0</v>
      </c>
    </row>
    <row r="18" ht="15.0" customHeight="1">
      <c r="A18" s="109" t="s">
        <v>273</v>
      </c>
      <c r="B18" s="110"/>
    </row>
    <row r="19" ht="15.0" customHeight="1">
      <c r="A19" s="13" t="s">
        <v>255</v>
      </c>
      <c r="B19" s="105" t="s">
        <v>254</v>
      </c>
    </row>
    <row r="20" ht="15.0" customHeight="1">
      <c r="A20" s="18" t="s">
        <v>265</v>
      </c>
      <c r="B20" s="86">
        <v>0.0</v>
      </c>
    </row>
    <row r="21" ht="15.0" customHeight="1">
      <c r="A21" s="18" t="s">
        <v>71</v>
      </c>
      <c r="B21" s="86">
        <v>1.0</v>
      </c>
    </row>
    <row r="22" ht="15.0" customHeight="1">
      <c r="A22" s="18" t="s">
        <v>274</v>
      </c>
      <c r="B22" s="86">
        <v>2.0</v>
      </c>
    </row>
    <row r="23" ht="15.0" customHeight="1">
      <c r="A23" s="18" t="s">
        <v>275</v>
      </c>
      <c r="B23" s="86">
        <v>3.0</v>
      </c>
    </row>
    <row r="24" ht="15.0" customHeight="1">
      <c r="A24" s="18" t="s">
        <v>276</v>
      </c>
      <c r="B24" s="86">
        <v>4.0</v>
      </c>
    </row>
    <row r="25" ht="15.0" customHeight="1">
      <c r="B25" s="106"/>
    </row>
    <row r="26" ht="15.0" customHeight="1">
      <c r="A26" s="111" t="s">
        <v>277</v>
      </c>
      <c r="B26" s="112"/>
    </row>
    <row r="27" ht="15.0" customHeight="1">
      <c r="A27" s="13" t="s">
        <v>255</v>
      </c>
      <c r="B27" s="105" t="s">
        <v>254</v>
      </c>
    </row>
    <row r="28" ht="15.0" customHeight="1">
      <c r="A28" s="18" t="s">
        <v>46</v>
      </c>
      <c r="B28" s="86">
        <v>0.0</v>
      </c>
    </row>
    <row r="29" ht="15.0" customHeight="1">
      <c r="A29" s="18" t="s">
        <v>278</v>
      </c>
      <c r="B29" s="86">
        <v>1.0</v>
      </c>
    </row>
    <row r="30" ht="15.0" customHeight="1">
      <c r="A30" s="18" t="s">
        <v>279</v>
      </c>
      <c r="B30" s="86">
        <v>2.0</v>
      </c>
    </row>
    <row r="31" ht="15.0" customHeight="1">
      <c r="A31" s="18" t="s">
        <v>72</v>
      </c>
      <c r="B31" s="86">
        <v>3.0</v>
      </c>
    </row>
    <row r="32" ht="15.0" customHeight="1">
      <c r="A32" s="18" t="s">
        <v>280</v>
      </c>
      <c r="B32" s="86">
        <v>4.0</v>
      </c>
    </row>
    <row r="34" ht="15.0" customHeight="1">
      <c r="A34" s="113" t="s">
        <v>281</v>
      </c>
      <c r="B34" s="114"/>
    </row>
    <row r="35" ht="15.0" customHeight="1">
      <c r="A35" s="13" t="s">
        <v>255</v>
      </c>
      <c r="B35" s="105" t="s">
        <v>254</v>
      </c>
    </row>
    <row r="36" ht="15.0" customHeight="1">
      <c r="A36" s="18" t="s">
        <v>282</v>
      </c>
      <c r="B36" s="86">
        <v>0.0</v>
      </c>
    </row>
    <row r="37" ht="15.0" customHeight="1">
      <c r="A37" s="18" t="s">
        <v>73</v>
      </c>
      <c r="B37" s="86">
        <v>1.0</v>
      </c>
    </row>
    <row r="38" ht="15.0" customHeight="1">
      <c r="A38" s="18" t="s">
        <v>283</v>
      </c>
      <c r="B38" s="86">
        <v>2.0</v>
      </c>
    </row>
    <row r="39" ht="15.0" customHeight="1">
      <c r="A39" s="18" t="s">
        <v>284</v>
      </c>
      <c r="B39" s="86">
        <v>3.0</v>
      </c>
    </row>
    <row r="40" ht="15.0" customHeight="1">
      <c r="A40" s="18" t="s">
        <v>285</v>
      </c>
      <c r="B40" s="86">
        <v>4.0</v>
      </c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71"/>
    <col customWidth="1" min="2" max="2" width="39.43"/>
    <col customWidth="1" min="3" max="3" width="19.43"/>
    <col customWidth="1" hidden="1" min="4" max="5" width="18.29"/>
    <col customWidth="1" min="6" max="6" width="18.29"/>
    <col customWidth="1" min="7" max="8" width="19.29"/>
    <col customWidth="1" min="9" max="9" width="23.86"/>
    <col customWidth="1" min="10" max="10" width="20.14"/>
    <col customWidth="1" min="11" max="11" width="19.29"/>
    <col customWidth="1" min="12" max="12" width="19.43"/>
    <col customWidth="1" min="13" max="17" width="19.29"/>
    <col customWidth="1" min="18" max="18" width="49.57"/>
    <col customWidth="1" min="19" max="38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53" t="s">
        <v>78</v>
      </c>
      <c r="B2" s="54" t="s">
        <v>79</v>
      </c>
      <c r="C2" s="55" t="str">
        <f>IFERROR(IF(E2=0, "Not Started", IF(AND(E2&gt;0,E2&lt;5),"Initiated", VLOOKUP(D2,'Status Level Rules'!$A$2:$B$6,2,FALSE))),"")</f>
        <v/>
      </c>
      <c r="D2" s="55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55" t="str">
        <f>SUM(VLOOKUP(G2,Lookup!$A$2:$B$40,2,FALSE), VLOOKUP(H2,Lookup!$A$2:$B$40,2,FALSE), VLOOKUP(I2,Lookup!$A$2:$B$40,2,FALSE), VLOOKUP(J2,Lookup!$A$2:$B$40,2,FALSE), VLOOKUP(K2,Lookup!$A$2:$B$40,2,FALSE))</f>
        <v>#N/A</v>
      </c>
      <c r="F2" s="55" t="str">
        <f t="shared" ref="F2:F8" si="1">E2/5</f>
        <v>#N/A</v>
      </c>
      <c r="G2" s="56"/>
      <c r="H2" s="57"/>
      <c r="I2" s="57"/>
      <c r="J2" s="57"/>
      <c r="K2" s="57"/>
      <c r="L2" s="58"/>
      <c r="M2" s="59"/>
      <c r="N2" s="58"/>
      <c r="O2" s="60"/>
      <c r="P2" s="58"/>
      <c r="Q2" s="58"/>
      <c r="R2" s="61"/>
    </row>
    <row r="3">
      <c r="A3" s="53" t="s">
        <v>80</v>
      </c>
      <c r="B3" s="62" t="s">
        <v>81</v>
      </c>
      <c r="C3" s="55" t="str">
        <f>IFERROR(IF(E3=0, "Not Started", IF(AND(E3&gt;0,E3&lt;5),"Initiated", VLOOKUP(D3,'Status Level Rules'!$A$2:$B$6,2,FALSE))),"")</f>
        <v/>
      </c>
      <c r="D3" s="55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55" t="str">
        <f>SUM(VLOOKUP(G3,Lookup!$A$2:$B$40,2,FALSE), VLOOKUP(H3,Lookup!$A$2:$B$40,2,FALSE), VLOOKUP(I3,Lookup!$A$2:$B$40,2,FALSE), VLOOKUP(J3,Lookup!$A$2:$B$40,2,FALSE), VLOOKUP(K3,Lookup!$A$2:$B$40,2,FALSE))</f>
        <v>#N/A</v>
      </c>
      <c r="F3" s="55" t="str">
        <f t="shared" si="1"/>
        <v>#N/A</v>
      </c>
      <c r="G3" s="63"/>
      <c r="H3" s="64"/>
      <c r="I3" s="64"/>
      <c r="J3" s="64"/>
      <c r="K3" s="64"/>
      <c r="L3" s="60"/>
      <c r="M3" s="60"/>
      <c r="N3" s="60"/>
      <c r="O3" s="60"/>
      <c r="P3" s="60"/>
      <c r="Q3" s="60"/>
      <c r="R3" s="61"/>
    </row>
    <row r="4">
      <c r="A4" s="53" t="s">
        <v>82</v>
      </c>
      <c r="B4" s="62" t="s">
        <v>83</v>
      </c>
      <c r="C4" s="55" t="str">
        <f>IFERROR(IF(E4=0, "Not Started", IF(AND(E4&gt;0,E4&lt;5),"Initiated", VLOOKUP(D4,'Status Level Rules'!$A$2:$B$6,2,FALSE))),"")</f>
        <v/>
      </c>
      <c r="D4" s="55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55" t="str">
        <f>SUM(VLOOKUP(G4,Lookup!$A$2:$B$40,2,FALSE), VLOOKUP(H4,Lookup!$A$2:$B$40,2,FALSE), VLOOKUP(I4,Lookup!$A$2:$B$40,2,FALSE), VLOOKUP(J4,Lookup!$A$2:$B$40,2,FALSE), VLOOKUP(K4,Lookup!$A$2:$B$40,2,FALSE))</f>
        <v>#N/A</v>
      </c>
      <c r="F4" s="55" t="str">
        <f t="shared" si="1"/>
        <v>#N/A</v>
      </c>
      <c r="G4" s="63"/>
      <c r="H4" s="64"/>
      <c r="I4" s="57"/>
      <c r="J4" s="64"/>
      <c r="K4" s="64"/>
      <c r="L4" s="60"/>
      <c r="M4" s="60"/>
      <c r="N4" s="58"/>
      <c r="O4" s="60"/>
      <c r="P4" s="58"/>
      <c r="Q4" s="58"/>
      <c r="R4" s="61"/>
    </row>
    <row r="5">
      <c r="A5" s="53" t="s">
        <v>84</v>
      </c>
      <c r="B5" s="62" t="s">
        <v>85</v>
      </c>
      <c r="C5" s="55" t="str">
        <f>IFERROR(IF(E5=0, "Not Started", IF(AND(E5&gt;0,E5&lt;5),"Initiated", VLOOKUP(D5,'Status Level Rules'!$A$2:$B$6,2,FALSE))),"")</f>
        <v/>
      </c>
      <c r="D5" s="55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55" t="str">
        <f>SUM(VLOOKUP(G5,Lookup!$A$2:$B$40,2,FALSE), VLOOKUP(H5,Lookup!$A$2:$B$40,2,FALSE), VLOOKUP(I5,Lookup!$A$2:$B$40,2,FALSE), VLOOKUP(J5,Lookup!$A$2:$B$40,2,FALSE), VLOOKUP(K5,Lookup!$A$2:$B$40,2,FALSE))</f>
        <v>#N/A</v>
      </c>
      <c r="F5" s="55" t="str">
        <f t="shared" si="1"/>
        <v>#N/A</v>
      </c>
      <c r="G5" s="63"/>
      <c r="H5" s="64"/>
      <c r="I5" s="57"/>
      <c r="J5" s="64"/>
      <c r="K5" s="64"/>
      <c r="L5" s="60"/>
      <c r="M5" s="60"/>
      <c r="N5" s="60"/>
      <c r="O5" s="60"/>
      <c r="P5" s="60"/>
      <c r="Q5" s="58"/>
      <c r="R5" s="61"/>
    </row>
    <row r="6">
      <c r="A6" s="53" t="s">
        <v>86</v>
      </c>
      <c r="B6" s="62" t="s">
        <v>87</v>
      </c>
      <c r="C6" s="55" t="str">
        <f>IFERROR(IF(E6=0, "Not Started", IF(AND(E6&gt;0,E6&lt;5),"Initiated", VLOOKUP(D6,'Status Level Rules'!$A$2:$B$6,2,FALSE))),"")</f>
        <v/>
      </c>
      <c r="D6" s="55" t="str">
        <f>IFERROR(IF(MIN(VLOOKUP(G6,Lookup!$A$2:$B$40,2,FALSE), VLOOKUP(H6,Lookup!$A$2:$B$40,2,FALSE), VLOOKUP(I6,Lookup!$A$2:$B$40,2,FALSE), VLOOKUP(J6,Lookup!$A$2:$B$40,2,FALSE), VLOOKUP(K6,Lookup!$A$2:$B$40,2,FALSE))=0,1,MIN(VLOOKUP(G6,Lookup!$A$2:$B$40,2,FALSE), VLOOKUP(H6,Lookup!$A$2:$B$40,2,FALSE), VLOOKUP(I6,Lookup!$A$2:$B$40,2,FALSE), VLOOKUP(J6,Lookup!$A$2:$B$40,2,FALSE), VLOOKUP(K6,Lookup!$A$2:$B$40,2,FALSE))),"")</f>
        <v/>
      </c>
      <c r="E6" s="55" t="str">
        <f>SUM(VLOOKUP(G6,Lookup!$A$2:$B$40,2,FALSE), VLOOKUP(H6,Lookup!$A$2:$B$40,2,FALSE), VLOOKUP(I6,Lookup!$A$2:$B$40,2,FALSE), VLOOKUP(J6,Lookup!$A$2:$B$40,2,FALSE), VLOOKUP(K6,Lookup!$A$2:$B$40,2,FALSE))</f>
        <v>#N/A</v>
      </c>
      <c r="F6" s="55" t="str">
        <f t="shared" si="1"/>
        <v>#N/A</v>
      </c>
      <c r="G6" s="63"/>
      <c r="H6" s="64"/>
      <c r="I6" s="64"/>
      <c r="J6" s="64"/>
      <c r="K6" s="64"/>
      <c r="L6" s="60"/>
      <c r="M6" s="60"/>
      <c r="N6" s="60"/>
      <c r="O6" s="60"/>
      <c r="P6" s="60"/>
      <c r="Q6" s="60"/>
      <c r="R6" s="61"/>
    </row>
    <row r="7">
      <c r="A7" s="53" t="s">
        <v>88</v>
      </c>
      <c r="B7" s="62" t="s">
        <v>89</v>
      </c>
      <c r="C7" s="55" t="str">
        <f>IFERROR(IF(E7=0, "Not Started", IF(AND(E7&gt;0,E7&lt;5),"Initiated", VLOOKUP(D7,'Status Level Rules'!$A$2:$B$6,2,FALSE))),"")</f>
        <v/>
      </c>
      <c r="D7" s="55" t="str">
        <f>IFERROR(IF(MIN(VLOOKUP(G7,Lookup!$A$2:$B$40,2,FALSE), VLOOKUP(H7,Lookup!$A$2:$B$40,2,FALSE), VLOOKUP(I7,Lookup!$A$2:$B$40,2,FALSE), VLOOKUP(J7,Lookup!$A$2:$B$40,2,FALSE), VLOOKUP(K7,Lookup!$A$2:$B$40,2,FALSE))=0,1,MIN(VLOOKUP(G7,Lookup!$A$2:$B$40,2,FALSE), VLOOKUP(H7,Lookup!$A$2:$B$40,2,FALSE), VLOOKUP(I7,Lookup!$A$2:$B$40,2,FALSE), VLOOKUP(J7,Lookup!$A$2:$B$40,2,FALSE), VLOOKUP(K7,Lookup!$A$2:$B$40,2,FALSE))),"")</f>
        <v/>
      </c>
      <c r="E7" s="55" t="str">
        <f>SUM(VLOOKUP(G7,Lookup!$A$2:$B$40,2,FALSE), VLOOKUP(H7,Lookup!$A$2:$B$40,2,FALSE), VLOOKUP(I7,Lookup!$A$2:$B$40,2,FALSE), VLOOKUP(J7,Lookup!$A$2:$B$40,2,FALSE), VLOOKUP(K7,Lookup!$A$2:$B$40,2,FALSE))</f>
        <v>#N/A</v>
      </c>
      <c r="F7" s="55" t="str">
        <f t="shared" si="1"/>
        <v>#N/A</v>
      </c>
      <c r="G7" s="63"/>
      <c r="H7" s="64"/>
      <c r="I7" s="64"/>
      <c r="J7" s="64"/>
      <c r="K7" s="64"/>
      <c r="L7" s="60"/>
      <c r="M7" s="60"/>
      <c r="N7" s="60"/>
      <c r="O7" s="60"/>
      <c r="P7" s="60"/>
      <c r="Q7" s="60"/>
      <c r="R7" s="61"/>
    </row>
    <row r="8">
      <c r="A8" s="53" t="s">
        <v>90</v>
      </c>
      <c r="B8" s="62" t="s">
        <v>91</v>
      </c>
      <c r="C8" s="55" t="str">
        <f>IFERROR(IF(E8=0, "Not Started", IF(AND(E8&gt;0,E8&lt;5),"Initiated", VLOOKUP(D8,'Status Level Rules'!$A$2:$B$6,2,FALSE))),"")</f>
        <v/>
      </c>
      <c r="D8" s="55" t="str">
        <f>IFERROR(IF(MIN(VLOOKUP(G8,Lookup!$A$2:$B$40,2,FALSE), VLOOKUP(H8,Lookup!$A$2:$B$40,2,FALSE), VLOOKUP(I8,Lookup!$A$2:$B$40,2,FALSE), VLOOKUP(J8,Lookup!$A$2:$B$40,2,FALSE), VLOOKUP(K8,Lookup!$A$2:$B$40,2,FALSE))=0,1,MIN(VLOOKUP(G8,Lookup!$A$2:$B$40,2,FALSE), VLOOKUP(H8,Lookup!$A$2:$B$40,2,FALSE), VLOOKUP(I8,Lookup!$A$2:$B$40,2,FALSE), VLOOKUP(J8,Lookup!$A$2:$B$40,2,FALSE), VLOOKUP(K8,Lookup!$A$2:$B$40,2,FALSE))),"")</f>
        <v/>
      </c>
      <c r="E8" s="65" t="str">
        <f>SUM(VLOOKUP(G8,Lookup!$A$2:$B$40,2,FALSE), VLOOKUP(H8,Lookup!$A$2:$B$40,2,FALSE), VLOOKUP(I8,Lookup!$A$2:$B$40,2,FALSE), VLOOKUP(J8,Lookup!$A$2:$B$40,2,FALSE), VLOOKUP(K8,Lookup!$A$2:$B$40,2,FALSE))</f>
        <v>#N/A</v>
      </c>
      <c r="F8" s="65" t="str">
        <f t="shared" si="1"/>
        <v>#N/A</v>
      </c>
      <c r="G8" s="63"/>
      <c r="H8" s="64"/>
      <c r="I8" s="64"/>
      <c r="J8" s="64"/>
      <c r="K8" s="64"/>
      <c r="L8" s="60"/>
      <c r="M8" s="60"/>
      <c r="N8" s="60"/>
      <c r="O8" s="60"/>
      <c r="P8" s="60"/>
      <c r="Q8" s="60"/>
      <c r="R8" s="61"/>
    </row>
    <row r="9" ht="14.25" customHeight="1">
      <c r="A9" s="66"/>
      <c r="B9" s="49" t="s">
        <v>77</v>
      </c>
      <c r="D9" s="67"/>
      <c r="E9" s="68"/>
      <c r="F9" s="69" t="str">
        <f>SUM(F2:F8)</f>
        <v>#N/A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70"/>
    </row>
  </sheetData>
  <mergeCells count="1">
    <mergeCell ref="B9:C9"/>
  </mergeCells>
  <dataValidations>
    <dataValidation type="list" allowBlank="1" showErrorMessage="1" sqref="J2:J8">
      <formula1>Lookup!$A$28:$A$32</formula1>
    </dataValidation>
    <dataValidation type="list" allowBlank="1" showErrorMessage="1" sqref="K2:K8">
      <formula1>Lookup!$A$36:$A$40</formula1>
    </dataValidation>
    <dataValidation type="list" allowBlank="1" showErrorMessage="1" sqref="H2:H8">
      <formula1>Lookup!$A$12:$A$16</formula1>
    </dataValidation>
    <dataValidation type="list" allowBlank="1" showErrorMessage="1" sqref="I2:I8">
      <formula1>Lookup!$A$20:$A$24</formula1>
    </dataValidation>
    <dataValidation type="list" allowBlank="1" showErrorMessage="1" sqref="G2:G8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71"/>
    <col customWidth="1" min="2" max="2" width="39.43"/>
    <col customWidth="1" min="3" max="3" width="19.43"/>
    <col customWidth="1" hidden="1" min="4" max="5" width="18.29"/>
    <col customWidth="1" min="6" max="6" width="18.29"/>
    <col customWidth="1" min="7" max="8" width="19.29"/>
    <col customWidth="1" min="9" max="9" width="23.86"/>
    <col customWidth="1" min="10" max="10" width="20.14"/>
    <col customWidth="1" min="11" max="11" width="19.29"/>
    <col customWidth="1" min="12" max="12" width="19.43"/>
    <col customWidth="1" min="13" max="17" width="19.29"/>
    <col customWidth="1" min="18" max="18" width="49.57"/>
    <col customWidth="1" min="19" max="38" width="8.71"/>
  </cols>
  <sheetData>
    <row r="1" ht="59.25" customHeight="1">
      <c r="A1" s="36" t="s">
        <v>50</v>
      </c>
      <c r="B1" s="37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1" t="s">
        <v>92</v>
      </c>
      <c r="B2" s="72" t="s">
        <v>93</v>
      </c>
      <c r="C2" s="73" t="str">
        <f>IFERROR(IF(E2=0, "Not Started", IF(AND(E2&gt;0,E2&lt;5),"Initiated", VLOOKUP(D2,'Status Level Rules'!$A$2:$B$6,2,FALSE))),"")</f>
        <v/>
      </c>
      <c r="D2" s="55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55" t="str">
        <f>SUM(VLOOKUP(G2,Lookup!$A$2:$B$40,2,FALSE), VLOOKUP(H2,Lookup!$A$2:$B$40,2,FALSE), VLOOKUP(I2,Lookup!$A$2:$B$40,2,FALSE), VLOOKUP(J2,Lookup!$A$2:$B$40,2,FALSE), VLOOKUP(K2,Lookup!$A$2:$B$40,2,FALSE))</f>
        <v>#N/A</v>
      </c>
      <c r="F2" s="55" t="str">
        <f t="shared" ref="F2:F5" si="1">E2/5</f>
        <v>#N/A</v>
      </c>
      <c r="G2" s="56"/>
      <c r="H2" s="57"/>
      <c r="I2" s="57"/>
      <c r="J2" s="57"/>
      <c r="K2" s="57"/>
      <c r="L2" s="58"/>
      <c r="M2" s="59"/>
      <c r="N2" s="58"/>
      <c r="O2" s="60"/>
      <c r="P2" s="58"/>
      <c r="Q2" s="58"/>
      <c r="R2" s="61"/>
    </row>
    <row r="3">
      <c r="A3" s="71" t="s">
        <v>94</v>
      </c>
      <c r="B3" s="74" t="s">
        <v>95</v>
      </c>
      <c r="C3" s="73" t="str">
        <f>IFERROR(IF(E3=0, "Not Started", IF(AND(E3&gt;0,E3&lt;5),"Initiated", VLOOKUP(D3,'Status Level Rules'!$A$2:$B$6,2,FALSE))),"")</f>
        <v/>
      </c>
      <c r="D3" s="55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55" t="str">
        <f>SUM(VLOOKUP(G3,Lookup!$A$2:$B$40,2,FALSE), VLOOKUP(H3,Lookup!$A$2:$B$40,2,FALSE), VLOOKUP(I3,Lookup!$A$2:$B$40,2,FALSE), VLOOKUP(J3,Lookup!$A$2:$B$40,2,FALSE), VLOOKUP(K3,Lookup!$A$2:$B$40,2,FALSE))</f>
        <v>#N/A</v>
      </c>
      <c r="F3" s="55" t="str">
        <f t="shared" si="1"/>
        <v>#N/A</v>
      </c>
      <c r="G3" s="63"/>
      <c r="H3" s="64"/>
      <c r="I3" s="64"/>
      <c r="J3" s="64"/>
      <c r="K3" s="64"/>
      <c r="L3" s="60"/>
      <c r="M3" s="60"/>
      <c r="N3" s="60"/>
      <c r="O3" s="60"/>
      <c r="P3" s="60"/>
      <c r="Q3" s="60"/>
      <c r="R3" s="61"/>
    </row>
    <row r="4">
      <c r="A4" s="71" t="s">
        <v>96</v>
      </c>
      <c r="B4" s="74" t="s">
        <v>97</v>
      </c>
      <c r="C4" s="73" t="str">
        <f>IFERROR(IF(E4=0, "Not Started", IF(AND(E4&gt;0,E4&lt;5),"Initiated", VLOOKUP(D4,'Status Level Rules'!$A$2:$B$6,2,FALSE))),"")</f>
        <v/>
      </c>
      <c r="D4" s="55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55" t="str">
        <f>SUM(VLOOKUP(G4,Lookup!$A$2:$B$40,2,FALSE), VLOOKUP(H4,Lookup!$A$2:$B$40,2,FALSE), VLOOKUP(I4,Lookup!$A$2:$B$40,2,FALSE), VLOOKUP(J4,Lookup!$A$2:$B$40,2,FALSE), VLOOKUP(K4,Lookup!$A$2:$B$40,2,FALSE))</f>
        <v>#N/A</v>
      </c>
      <c r="F4" s="55" t="str">
        <f t="shared" si="1"/>
        <v>#N/A</v>
      </c>
      <c r="G4" s="63"/>
      <c r="H4" s="64"/>
      <c r="I4" s="57"/>
      <c r="J4" s="64"/>
      <c r="K4" s="64"/>
      <c r="L4" s="60"/>
      <c r="M4" s="60"/>
      <c r="N4" s="58"/>
      <c r="O4" s="60"/>
      <c r="P4" s="58"/>
      <c r="Q4" s="58"/>
      <c r="R4" s="61"/>
    </row>
    <row r="5">
      <c r="A5" s="71" t="s">
        <v>98</v>
      </c>
      <c r="B5" s="74" t="s">
        <v>99</v>
      </c>
      <c r="C5" s="73" t="str">
        <f>IFERROR(IF(E5=0, "Not Started", IF(AND(E5&gt;0,E5&lt;5),"Initiated", VLOOKUP(D5,'Status Level Rules'!$A$2:$B$6,2,FALSE))),"")</f>
        <v/>
      </c>
      <c r="D5" s="55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55" t="str">
        <f>SUM(VLOOKUP(G5,Lookup!$A$2:$B$40,2,FALSE), VLOOKUP(H5,Lookup!$A$2:$B$40,2,FALSE), VLOOKUP(I5,Lookup!$A$2:$B$40,2,FALSE), VLOOKUP(J5,Lookup!$A$2:$B$40,2,FALSE), VLOOKUP(K5,Lookup!$A$2:$B$40,2,FALSE))</f>
        <v>#N/A</v>
      </c>
      <c r="F5" s="55" t="str">
        <f t="shared" si="1"/>
        <v>#N/A</v>
      </c>
      <c r="G5" s="63"/>
      <c r="H5" s="64"/>
      <c r="I5" s="57"/>
      <c r="J5" s="64"/>
      <c r="K5" s="64"/>
      <c r="L5" s="60"/>
      <c r="M5" s="60"/>
      <c r="N5" s="60"/>
      <c r="O5" s="60"/>
      <c r="P5" s="60"/>
      <c r="Q5" s="58"/>
      <c r="R5" s="61"/>
    </row>
    <row r="6" ht="14.25" customHeight="1">
      <c r="A6" s="66"/>
      <c r="B6" s="49" t="s">
        <v>77</v>
      </c>
      <c r="D6" s="67"/>
      <c r="E6" s="68"/>
      <c r="F6" s="69" t="str">
        <f>SUM(F2:F5)</f>
        <v>#N/A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70"/>
    </row>
  </sheetData>
  <mergeCells count="1">
    <mergeCell ref="B6:C6"/>
  </mergeCells>
  <dataValidations>
    <dataValidation type="list" allowBlank="1" showErrorMessage="1" sqref="J2:J5">
      <formula1>Lookup!$A$28:$A$32</formula1>
    </dataValidation>
    <dataValidation type="list" allowBlank="1" showErrorMessage="1" sqref="K2:K5">
      <formula1>Lookup!$A$36:$A$40</formula1>
    </dataValidation>
    <dataValidation type="list" allowBlank="1" showErrorMessage="1" sqref="H2:H5">
      <formula1>Lookup!$A$12:$A$16</formula1>
    </dataValidation>
    <dataValidation type="list" allowBlank="1" showErrorMessage="1" sqref="I2:I5">
      <formula1>Lookup!$A$20:$A$24</formula1>
    </dataValidation>
    <dataValidation type="list" allowBlank="1" showErrorMessage="1" sqref="G2:G5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14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34.86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8" t="s">
        <v>67</v>
      </c>
    </row>
    <row r="2">
      <c r="A2" s="75" t="s">
        <v>100</v>
      </c>
      <c r="B2" s="42" t="s">
        <v>101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8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76"/>
    </row>
    <row r="3">
      <c r="A3" s="75" t="s">
        <v>102</v>
      </c>
      <c r="B3" s="42" t="s">
        <v>103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77"/>
    </row>
    <row r="4">
      <c r="A4" s="75" t="s">
        <v>104</v>
      </c>
      <c r="B4" s="42" t="s">
        <v>105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78"/>
    </row>
    <row r="5">
      <c r="A5" s="75" t="s">
        <v>106</v>
      </c>
      <c r="B5" s="42" t="s">
        <v>107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77"/>
    </row>
    <row r="6">
      <c r="A6" s="75" t="s">
        <v>108</v>
      </c>
      <c r="B6" s="42" t="s">
        <v>109</v>
      </c>
      <c r="C6" s="44" t="str">
        <f>IFERROR(IF(E6=0, "Not Started", IF(AND(E6&gt;0,E6&lt;5),"Initiated", VLOOKUP(D6,'Status Level Rules'!$A$2:$B$6,2,FALSE))),"")</f>
        <v/>
      </c>
      <c r="D6" s="44" t="str">
        <f>IFERROR(IF(MIN(VLOOKUP(G6,Lookup!$A$2:$B$40,2,FALSE), VLOOKUP(H6,Lookup!$A$2:$B$40,2,FALSE), VLOOKUP(I6,Lookup!$A$2:$B$40,2,FALSE), VLOOKUP(J6,Lookup!$A$2:$B$40,2,FALSE), VLOOKUP(K6,Lookup!$A$2:$B$40,2,FALSE))=0,1,MIN(VLOOKUP(G6,Lookup!$A$2:$B$40,2,FALSE), VLOOKUP(H6,Lookup!$A$2:$B$40,2,FALSE), VLOOKUP(I6,Lookup!$A$2:$B$40,2,FALSE), VLOOKUP(J6,Lookup!$A$2:$B$40,2,FALSE), VLOOKUP(K6,Lookup!$A$2:$B$40,2,FALSE))),"")</f>
        <v/>
      </c>
      <c r="E6" s="44" t="str">
        <f>SUM(VLOOKUP(G6,Lookup!$A$2:$B$40,2,FALSE), VLOOKUP(H6,Lookup!$A$2:$B$40,2,FALSE), VLOOKUP(I6,Lookup!$A$2:$B$40,2,FALSE), VLOOKUP(J6,Lookup!$A$2:$B$40,2,FALSE), VLOOKUP(K6,Lookup!$A$2:$B$40,2,FALSE))</f>
        <v>#N/A</v>
      </c>
      <c r="F6" s="44" t="str">
        <f t="shared" si="1"/>
        <v>#N/A</v>
      </c>
      <c r="G6" s="47"/>
      <c r="H6" s="47"/>
      <c r="I6" s="47"/>
      <c r="J6" s="47"/>
      <c r="K6" s="47"/>
      <c r="L6" s="44"/>
      <c r="M6" s="44"/>
      <c r="N6" s="44"/>
      <c r="O6" s="44"/>
      <c r="P6" s="44"/>
      <c r="Q6" s="44"/>
      <c r="R6" s="78"/>
    </row>
    <row r="7">
      <c r="A7" s="75" t="s">
        <v>110</v>
      </c>
      <c r="B7" s="42" t="s">
        <v>111</v>
      </c>
      <c r="C7" s="44" t="str">
        <f>IFERROR(IF(E7=0, "Not Started", IF(AND(E7&gt;0,E7&lt;5),"Initiated", VLOOKUP(D7,'Status Level Rules'!$A$2:$B$6,2,FALSE))),"")</f>
        <v/>
      </c>
      <c r="D7" s="44" t="str">
        <f>IFERROR(IF(MIN(VLOOKUP(G7,Lookup!$A$2:$B$40,2,FALSE), VLOOKUP(H7,Lookup!$A$2:$B$40,2,FALSE), VLOOKUP(I7,Lookup!$A$2:$B$40,2,FALSE), VLOOKUP(J7,Lookup!$A$2:$B$40,2,FALSE), VLOOKUP(K7,Lookup!$A$2:$B$40,2,FALSE))=0,1,MIN(VLOOKUP(G7,Lookup!$A$2:$B$40,2,FALSE), VLOOKUP(H7,Lookup!$A$2:$B$40,2,FALSE), VLOOKUP(I7,Lookup!$A$2:$B$40,2,FALSE), VLOOKUP(J7,Lookup!$A$2:$B$40,2,FALSE), VLOOKUP(K7,Lookup!$A$2:$B$40,2,FALSE))),"")</f>
        <v/>
      </c>
      <c r="E7" s="44" t="str">
        <f>SUM(VLOOKUP(G7,Lookup!$A$2:$B$40,2,FALSE), VLOOKUP(H7,Lookup!$A$2:$B$40,2,FALSE), VLOOKUP(I7,Lookup!$A$2:$B$40,2,FALSE), VLOOKUP(J7,Lookup!$A$2:$B$40,2,FALSE), VLOOKUP(K7,Lookup!$A$2:$B$40,2,FALSE))</f>
        <v>#N/A</v>
      </c>
      <c r="F7" s="44" t="str">
        <f t="shared" si="1"/>
        <v>#N/A</v>
      </c>
      <c r="G7" s="47"/>
      <c r="H7" s="47"/>
      <c r="I7" s="47"/>
      <c r="J7" s="47"/>
      <c r="K7" s="47"/>
      <c r="L7" s="44"/>
      <c r="M7" s="44"/>
      <c r="N7" s="44"/>
      <c r="O7" s="44"/>
      <c r="P7" s="44"/>
      <c r="Q7" s="44"/>
      <c r="R7" s="78"/>
    </row>
    <row r="8">
      <c r="A8" s="75" t="s">
        <v>112</v>
      </c>
      <c r="B8" s="42" t="s">
        <v>113</v>
      </c>
      <c r="C8" s="44" t="str">
        <f>IFERROR(IF(E8=0, "Not Started", IF(AND(E8&gt;0,E8&lt;5),"Initiated", VLOOKUP(D8,'Status Level Rules'!$A$2:$B$6,2,FALSE))),"")</f>
        <v/>
      </c>
      <c r="D8" s="44" t="str">
        <f>IFERROR(IF(MIN(VLOOKUP(G8,Lookup!$A$2:$B$40,2,FALSE), VLOOKUP(H8,Lookup!$A$2:$B$40,2,FALSE), VLOOKUP(I8,Lookup!$A$2:$B$40,2,FALSE), VLOOKUP(J8,Lookup!$A$2:$B$40,2,FALSE), VLOOKUP(K8,Lookup!$A$2:$B$40,2,FALSE))=0,1,MIN(VLOOKUP(G8,Lookup!$A$2:$B$40,2,FALSE), VLOOKUP(H8,Lookup!$A$2:$B$40,2,FALSE), VLOOKUP(I8,Lookup!$A$2:$B$40,2,FALSE), VLOOKUP(J8,Lookup!$A$2:$B$40,2,FALSE), VLOOKUP(K8,Lookup!$A$2:$B$40,2,FALSE))),"")</f>
        <v/>
      </c>
      <c r="E8" s="44" t="str">
        <f>SUM(VLOOKUP(G8,Lookup!$A$2:$B$40,2,FALSE), VLOOKUP(H8,Lookup!$A$2:$B$40,2,FALSE), VLOOKUP(I8,Lookup!$A$2:$B$40,2,FALSE), VLOOKUP(J8,Lookup!$A$2:$B$40,2,FALSE), VLOOKUP(K8,Lookup!$A$2:$B$40,2,FALSE))</f>
        <v>#N/A</v>
      </c>
      <c r="F8" s="44" t="str">
        <f t="shared" si="1"/>
        <v>#N/A</v>
      </c>
      <c r="G8" s="47"/>
      <c r="H8" s="47"/>
      <c r="I8" s="47"/>
      <c r="J8" s="47"/>
      <c r="K8" s="47"/>
      <c r="L8" s="44"/>
      <c r="M8" s="44"/>
      <c r="N8" s="44"/>
      <c r="O8" s="44"/>
      <c r="P8" s="44"/>
      <c r="Q8" s="44"/>
      <c r="R8" s="78"/>
    </row>
    <row r="9" ht="14.25" customHeight="1">
      <c r="A9" s="48"/>
      <c r="B9" s="49" t="s">
        <v>77</v>
      </c>
      <c r="D9" s="50"/>
      <c r="E9" s="50"/>
      <c r="F9" s="14" t="str">
        <f>SUM(F2:F8)</f>
        <v>#N/A</v>
      </c>
      <c r="G9" s="50"/>
      <c r="H9" s="50"/>
      <c r="I9" s="50"/>
      <c r="J9" s="50"/>
      <c r="K9" s="50"/>
      <c r="L9" s="50"/>
      <c r="M9" s="50"/>
      <c r="N9" s="50"/>
      <c r="O9" s="48"/>
      <c r="P9" s="48"/>
      <c r="Q9" s="50"/>
      <c r="R9" s="51"/>
    </row>
  </sheetData>
  <mergeCells count="1">
    <mergeCell ref="B9:C9"/>
  </mergeCells>
  <dataValidations>
    <dataValidation type="list" allowBlank="1" showErrorMessage="1" sqref="J2:J8">
      <formula1>Lookup!$A$28:$A$32</formula1>
    </dataValidation>
    <dataValidation type="list" allowBlank="1" showErrorMessage="1" sqref="K2:K8">
      <formula1>Lookup!$A$36:$A$40</formula1>
    </dataValidation>
    <dataValidation type="list" allowBlank="1" showErrorMessage="1" sqref="H2:H8">
      <formula1>Lookup!$A$12:$A$16</formula1>
    </dataValidation>
    <dataValidation type="list" allowBlank="1" showErrorMessage="1" sqref="I2:I8">
      <formula1>Lookup!$A$20:$A$24</formula1>
    </dataValidation>
    <dataValidation type="list" allowBlank="1" showErrorMessage="1" sqref="G2:G8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14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35.29"/>
    <col customWidth="1" min="19" max="19" width="9.14"/>
    <col customWidth="1" min="20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8" t="s">
        <v>67</v>
      </c>
    </row>
    <row r="2">
      <c r="A2" s="75" t="s">
        <v>114</v>
      </c>
      <c r="B2" s="42" t="s">
        <v>115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6" si="1">E2/5</f>
        <v>#N/A</v>
      </c>
      <c r="G2" s="47"/>
      <c r="H2" s="47"/>
      <c r="I2" s="47"/>
      <c r="J2" s="47"/>
      <c r="K2" s="47"/>
      <c r="L2" s="79"/>
      <c r="M2" s="44"/>
      <c r="N2" s="44"/>
      <c r="O2" s="44"/>
      <c r="P2" s="44"/>
      <c r="Q2" s="44"/>
      <c r="R2" s="44"/>
    </row>
    <row r="3">
      <c r="A3" s="75" t="s">
        <v>116</v>
      </c>
      <c r="B3" s="42" t="s">
        <v>117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44"/>
    </row>
    <row r="4">
      <c r="A4" s="75" t="s">
        <v>118</v>
      </c>
      <c r="B4" s="42" t="s">
        <v>119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44"/>
    </row>
    <row r="5">
      <c r="A5" s="75" t="s">
        <v>120</v>
      </c>
      <c r="B5" s="42" t="s">
        <v>121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44"/>
    </row>
    <row r="6">
      <c r="A6" s="75" t="s">
        <v>122</v>
      </c>
      <c r="B6" s="42" t="s">
        <v>123</v>
      </c>
      <c r="C6" s="44" t="str">
        <f>IFERROR(IF(E6=0, "Not Started", IF(AND(E6&gt;0,E6&lt;5),"Initiated", VLOOKUP(D6,'Status Level Rules'!$A$2:$B$6,2,FALSE))),"")</f>
        <v/>
      </c>
      <c r="D6" s="44" t="str">
        <f>IFERROR(IF(MIN(VLOOKUP(G6,Lookup!$A$2:$B$40,2,FALSE), VLOOKUP(H6,Lookup!$A$2:$B$40,2,FALSE), VLOOKUP(I6,Lookup!$A$2:$B$40,2,FALSE), VLOOKUP(J6,Lookup!$A$2:$B$40,2,FALSE), VLOOKUP(K6,Lookup!$A$2:$B$40,2,FALSE))=0,1,MIN(VLOOKUP(G6,Lookup!$A$2:$B$40,2,FALSE), VLOOKUP(H6,Lookup!$A$2:$B$40,2,FALSE), VLOOKUP(I6,Lookup!$A$2:$B$40,2,FALSE), VLOOKUP(J6,Lookup!$A$2:$B$40,2,FALSE), VLOOKUP(K6,Lookup!$A$2:$B$40,2,FALSE))),"")</f>
        <v/>
      </c>
      <c r="E6" s="44" t="str">
        <f>SUM(VLOOKUP(G6,Lookup!$A$2:$B$40,2,FALSE), VLOOKUP(H6,Lookup!$A$2:$B$40,2,FALSE), VLOOKUP(I6,Lookup!$A$2:$B$40,2,FALSE), VLOOKUP(J6,Lookup!$A$2:$B$40,2,FALSE), VLOOKUP(K6,Lookup!$A$2:$B$40,2,FALSE))</f>
        <v>#N/A</v>
      </c>
      <c r="F6" s="44" t="str">
        <f t="shared" si="1"/>
        <v>#N/A</v>
      </c>
      <c r="G6" s="47"/>
      <c r="H6" s="47"/>
      <c r="I6" s="47"/>
      <c r="J6" s="47"/>
      <c r="K6" s="47"/>
      <c r="L6" s="44"/>
      <c r="M6" s="44"/>
      <c r="N6" s="44"/>
      <c r="O6" s="44"/>
      <c r="P6" s="44"/>
      <c r="Q6" s="44"/>
      <c r="R6" s="44"/>
    </row>
    <row r="7" ht="14.25" customHeight="1">
      <c r="A7" s="48"/>
      <c r="B7" s="49" t="s">
        <v>77</v>
      </c>
      <c r="D7" s="50"/>
      <c r="E7" s="50"/>
      <c r="F7" s="14" t="str">
        <f>SUM(F2:F6)</f>
        <v>#N/A</v>
      </c>
      <c r="G7" s="50"/>
      <c r="H7" s="50"/>
      <c r="I7" s="50"/>
      <c r="J7" s="50"/>
      <c r="K7" s="50"/>
      <c r="L7" s="51"/>
      <c r="M7" s="50"/>
      <c r="N7" s="50"/>
      <c r="O7" s="48"/>
      <c r="P7" s="48"/>
      <c r="Q7" s="50"/>
      <c r="R7" s="50"/>
    </row>
  </sheetData>
  <mergeCells count="1">
    <mergeCell ref="B7:C7"/>
  </mergeCells>
  <dataValidations>
    <dataValidation type="list" allowBlank="1" showErrorMessage="1" sqref="J2:J6">
      <formula1>Lookup!$A$28:$A$32</formula1>
    </dataValidation>
    <dataValidation type="list" allowBlank="1" showErrorMessage="1" sqref="K2:K6">
      <formula1>Lookup!$A$36:$A$40</formula1>
    </dataValidation>
    <dataValidation type="list" allowBlank="1" showErrorMessage="1" sqref="H2:H6">
      <formula1>Lookup!$A$12:$A$16</formula1>
    </dataValidation>
    <dataValidation type="list" allowBlank="1" showErrorMessage="1" sqref="I2:I6">
      <formula1>Lookup!$A$20:$A$24</formula1>
    </dataValidation>
    <dataValidation type="list" allowBlank="1" showErrorMessage="1" sqref="G2:G6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14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25.71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7" t="s">
        <v>67</v>
      </c>
    </row>
    <row r="2">
      <c r="A2" s="75" t="s">
        <v>124</v>
      </c>
      <c r="B2" s="42" t="s">
        <v>125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3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6"/>
      <c r="R2" s="76"/>
    </row>
    <row r="3">
      <c r="A3" s="75" t="s">
        <v>126</v>
      </c>
      <c r="B3" s="42" t="s">
        <v>127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6"/>
      <c r="R3" s="76"/>
    </row>
    <row r="4" ht="14.25" customHeight="1">
      <c r="A4" s="48"/>
      <c r="B4" s="49" t="s">
        <v>77</v>
      </c>
      <c r="D4" s="50"/>
      <c r="E4" s="50"/>
      <c r="F4" s="14" t="str">
        <f>SUM(F2:F3)</f>
        <v>#N/A</v>
      </c>
      <c r="G4" s="50"/>
      <c r="H4" s="50"/>
      <c r="I4" s="50"/>
      <c r="J4" s="50"/>
      <c r="K4" s="50"/>
      <c r="L4" s="50"/>
      <c r="M4" s="50"/>
      <c r="N4" s="50"/>
      <c r="O4" s="48"/>
      <c r="P4" s="48"/>
      <c r="Q4" s="50"/>
      <c r="R4" s="50"/>
    </row>
  </sheetData>
  <mergeCells count="1">
    <mergeCell ref="B4:C4"/>
  </mergeCells>
  <dataValidations>
    <dataValidation type="list" allowBlank="1" showErrorMessage="1" sqref="J2:J3">
      <formula1>Lookup!$A$28:$A$32</formula1>
    </dataValidation>
    <dataValidation type="list" allowBlank="1" showErrorMessage="1" sqref="K2:K3">
      <formula1>Lookup!$A$36:$A$40</formula1>
    </dataValidation>
    <dataValidation type="list" allowBlank="1" showErrorMessage="1" sqref="H2:H3">
      <formula1>Lookup!$A$12:$A$16</formula1>
    </dataValidation>
    <dataValidation type="list" allowBlank="1" showErrorMessage="1" sqref="I2:I3">
      <formula1>Lookup!$A$20:$A$24</formula1>
    </dataValidation>
    <dataValidation type="list" allowBlank="1" showErrorMessage="1" sqref="G2:G3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5" width="19.29"/>
    <col customWidth="1" min="16" max="16" width="30.86"/>
    <col customWidth="1" min="17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128</v>
      </c>
      <c r="B2" s="42" t="s">
        <v>129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7" si="1">E2/5</f>
        <v>#N/A</v>
      </c>
      <c r="G2" s="47"/>
      <c r="H2" s="47"/>
      <c r="I2" s="47"/>
      <c r="J2" s="47"/>
      <c r="K2" s="47"/>
      <c r="L2" s="44"/>
      <c r="M2" s="44"/>
      <c r="N2" s="44"/>
      <c r="O2" s="44"/>
      <c r="P2" s="44"/>
      <c r="Q2" s="44"/>
      <c r="R2" s="80"/>
    </row>
    <row r="3">
      <c r="A3" s="75" t="s">
        <v>130</v>
      </c>
      <c r="B3" s="42" t="s">
        <v>131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80"/>
    </row>
    <row r="4">
      <c r="A4" s="75" t="s">
        <v>132</v>
      </c>
      <c r="B4" s="42" t="s">
        <v>133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44"/>
      <c r="O4" s="44"/>
      <c r="P4" s="44"/>
      <c r="Q4" s="44"/>
      <c r="R4" s="80"/>
    </row>
    <row r="5">
      <c r="A5" s="75" t="s">
        <v>134</v>
      </c>
      <c r="B5" s="42" t="s">
        <v>135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80"/>
    </row>
    <row r="6">
      <c r="A6" s="75" t="s">
        <v>136</v>
      </c>
      <c r="B6" s="42" t="s">
        <v>137</v>
      </c>
      <c r="C6" s="44" t="str">
        <f>IFERROR(IF(E6=0, "Not Started", IF(AND(E6&gt;0,E6&lt;5),"Initiated", VLOOKUP(D6,'Status Level Rules'!$A$2:$B$6,2,FALSE))),"")</f>
        <v/>
      </c>
      <c r="D6" s="44" t="str">
        <f>IFERROR(IF(MIN(VLOOKUP(G6,Lookup!$A$2:$B$40,2,FALSE), VLOOKUP(H6,Lookup!$A$2:$B$40,2,FALSE), VLOOKUP(I6,Lookup!$A$2:$B$40,2,FALSE), VLOOKUP(J6,Lookup!$A$2:$B$40,2,FALSE), VLOOKUP(K6,Lookup!$A$2:$B$40,2,FALSE))=0,1,MIN(VLOOKUP(G6,Lookup!$A$2:$B$40,2,FALSE), VLOOKUP(H6,Lookup!$A$2:$B$40,2,FALSE), VLOOKUP(I6,Lookup!$A$2:$B$40,2,FALSE), VLOOKUP(J6,Lookup!$A$2:$B$40,2,FALSE), VLOOKUP(K6,Lookup!$A$2:$B$40,2,FALSE))),"")</f>
        <v/>
      </c>
      <c r="E6" s="44" t="str">
        <f>SUM(VLOOKUP(G6,Lookup!$A$2:$B$40,2,FALSE), VLOOKUP(H6,Lookup!$A$2:$B$40,2,FALSE), VLOOKUP(I6,Lookup!$A$2:$B$40,2,FALSE), VLOOKUP(J6,Lookup!$A$2:$B$40,2,FALSE), VLOOKUP(K6,Lookup!$A$2:$B$40,2,FALSE))</f>
        <v>#N/A</v>
      </c>
      <c r="F6" s="44" t="str">
        <f t="shared" si="1"/>
        <v>#N/A</v>
      </c>
      <c r="G6" s="47"/>
      <c r="H6" s="47"/>
      <c r="I6" s="47"/>
      <c r="J6" s="47"/>
      <c r="K6" s="47"/>
      <c r="L6" s="44"/>
      <c r="M6" s="44"/>
      <c r="N6" s="44"/>
      <c r="O6" s="44"/>
      <c r="P6" s="44"/>
      <c r="Q6" s="44"/>
      <c r="R6" s="80"/>
    </row>
    <row r="7">
      <c r="A7" s="75" t="s">
        <v>138</v>
      </c>
      <c r="B7" s="42" t="s">
        <v>139</v>
      </c>
      <c r="C7" s="44" t="str">
        <f>IFERROR(IF(E7=0, "Not Started", IF(AND(E7&gt;0,E7&lt;5),"Initiated", VLOOKUP(D7,'Status Level Rules'!$A$2:$B$6,2,FALSE))),"")</f>
        <v/>
      </c>
      <c r="D7" s="44" t="str">
        <f>IFERROR(IF(MIN(VLOOKUP(G7,Lookup!$A$2:$B$40,2,FALSE), VLOOKUP(H7,Lookup!$A$2:$B$40,2,FALSE), VLOOKUP(I7,Lookup!$A$2:$B$40,2,FALSE), VLOOKUP(J7,Lookup!$A$2:$B$40,2,FALSE), VLOOKUP(K7,Lookup!$A$2:$B$40,2,FALSE))=0,1,MIN(VLOOKUP(G7,Lookup!$A$2:$B$40,2,FALSE), VLOOKUP(H7,Lookup!$A$2:$B$40,2,FALSE), VLOOKUP(I7,Lookup!$A$2:$B$40,2,FALSE), VLOOKUP(J7,Lookup!$A$2:$B$40,2,FALSE), VLOOKUP(K7,Lookup!$A$2:$B$40,2,FALSE))),"")</f>
        <v/>
      </c>
      <c r="E7" s="44" t="str">
        <f>SUM(VLOOKUP(G7,Lookup!$A$2:$B$40,2,FALSE), VLOOKUP(H7,Lookup!$A$2:$B$40,2,FALSE), VLOOKUP(I7,Lookup!$A$2:$B$40,2,FALSE), VLOOKUP(J7,Lookup!$A$2:$B$40,2,FALSE), VLOOKUP(K7,Lookup!$A$2:$B$40,2,FALSE))</f>
        <v>#N/A</v>
      </c>
      <c r="F7" s="44" t="str">
        <f t="shared" si="1"/>
        <v>#N/A</v>
      </c>
      <c r="G7" s="47"/>
      <c r="H7" s="47"/>
      <c r="I7" s="47"/>
      <c r="J7" s="47"/>
      <c r="K7" s="47"/>
      <c r="L7" s="44"/>
      <c r="M7" s="44"/>
      <c r="N7" s="44"/>
      <c r="O7" s="44"/>
      <c r="P7" s="44"/>
      <c r="Q7" s="44"/>
      <c r="R7" s="76"/>
    </row>
    <row r="8" ht="14.25" customHeight="1">
      <c r="A8" s="48"/>
      <c r="B8" s="49" t="s">
        <v>77</v>
      </c>
      <c r="D8" s="50"/>
      <c r="E8" s="50"/>
      <c r="F8" s="14" t="str">
        <f>SUM(F2:F7)</f>
        <v>#N/A</v>
      </c>
      <c r="G8" s="50"/>
      <c r="H8" s="50"/>
      <c r="I8" s="50"/>
      <c r="J8" s="50"/>
      <c r="K8" s="50"/>
      <c r="L8" s="50"/>
      <c r="M8" s="50"/>
      <c r="N8" s="50"/>
      <c r="O8" s="48"/>
      <c r="P8" s="48"/>
      <c r="Q8" s="50"/>
      <c r="R8" s="50"/>
    </row>
  </sheetData>
  <mergeCells count="1">
    <mergeCell ref="B8:C8"/>
  </mergeCells>
  <dataValidations>
    <dataValidation type="list" allowBlank="1" showErrorMessage="1" sqref="J2:J7">
      <formula1>Lookup!$A$28:$A$32</formula1>
    </dataValidation>
    <dataValidation type="list" allowBlank="1" showErrorMessage="1" sqref="K2:K7">
      <formula1>Lookup!$A$36:$A$40</formula1>
    </dataValidation>
    <dataValidation type="list" allowBlank="1" showErrorMessage="1" sqref="H2:H7">
      <formula1>Lookup!$A$12:$A$16</formula1>
    </dataValidation>
    <dataValidation type="list" allowBlank="1" showErrorMessage="1" sqref="I2:I7">
      <formula1>Lookup!$A$20:$A$24</formula1>
    </dataValidation>
    <dataValidation type="list" allowBlank="1" showErrorMessage="1" sqref="G2:G7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86"/>
    <col customWidth="1" min="2" max="2" width="59.0"/>
    <col customWidth="1" min="3" max="3" width="19.43"/>
    <col customWidth="1" hidden="1" min="4" max="5" width="18.29"/>
    <col customWidth="1" min="6" max="6" width="18.29"/>
    <col customWidth="1" min="7" max="11" width="19.29"/>
    <col customWidth="1" min="12" max="12" width="19.43"/>
    <col customWidth="1" min="13" max="17" width="19.29"/>
    <col customWidth="1" min="18" max="18" width="84.0"/>
    <col customWidth="1" min="19" max="23" width="8.71"/>
  </cols>
  <sheetData>
    <row r="1" ht="59.25" customHeight="1">
      <c r="A1" s="36" t="s">
        <v>50</v>
      </c>
      <c r="B1" s="36" t="s">
        <v>51</v>
      </c>
      <c r="C1" s="38" t="s">
        <v>52</v>
      </c>
      <c r="D1" s="38" t="s">
        <v>53</v>
      </c>
      <c r="E1" s="38" t="s">
        <v>54</v>
      </c>
      <c r="F1" s="38" t="s">
        <v>55</v>
      </c>
      <c r="G1" s="39" t="s">
        <v>56</v>
      </c>
      <c r="H1" s="39" t="s">
        <v>57</v>
      </c>
      <c r="I1" s="39" t="s">
        <v>58</v>
      </c>
      <c r="J1" s="39" t="s">
        <v>59</v>
      </c>
      <c r="K1" s="39" t="s">
        <v>60</v>
      </c>
      <c r="L1" s="38" t="s">
        <v>61</v>
      </c>
      <c r="M1" s="38" t="s">
        <v>62</v>
      </c>
      <c r="N1" s="38" t="s">
        <v>63</v>
      </c>
      <c r="O1" s="38" t="s">
        <v>64</v>
      </c>
      <c r="P1" s="38" t="s">
        <v>65</v>
      </c>
      <c r="Q1" s="38" t="s">
        <v>66</v>
      </c>
      <c r="R1" s="36" t="s">
        <v>67</v>
      </c>
    </row>
    <row r="2">
      <c r="A2" s="75" t="s">
        <v>140</v>
      </c>
      <c r="B2" s="42" t="s">
        <v>141</v>
      </c>
      <c r="C2" s="44" t="str">
        <f>IFERROR(IF(E2=0, "Not Started", IF(AND(E2&gt;0,E2&lt;5),"Initiated", VLOOKUP(D2,'Status Level Rules'!$A$2:$B$6,2,FALSE))),"")</f>
        <v/>
      </c>
      <c r="D2" s="44" t="str">
        <f>IFERROR(IF(MIN(VLOOKUP(G2,Lookup!$A$2:$B$40,2,FALSE), VLOOKUP(H2,Lookup!$A$2:$B$40,2,FALSE), VLOOKUP(I2,Lookup!$A$2:$B$40,2,FALSE), VLOOKUP(J2,Lookup!$A$2:$B$40,2,FALSE), VLOOKUP(K2,Lookup!$A$2:$B$40,2,FALSE))=0,1,MIN(VLOOKUP(G2,Lookup!$A$2:$B$40,2,FALSE), VLOOKUP(H2,Lookup!$A$2:$B$40,2,FALSE), VLOOKUP(I2,Lookup!$A$2:$B$40,2,FALSE), VLOOKUP(J2,Lookup!$A$2:$B$40,2,FALSE), VLOOKUP(K2,Lookup!$A$2:$B$40,2,FALSE))),"")</f>
        <v/>
      </c>
      <c r="E2" s="44" t="str">
        <f>SUM(VLOOKUP(G2,Lookup!$A$2:$B$40,2,FALSE), VLOOKUP(H2,Lookup!$A$2:$B$40,2,FALSE), VLOOKUP(I2,Lookup!$A$2:$B$40,2,FALSE), VLOOKUP(J2,Lookup!$A$2:$B$40,2,FALSE), VLOOKUP(K2,Lookup!$A$2:$B$40,2,FALSE))</f>
        <v>#N/A</v>
      </c>
      <c r="F2" s="44" t="str">
        <f t="shared" ref="F2:F8" si="1">E2/5</f>
        <v>#N/A</v>
      </c>
      <c r="G2" s="47"/>
      <c r="H2" s="47"/>
      <c r="I2" s="47"/>
      <c r="J2" s="47"/>
      <c r="K2" s="47"/>
      <c r="L2" s="44"/>
      <c r="M2" s="44"/>
      <c r="N2" s="81"/>
      <c r="O2" s="44"/>
      <c r="P2" s="44"/>
      <c r="Q2" s="44"/>
      <c r="R2" s="76"/>
    </row>
    <row r="3">
      <c r="A3" s="75" t="s">
        <v>142</v>
      </c>
      <c r="B3" s="42" t="s">
        <v>143</v>
      </c>
      <c r="C3" s="44" t="str">
        <f>IFERROR(IF(E3=0, "Not Started", IF(AND(E3&gt;0,E3&lt;5),"Initiated", VLOOKUP(D3,'Status Level Rules'!$A$2:$B$6,2,FALSE))),"")</f>
        <v/>
      </c>
      <c r="D3" s="44" t="str">
        <f>IFERROR(IF(MIN(VLOOKUP(G3,Lookup!$A$2:$B$40,2,FALSE), VLOOKUP(H3,Lookup!$A$2:$B$40,2,FALSE), VLOOKUP(I3,Lookup!$A$2:$B$40,2,FALSE), VLOOKUP(J3,Lookup!$A$2:$B$40,2,FALSE), VLOOKUP(K3,Lookup!$A$2:$B$40,2,FALSE))=0,1,MIN(VLOOKUP(G3,Lookup!$A$2:$B$40,2,FALSE), VLOOKUP(H3,Lookup!$A$2:$B$40,2,FALSE), VLOOKUP(I3,Lookup!$A$2:$B$40,2,FALSE), VLOOKUP(J3,Lookup!$A$2:$B$40,2,FALSE), VLOOKUP(K3,Lookup!$A$2:$B$40,2,FALSE))),"")</f>
        <v/>
      </c>
      <c r="E3" s="44" t="str">
        <f>SUM(VLOOKUP(G3,Lookup!$A$2:$B$40,2,FALSE), VLOOKUP(H3,Lookup!$A$2:$B$40,2,FALSE), VLOOKUP(I3,Lookup!$A$2:$B$40,2,FALSE), VLOOKUP(J3,Lookup!$A$2:$B$40,2,FALSE), VLOOKUP(K3,Lookup!$A$2:$B$40,2,FALSE))</f>
        <v>#N/A</v>
      </c>
      <c r="F3" s="44" t="str">
        <f t="shared" si="1"/>
        <v>#N/A</v>
      </c>
      <c r="G3" s="47"/>
      <c r="H3" s="47"/>
      <c r="I3" s="47"/>
      <c r="J3" s="47"/>
      <c r="K3" s="47"/>
      <c r="L3" s="44"/>
      <c r="M3" s="44"/>
      <c r="N3" s="44"/>
      <c r="O3" s="44"/>
      <c r="P3" s="44"/>
      <c r="Q3" s="44"/>
      <c r="R3" s="76"/>
    </row>
    <row r="4">
      <c r="A4" s="75" t="s">
        <v>144</v>
      </c>
      <c r="B4" s="42" t="s">
        <v>145</v>
      </c>
      <c r="C4" s="44" t="str">
        <f>IFERROR(IF(E4=0, "Not Started", IF(AND(E4&gt;0,E4&lt;5),"Initiated", VLOOKUP(D4,'Status Level Rules'!$A$2:$B$6,2,FALSE))),"")</f>
        <v/>
      </c>
      <c r="D4" s="44" t="str">
        <f>IFERROR(IF(MIN(VLOOKUP(G4,Lookup!$A$2:$B$40,2,FALSE), VLOOKUP(H4,Lookup!$A$2:$B$40,2,FALSE), VLOOKUP(I4,Lookup!$A$2:$B$40,2,FALSE), VLOOKUP(J4,Lookup!$A$2:$B$40,2,FALSE), VLOOKUP(K4,Lookup!$A$2:$B$40,2,FALSE))=0,1,MIN(VLOOKUP(G4,Lookup!$A$2:$B$40,2,FALSE), VLOOKUP(H4,Lookup!$A$2:$B$40,2,FALSE), VLOOKUP(I4,Lookup!$A$2:$B$40,2,FALSE), VLOOKUP(J4,Lookup!$A$2:$B$40,2,FALSE), VLOOKUP(K4,Lookup!$A$2:$B$40,2,FALSE))),"")</f>
        <v/>
      </c>
      <c r="E4" s="44" t="str">
        <f>SUM(VLOOKUP(G4,Lookup!$A$2:$B$40,2,FALSE), VLOOKUP(H4,Lookup!$A$2:$B$40,2,FALSE), VLOOKUP(I4,Lookup!$A$2:$B$40,2,FALSE), VLOOKUP(J4,Lookup!$A$2:$B$40,2,FALSE), VLOOKUP(K4,Lookup!$A$2:$B$40,2,FALSE))</f>
        <v>#N/A</v>
      </c>
      <c r="F4" s="44" t="str">
        <f t="shared" si="1"/>
        <v>#N/A</v>
      </c>
      <c r="G4" s="47"/>
      <c r="H4" s="47"/>
      <c r="I4" s="47"/>
      <c r="J4" s="47"/>
      <c r="K4" s="47"/>
      <c r="L4" s="44"/>
      <c r="M4" s="44"/>
      <c r="N4" s="82"/>
      <c r="O4" s="44"/>
      <c r="P4" s="44"/>
      <c r="Q4" s="44"/>
      <c r="R4" s="76"/>
    </row>
    <row r="5">
      <c r="A5" s="75" t="s">
        <v>146</v>
      </c>
      <c r="B5" s="42" t="s">
        <v>147</v>
      </c>
      <c r="C5" s="44" t="str">
        <f>IFERROR(IF(E5=0, "Not Started", IF(AND(E5&gt;0,E5&lt;5),"Initiated", VLOOKUP(D5,'Status Level Rules'!$A$2:$B$6,2,FALSE))),"")</f>
        <v/>
      </c>
      <c r="D5" s="44" t="str">
        <f>IFERROR(IF(MIN(VLOOKUP(G5,Lookup!$A$2:$B$40,2,FALSE), VLOOKUP(H5,Lookup!$A$2:$B$40,2,FALSE), VLOOKUP(I5,Lookup!$A$2:$B$40,2,FALSE), VLOOKUP(J5,Lookup!$A$2:$B$40,2,FALSE), VLOOKUP(K5,Lookup!$A$2:$B$40,2,FALSE))=0,1,MIN(VLOOKUP(G5,Lookup!$A$2:$B$40,2,FALSE), VLOOKUP(H5,Lookup!$A$2:$B$40,2,FALSE), VLOOKUP(I5,Lookup!$A$2:$B$40,2,FALSE), VLOOKUP(J5,Lookup!$A$2:$B$40,2,FALSE), VLOOKUP(K5,Lookup!$A$2:$B$40,2,FALSE))),"")</f>
        <v/>
      </c>
      <c r="E5" s="44" t="str">
        <f>SUM(VLOOKUP(G5,Lookup!$A$2:$B$40,2,FALSE), VLOOKUP(H5,Lookup!$A$2:$B$40,2,FALSE), VLOOKUP(I5,Lookup!$A$2:$B$40,2,FALSE), VLOOKUP(J5,Lookup!$A$2:$B$40,2,FALSE), VLOOKUP(K5,Lookup!$A$2:$B$40,2,FALSE))</f>
        <v>#N/A</v>
      </c>
      <c r="F5" s="44" t="str">
        <f t="shared" si="1"/>
        <v>#N/A</v>
      </c>
      <c r="G5" s="47"/>
      <c r="H5" s="47"/>
      <c r="I5" s="47"/>
      <c r="J5" s="47"/>
      <c r="K5" s="47"/>
      <c r="L5" s="44"/>
      <c r="M5" s="44"/>
      <c r="N5" s="44"/>
      <c r="O5" s="44"/>
      <c r="P5" s="44"/>
      <c r="Q5" s="44"/>
      <c r="R5" s="76"/>
    </row>
    <row r="6">
      <c r="A6" s="75" t="s">
        <v>148</v>
      </c>
      <c r="B6" s="42" t="s">
        <v>149</v>
      </c>
      <c r="C6" s="44" t="str">
        <f>IFERROR(IF(E6=0, "Not Started", IF(AND(E6&gt;0,E6&lt;5),"Initiated", VLOOKUP(D6,'Status Level Rules'!$A$2:$B$6,2,FALSE))),"")</f>
        <v/>
      </c>
      <c r="D6" s="44" t="str">
        <f>IFERROR(IF(MIN(VLOOKUP(G6,Lookup!$A$2:$B$40,2,FALSE), VLOOKUP(H6,Lookup!$A$2:$B$40,2,FALSE), VLOOKUP(I6,Lookup!$A$2:$B$40,2,FALSE), VLOOKUP(J6,Lookup!$A$2:$B$40,2,FALSE), VLOOKUP(K6,Lookup!$A$2:$B$40,2,FALSE))=0,1,MIN(VLOOKUP(G6,Lookup!$A$2:$B$40,2,FALSE), VLOOKUP(H6,Lookup!$A$2:$B$40,2,FALSE), VLOOKUP(I6,Lookup!$A$2:$B$40,2,FALSE), VLOOKUP(J6,Lookup!$A$2:$B$40,2,FALSE), VLOOKUP(K6,Lookup!$A$2:$B$40,2,FALSE))),"")</f>
        <v/>
      </c>
      <c r="E6" s="44" t="str">
        <f>SUM(VLOOKUP(G6,Lookup!$A$2:$B$40,2,FALSE), VLOOKUP(H6,Lookup!$A$2:$B$40,2,FALSE), VLOOKUP(I6,Lookup!$A$2:$B$40,2,FALSE), VLOOKUP(J6,Lookup!$A$2:$B$40,2,FALSE), VLOOKUP(K6,Lookup!$A$2:$B$40,2,FALSE))</f>
        <v>#N/A</v>
      </c>
      <c r="F6" s="44" t="str">
        <f t="shared" si="1"/>
        <v>#N/A</v>
      </c>
      <c r="G6" s="47"/>
      <c r="H6" s="47"/>
      <c r="I6" s="47"/>
      <c r="J6" s="47"/>
      <c r="K6" s="47"/>
      <c r="L6" s="44"/>
      <c r="M6" s="44"/>
      <c r="N6" s="44"/>
      <c r="O6" s="44"/>
      <c r="P6" s="44"/>
      <c r="Q6" s="44"/>
      <c r="R6" s="76"/>
    </row>
    <row r="7">
      <c r="A7" s="75" t="s">
        <v>150</v>
      </c>
      <c r="B7" s="42" t="s">
        <v>151</v>
      </c>
      <c r="C7" s="44" t="str">
        <f>IFERROR(IF(E7=0, "Not Started", IF(AND(E7&gt;0,E7&lt;5),"Initiated", VLOOKUP(D7,'Status Level Rules'!$A$2:$B$6,2,FALSE))),"")</f>
        <v/>
      </c>
      <c r="D7" s="44" t="str">
        <f>IFERROR(IF(MIN(VLOOKUP(G7,Lookup!$A$2:$B$40,2,FALSE), VLOOKUP(H7,Lookup!$A$2:$B$40,2,FALSE), VLOOKUP(I7,Lookup!$A$2:$B$40,2,FALSE), VLOOKUP(J7,Lookup!$A$2:$B$40,2,FALSE), VLOOKUP(K7,Lookup!$A$2:$B$40,2,FALSE))=0,1,MIN(VLOOKUP(G7,Lookup!$A$2:$B$40,2,FALSE), VLOOKUP(H7,Lookup!$A$2:$B$40,2,FALSE), VLOOKUP(I7,Lookup!$A$2:$B$40,2,FALSE), VLOOKUP(J7,Lookup!$A$2:$B$40,2,FALSE), VLOOKUP(K7,Lookup!$A$2:$B$40,2,FALSE))),"")</f>
        <v/>
      </c>
      <c r="E7" s="44" t="str">
        <f>SUM(VLOOKUP(G7,Lookup!$A$2:$B$40,2,FALSE), VLOOKUP(H7,Lookup!$A$2:$B$40,2,FALSE), VLOOKUP(I7,Lookup!$A$2:$B$40,2,FALSE), VLOOKUP(J7,Lookup!$A$2:$B$40,2,FALSE), VLOOKUP(K7,Lookup!$A$2:$B$40,2,FALSE))</f>
        <v>#N/A</v>
      </c>
      <c r="F7" s="44" t="str">
        <f t="shared" si="1"/>
        <v>#N/A</v>
      </c>
      <c r="G7" s="47"/>
      <c r="H7" s="47"/>
      <c r="I7" s="47"/>
      <c r="J7" s="47"/>
      <c r="K7" s="47"/>
      <c r="L7" s="44"/>
      <c r="M7" s="44"/>
      <c r="N7" s="44"/>
      <c r="O7" s="44"/>
      <c r="P7" s="44"/>
      <c r="Q7" s="44"/>
      <c r="R7" s="76"/>
    </row>
    <row r="8">
      <c r="A8" s="75" t="s">
        <v>152</v>
      </c>
      <c r="B8" s="42" t="s">
        <v>153</v>
      </c>
      <c r="C8" s="44" t="str">
        <f>IFERROR(IF(E8=0, "Not Started", IF(AND(E8&gt;0,E8&lt;5),"Initiated", VLOOKUP(D8,'Status Level Rules'!$A$2:$B$6,2,FALSE))),"")</f>
        <v/>
      </c>
      <c r="D8" s="44" t="str">
        <f>IFERROR(IF(MIN(VLOOKUP(G8,Lookup!$A$2:$B$40,2,FALSE), VLOOKUP(H8,Lookup!$A$2:$B$40,2,FALSE), VLOOKUP(I8,Lookup!$A$2:$B$40,2,FALSE), VLOOKUP(J8,Lookup!$A$2:$B$40,2,FALSE), VLOOKUP(K8,Lookup!$A$2:$B$40,2,FALSE))=0,1,MIN(VLOOKUP(G8,Lookup!$A$2:$B$40,2,FALSE), VLOOKUP(H8,Lookup!$A$2:$B$40,2,FALSE), VLOOKUP(I8,Lookup!$A$2:$B$40,2,FALSE), VLOOKUP(J8,Lookup!$A$2:$B$40,2,FALSE), VLOOKUP(K8,Lookup!$A$2:$B$40,2,FALSE))),"")</f>
        <v/>
      </c>
      <c r="E8" s="44" t="str">
        <f>SUM(VLOOKUP(G8,Lookup!$A$2:$B$40,2,FALSE), VLOOKUP(H8,Lookup!$A$2:$B$40,2,FALSE), VLOOKUP(I8,Lookup!$A$2:$B$40,2,FALSE), VLOOKUP(J8,Lookup!$A$2:$B$40,2,FALSE), VLOOKUP(K8,Lookup!$A$2:$B$40,2,FALSE))</f>
        <v>#N/A</v>
      </c>
      <c r="F8" s="44" t="str">
        <f t="shared" si="1"/>
        <v>#N/A</v>
      </c>
      <c r="G8" s="47"/>
      <c r="H8" s="47"/>
      <c r="I8" s="47"/>
      <c r="J8" s="47"/>
      <c r="K8" s="47"/>
      <c r="L8" s="44"/>
      <c r="M8" s="44"/>
      <c r="N8" s="44"/>
      <c r="O8" s="44"/>
      <c r="P8" s="44"/>
      <c r="Q8" s="44"/>
      <c r="R8" s="76"/>
    </row>
    <row r="9" ht="14.25" customHeight="1">
      <c r="A9" s="48"/>
      <c r="B9" s="49" t="s">
        <v>77</v>
      </c>
      <c r="D9" s="50"/>
      <c r="E9" s="50"/>
      <c r="F9" s="14" t="str">
        <f>SUM(F2:F8)</f>
        <v>#N/A</v>
      </c>
      <c r="G9" s="50"/>
      <c r="H9" s="50"/>
      <c r="I9" s="50"/>
      <c r="J9" s="50"/>
      <c r="K9" s="50"/>
      <c r="L9" s="50"/>
      <c r="M9" s="50"/>
      <c r="N9" s="50"/>
      <c r="O9" s="48"/>
      <c r="P9" s="48"/>
      <c r="Q9" s="50"/>
      <c r="R9" s="50"/>
    </row>
  </sheetData>
  <mergeCells count="1">
    <mergeCell ref="B9:C9"/>
  </mergeCells>
  <dataValidations>
    <dataValidation type="list" allowBlank="1" showErrorMessage="1" sqref="J2:J8">
      <formula1>Lookup!$A$28:$A$32</formula1>
    </dataValidation>
    <dataValidation type="list" allowBlank="1" showErrorMessage="1" sqref="K2:K8">
      <formula1>Lookup!$A$36:$A$40</formula1>
    </dataValidation>
    <dataValidation type="list" allowBlank="1" showErrorMessage="1" sqref="H2:H8">
      <formula1>Lookup!$A$12:$A$16</formula1>
    </dataValidation>
    <dataValidation type="list" allowBlank="1" showErrorMessage="1" sqref="I2:I8">
      <formula1>Lookup!$A$20:$A$24</formula1>
    </dataValidation>
    <dataValidation type="list" allowBlank="1" showErrorMessage="1" sqref="G2:G8">
      <formula1>Lookup!$A$4:$A$8</formula1>
    </dataValidation>
  </dataValidations>
  <printOptions/>
  <pageMargins bottom="0.75" footer="0.0" header="0.0" left="0.25" right="0.25" top="0.75"/>
  <pageSetup fitToHeight="0"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2023-04-11T18:02:57Z</dcterms:created>
  <dc:creator>Fundell, Christine</dc:creator>
</cp:coreProperties>
</file>