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3-24\3_Winter\"/>
    </mc:Choice>
  </mc:AlternateContent>
  <xr:revisionPtr revIDLastSave="0" documentId="13_ncr:1_{B2C4146E-94AC-4C70-BE22-52E1360AE3F9}" xr6:coauthVersionLast="47" xr6:coauthVersionMax="47" xr10:uidLastSave="{00000000-0000-0000-0000-000000000000}"/>
  <bookViews>
    <workbookView xWindow="3120" yWindow="3120" windowWidth="28800" windowHeight="15435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BAS" sheetId="39" r:id="rId6"/>
    <sheet name="BEdA" sheetId="1" r:id="rId7"/>
    <sheet name="Apprent." sheetId="15" r:id="rId8"/>
    <sheet name="BFET" sheetId="40" r:id="rId9"/>
    <sheet name="DOC" sheetId="35" r:id="rId10"/>
    <sheet name="eLearn" sheetId="22" r:id="rId11"/>
    <sheet name="I-BEST" sheetId="27" r:id="rId12"/>
    <sheet name="Int'l_All" sheetId="23" r:id="rId13"/>
    <sheet name="Int'l_Contr." sheetId="36" r:id="rId14"/>
    <sheet name="RS" sheetId="33" r:id="rId15"/>
    <sheet name="WorkFirst" sheetId="30" r:id="rId16"/>
    <sheet name="WRT" sheetId="37" r:id="rId17"/>
    <sheet name="Data" sheetId="38" state="hidden" r:id="rId18"/>
  </sheets>
  <definedNames>
    <definedName name="_" localSheetId="5" hidden="1">#REF!</definedName>
    <definedName name="_" localSheetId="8" hidden="1">#REF!</definedName>
    <definedName name="_" localSheetId="13" hidden="1">#REF!</definedName>
    <definedName name="_" hidden="1">#REF!</definedName>
    <definedName name="_xlnm._FilterDatabase" localSheetId="17" hidden="1">Data!$A$1:$W$109</definedName>
    <definedName name="_Key1" localSheetId="7" hidden="1">#REF!</definedName>
    <definedName name="_Key1" localSheetId="5" hidden="1">#REF!</definedName>
    <definedName name="_Key1" localSheetId="8" hidden="1">#REF!</definedName>
    <definedName name="_Key1" localSheetId="3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5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localSheetId="8" hidden="1">#REF!</definedName>
    <definedName name="_Key2" localSheetId="3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5" hidden="1">#REF!</definedName>
    <definedName name="_Key2" hidden="1">#REF!</definedName>
    <definedName name="_Order1" hidden="1">255</definedName>
    <definedName name="_Sort" localSheetId="7" hidden="1">#REF!</definedName>
    <definedName name="_Sort" localSheetId="5" hidden="1">#REF!</definedName>
    <definedName name="_Sort" localSheetId="8" hidden="1">#REF!</definedName>
    <definedName name="_Sort" localSheetId="3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5" hidden="1">#REF!</definedName>
    <definedName name="_Sort" hidden="1">#REF!</definedName>
    <definedName name="_Sort1" localSheetId="7" hidden="1">#REF!</definedName>
    <definedName name="_Sort1" localSheetId="5" hidden="1">#REF!</definedName>
    <definedName name="_Sort1" localSheetId="8" hidden="1">#REF!</definedName>
    <definedName name="_Sort1" localSheetId="3" hidden="1">#REF!</definedName>
    <definedName name="_Sort1" localSheetId="10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5" hidden="1">#REF!</definedName>
    <definedName name="_Sort1" hidden="1">#REF!</definedName>
    <definedName name="ADFADSF" localSheetId="5" hidden="1">#REF!</definedName>
    <definedName name="ADFADSF" localSheetId="8" hidden="1">#REF!</definedName>
    <definedName name="ADFADSF" localSheetId="10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5" hidden="1">#REF!</definedName>
    <definedName name="ADFADSF" hidden="1">#REF!</definedName>
    <definedName name="AFASFDSAFZSDF" localSheetId="5" hidden="1">#REF!</definedName>
    <definedName name="AFASFDSAFZSDF" localSheetId="8" hidden="1">#REF!</definedName>
    <definedName name="AFASFDSAFZSDF" localSheetId="3" hidden="1">#REF!</definedName>
    <definedName name="AFASFDSAFZSDF" localSheetId="10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4" hidden="1">#REF!</definedName>
    <definedName name="AFASFDSAFZSDF" localSheetId="1" hidden="1">#REF!</definedName>
    <definedName name="AFASFDSAFZSDF" localSheetId="15" hidden="1">#REF!</definedName>
    <definedName name="AFASFDSAFZSDF" hidden="1">#REF!</definedName>
    <definedName name="ASFDAS" localSheetId="5" hidden="1">#REF!</definedName>
    <definedName name="ASFDAS" localSheetId="8" hidden="1">#REF!</definedName>
    <definedName name="ASFDAS" localSheetId="3" hidden="1">#REF!</definedName>
    <definedName name="ASFDAS" localSheetId="10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4" hidden="1">#REF!</definedName>
    <definedName name="ASFDAS" localSheetId="1" hidden="1">#REF!</definedName>
    <definedName name="ASFDAS" localSheetId="15" hidden="1">#REF!</definedName>
    <definedName name="ASFDAS" hidden="1">#REF!</definedName>
    <definedName name="BAData" localSheetId="5">#REF!</definedName>
    <definedName name="BAData" localSheetId="8">#REF!</definedName>
    <definedName name="BAData" localSheetId="13">#REF!</definedName>
    <definedName name="BAData">#REF!</definedName>
    <definedName name="_xlnm.Print_Area" localSheetId="7">Apprent.!$A$1:$P$38</definedName>
    <definedName name="_xlnm.Print_Area" localSheetId="5">BAS!$A$1:$P$39</definedName>
    <definedName name="_xlnm.Print_Area" localSheetId="6">BEdA!$A$1:$P$38</definedName>
    <definedName name="_xlnm.Print_Area" localSheetId="8">BFET!$A$1:$P$38</definedName>
    <definedName name="_xlnm.Print_Area" localSheetId="3">Contract!$A$1:$P$38</definedName>
    <definedName name="_xlnm.Print_Area" localSheetId="9">DOC!$A$1:$P$38</definedName>
    <definedName name="_xlnm.Print_Area" localSheetId="10">eLearn!$A$1:$P$39</definedName>
    <definedName name="_xlnm.Print_Area" localSheetId="11">'I-BEST'!$A$1:$P$39</definedName>
    <definedName name="_xlnm.Print_Area" localSheetId="12">'Int''l_All'!$A$1:$P$38</definedName>
    <definedName name="_xlnm.Print_Area" localSheetId="13">'Int''l_Contr.'!$A$1:$P$38</definedName>
    <definedName name="_xlnm.Print_Area" localSheetId="14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5">WorkFirst!$A$1:$P$38</definedName>
    <definedName name="_xlnm.Print_Area" localSheetId="16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7" l="1"/>
  <c r="L46" i="21"/>
  <c r="L45" i="21"/>
  <c r="L51" i="21"/>
  <c r="L47" i="21"/>
  <c r="H37" i="37" l="1"/>
  <c r="AA3" i="38" l="1"/>
  <c r="I8" i="21" l="1"/>
  <c r="J8" i="21" s="1"/>
  <c r="I11" i="21"/>
  <c r="J11" i="21" s="1"/>
  <c r="G18" i="21"/>
  <c r="H18" i="21" s="1"/>
  <c r="G21" i="21"/>
  <c r="H21" i="21" s="1"/>
  <c r="I24" i="21"/>
  <c r="J24" i="21" s="1"/>
  <c r="I27" i="21"/>
  <c r="J27" i="21" s="1"/>
  <c r="G34" i="21"/>
  <c r="H34" i="21" s="1"/>
  <c r="I28" i="21"/>
  <c r="J28" i="21" s="1"/>
  <c r="I9" i="21"/>
  <c r="J9" i="21" s="1"/>
  <c r="G19" i="21"/>
  <c r="I10" i="21"/>
  <c r="J10" i="21" s="1"/>
  <c r="G20" i="21"/>
  <c r="H20" i="21" s="1"/>
  <c r="I29" i="21"/>
  <c r="J29" i="21" s="1"/>
  <c r="G14" i="21"/>
  <c r="H14" i="21" s="1"/>
  <c r="G12" i="21"/>
  <c r="H12" i="21" s="1"/>
  <c r="G15" i="21"/>
  <c r="H15" i="21" s="1"/>
  <c r="I18" i="21"/>
  <c r="J18" i="21" s="1"/>
  <c r="I21" i="21"/>
  <c r="J21" i="21" s="1"/>
  <c r="G28" i="21"/>
  <c r="H28" i="21" s="1"/>
  <c r="G31" i="21"/>
  <c r="H31" i="21" s="1"/>
  <c r="I34" i="21"/>
  <c r="J34" i="21" s="1"/>
  <c r="G22" i="21"/>
  <c r="H22" i="21" s="1"/>
  <c r="I31" i="21"/>
  <c r="J31" i="21" s="1"/>
  <c r="I6" i="21"/>
  <c r="G16" i="21"/>
  <c r="H16" i="21" s="1"/>
  <c r="I22" i="21"/>
  <c r="J22" i="21" s="1"/>
  <c r="G32" i="21"/>
  <c r="H32" i="21" s="1"/>
  <c r="G7" i="21"/>
  <c r="H7" i="21" s="1"/>
  <c r="G23" i="21"/>
  <c r="H23" i="21" s="1"/>
  <c r="I7" i="21"/>
  <c r="J7" i="21" s="1"/>
  <c r="G17" i="21"/>
  <c r="H17" i="21" s="1"/>
  <c r="I23" i="21"/>
  <c r="J23" i="21" s="1"/>
  <c r="G30" i="21"/>
  <c r="H30" i="21" s="1"/>
  <c r="G6" i="21"/>
  <c r="H6" i="21" s="1"/>
  <c r="G9" i="21"/>
  <c r="H9" i="21" s="1"/>
  <c r="I12" i="21"/>
  <c r="J12" i="21" s="1"/>
  <c r="I15" i="21"/>
  <c r="J15" i="21" s="1"/>
  <c r="G25" i="21"/>
  <c r="H25" i="21" s="1"/>
  <c r="G35" i="21"/>
  <c r="H35" i="21" s="1"/>
  <c r="I25" i="21"/>
  <c r="J25" i="21" s="1"/>
  <c r="I35" i="21"/>
  <c r="J35" i="21" s="1"/>
  <c r="I13" i="21"/>
  <c r="J13" i="21" s="1"/>
  <c r="I26" i="21"/>
  <c r="J26" i="21" s="1"/>
  <c r="G10" i="21"/>
  <c r="H10" i="21" s="1"/>
  <c r="G13" i="21"/>
  <c r="H13" i="21" s="1"/>
  <c r="I16" i="21"/>
  <c r="J16" i="21" s="1"/>
  <c r="I19" i="21"/>
  <c r="J19" i="21" s="1"/>
  <c r="G26" i="21"/>
  <c r="H26" i="21" s="1"/>
  <c r="G29" i="21"/>
  <c r="H29" i="21" s="1"/>
  <c r="I32" i="21"/>
  <c r="J32" i="21" s="1"/>
  <c r="I20" i="21"/>
  <c r="J20" i="21" s="1"/>
  <c r="G33" i="21"/>
  <c r="H33" i="21" s="1"/>
  <c r="G8" i="21"/>
  <c r="H8" i="21" s="1"/>
  <c r="G11" i="21"/>
  <c r="H11" i="21" s="1"/>
  <c r="I14" i="21"/>
  <c r="J14" i="21" s="1"/>
  <c r="I17" i="21"/>
  <c r="J17" i="21" s="1"/>
  <c r="G24" i="21"/>
  <c r="H24" i="21" s="1"/>
  <c r="G27" i="21"/>
  <c r="H27" i="21" s="1"/>
  <c r="I30" i="21"/>
  <c r="J30" i="21" s="1"/>
  <c r="I33" i="21"/>
  <c r="J33" i="21" s="1"/>
  <c r="K48" i="2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Z3" i="38"/>
  <c r="I45" i="23"/>
  <c r="J6" i="21" l="1"/>
  <c r="I36" i="21"/>
  <c r="J36" i="21" s="1"/>
  <c r="G36" i="21"/>
  <c r="H36" i="21" s="1"/>
  <c r="H19" i="21"/>
  <c r="G4" i="37"/>
  <c r="G4" i="21"/>
  <c r="I4" i="21"/>
  <c r="I43" i="27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J51" i="21" l="1"/>
  <c r="L10" i="30" l="1"/>
  <c r="H10" i="30"/>
  <c r="H45" i="33"/>
  <c r="H46" i="33"/>
  <c r="H47" i="33"/>
  <c r="H51" i="33"/>
  <c r="H54" i="33"/>
  <c r="H11" i="33"/>
  <c r="H21" i="33"/>
  <c r="H22" i="33"/>
  <c r="H24" i="33"/>
  <c r="H31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16" i="39"/>
  <c r="H29" i="39"/>
  <c r="H51" i="39"/>
  <c r="N51" i="39"/>
  <c r="L51" i="39"/>
  <c r="J51" i="39"/>
  <c r="N6" i="39"/>
  <c r="N16" i="39"/>
  <c r="N27" i="39"/>
  <c r="N29" i="39"/>
  <c r="L6" i="39"/>
  <c r="L16" i="39"/>
  <c r="L29" i="39"/>
  <c r="J6" i="39"/>
  <c r="J16" i="39"/>
  <c r="J27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7" i="15"/>
  <c r="J29" i="15"/>
  <c r="J31" i="15"/>
  <c r="J32" i="15"/>
  <c r="J34" i="15"/>
  <c r="J35" i="15"/>
  <c r="H7" i="15"/>
  <c r="H9" i="15"/>
  <c r="H10" i="15"/>
  <c r="H11" i="15"/>
  <c r="H19" i="15"/>
  <c r="H20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P37" i="27" l="1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16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G48" i="21" l="1"/>
  <c r="I49" i="21"/>
  <c r="J49" i="21" s="1"/>
  <c r="G53" i="21"/>
  <c r="I54" i="21"/>
  <c r="G46" i="21"/>
  <c r="H46" i="21" s="1"/>
  <c r="I48" i="21"/>
  <c r="J48" i="21" s="1"/>
  <c r="G51" i="21"/>
  <c r="H51" i="21" s="1"/>
  <c r="I53" i="21"/>
  <c r="J53" i="21" s="1"/>
  <c r="G45" i="21"/>
  <c r="I46" i="21"/>
  <c r="I51" i="21"/>
  <c r="G49" i="21"/>
  <c r="H49" i="21" s="1"/>
  <c r="G50" i="21"/>
  <c r="H50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K18" i="30"/>
  <c r="L18" i="30" s="1"/>
  <c r="M20" i="30"/>
  <c r="N20" i="30" s="1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H53" i="33" s="1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N31" i="37" s="1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N13" i="30" s="1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N34" i="30" s="1"/>
  <c r="K35" i="30"/>
  <c r="L35" i="30" s="1"/>
  <c r="I6" i="30"/>
  <c r="J6" i="30" s="1"/>
  <c r="I54" i="33"/>
  <c r="J54" i="33" s="1"/>
  <c r="G48" i="33"/>
  <c r="H48" i="33" s="1"/>
  <c r="G8" i="33"/>
  <c r="H8" i="33" s="1"/>
  <c r="G10" i="33"/>
  <c r="H10" i="33" s="1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H18" i="33" s="1"/>
  <c r="K18" i="33"/>
  <c r="L18" i="33" s="1"/>
  <c r="I20" i="33"/>
  <c r="J20" i="33" s="1"/>
  <c r="M20" i="33"/>
  <c r="N20" i="33" s="1"/>
  <c r="G22" i="33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I23" i="33"/>
  <c r="J23" i="33" s="1"/>
  <c r="G24" i="33"/>
  <c r="G26" i="33"/>
  <c r="H26" i="33" s="1"/>
  <c r="K26" i="33"/>
  <c r="L26" i="33" s="1"/>
  <c r="I28" i="33"/>
  <c r="J28" i="33" s="1"/>
  <c r="M28" i="33"/>
  <c r="N28" i="33" s="1"/>
  <c r="G30" i="33"/>
  <c r="H30" i="33" s="1"/>
  <c r="K30" i="33"/>
  <c r="L30" i="33" s="1"/>
  <c r="I32" i="33"/>
  <c r="J32" i="33" s="1"/>
  <c r="M32" i="33"/>
  <c r="N32" i="33" s="1"/>
  <c r="G34" i="33"/>
  <c r="H34" i="33" s="1"/>
  <c r="K34" i="33"/>
  <c r="L34" i="33" s="1"/>
  <c r="I6" i="33"/>
  <c r="J6" i="33" s="1"/>
  <c r="G6" i="33"/>
  <c r="H6" i="33" s="1"/>
  <c r="M53" i="36"/>
  <c r="M54" i="30"/>
  <c r="M49" i="30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N28" i="30" s="1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H12" i="33" s="1"/>
  <c r="K13" i="33"/>
  <c r="L13" i="33" s="1"/>
  <c r="I14" i="33"/>
  <c r="J14" i="33" s="1"/>
  <c r="G15" i="33"/>
  <c r="H15" i="33" s="1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N21" i="33" s="1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H33" i="33" s="1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H7" i="33" s="1"/>
  <c r="M9" i="33"/>
  <c r="N9" i="33" s="1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H17" i="33" s="1"/>
  <c r="G20" i="33"/>
  <c r="H20" i="33" s="1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N23" i="33" s="1"/>
  <c r="G31" i="33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H27" i="33" s="1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J29" i="36" s="1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N12" i="23" s="1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N22" i="27" s="1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N31" i="23" s="1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N28" i="27" s="1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H29" i="27" s="1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N50" i="22" s="1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N49" i="22" s="1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N24" i="22" s="1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N32" i="22" s="1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N27" i="1" s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N35" i="1" s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G18" i="40"/>
  <c r="H18" i="40" s="1"/>
  <c r="K18" i="40"/>
  <c r="L18" i="40" s="1"/>
  <c r="I20" i="40"/>
  <c r="J20" i="40" s="1"/>
  <c r="M20" i="40"/>
  <c r="G22" i="40"/>
  <c r="H22" i="40" s="1"/>
  <c r="K22" i="40"/>
  <c r="L22" i="40" s="1"/>
  <c r="I24" i="40"/>
  <c r="J24" i="40" s="1"/>
  <c r="M24" i="40"/>
  <c r="G26" i="40"/>
  <c r="H26" i="40" s="1"/>
  <c r="K26" i="40"/>
  <c r="L26" i="40" s="1"/>
  <c r="I28" i="40"/>
  <c r="J28" i="40" s="1"/>
  <c r="M28" i="40"/>
  <c r="G30" i="40"/>
  <c r="H30" i="40" s="1"/>
  <c r="K30" i="40"/>
  <c r="L30" i="40" s="1"/>
  <c r="I32" i="40"/>
  <c r="J32" i="40" s="1"/>
  <c r="M32" i="40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G28" i="1"/>
  <c r="H28" i="1" s="1"/>
  <c r="K28" i="1"/>
  <c r="L28" i="1" s="1"/>
  <c r="I30" i="1"/>
  <c r="J30" i="1" s="1"/>
  <c r="M30" i="1"/>
  <c r="G32" i="1"/>
  <c r="H32" i="1" s="1"/>
  <c r="K32" i="1"/>
  <c r="L32" i="1" s="1"/>
  <c r="I34" i="1"/>
  <c r="J34" i="1" s="1"/>
  <c r="M34" i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N24" i="1" s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H27" i="39" s="1"/>
  <c r="K27" i="39"/>
  <c r="L27" i="39" s="1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M16" i="39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H9" i="39" s="1"/>
  <c r="I11" i="39"/>
  <c r="J11" i="39" s="1"/>
  <c r="K13" i="39"/>
  <c r="L13" i="39" s="1"/>
  <c r="M15" i="39"/>
  <c r="N15" i="39" s="1"/>
  <c r="G25" i="39"/>
  <c r="H25" i="39" s="1"/>
  <c r="I27" i="39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H24" i="15" s="1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J24" i="15" s="1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32" i="40"/>
  <c r="N16" i="40"/>
  <c r="N8" i="40"/>
  <c r="N20" i="40"/>
  <c r="N28" i="40"/>
  <c r="N24" i="40"/>
  <c r="N17" i="30"/>
  <c r="N51" i="37"/>
  <c r="N49" i="37"/>
  <c r="N7" i="37"/>
  <c r="N23" i="37"/>
  <c r="N10" i="30"/>
  <c r="N51" i="30"/>
  <c r="N49" i="30"/>
  <c r="N51" i="33"/>
  <c r="N20" i="23"/>
  <c r="N28" i="23"/>
  <c r="N12" i="27"/>
  <c r="N10" i="1"/>
  <c r="N26" i="1"/>
  <c r="N30" i="1"/>
  <c r="N51" i="1"/>
  <c r="N14" i="27"/>
  <c r="N20" i="27"/>
  <c r="N22" i="1"/>
  <c r="N14" i="1"/>
  <c r="N18" i="1"/>
  <c r="N34" i="1"/>
  <c r="N20" i="20"/>
  <c r="N51" i="19"/>
  <c r="N51" i="18"/>
  <c r="P37" i="23"/>
  <c r="P37" i="1"/>
  <c r="Z2" i="38"/>
  <c r="G47" i="33" l="1"/>
  <c r="G47" i="37"/>
  <c r="H47" i="37" s="1"/>
  <c r="M52" i="35"/>
  <c r="M55" i="39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H53" i="21"/>
  <c r="G55" i="21"/>
  <c r="H55" i="21" s="1"/>
  <c r="G43" i="21"/>
  <c r="A3" i="21"/>
  <c r="M47" i="39"/>
  <c r="O53" i="39"/>
  <c r="P53" i="39" s="1"/>
  <c r="G55" i="33"/>
  <c r="H55" i="33" s="1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N55" i="39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P27" i="39" s="1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<sst xmlns="http://schemas.openxmlformats.org/spreadsheetml/2006/main" count="3991" uniqueCount="261">
  <si>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</si>
  <si>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</si>
  <si>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</si>
  <si>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</si>
  <si>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</si>
  <si>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</si>
  <si>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</si>
  <si>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</si>
  <si>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</si>
  <si>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</si>
  <si>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</si>
  <si>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</si>
  <si>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</si>
  <si>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</si>
  <si>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</si>
  <si>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</si>
  <si>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</si>
  <si>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</si>
  <si>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</si>
  <si>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</si>
  <si>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</si>
  <si>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</si>
  <si>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</si>
  <si>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</si>
  <si>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</si>
  <si>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</si>
  <si>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</si>
  <si>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</si>
  <si>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</si>
  <si>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</si>
  <si>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</si>
  <si>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</si>
  <si>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</si>
  <si>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</si>
  <si>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</si>
  <si>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</si>
  <si>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</si>
  <si>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</si>
  <si>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</si>
  <si>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</si>
  <si>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</si>
  <si>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</si>
  <si>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</si>
  <si>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</si>
  <si>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</si>
  <si>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</si>
  <si>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</si>
  <si>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</si>
  <si>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</si>
  <si>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</si>
  <si>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</si>
  <si>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</si>
  <si>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</si>
  <si>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</si>
  <si>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</si>
  <si>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</si>
  <si>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</si>
  <si>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</si>
  <si>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</si>
  <si>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</si>
  <si>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</si>
  <si>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</si>
  <si>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</si>
  <si>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</si>
  <si>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</si>
  <si>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</si>
  <si>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</si>
  <si>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</si>
  <si>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</si>
  <si>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</si>
  <si>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</si>
  <si>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</si>
  <si>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</si>
  <si>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</si>
  <si>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</si>
  <si>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</si>
  <si>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</si>
  <si>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</si>
  <si>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</si>
  <si>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</si>
  <si>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</si>
  <si>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</si>
  <si>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</si>
  <si>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</si>
  <si>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</si>
  <si>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</si>
  <si>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</si>
  <si>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corrections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</si>
  <si>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</si>
  <si>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</si>
  <si>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</si>
  <si>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</si>
  <si>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</si>
  <si>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</si>
  <si>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</si>
  <si>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</si>
  <si>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</si>
  <si>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</si>
  <si>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</si>
  <si>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</si>
  <si>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</si>
  <si>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</si>
  <si>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</si>
  <si>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</si>
  <si>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</si>
  <si>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</si>
  <si>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</si>
  <si>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</si>
  <si>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</si>
  <si>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</si>
  <si>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</si>
  <si>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</si>
  <si>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</si>
  <si>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</si>
  <si>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</si>
  <si>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</si>
  <si>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</si>
  <si>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</si>
  <si>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</si>
  <si>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</si>
  <si>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</si>
  <si>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</si>
  <si>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</si>
  <si>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</si>
  <si>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</si>
  <si>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</si>
  <si>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</si>
  <si>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</si>
  <si>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Sciences in Information Systems and Technology</t>
  </si>
  <si>
    <t>Bachelor of Applied Science in Operations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</si>
  <si>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</si>
  <si>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</si>
  <si>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</si>
  <si>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</si>
  <si>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</si>
  <si>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</si>
  <si>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</si>
  <si>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</si>
  <si>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</si>
  <si>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 table, Fee Pay Status = 91, D7, D8, or D9, Fund_Source_Enrollment = S.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</si>
  <si>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</si>
  <si>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</si>
  <si>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</si>
  <si>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</si>
  <si>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</si>
  <si>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</si>
  <si>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</si>
  <si>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</si>
  <si>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</si>
  <si>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</si>
  <si>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</si>
  <si>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</si>
  <si>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</si>
  <si>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</si>
  <si>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</si>
  <si>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</si>
  <si>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</si>
  <si>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</si>
  <si>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</si>
  <si>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</si>
  <si>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</si>
  <si>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</si>
  <si>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</si>
  <si>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</si>
  <si>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</si>
  <si>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</si>
  <si>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</si>
  <si>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</si>
  <si>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</si>
  <si>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</si>
  <si>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</si>
  <si>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</si>
  <si>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Forest Resource Management</t>
  </si>
  <si>
    <t>Bachelor of Applied Science in Teacher Education: Elementary and Special Education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</si>
  <si>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</si>
  <si>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</si>
  <si>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</si>
  <si>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</si>
  <si>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</si>
  <si>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</si>
  <si>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</si>
  <si>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</si>
  <si>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</si>
  <si>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</si>
  <si>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</si>
  <si>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</si>
  <si>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</si>
  <si>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</si>
  <si>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</si>
  <si>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</si>
  <si>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</si>
  <si>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</si>
  <si>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</si>
  <si>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Bachelor of Applied Science in Health Physics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</si>
  <si>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</si>
  <si>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</si>
  <si>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</si>
  <si>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</si>
  <si>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</si>
  <si>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Cyber Security</t>
  </si>
  <si>
    <t>Bachelor of Applied Science in Youth Development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</si>
  <si>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</si>
  <si>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</si>
  <si>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</si>
  <si>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</si>
  <si>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</si>
  <si>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Teacher Education: Elementary Education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</si>
  <si>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</si>
  <si>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</si>
  <si>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</si>
  <si>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</si>
  <si>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</si>
  <si>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</si>
  <si>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 xml:space="preserve">Source: SBCTC Data Warehouse, Stuclass and STUDENT_GROUPS tables, all FTE enrollments for students with a STDNT_GROUP = SBFT. </t>
  </si>
  <si>
    <t>Certificate in Medical Dosimetry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</si>
  <si>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</si>
  <si>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</si>
  <si>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</si>
  <si>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</si>
  <si>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</si>
  <si>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</si>
  <si>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</si>
  <si>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</si>
  <si>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</si>
  <si>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</si>
  <si>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</si>
  <si>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Science- Applied Management</t>
  </si>
  <si>
    <t>Bachelor of Applied Science - Software Development</t>
  </si>
  <si>
    <t>Bachelor of Applied Science in Advanced Manufacturing and Design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</si>
  <si>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</si>
  <si>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</si>
  <si>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</si>
  <si>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</si>
  <si>
    <t>Summer 22</t>
  </si>
  <si>
    <t>Fall 22</t>
  </si>
  <si>
    <t>Winter 23</t>
  </si>
  <si>
    <t>Spring 23</t>
  </si>
  <si>
    <t>2022-23</t>
  </si>
  <si>
    <t>`</t>
  </si>
  <si>
    <t>C34</t>
  </si>
  <si>
    <t>Bachelor of Applied Science - Health Promotion and Education BAS</t>
  </si>
  <si>
    <t>Bachelor of Applied Science in Software Development</t>
  </si>
  <si>
    <t>BAS - Early Childhood Education: Infant and Child Mental Health</t>
  </si>
  <si>
    <t>BAS - Information Technology: Cybersecurity and Networking</t>
  </si>
  <si>
    <t>BAS - Information Technology: Software Development</t>
  </si>
  <si>
    <t>BAS - Natural Resources: Forest Resource Management</t>
  </si>
  <si>
    <t>Bachelor of Applied Science - Emergency Management</t>
  </si>
  <si>
    <t>Certificate in Disaster Risk Management</t>
  </si>
  <si>
    <t>Certificate in Design Sustainability</t>
  </si>
  <si>
    <t>Bachelor of Applied Science - Environmental Science</t>
  </si>
  <si>
    <t>BAS - Realtime Reporting: Court Reporting and Captioning</t>
  </si>
  <si>
    <t>Bachelor of Applied Science, Applied Art- Illustration</t>
  </si>
  <si>
    <t>Bachelor of Science - Computer Science</t>
  </si>
  <si>
    <t>Bachelor of Applied Science - Behavioral Healthcare</t>
  </si>
  <si>
    <t>Bachelor of Science- Computer Science</t>
  </si>
  <si>
    <t>Bachelor of Applied Science in Integrated Behavioral Health</t>
  </si>
  <si>
    <t>Certificate in Human Resource Management</t>
  </si>
  <si>
    <t>Bachelor of Applied Science in Social Work</t>
  </si>
  <si>
    <t>Note: Work_Attnd codes for WorkFirst derived from SWRF student group.</t>
  </si>
  <si>
    <t>Bachelor of Applied Science - Teacher Education</t>
  </si>
  <si>
    <t>Short Term Certificate in Adult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</si>
</sst>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0" fontId="7" fillId="0" borderId="2" xfId="15" applyFont="1" applyBorder="1" applyAlignment="1">
      <alignment wrapText="1"/>
    </xf>
    <xf numFmtId="10" fontId="18" fillId="0" borderId="3" xfId="1711" applyNumberFormat="1" applyFont="1" applyFill="1" applyBorder="1" applyAlignment="1">
      <alignment horizontal="right" vertical="top"/>
    </xf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1843.3650000001201</v>
      </c>
      <c r="C6" s="53">
        <v>3463.6460000000802</v>
      </c>
      <c r="D6" s="53">
        <v>2605.5940000001501</v>
      </c>
      <c r="E6" s="53">
        <v>3029.7840000000801</v>
      </c>
      <c r="F6" s="54">
        <v>3647.4630000001434</v>
      </c>
      <c r="G6" s="53">
        <f>SUMIFS(Data!$G:$G,Data!$B:$B,Data!$AA$3,Data!$D:$D,$A6,Data!$C:$C,1)</f>
        <v>1816.40500000013</v>
      </c>
      <c r="H6" s="70">
        <f t="shared" ref="H6:H35" si="0">IF(B6=0,"-",(G6-B6)/B6)</f>
        <v>-1.4625426868790649E-2</v>
      </c>
      <c r="I6" s="53">
        <f>SUMIFS(Data!$G:$G,Data!$B:$B,Data!$AA$3,Data!$D:$D,$A6,Data!$C:$C,2)</f>
        <v>3515.87500000004</v>
      </c>
      <c r="J6" s="99">
        <f>IF(C6=0,"-",(I6-C6)/C6)</f>
        <v>1.5079196892511125E-2</v>
      </c>
      <c r="K6" s="53">
        <f>SUMIFS(Data!$G:$G,Data!$B:$B,Data!$AA$3,Data!$D:$D,$A6,Data!$C:$C,3)</f>
        <v>3025.9180000001302</v>
      </c>
      <c r="L6" s="99">
        <f>IF(D6=0,"-",(K6-D6)/D6)</f>
        <v>0.16131599934600549</v>
      </c>
      <c r="M6" s="53">
        <f>SUMIFS(Data!$G:$G,Data!$B:$B,Data!$AA$3,Data!$D:$D,$A6,Data!$C:$C,4)</f>
        <v>0</v>
      </c>
      <c r="N6" s="99">
        <f>IF(E6=0,"-",(M6-E6)/E6)</f>
        <v>-1</v>
      </c>
      <c r="O6" s="54">
        <f t="shared" ref="O6:O36" si="1">(M6+K6+I6+G6)/3</f>
        <v>2786.0660000001003</v>
      </c>
      <c r="P6" s="79">
        <f t="shared" ref="P6:P36" si="2">IF(F6=0,"-",O6/F6)</f>
        <v>0.76383667222943474</v>
      </c>
    </row>
    <row r="7" spans="1:16">
      <c r="A7" s="17" t="s">
        <v>32</v>
      </c>
      <c r="B7" s="55">
        <v>2446.8240000002597</v>
      </c>
      <c r="C7" s="56">
        <v>8898.7429999966407</v>
      </c>
      <c r="D7" s="56">
        <v>8773.8959999967483</v>
      </c>
      <c r="E7" s="56">
        <v>8967.997999996549</v>
      </c>
      <c r="F7" s="57">
        <v>9695.8203333300662</v>
      </c>
      <c r="G7" s="56">
        <f>SUMIFS(Data!$G:$G,Data!$B:$B,Data!$AA$3,Data!$D:$D,$A7,Data!$C:$C,1)</f>
        <v>2541.9680000002495</v>
      </c>
      <c r="H7" s="71">
        <f t="shared" si="0"/>
        <v>3.8884692973413564E-2</v>
      </c>
      <c r="I7" s="56">
        <f>SUMIFS(Data!$G:$G,Data!$B:$B,Data!$AA$3,Data!$D:$D,$A7,Data!$C:$C,2)</f>
        <v>9426.0489999968904</v>
      </c>
      <c r="J7" s="98">
        <f t="shared" ref="J7:J35" si="3">IF(C7=0,"-",(I7-C7)/C7)</f>
        <v>5.9256234279431233E-2</v>
      </c>
      <c r="K7" s="56">
        <f>SUMIFS(Data!$G:$G,Data!$B:$B,Data!$AA$3,Data!$D:$D,$A7,Data!$C:$C,3)</f>
        <v>10502.692999998168</v>
      </c>
      <c r="L7" s="98">
        <f t="shared" ref="L7:L35" si="4">IF(D7=0,"-",(K7-D7)/D7)</f>
        <v>0.19703869295944015</v>
      </c>
      <c r="M7" s="56">
        <f>SUMIFS(Data!$G:$G,Data!$B:$B,Data!$AA$3,Data!$D:$D,$A7,Data!$C:$C,4)</f>
        <v>0</v>
      </c>
      <c r="N7" s="98">
        <f t="shared" ref="N7:N36" si="5">IF(E7=0,"-",(M7-E7)/E7)</f>
        <v>-1</v>
      </c>
      <c r="O7" s="57">
        <f t="shared" si="1"/>
        <v>7490.2366666651023</v>
      </c>
      <c r="P7" s="78">
        <f t="shared" si="2"/>
        <v>0.77252222186057695</v>
      </c>
    </row>
    <row r="8" spans="1:16">
      <c r="A8" s="18" t="s">
        <v>31</v>
      </c>
      <c r="B8" s="52">
        <v>300.37400000000099</v>
      </c>
      <c r="C8" s="53">
        <v>1622.2750000001199</v>
      </c>
      <c r="D8" s="53">
        <v>1542.69500000007</v>
      </c>
      <c r="E8" s="53">
        <v>1484.2480000000801</v>
      </c>
      <c r="F8" s="54">
        <v>1649.8640000000903</v>
      </c>
      <c r="G8" s="53">
        <f>SUMIFS(Data!$G:$G,Data!$B:$B,Data!$AA$3,Data!$D:$D,$A8,Data!$C:$C,1)</f>
        <v>296.81500000000102</v>
      </c>
      <c r="H8" s="70">
        <f t="shared" si="0"/>
        <v>-1.1848562125882924E-2</v>
      </c>
      <c r="I8" s="53">
        <f>SUMIFS(Data!$G:$G,Data!$B:$B,Data!$AA$3,Data!$D:$D,$A8,Data!$C:$C,2)</f>
        <v>1726.9000000001299</v>
      </c>
      <c r="J8" s="99">
        <f t="shared" si="3"/>
        <v>6.449276479018802E-2</v>
      </c>
      <c r="K8" s="53">
        <f>SUMIFS(Data!$G:$G,Data!$B:$B,Data!$AA$3,Data!$D:$D,$A8,Data!$C:$C,3)</f>
        <v>1638.3520000001001</v>
      </c>
      <c r="L8" s="99">
        <f t="shared" si="4"/>
        <v>6.2006423823261131E-2</v>
      </c>
      <c r="M8" s="53">
        <f>SUMIFS(Data!$G:$G,Data!$B:$B,Data!$AA$3,Data!$D:$D,$A8,Data!$C:$C,4)</f>
        <v>0</v>
      </c>
      <c r="N8" s="99">
        <f t="shared" si="5"/>
        <v>-1</v>
      </c>
      <c r="O8" s="54">
        <f t="shared" si="1"/>
        <v>1220.6890000000769</v>
      </c>
      <c r="P8" s="79">
        <f t="shared" si="2"/>
        <v>0.73987249858170745</v>
      </c>
    </row>
    <row r="9" spans="1:16">
      <c r="A9" s="17" t="s">
        <v>30</v>
      </c>
      <c r="B9" s="55">
        <v>323.05600000000402</v>
      </c>
      <c r="C9" s="56">
        <v>1568.90400000009</v>
      </c>
      <c r="D9" s="56">
        <v>1548.2050000000897</v>
      </c>
      <c r="E9" s="56">
        <v>1649.3900000001099</v>
      </c>
      <c r="F9" s="57">
        <v>1696.518333333431</v>
      </c>
      <c r="G9" s="56">
        <f>SUMIFS(Data!$G:$G,Data!$B:$B,Data!$AA$3,Data!$D:$D,$A9,Data!$C:$C,1)</f>
        <v>332.91000000000201</v>
      </c>
      <c r="H9" s="71">
        <f t="shared" si="0"/>
        <v>3.050245158733431E-2</v>
      </c>
      <c r="I9" s="56">
        <f>SUMIFS(Data!$G:$G,Data!$B:$B,Data!$AA$3,Data!$D:$D,$A9,Data!$C:$C,2)</f>
        <v>1859.1870000001397</v>
      </c>
      <c r="J9" s="98">
        <f t="shared" si="3"/>
        <v>0.18502279298161839</v>
      </c>
      <c r="K9" s="56">
        <f>SUMIFS(Data!$G:$G,Data!$B:$B,Data!$AA$3,Data!$D:$D,$A9,Data!$C:$C,3)</f>
        <v>1883.4440000001298</v>
      </c>
      <c r="L9" s="98">
        <f t="shared" si="4"/>
        <v>0.21653398613234076</v>
      </c>
      <c r="M9" s="56">
        <f>SUMIFS(Data!$G:$G,Data!$B:$B,Data!$AA$3,Data!$D:$D,$A9,Data!$C:$C,4)</f>
        <v>0</v>
      </c>
      <c r="N9" s="98">
        <f t="shared" si="5"/>
        <v>-1</v>
      </c>
      <c r="O9" s="57">
        <f t="shared" si="1"/>
        <v>1358.5136666667572</v>
      </c>
      <c r="P9" s="78">
        <f t="shared" si="2"/>
        <v>0.80076568580161467</v>
      </c>
    </row>
    <row r="10" spans="1:16">
      <c r="A10" s="18" t="s">
        <v>29</v>
      </c>
      <c r="B10" s="52">
        <v>384.95600000000701</v>
      </c>
      <c r="C10" s="53">
        <v>1659.4800000001101</v>
      </c>
      <c r="D10" s="53">
        <v>1779.3720000001401</v>
      </c>
      <c r="E10" s="53">
        <v>1543.0500000000898</v>
      </c>
      <c r="F10" s="54">
        <v>1788.9526666667825</v>
      </c>
      <c r="G10" s="53">
        <f>SUMIFS(Data!$G:$G,Data!$B:$B,Data!$AA$3,Data!$D:$D,$A10,Data!$C:$C,1)</f>
        <v>432.69100000000998</v>
      </c>
      <c r="H10" s="70">
        <f t="shared" si="0"/>
        <v>0.12400118455096712</v>
      </c>
      <c r="I10" s="53">
        <f>SUMIFS(Data!$G:$G,Data!$B:$B,Data!$AA$3,Data!$D:$D,$A10,Data!$C:$C,2)</f>
        <v>1825.8240000001501</v>
      </c>
      <c r="J10" s="99">
        <f t="shared" si="3"/>
        <v>0.10023862896812799</v>
      </c>
      <c r="K10" s="53">
        <f>SUMIFS(Data!$G:$G,Data!$B:$B,Data!$AA$3,Data!$D:$D,$A10,Data!$C:$C,3)</f>
        <v>2115.7120000002201</v>
      </c>
      <c r="L10" s="99">
        <f t="shared" si="4"/>
        <v>0.18902174475042513</v>
      </c>
      <c r="M10" s="53">
        <f>SUMIFS(Data!$G:$G,Data!$B:$B,Data!$AA$3,Data!$D:$D,$A10,Data!$C:$C,4)</f>
        <v>0</v>
      </c>
      <c r="N10" s="99">
        <f t="shared" si="5"/>
        <v>-1</v>
      </c>
      <c r="O10" s="54">
        <f t="shared" si="1"/>
        <v>1458.0756666667933</v>
      </c>
      <c r="P10" s="79">
        <f t="shared" si="2"/>
        <v>0.81504429593629946</v>
      </c>
    </row>
    <row r="11" spans="1:16">
      <c r="A11" s="17" t="s">
        <v>28</v>
      </c>
      <c r="B11" s="55">
        <v>573.19000000000995</v>
      </c>
      <c r="C11" s="56">
        <v>1885.29900000014</v>
      </c>
      <c r="D11" s="56">
        <v>1824.6220000001201</v>
      </c>
      <c r="E11" s="56">
        <v>1782.3240000001099</v>
      </c>
      <c r="F11" s="57">
        <v>2021.8116666667931</v>
      </c>
      <c r="G11" s="56">
        <f>SUMIFS(Data!$G:$G,Data!$B:$B,Data!$AA$3,Data!$D:$D,$A11,Data!$C:$C,1)</f>
        <v>577.19300000001112</v>
      </c>
      <c r="H11" s="71">
        <f t="shared" si="0"/>
        <v>6.9837226748566969E-3</v>
      </c>
      <c r="I11" s="56">
        <f>SUMIFS(Data!$G:$G,Data!$B:$B,Data!$AA$3,Data!$D:$D,$A11,Data!$C:$C,2)</f>
        <v>2084.0490000001896</v>
      </c>
      <c r="J11" s="98">
        <f t="shared" si="3"/>
        <v>0.10542094383969589</v>
      </c>
      <c r="K11" s="56">
        <f>SUMIFS(Data!$G:$G,Data!$B:$B,Data!$AA$3,Data!$D:$D,$A11,Data!$C:$C,3)</f>
        <v>1965.6080000001498</v>
      </c>
      <c r="L11" s="98">
        <f t="shared" si="4"/>
        <v>7.7268606867625392E-2</v>
      </c>
      <c r="M11" s="56">
        <f>SUMIFS(Data!$G:$G,Data!$B:$B,Data!$AA$3,Data!$D:$D,$A11,Data!$C:$C,4)</f>
        <v>0</v>
      </c>
      <c r="N11" s="98">
        <f t="shared" si="5"/>
        <v>-1</v>
      </c>
      <c r="O11" s="57">
        <f t="shared" si="1"/>
        <v>1542.2833333334502</v>
      </c>
      <c r="P11" s="78">
        <f t="shared" si="2"/>
        <v>0.76282245214070565</v>
      </c>
    </row>
    <row r="12" spans="1:16">
      <c r="A12" s="18" t="s">
        <v>27</v>
      </c>
      <c r="B12" s="52">
        <v>1722.34700000011</v>
      </c>
      <c r="C12" s="53">
        <v>5575.2719999990786</v>
      </c>
      <c r="D12" s="53">
        <v>5281.50199999919</v>
      </c>
      <c r="E12" s="53">
        <v>5157.0789999994213</v>
      </c>
      <c r="F12" s="54">
        <v>5912.0666666659336</v>
      </c>
      <c r="G12" s="53">
        <f>SUMIFS(Data!$G:$G,Data!$B:$B,Data!$AA$3,Data!$D:$D,$A12,Data!$C:$C,1)</f>
        <v>1911.6210000001699</v>
      </c>
      <c r="H12" s="70">
        <f t="shared" si="0"/>
        <v>0.10989307032790015</v>
      </c>
      <c r="I12" s="53">
        <f>SUMIFS(Data!$G:$G,Data!$B:$B,Data!$AA$3,Data!$D:$D,$A12,Data!$C:$C,2)</f>
        <v>5998.9549999986702</v>
      </c>
      <c r="J12" s="99">
        <f t="shared" si="3"/>
        <v>7.5993243020190157E-2</v>
      </c>
      <c r="K12" s="53">
        <f>SUMIFS(Data!$G:$G,Data!$B:$B,Data!$AA$3,Data!$D:$D,$A12,Data!$C:$C,3)</f>
        <v>5707.8939999990207</v>
      </c>
      <c r="L12" s="99">
        <f t="shared" si="4"/>
        <v>8.0733094487116741E-2</v>
      </c>
      <c r="M12" s="53">
        <f>SUMIFS(Data!$G:$G,Data!$B:$B,Data!$AA$3,Data!$D:$D,$A12,Data!$C:$C,4)</f>
        <v>0</v>
      </c>
      <c r="N12" s="99">
        <f t="shared" si="5"/>
        <v>-1</v>
      </c>
      <c r="O12" s="54">
        <f t="shared" si="1"/>
        <v>4539.4899999992876</v>
      </c>
      <c r="P12" s="79">
        <f t="shared" si="2"/>
        <v>0.76783471093016264</v>
      </c>
    </row>
    <row r="13" spans="1:16">
      <c r="A13" s="17" t="s">
        <v>26</v>
      </c>
      <c r="B13" s="55">
        <v>1915.2380000001799</v>
      </c>
      <c r="C13" s="56">
        <v>2613.43500000012</v>
      </c>
      <c r="D13" s="56">
        <v>2415.5460000001704</v>
      </c>
      <c r="E13" s="56">
        <v>2511.4790000001003</v>
      </c>
      <c r="F13" s="57">
        <v>3151.8993333335234</v>
      </c>
      <c r="G13" s="56">
        <f>SUMIFS(Data!$G:$G,Data!$B:$B,Data!$AA$3,Data!$D:$D,$A13,Data!$C:$C,1)</f>
        <v>1978.3110000001802</v>
      </c>
      <c r="H13" s="71">
        <f t="shared" si="0"/>
        <v>3.2932199549087056E-2</v>
      </c>
      <c r="I13" s="56">
        <f>SUMIFS(Data!$G:$G,Data!$B:$B,Data!$AA$3,Data!$D:$D,$A13,Data!$C:$C,2)</f>
        <v>3057.1600000000799</v>
      </c>
      <c r="J13" s="98">
        <f t="shared" si="3"/>
        <v>0.16978612439182131</v>
      </c>
      <c r="K13" s="56">
        <f>SUMIFS(Data!$G:$G,Data!$B:$B,Data!$AA$3,Data!$D:$D,$A13,Data!$C:$C,3)</f>
        <v>2810.1760000001195</v>
      </c>
      <c r="L13" s="98">
        <f t="shared" si="4"/>
        <v>0.16337093145811396</v>
      </c>
      <c r="M13" s="56">
        <f>SUMIFS(Data!$G:$G,Data!$B:$B,Data!$AA$3,Data!$D:$D,$A13,Data!$C:$C,4)</f>
        <v>0</v>
      </c>
      <c r="N13" s="98">
        <f t="shared" si="5"/>
        <v>-1</v>
      </c>
      <c r="O13" s="57">
        <f t="shared" si="1"/>
        <v>2615.2156666667929</v>
      </c>
      <c r="P13" s="78">
        <f t="shared" si="2"/>
        <v>0.82972690117640235</v>
      </c>
    </row>
    <row r="14" spans="1:16">
      <c r="A14" s="18" t="s">
        <v>25</v>
      </c>
      <c r="B14" s="52">
        <v>1504.1420000000398</v>
      </c>
      <c r="C14" s="53">
        <v>5077.9849999998587</v>
      </c>
      <c r="D14" s="53">
        <v>4896.3850000002076</v>
      </c>
      <c r="E14" s="53">
        <v>4758.2070000002896</v>
      </c>
      <c r="F14" s="54">
        <v>5412.2396666667983</v>
      </c>
      <c r="G14" s="53">
        <f>SUMIFS(Data!$G:$G,Data!$B:$B,Data!$AA$3,Data!$D:$D,$A14,Data!$C:$C,1)</f>
        <v>1484.3180000000295</v>
      </c>
      <c r="H14" s="70">
        <f t="shared" si="0"/>
        <v>-1.3179606712670596E-2</v>
      </c>
      <c r="I14" s="53">
        <f>SUMIFS(Data!$G:$G,Data!$B:$B,Data!$AA$3,Data!$D:$D,$A14,Data!$C:$C,2)</f>
        <v>5686.2769999993998</v>
      </c>
      <c r="J14" s="99">
        <f t="shared" si="3"/>
        <v>0.11979003482671927</v>
      </c>
      <c r="K14" s="53">
        <f>SUMIFS(Data!$G:$G,Data!$B:$B,Data!$AA$3,Data!$D:$D,$A14,Data!$C:$C,3)</f>
        <v>5683.5209999995996</v>
      </c>
      <c r="L14" s="99">
        <f t="shared" si="4"/>
        <v>0.16075860047756838</v>
      </c>
      <c r="M14" s="53">
        <f>SUMIFS(Data!$G:$G,Data!$B:$B,Data!$AA$3,Data!$D:$D,$A14,Data!$C:$C,4)</f>
        <v>0</v>
      </c>
      <c r="N14" s="99">
        <f t="shared" si="5"/>
        <v>-1</v>
      </c>
      <c r="O14" s="54">
        <f t="shared" si="1"/>
        <v>4284.7053333330095</v>
      </c>
      <c r="P14" s="79">
        <f t="shared" si="2"/>
        <v>0.79166954850907478</v>
      </c>
    </row>
    <row r="15" spans="1:16">
      <c r="A15" s="17" t="s">
        <v>24</v>
      </c>
      <c r="B15" s="55">
        <v>1676.4850000000699</v>
      </c>
      <c r="C15" s="56">
        <v>4832.3409999995001</v>
      </c>
      <c r="D15" s="56">
        <v>4949.1889999997593</v>
      </c>
      <c r="E15" s="56">
        <v>4744.2669999996087</v>
      </c>
      <c r="F15" s="57">
        <v>5400.7606666663132</v>
      </c>
      <c r="G15" s="56">
        <f>SUMIFS(Data!$G:$G,Data!$B:$B,Data!$AA$3,Data!$D:$D,$A15,Data!$C:$C,1)</f>
        <v>1900.25200000013</v>
      </c>
      <c r="H15" s="71">
        <f t="shared" si="0"/>
        <v>0.13347390522435379</v>
      </c>
      <c r="I15" s="56">
        <f>SUMIFS(Data!$G:$G,Data!$B:$B,Data!$AA$3,Data!$D:$D,$A15,Data!$C:$C,2)</f>
        <v>5158.7829999993401</v>
      </c>
      <c r="J15" s="98">
        <f t="shared" si="3"/>
        <v>6.7553593589499111E-2</v>
      </c>
      <c r="K15" s="56">
        <f>SUMIFS(Data!$G:$G,Data!$B:$B,Data!$AA$3,Data!$D:$D,$A15,Data!$C:$C,3)</f>
        <v>5804.8719999989016</v>
      </c>
      <c r="L15" s="98">
        <f t="shared" si="4"/>
        <v>0.1728935791296683</v>
      </c>
      <c r="M15" s="56">
        <f>SUMIFS(Data!$G:$G,Data!$B:$B,Data!$AA$3,Data!$D:$D,$A15,Data!$C:$C,4)</f>
        <v>0</v>
      </c>
      <c r="N15" s="98">
        <f t="shared" si="5"/>
        <v>-1</v>
      </c>
      <c r="O15" s="57">
        <f t="shared" si="1"/>
        <v>4287.9689999994571</v>
      </c>
      <c r="P15" s="78">
        <f t="shared" si="2"/>
        <v>0.79395649328898321</v>
      </c>
    </row>
    <row r="16" spans="1:16">
      <c r="A16" s="18" t="s">
        <v>23</v>
      </c>
      <c r="B16" s="52">
        <v>1585.8820000000601</v>
      </c>
      <c r="C16" s="53">
        <v>5145.31799999946</v>
      </c>
      <c r="D16" s="53">
        <v>6964.9959999980101</v>
      </c>
      <c r="E16" s="53">
        <v>5246.3139999994601</v>
      </c>
      <c r="F16" s="54">
        <v>6314.1699999989969</v>
      </c>
      <c r="G16" s="53">
        <f>SUMIFS(Data!$G:$G,Data!$B:$B,Data!$AA$3,Data!$D:$D,$A16,Data!$C:$C,1)</f>
        <v>1623.9870000001201</v>
      </c>
      <c r="H16" s="70">
        <f t="shared" si="0"/>
        <v>2.4027638878591599E-2</v>
      </c>
      <c r="I16" s="53">
        <f>SUMIFS(Data!$G:$G,Data!$B:$B,Data!$AA$3,Data!$D:$D,$A16,Data!$C:$C,2)</f>
        <v>5301.0679999993208</v>
      </c>
      <c r="J16" s="99">
        <f t="shared" si="3"/>
        <v>3.0270237913356802E-2</v>
      </c>
      <c r="K16" s="53">
        <f>SUMIFS(Data!$G:$G,Data!$B:$B,Data!$AA$3,Data!$D:$D,$A16,Data!$C:$C,3)</f>
        <v>8411.4519999967106</v>
      </c>
      <c r="L16" s="99">
        <f t="shared" si="4"/>
        <v>0.207675065427046</v>
      </c>
      <c r="M16" s="53">
        <f>SUMIFS(Data!$G:$G,Data!$B:$B,Data!$AA$3,Data!$D:$D,$A16,Data!$C:$C,4)</f>
        <v>0</v>
      </c>
      <c r="N16" s="99">
        <f t="shared" si="5"/>
        <v>-1</v>
      </c>
      <c r="O16" s="54">
        <f t="shared" si="1"/>
        <v>5112.1689999987175</v>
      </c>
      <c r="P16" s="79">
        <f t="shared" si="2"/>
        <v>0.80963436207760164</v>
      </c>
    </row>
    <row r="17" spans="1:17">
      <c r="A17" s="17" t="s">
        <v>22</v>
      </c>
      <c r="B17" s="55">
        <v>393.62800000000698</v>
      </c>
      <c r="C17" s="56">
        <v>1456.1230000000601</v>
      </c>
      <c r="D17" s="56">
        <v>1438.99200000007</v>
      </c>
      <c r="E17" s="56">
        <v>1409.91600000006</v>
      </c>
      <c r="F17" s="57">
        <v>1566.2196666667323</v>
      </c>
      <c r="G17" s="56">
        <f>SUMIFS(Data!$G:$G,Data!$B:$B,Data!$AA$3,Data!$D:$D,$A17,Data!$C:$C,1)</f>
        <v>432.08100000000906</v>
      </c>
      <c r="H17" s="71">
        <f t="shared" si="0"/>
        <v>9.7688680683288273E-2</v>
      </c>
      <c r="I17" s="56">
        <f>SUMIFS(Data!$G:$G,Data!$B:$B,Data!$AA$3,Data!$D:$D,$A17,Data!$C:$C,2)</f>
        <v>1622.00100000011</v>
      </c>
      <c r="J17" s="98">
        <f t="shared" si="3"/>
        <v>0.11391757427088448</v>
      </c>
      <c r="K17" s="56">
        <f>SUMIFS(Data!$G:$G,Data!$B:$B,Data!$AA$3,Data!$D:$D,$A17,Data!$C:$C,3)</f>
        <v>1522.86900000008</v>
      </c>
      <c r="L17" s="98">
        <f t="shared" si="4"/>
        <v>5.8288718769809615E-2</v>
      </c>
      <c r="M17" s="56">
        <f>SUMIFS(Data!$G:$G,Data!$B:$B,Data!$AA$3,Data!$D:$D,$A17,Data!$C:$C,4)</f>
        <v>0</v>
      </c>
      <c r="N17" s="98">
        <f t="shared" si="5"/>
        <v>-1</v>
      </c>
      <c r="O17" s="57">
        <f t="shared" si="1"/>
        <v>1192.3170000000664</v>
      </c>
      <c r="P17" s="78">
        <f t="shared" si="2"/>
        <v>0.76127060933769597</v>
      </c>
    </row>
    <row r="18" spans="1:17">
      <c r="A18" s="18" t="s">
        <v>21</v>
      </c>
      <c r="B18" s="52">
        <v>2226.4080000001904</v>
      </c>
      <c r="C18" s="53">
        <v>6183.9859999991095</v>
      </c>
      <c r="D18" s="53">
        <v>6015.2089999991294</v>
      </c>
      <c r="E18" s="53">
        <v>6165.8709999989196</v>
      </c>
      <c r="F18" s="54">
        <v>6863.8246666657824</v>
      </c>
      <c r="G18" s="53">
        <f>SUMIFS(Data!$G:$G,Data!$B:$B,Data!$AA$3,Data!$D:$D,$A18,Data!$C:$C,1)</f>
        <v>2346.3120000001891</v>
      </c>
      <c r="H18" s="70">
        <f t="shared" si="0"/>
        <v>5.3855358047576352E-2</v>
      </c>
      <c r="I18" s="53">
        <f>SUMIFS(Data!$G:$G,Data!$B:$B,Data!$AA$3,Data!$D:$D,$A18,Data!$C:$C,2)</f>
        <v>7339.3509999980597</v>
      </c>
      <c r="J18" s="99">
        <f t="shared" si="3"/>
        <v>0.18683176190876186</v>
      </c>
      <c r="K18" s="53">
        <f>SUMIFS(Data!$G:$G,Data!$B:$B,Data!$AA$3,Data!$D:$D,$A18,Data!$C:$C,3)</f>
        <v>7173.3869999982689</v>
      </c>
      <c r="L18" s="99">
        <f t="shared" si="4"/>
        <v>0.19254160578615093</v>
      </c>
      <c r="M18" s="53">
        <f>SUMIFS(Data!$G:$G,Data!$B:$B,Data!$AA$3,Data!$D:$D,$A18,Data!$C:$C,4)</f>
        <v>0</v>
      </c>
      <c r="N18" s="99">
        <f t="shared" si="5"/>
        <v>-1</v>
      </c>
      <c r="O18" s="54">
        <f t="shared" si="1"/>
        <v>5619.6833333321729</v>
      </c>
      <c r="P18" s="79">
        <f t="shared" si="2"/>
        <v>0.81873934813985105</v>
      </c>
    </row>
    <row r="19" spans="1:17">
      <c r="A19" s="17" t="s">
        <v>20</v>
      </c>
      <c r="B19" s="55">
        <v>2246.6709999999898</v>
      </c>
      <c r="C19" s="56">
        <v>5328.0179999994407</v>
      </c>
      <c r="D19" s="56">
        <v>5362.1619999993891</v>
      </c>
      <c r="E19" s="56">
        <v>5254.6629999994084</v>
      </c>
      <c r="F19" s="57">
        <v>6063.8379999994095</v>
      </c>
      <c r="G19" s="56">
        <f>SUMIFS(Data!$G:$G,Data!$B:$B,Data!$AA$3,Data!$D:$D,$A19,Data!$C:$C,1)</f>
        <v>2219.4389999999898</v>
      </c>
      <c r="H19" s="71">
        <f t="shared" si="0"/>
        <v>-1.2121044870388275E-2</v>
      </c>
      <c r="I19" s="56">
        <f>SUMIFS(Data!$G:$G,Data!$B:$B,Data!$AA$3,Data!$D:$D,$A19,Data!$C:$C,2)</f>
        <v>5693.3879999995088</v>
      </c>
      <c r="J19" s="98">
        <f t="shared" si="3"/>
        <v>6.8575218777434027E-2</v>
      </c>
      <c r="K19" s="56">
        <f>SUMIFS(Data!$G:$G,Data!$B:$B,Data!$AA$3,Data!$D:$D,$A19,Data!$C:$C,3)</f>
        <v>5804.9249999994699</v>
      </c>
      <c r="L19" s="98">
        <f t="shared" si="4"/>
        <v>8.2571731327798617E-2</v>
      </c>
      <c r="M19" s="56">
        <f>SUMIFS(Data!$G:$G,Data!$B:$B,Data!$AA$3,Data!$D:$D,$A19,Data!$C:$C,4)</f>
        <v>0</v>
      </c>
      <c r="N19" s="98">
        <f t="shared" si="5"/>
        <v>-1</v>
      </c>
      <c r="O19" s="57">
        <f t="shared" si="1"/>
        <v>4572.583999999656</v>
      </c>
      <c r="P19" s="78">
        <f t="shared" si="2"/>
        <v>0.75407423483280744</v>
      </c>
    </row>
    <row r="20" spans="1:17">
      <c r="A20" s="18" t="s">
        <v>19</v>
      </c>
      <c r="B20" s="52">
        <v>961.61799999999926</v>
      </c>
      <c r="C20" s="53">
        <v>2580.2780000001603</v>
      </c>
      <c r="D20" s="53">
        <v>2535.2260000001611</v>
      </c>
      <c r="E20" s="53">
        <v>2515.2050000001591</v>
      </c>
      <c r="F20" s="54">
        <v>2864.10900000016</v>
      </c>
      <c r="G20" s="53">
        <f>SUMIFS(Data!$G:$G,Data!$B:$B,Data!$AA$3,Data!$D:$D,$A20,Data!$C:$C,1)</f>
        <v>1068.9100000000003</v>
      </c>
      <c r="H20" s="70">
        <f t="shared" si="0"/>
        <v>0.11157445056145074</v>
      </c>
      <c r="I20" s="53">
        <f>SUMIFS(Data!$G:$G,Data!$B:$B,Data!$AA$3,Data!$D:$D,$A20,Data!$C:$C,2)</f>
        <v>2904.6750000001198</v>
      </c>
      <c r="J20" s="99">
        <f t="shared" si="3"/>
        <v>0.12572172455833802</v>
      </c>
      <c r="K20" s="53">
        <f>SUMIFS(Data!$G:$G,Data!$B:$B,Data!$AA$3,Data!$D:$D,$A20,Data!$C:$C,3)</f>
        <v>2936.2120000001205</v>
      </c>
      <c r="L20" s="99">
        <f t="shared" si="4"/>
        <v>0.15816578088104727</v>
      </c>
      <c r="M20" s="53">
        <f>SUMIFS(Data!$G:$G,Data!$B:$B,Data!$AA$3,Data!$D:$D,$A20,Data!$C:$C,4)</f>
        <v>0</v>
      </c>
      <c r="N20" s="99">
        <f t="shared" si="5"/>
        <v>-1</v>
      </c>
      <c r="O20" s="54">
        <f t="shared" si="1"/>
        <v>2303.2656666667467</v>
      </c>
      <c r="P20" s="79">
        <f t="shared" si="2"/>
        <v>0.80418226634063794</v>
      </c>
    </row>
    <row r="21" spans="1:17">
      <c r="A21" s="17" t="s">
        <v>18</v>
      </c>
      <c r="B21" s="55">
        <v>728.95700000000602</v>
      </c>
      <c r="C21" s="56">
        <v>2300.27400000022</v>
      </c>
      <c r="D21" s="56">
        <v>2124.2080000002302</v>
      </c>
      <c r="E21" s="56">
        <v>2020.2650000001902</v>
      </c>
      <c r="F21" s="57">
        <v>2391.2346666668818</v>
      </c>
      <c r="G21" s="56">
        <f>SUMIFS(Data!$G:$G,Data!$B:$B,Data!$AA$3,Data!$D:$D,$A21,Data!$C:$C,1)</f>
        <v>674.54200000000912</v>
      </c>
      <c r="H21" s="71">
        <f t="shared" si="0"/>
        <v>-7.4647750141635855E-2</v>
      </c>
      <c r="I21" s="56">
        <f>SUMIFS(Data!$G:$G,Data!$B:$B,Data!$AA$3,Data!$D:$D,$A21,Data!$C:$C,2)</f>
        <v>2284.9600000002101</v>
      </c>
      <c r="J21" s="98">
        <f t="shared" si="3"/>
        <v>-6.6574677625397633E-3</v>
      </c>
      <c r="K21" s="56">
        <f>SUMIFS(Data!$G:$G,Data!$B:$B,Data!$AA$3,Data!$D:$D,$A21,Data!$C:$C,3)</f>
        <v>2261.83000000022</v>
      </c>
      <c r="L21" s="98">
        <f t="shared" si="4"/>
        <v>6.4787440777915775E-2</v>
      </c>
      <c r="M21" s="56">
        <f>SUMIFS(Data!$G:$G,Data!$B:$B,Data!$AA$3,Data!$D:$D,$A21,Data!$C:$C,4)</f>
        <v>0</v>
      </c>
      <c r="N21" s="98">
        <f t="shared" si="5"/>
        <v>-1</v>
      </c>
      <c r="O21" s="57">
        <f t="shared" si="1"/>
        <v>1740.4440000001466</v>
      </c>
      <c r="P21" s="78">
        <f t="shared" si="2"/>
        <v>0.72784324527468236</v>
      </c>
    </row>
    <row r="22" spans="1:17">
      <c r="A22" s="18" t="s">
        <v>17</v>
      </c>
      <c r="B22" s="52">
        <v>1469.87600000012</v>
      </c>
      <c r="C22" s="53">
        <v>4121.87900000019</v>
      </c>
      <c r="D22" s="53">
        <v>3936.1390000002702</v>
      </c>
      <c r="E22" s="53">
        <v>3819.0920000002802</v>
      </c>
      <c r="F22" s="54">
        <v>4448.9953333336207</v>
      </c>
      <c r="G22" s="53">
        <f>SUMIFS(Data!$G:$G,Data!$B:$B,Data!$AA$3,Data!$D:$D,$A22,Data!$C:$C,1)</f>
        <v>1506.7390000001101</v>
      </c>
      <c r="H22" s="70">
        <f t="shared" si="0"/>
        <v>2.5078986254614022E-2</v>
      </c>
      <c r="I22" s="53">
        <f>SUMIFS(Data!$G:$G,Data!$B:$B,Data!$AA$3,Data!$D:$D,$A22,Data!$C:$C,2)</f>
        <v>4531.9529999998795</v>
      </c>
      <c r="J22" s="99">
        <f t="shared" si="3"/>
        <v>9.94871513694775E-2</v>
      </c>
      <c r="K22" s="53">
        <f>SUMIFS(Data!$G:$G,Data!$B:$B,Data!$AA$3,Data!$D:$D,$A22,Data!$C:$C,3)</f>
        <v>4278.6630000002006</v>
      </c>
      <c r="L22" s="99">
        <f t="shared" si="4"/>
        <v>8.7020300858253935E-2</v>
      </c>
      <c r="M22" s="53">
        <f>SUMIFS(Data!$G:$G,Data!$B:$B,Data!$AA$3,Data!$D:$D,$A22,Data!$C:$C,4)</f>
        <v>0</v>
      </c>
      <c r="N22" s="99">
        <f t="shared" si="5"/>
        <v>-1</v>
      </c>
      <c r="O22" s="54">
        <f t="shared" si="1"/>
        <v>3439.118333333397</v>
      </c>
      <c r="P22" s="79">
        <f t="shared" si="2"/>
        <v>0.77301010130673131</v>
      </c>
    </row>
    <row r="23" spans="1:17">
      <c r="A23" s="17" t="s">
        <v>16</v>
      </c>
      <c r="B23" s="55">
        <v>437.07800000000498</v>
      </c>
      <c r="C23" s="56">
        <v>1428.0050000000499</v>
      </c>
      <c r="D23" s="56">
        <v>1399.9980000000298</v>
      </c>
      <c r="E23" s="56">
        <v>1285.8900000000301</v>
      </c>
      <c r="F23" s="57">
        <v>1516.9903333333716</v>
      </c>
      <c r="G23" s="56">
        <f>SUMIFS(Data!$G:$G,Data!$B:$B,Data!$AA$3,Data!$D:$D,$A23,Data!$C:$C,1)</f>
        <v>354.79700000000298</v>
      </c>
      <c r="H23" s="71">
        <f t="shared" si="0"/>
        <v>-0.18825244006790792</v>
      </c>
      <c r="I23" s="56">
        <f>SUMIFS(Data!$G:$G,Data!$B:$B,Data!$AA$3,Data!$D:$D,$A23,Data!$C:$C,2)</f>
        <v>1602.76000000008</v>
      </c>
      <c r="J23" s="98">
        <f t="shared" si="3"/>
        <v>0.12237702248943387</v>
      </c>
      <c r="K23" s="56">
        <f>SUMIFS(Data!$G:$G,Data!$B:$B,Data!$AA$3,Data!$D:$D,$A23,Data!$C:$C,3)</f>
        <v>1674.3380000000898</v>
      </c>
      <c r="L23" s="98">
        <f t="shared" si="4"/>
        <v>0.19595742279635692</v>
      </c>
      <c r="M23" s="56">
        <f>SUMIFS(Data!$G:$G,Data!$B:$B,Data!$AA$3,Data!$D:$D,$A23,Data!$C:$C,4)</f>
        <v>0</v>
      </c>
      <c r="N23" s="98">
        <f t="shared" si="5"/>
        <v>-1</v>
      </c>
      <c r="O23" s="57">
        <f t="shared" si="1"/>
        <v>1210.6316666667244</v>
      </c>
      <c r="P23" s="78">
        <f t="shared" si="2"/>
        <v>0.79804837253414307</v>
      </c>
    </row>
    <row r="24" spans="1:17">
      <c r="A24" s="18" t="s">
        <v>15</v>
      </c>
      <c r="B24" s="52">
        <v>3112.9290000002698</v>
      </c>
      <c r="C24" s="53">
        <v>7454.1859999982107</v>
      </c>
      <c r="D24" s="53">
        <v>7051.9059999982501</v>
      </c>
      <c r="E24" s="53">
        <v>7197.2379999984596</v>
      </c>
      <c r="F24" s="54">
        <v>8272.0863333317302</v>
      </c>
      <c r="G24" s="53">
        <f>SUMIFS(Data!$G:$G,Data!$B:$B,Data!$AA$3,Data!$D:$D,$A24,Data!$C:$C,1)</f>
        <v>2133.6060000001698</v>
      </c>
      <c r="H24" s="70">
        <f t="shared" si="0"/>
        <v>-0.31459856617353466</v>
      </c>
      <c r="I24" s="53">
        <f>SUMIFS(Data!$G:$G,Data!$B:$B,Data!$AA$3,Data!$D:$D,$A24,Data!$C:$C,2)</f>
        <v>6558.0929999979808</v>
      </c>
      <c r="J24" s="99">
        <f t="shared" si="3"/>
        <v>-0.12021339419226258</v>
      </c>
      <c r="K24" s="53">
        <f>SUMIFS(Data!$G:$G,Data!$B:$B,Data!$AA$3,Data!$D:$D,$A24,Data!$C:$C,3)</f>
        <v>6238.9879999985887</v>
      </c>
      <c r="L24" s="99">
        <f t="shared" si="4"/>
        <v>-0.11527635223723388</v>
      </c>
      <c r="M24" s="53">
        <f>SUMIFS(Data!$G:$G,Data!$B:$B,Data!$AA$3,Data!$D:$D,$A24,Data!$C:$C,4)</f>
        <v>0</v>
      </c>
      <c r="N24" s="99">
        <f t="shared" si="5"/>
        <v>-1</v>
      </c>
      <c r="O24" s="54">
        <f t="shared" si="1"/>
        <v>4976.8956666655795</v>
      </c>
      <c r="P24" s="79">
        <f t="shared" si="2"/>
        <v>0.60164938639621834</v>
      </c>
    </row>
    <row r="25" spans="1:17">
      <c r="A25" s="17" t="s">
        <v>14</v>
      </c>
      <c r="B25" s="55">
        <v>956.87800000001801</v>
      </c>
      <c r="C25" s="56">
        <v>2710.3890000000802</v>
      </c>
      <c r="D25" s="56">
        <v>2449.4080000000804</v>
      </c>
      <c r="E25" s="56">
        <v>2492.1060000001003</v>
      </c>
      <c r="F25" s="57">
        <v>2869.5936666667599</v>
      </c>
      <c r="G25" s="56">
        <f>SUMIFS(Data!$G:$G,Data!$B:$B,Data!$AA$3,Data!$D:$D,$A25,Data!$C:$C,1)</f>
        <v>985.68800000001693</v>
      </c>
      <c r="H25" s="71">
        <f t="shared" si="0"/>
        <v>3.0108331469631846E-2</v>
      </c>
      <c r="I25" s="56">
        <f>SUMIFS(Data!$G:$G,Data!$B:$B,Data!$AA$3,Data!$D:$D,$A25,Data!$C:$C,2)</f>
        <v>2787.2260000000301</v>
      </c>
      <c r="J25" s="98">
        <f t="shared" si="3"/>
        <v>2.8349067237192778E-2</v>
      </c>
      <c r="K25" s="56">
        <f>SUMIFS(Data!$G:$G,Data!$B:$B,Data!$AA$3,Data!$D:$D,$A25,Data!$C:$C,3)</f>
        <v>2838.9910000000496</v>
      </c>
      <c r="L25" s="98">
        <f t="shared" si="4"/>
        <v>0.15905190152067616</v>
      </c>
      <c r="M25" s="56">
        <f>SUMIFS(Data!$G:$G,Data!$B:$B,Data!$AA$3,Data!$D:$D,$A25,Data!$C:$C,4)</f>
        <v>0</v>
      </c>
      <c r="N25" s="98">
        <f t="shared" si="5"/>
        <v>-1</v>
      </c>
      <c r="O25" s="57">
        <f t="shared" si="1"/>
        <v>2203.9683333333655</v>
      </c>
      <c r="P25" s="78">
        <f t="shared" si="2"/>
        <v>0.76804195623049087</v>
      </c>
      <c r="Q25" s="20"/>
    </row>
    <row r="26" spans="1:17">
      <c r="A26" s="18" t="s">
        <v>13</v>
      </c>
      <c r="B26" s="52">
        <v>4276.9810000001207</v>
      </c>
      <c r="C26" s="53">
        <v>11386.615000000398</v>
      </c>
      <c r="D26" s="53">
        <v>10896.62200000072</v>
      </c>
      <c r="E26" s="53">
        <v>10766.105000000667</v>
      </c>
      <c r="F26" s="54">
        <v>12442.107666667303</v>
      </c>
      <c r="G26" s="53">
        <f>SUMIFS(Data!$G:$G,Data!$B:$B,Data!$AA$3,Data!$D:$D,$A26,Data!$C:$C,1)</f>
        <v>4547.6570000001602</v>
      </c>
      <c r="H26" s="70">
        <f t="shared" si="0"/>
        <v>6.3286696854634575E-2</v>
      </c>
      <c r="I26" s="53">
        <f>SUMIFS(Data!$G:$G,Data!$B:$B,Data!$AA$3,Data!$D:$D,$A26,Data!$C:$C,2)</f>
        <v>12481.865000000042</v>
      </c>
      <c r="J26" s="99">
        <f t="shared" si="3"/>
        <v>9.618749733784844E-2</v>
      </c>
      <c r="K26" s="53">
        <f>SUMIFS(Data!$G:$G,Data!$B:$B,Data!$AA$3,Data!$D:$D,$A26,Data!$C:$C,3)</f>
        <v>11680.645000000508</v>
      </c>
      <c r="L26" s="99">
        <f t="shared" si="4"/>
        <v>7.1951013809576622E-2</v>
      </c>
      <c r="M26" s="53">
        <f>SUMIFS(Data!$G:$G,Data!$B:$B,Data!$AA$3,Data!$D:$D,$A26,Data!$C:$C,4)</f>
        <v>0</v>
      </c>
      <c r="N26" s="99">
        <f t="shared" si="5"/>
        <v>-1</v>
      </c>
      <c r="O26" s="54">
        <f t="shared" si="1"/>
        <v>9570.0556666669017</v>
      </c>
      <c r="P26" s="79">
        <f t="shared" si="2"/>
        <v>0.76916676201937262</v>
      </c>
    </row>
    <row r="27" spans="1:17">
      <c r="A27" s="17" t="s">
        <v>12</v>
      </c>
      <c r="B27" s="55">
        <v>1615.1560000000602</v>
      </c>
      <c r="C27" s="56">
        <v>3546.24700000025</v>
      </c>
      <c r="D27" s="56">
        <v>3456.4490000002197</v>
      </c>
      <c r="E27" s="56">
        <v>3419.1260000001698</v>
      </c>
      <c r="F27" s="57">
        <v>4012.3260000002338</v>
      </c>
      <c r="G27" s="56">
        <f>SUMIFS(Data!$G:$G,Data!$B:$B,Data!$AA$3,Data!$D:$D,$A27,Data!$C:$C,1)</f>
        <v>1660.36700000006</v>
      </c>
      <c r="H27" s="71">
        <f t="shared" si="0"/>
        <v>2.7991723400091446E-2</v>
      </c>
      <c r="I27" s="56">
        <f>SUMIFS(Data!$G:$G,Data!$B:$B,Data!$AA$3,Data!$D:$D,$A27,Data!$C:$C,2)</f>
        <v>3708.6550000000702</v>
      </c>
      <c r="J27" s="98">
        <f t="shared" si="3"/>
        <v>4.5797148365528069E-2</v>
      </c>
      <c r="K27" s="56">
        <f>SUMIFS(Data!$G:$G,Data!$B:$B,Data!$AA$3,Data!$D:$D,$A27,Data!$C:$C,3)</f>
        <v>3625.7550000001302</v>
      </c>
      <c r="L27" s="98">
        <f t="shared" si="4"/>
        <v>4.8982640854790475E-2</v>
      </c>
      <c r="M27" s="56">
        <f>SUMIFS(Data!$G:$G,Data!$B:$B,Data!$AA$3,Data!$D:$D,$A27,Data!$C:$C,4)</f>
        <v>0</v>
      </c>
      <c r="N27" s="98">
        <f t="shared" si="5"/>
        <v>-1</v>
      </c>
      <c r="O27" s="57">
        <f t="shared" si="1"/>
        <v>2998.2590000000869</v>
      </c>
      <c r="P27" s="78">
        <f t="shared" si="2"/>
        <v>0.74726206195606049</v>
      </c>
    </row>
    <row r="28" spans="1:17">
      <c r="A28" s="18" t="s">
        <v>11</v>
      </c>
      <c r="B28" s="52">
        <v>727.48900000001208</v>
      </c>
      <c r="C28" s="53">
        <v>3120.2570000002097</v>
      </c>
      <c r="D28" s="53">
        <v>2785.17600000022</v>
      </c>
      <c r="E28" s="53">
        <v>3165.7320000002396</v>
      </c>
      <c r="F28" s="54">
        <v>3266.2180000002277</v>
      </c>
      <c r="G28" s="53">
        <f>SUMIFS(Data!$G:$G,Data!$B:$B,Data!$AA$3,Data!$D:$D,$A28,Data!$C:$C,1)</f>
        <v>804.14400000000796</v>
      </c>
      <c r="H28" s="70">
        <f t="shared" si="0"/>
        <v>0.1053692908071388</v>
      </c>
      <c r="I28" s="53">
        <f>SUMIFS(Data!$G:$G,Data!$B:$B,Data!$AA$3,Data!$D:$D,$A28,Data!$C:$C,2)</f>
        <v>3423.3340000002295</v>
      </c>
      <c r="J28" s="99">
        <f t="shared" si="3"/>
        <v>9.7132063160181803E-2</v>
      </c>
      <c r="K28" s="53">
        <f>SUMIFS(Data!$G:$G,Data!$B:$B,Data!$AA$3,Data!$D:$D,$A28,Data!$C:$C,3)</f>
        <v>3473.1720000002497</v>
      </c>
      <c r="L28" s="99">
        <f t="shared" si="4"/>
        <v>0.24702065506810891</v>
      </c>
      <c r="M28" s="53">
        <f>SUMIFS(Data!$G:$G,Data!$B:$B,Data!$AA$3,Data!$D:$D,$A28,Data!$C:$C,4)</f>
        <v>0</v>
      </c>
      <c r="N28" s="99">
        <f t="shared" si="5"/>
        <v>-1</v>
      </c>
      <c r="O28" s="54">
        <f t="shared" si="1"/>
        <v>2566.8833333334956</v>
      </c>
      <c r="P28" s="79">
        <f t="shared" si="2"/>
        <v>0.78588855163167814</v>
      </c>
    </row>
    <row r="29" spans="1:17">
      <c r="A29" s="17" t="s">
        <v>10</v>
      </c>
      <c r="B29" s="55">
        <v>982.38699999998698</v>
      </c>
      <c r="C29" s="56">
        <v>3315.6050000003102</v>
      </c>
      <c r="D29" s="56">
        <v>3524.89900000032</v>
      </c>
      <c r="E29" s="56">
        <v>3557.5540000003198</v>
      </c>
      <c r="F29" s="57">
        <v>3793.4816666669794</v>
      </c>
      <c r="G29" s="56">
        <f>SUMIFS(Data!$G:$G,Data!$B:$B,Data!$AA$3,Data!$D:$D,$A29,Data!$C:$C,1)</f>
        <v>956.33700000000795</v>
      </c>
      <c r="H29" s="71">
        <f t="shared" si="0"/>
        <v>-2.6517044708428941E-2</v>
      </c>
      <c r="I29" s="56">
        <f>SUMIFS(Data!$G:$G,Data!$B:$B,Data!$AA$3,Data!$D:$D,$A29,Data!$C:$C,2)</f>
        <v>3819.6940000002801</v>
      </c>
      <c r="J29" s="98">
        <f t="shared" si="3"/>
        <v>0.15203529974165281</v>
      </c>
      <c r="K29" s="56">
        <f>SUMIFS(Data!$G:$G,Data!$B:$B,Data!$AA$3,Data!$D:$D,$A29,Data!$C:$C,3)</f>
        <v>3899.9110000004098</v>
      </c>
      <c r="L29" s="98">
        <f t="shared" si="4"/>
        <v>0.1063894313000332</v>
      </c>
      <c r="M29" s="56">
        <f>SUMIFS(Data!$G:$G,Data!$B:$B,Data!$AA$3,Data!$D:$D,$A29,Data!$C:$C,4)</f>
        <v>0</v>
      </c>
      <c r="N29" s="98">
        <f t="shared" si="5"/>
        <v>-1</v>
      </c>
      <c r="O29" s="57">
        <f t="shared" si="1"/>
        <v>2891.9806666668992</v>
      </c>
      <c r="P29" s="78">
        <f t="shared" si="2"/>
        <v>0.76235525060750986</v>
      </c>
    </row>
    <row r="30" spans="1:17">
      <c r="A30" s="18" t="s">
        <v>9</v>
      </c>
      <c r="B30" s="52">
        <v>2229.090000000062</v>
      </c>
      <c r="C30" s="53">
        <v>9286.7089999988893</v>
      </c>
      <c r="D30" s="53">
        <v>8962.089999999569</v>
      </c>
      <c r="E30" s="53">
        <v>8569.6309999996283</v>
      </c>
      <c r="F30" s="54">
        <v>9682.5066666660496</v>
      </c>
      <c r="G30" s="53">
        <f>SUMIFS(Data!$G:$G,Data!$B:$B,Data!$AA$3,Data!$D:$D,$A30,Data!$C:$C,1)</f>
        <v>2501.7280000001415</v>
      </c>
      <c r="H30" s="70">
        <f t="shared" si="0"/>
        <v>0.12230910371500116</v>
      </c>
      <c r="I30" s="53">
        <f>SUMIFS(Data!$G:$G,Data!$B:$B,Data!$AA$3,Data!$D:$D,$A30,Data!$C:$C,2)</f>
        <v>10085.011999998907</v>
      </c>
      <c r="J30" s="99">
        <f t="shared" si="3"/>
        <v>8.5961883806213113E-2</v>
      </c>
      <c r="K30" s="53">
        <f>SUMIFS(Data!$G:$G,Data!$B:$B,Data!$AA$3,Data!$D:$D,$A30,Data!$C:$C,3)</f>
        <v>9736.5159999991683</v>
      </c>
      <c r="L30" s="99">
        <f t="shared" si="4"/>
        <v>8.6411317003024582E-2</v>
      </c>
      <c r="M30" s="53">
        <f>SUMIFS(Data!$G:$G,Data!$B:$B,Data!$AA$3,Data!$D:$D,$A30,Data!$C:$C,4)</f>
        <v>0</v>
      </c>
      <c r="N30" s="99">
        <f t="shared" si="5"/>
        <v>-1</v>
      </c>
      <c r="O30" s="54">
        <f t="shared" si="1"/>
        <v>7441.0853333327395</v>
      </c>
      <c r="P30" s="79">
        <f t="shared" si="2"/>
        <v>0.76850815491304048</v>
      </c>
    </row>
    <row r="31" spans="1:17">
      <c r="A31" s="17" t="s">
        <v>8</v>
      </c>
      <c r="B31" s="55">
        <v>1555.3410000000802</v>
      </c>
      <c r="C31" s="56">
        <v>4828.566999999759</v>
      </c>
      <c r="D31" s="56">
        <v>4533.9380000000992</v>
      </c>
      <c r="E31" s="56">
        <v>4415.4210000002295</v>
      </c>
      <c r="F31" s="57">
        <v>5111.0890000000554</v>
      </c>
      <c r="G31" s="56">
        <f>SUMIFS(Data!$G:$G,Data!$B:$B,Data!$AA$3,Data!$D:$D,$A31,Data!$C:$C,1)</f>
        <v>1741.97500000012</v>
      </c>
      <c r="H31" s="71">
        <f t="shared" si="0"/>
        <v>0.1199955508149211</v>
      </c>
      <c r="I31" s="56">
        <f>SUMIFS(Data!$G:$G,Data!$B:$B,Data!$AA$3,Data!$D:$D,$A31,Data!$C:$C,2)</f>
        <v>5027.6089999995593</v>
      </c>
      <c r="J31" s="98">
        <f t="shared" si="3"/>
        <v>4.1221753783225998E-2</v>
      </c>
      <c r="K31" s="56">
        <f>SUMIFS(Data!$G:$G,Data!$B:$B,Data!$AA$3,Data!$D:$D,$A31,Data!$C:$C,3)</f>
        <v>4907.1489999998003</v>
      </c>
      <c r="L31" s="98">
        <f t="shared" si="4"/>
        <v>8.2314976517035052E-2</v>
      </c>
      <c r="M31" s="56">
        <f>SUMIFS(Data!$G:$G,Data!$B:$B,Data!$AA$3,Data!$D:$D,$A31,Data!$C:$C,4)</f>
        <v>0</v>
      </c>
      <c r="N31" s="98">
        <f t="shared" si="5"/>
        <v>-1</v>
      </c>
      <c r="O31" s="57">
        <f t="shared" si="1"/>
        <v>3892.2443333331598</v>
      </c>
      <c r="P31" s="78">
        <f t="shared" si="2"/>
        <v>0.76152935965957891</v>
      </c>
    </row>
    <row r="32" spans="1:17">
      <c r="A32" s="18" t="s">
        <v>7</v>
      </c>
      <c r="B32" s="52">
        <v>1082.0759999999998</v>
      </c>
      <c r="C32" s="53">
        <v>2732.85000000024</v>
      </c>
      <c r="D32" s="53">
        <v>2729.1050000002397</v>
      </c>
      <c r="E32" s="53">
        <v>2702.3230000002191</v>
      </c>
      <c r="F32" s="54">
        <v>3082.1180000002328</v>
      </c>
      <c r="G32" s="53">
        <f>SUMIFS(Data!$G:$G,Data!$B:$B,Data!$AA$3,Data!$D:$D,$A32,Data!$C:$C,1)</f>
        <v>1248.6840000000298</v>
      </c>
      <c r="H32" s="70">
        <f t="shared" si="0"/>
        <v>0.15397070076411454</v>
      </c>
      <c r="I32" s="53">
        <f>SUMIFS(Data!$G:$G,Data!$B:$B,Data!$AA$3,Data!$D:$D,$A32,Data!$C:$C,2)</f>
        <v>3038.9140000002503</v>
      </c>
      <c r="J32" s="99">
        <f t="shared" si="3"/>
        <v>0.11199443804086702</v>
      </c>
      <c r="K32" s="53">
        <f>SUMIFS(Data!$G:$G,Data!$B:$B,Data!$AA$3,Data!$D:$D,$A32,Data!$C:$C,3)</f>
        <v>3067.5150000002695</v>
      </c>
      <c r="L32" s="99">
        <f t="shared" si="4"/>
        <v>0.12400035909208336</v>
      </c>
      <c r="M32" s="53">
        <f>SUMIFS(Data!$G:$G,Data!$B:$B,Data!$AA$3,Data!$D:$D,$A32,Data!$C:$C,4)</f>
        <v>0</v>
      </c>
      <c r="N32" s="99">
        <f t="shared" si="5"/>
        <v>-1</v>
      </c>
      <c r="O32" s="54">
        <f t="shared" si="1"/>
        <v>2451.7043333335168</v>
      </c>
      <c r="P32" s="79">
        <f t="shared" si="2"/>
        <v>0.79546089193643188</v>
      </c>
    </row>
    <row r="33" spans="1:18">
      <c r="A33" s="17" t="s">
        <v>35</v>
      </c>
      <c r="B33" s="55">
        <v>501.90200000001101</v>
      </c>
      <c r="C33" s="56">
        <v>2441.5880000002498</v>
      </c>
      <c r="D33" s="56">
        <v>2247.2520000002196</v>
      </c>
      <c r="E33" s="56">
        <v>2127.4520000002103</v>
      </c>
      <c r="F33" s="57">
        <v>2439.3980000002302</v>
      </c>
      <c r="G33" s="56">
        <f>SUMIFS(Data!$G:$G,Data!$B:$B,Data!$AA$3,Data!$D:$D,$A33,Data!$C:$C,1)</f>
        <v>514.47200000000998</v>
      </c>
      <c r="H33" s="71">
        <f t="shared" si="0"/>
        <v>2.5044729847656901E-2</v>
      </c>
      <c r="I33" s="56">
        <f>SUMIFS(Data!$G:$G,Data!$B:$B,Data!$AA$3,Data!$D:$D,$A33,Data!$C:$C,2)</f>
        <v>2698.4470000002702</v>
      </c>
      <c r="J33" s="98">
        <f t="shared" si="3"/>
        <v>0.10520161468683255</v>
      </c>
      <c r="K33" s="56">
        <f>SUMIFS(Data!$G:$G,Data!$B:$B,Data!$AA$3,Data!$D:$D,$A33,Data!$C:$C,3)</f>
        <v>2409.01500000024</v>
      </c>
      <c r="L33" s="98">
        <f t="shared" si="4"/>
        <v>7.1982581392743036E-2</v>
      </c>
      <c r="M33" s="56">
        <f>SUMIFS(Data!$G:$G,Data!$B:$B,Data!$AA$3,Data!$D:$D,$A33,Data!$C:$C,4)</f>
        <v>0</v>
      </c>
      <c r="N33" s="98">
        <f t="shared" si="5"/>
        <v>-1</v>
      </c>
      <c r="O33" s="57">
        <f t="shared" si="1"/>
        <v>1873.9780000001736</v>
      </c>
      <c r="P33" s="78">
        <f>IF(F33=0,"-",O33/F33)</f>
        <v>0.76821330508592556</v>
      </c>
    </row>
    <row r="34" spans="1:18">
      <c r="A34" s="18" t="s">
        <v>6</v>
      </c>
      <c r="B34" s="52">
        <v>706.80800000000715</v>
      </c>
      <c r="C34" s="53">
        <v>2597.6660000002798</v>
      </c>
      <c r="D34" s="53">
        <v>2522.4450000002398</v>
      </c>
      <c r="E34" s="53">
        <v>2424.46600000023</v>
      </c>
      <c r="F34" s="54">
        <v>2750.4616666669185</v>
      </c>
      <c r="G34" s="53">
        <f>SUMIFS(Data!$G:$G,Data!$B:$B,Data!$AA$3,Data!$D:$D,$A34,Data!$C:$C,1)</f>
        <v>684.61100000000306</v>
      </c>
      <c r="H34" s="70">
        <f t="shared" si="0"/>
        <v>-3.1404568142980656E-2</v>
      </c>
      <c r="I34" s="53">
        <f>SUMIFS(Data!$G:$G,Data!$B:$B,Data!$AA$3,Data!$D:$D,$A34,Data!$C:$C,2)</f>
        <v>2773.30300000028</v>
      </c>
      <c r="J34" s="99">
        <f t="shared" si="3"/>
        <v>6.7613388326282609E-2</v>
      </c>
      <c r="K34" s="53">
        <f>SUMIFS(Data!$G:$G,Data!$B:$B,Data!$AA$3,Data!$D:$D,$A34,Data!$C:$C,3)</f>
        <v>2697.1220000002395</v>
      </c>
      <c r="L34" s="99">
        <f t="shared" si="4"/>
        <v>6.9249081744094748E-2</v>
      </c>
      <c r="M34" s="53">
        <f>SUMIFS(Data!$G:$G,Data!$B:$B,Data!$AA$3,Data!$D:$D,$A34,Data!$C:$C,4)</f>
        <v>0</v>
      </c>
      <c r="N34" s="99">
        <f t="shared" si="5"/>
        <v>-1</v>
      </c>
      <c r="O34" s="54">
        <f t="shared" si="1"/>
        <v>2051.6786666668409</v>
      </c>
      <c r="P34" s="79">
        <f t="shared" si="2"/>
        <v>0.74593974223720727</v>
      </c>
    </row>
    <row r="35" spans="1:18">
      <c r="A35" s="17" t="s">
        <v>5</v>
      </c>
      <c r="B35" s="55">
        <v>749.90500000000009</v>
      </c>
      <c r="C35" s="56">
        <v>3000.3490000002103</v>
      </c>
      <c r="D35" s="56">
        <v>3013.5380000002001</v>
      </c>
      <c r="E35" s="56">
        <v>2923.9540000002498</v>
      </c>
      <c r="F35" s="57">
        <v>3229.2486666668865</v>
      </c>
      <c r="G35" s="56">
        <f>SUMIFS(Data!$G:$G,Data!$B:$B,Data!$AA$3,Data!$D:$D,$A35,Data!$C:$C,1)</f>
        <v>748.88000000000295</v>
      </c>
      <c r="H35" s="71">
        <f t="shared" si="0"/>
        <v>-1.3668397997041424E-3</v>
      </c>
      <c r="I35" s="56">
        <f>SUMIFS(Data!$G:$G,Data!$B:$B,Data!$AA$3,Data!$D:$D,$A35,Data!$C:$C,2)</f>
        <v>3294.98800000032</v>
      </c>
      <c r="J35" s="98">
        <f t="shared" si="3"/>
        <v>9.8201575883368586E-2</v>
      </c>
      <c r="K35" s="56">
        <f>SUMIFS(Data!$G:$G,Data!$B:$B,Data!$AA$3,Data!$D:$D,$A35,Data!$C:$C,3)</f>
        <v>3341.2410000002596</v>
      </c>
      <c r="L35" s="98">
        <f t="shared" si="4"/>
        <v>0.10874360967077162</v>
      </c>
      <c r="M35" s="56">
        <f>SUMIFS(Data!$G:$G,Data!$B:$B,Data!$AA$3,Data!$D:$D,$A35,Data!$C:$C,4)</f>
        <v>0</v>
      </c>
      <c r="N35" s="98">
        <f t="shared" si="5"/>
        <v>-1</v>
      </c>
      <c r="O35" s="57">
        <f t="shared" si="1"/>
        <v>2461.7030000001942</v>
      </c>
      <c r="P35" s="78">
        <f t="shared" si="2"/>
        <v>0.76231447438858113</v>
      </c>
    </row>
    <row r="36" spans="1:18" ht="12.75" thickBot="1">
      <c r="A36" s="19" t="s">
        <v>4</v>
      </c>
      <c r="B36" s="58">
        <v>41237.037000001801</v>
      </c>
      <c r="C36" s="59">
        <v>122162.28899999354</v>
      </c>
      <c r="D36" s="59">
        <v>119566.76399999435</v>
      </c>
      <c r="E36" s="59">
        <v>117106.14999999569</v>
      </c>
      <c r="F36" s="60">
        <v>133357.41333332847</v>
      </c>
      <c r="G36" s="59">
        <f t="shared" ref="G36:M36" si="6">SUM(G6:G35)</f>
        <v>42027.440000002076</v>
      </c>
      <c r="H36" s="74">
        <f t="shared" ref="H36" si="7">IF(B36=0,"-",(G36-B36)/B36)</f>
        <v>1.9167308262236213E-2</v>
      </c>
      <c r="I36" s="59">
        <f t="shared" si="6"/>
        <v>131316.35499999055</v>
      </c>
      <c r="J36" s="100">
        <f t="shared" ref="J36" si="8">IF(C36=0,"-",(I36-C36)/C36)</f>
        <v>7.4933648304490202E-2</v>
      </c>
      <c r="K36" s="59">
        <f t="shared" si="6"/>
        <v>133117.88599999167</v>
      </c>
      <c r="L36" s="100">
        <f t="shared" ref="L36" si="9">IF(D36=0,"-",(K36-D36)/D36)</f>
        <v>0.11333519070565434</v>
      </c>
      <c r="M36" s="59">
        <f t="shared" si="6"/>
        <v>0</v>
      </c>
      <c r="N36" s="100">
        <f t="shared" si="5"/>
        <v>-1</v>
      </c>
      <c r="O36" s="60">
        <f t="shared" si="1"/>
        <v>102153.89366666145</v>
      </c>
      <c r="P36" s="94">
        <f t="shared" si="2"/>
        <v>0.76601586003566635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SUMIFS(Data!$G:$G,Data!$B:$B,Data!$AA$3,Data!$E:$E,$A45,Data!$C:$C,1)</f>
        <v>0</v>
      </c>
      <c r="H45" s="137" t="str">
        <f t="shared" ref="H45:H55" si="10">IF(B45=0,"-",(G45-B45)/B45)</f>
        <v>-</v>
      </c>
      <c r="I45" s="129">
        <f>SUMIFS(Data!$G:$G,Data!$B:$B,Data!$AA$3,Data!$E:$E,$A45,Data!$C:$C,2)</f>
        <v>0</v>
      </c>
      <c r="J45" s="138" t="str">
        <f t="shared" ref="J45:J46" si="11">IF(C45=0,"-",(I45-C45)/C45)</f>
        <v>-</v>
      </c>
      <c r="K45" s="130">
        <f>SUMIFS(Data!$G:$G,Data!$B:$B,Data!$AA$3,Data!$E:$E,$A45,Data!$C:$C,3)</f>
        <v>0</v>
      </c>
      <c r="L45" s="138" t="str">
        <f>IF(D45=0,"-",(K45-D45)/D45)</f>
        <v>-</v>
      </c>
      <c r="M45" s="130">
        <f>SUMIFS(Data!$G:$G,Data!$B:$B,Data!$AA$3,Data!$E:$E,$A45,Data!$C:$C,4)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SUMIFS(Data!$G:$G,Data!$B:$B,Data!$AA$3,Data!$E:$E,$A46,Data!$C:$C,1)</f>
        <v>0</v>
      </c>
      <c r="H46" s="142" t="str">
        <f t="shared" si="10"/>
        <v>-</v>
      </c>
      <c r="I46" s="129">
        <f>SUMIFS(Data!$G:$G,Data!$B:$B,Data!$AA$3,Data!$E:$E,$A46,Data!$C:$C,2)</f>
        <v>0</v>
      </c>
      <c r="J46" s="138" t="str">
        <f t="shared" si="11"/>
        <v>-</v>
      </c>
      <c r="K46" s="129">
        <f>SUMIFS(Data!$G:$G,Data!$B:$B,Data!$AA$3,Data!$E:$E,$A46,Data!$C:$C,3)</f>
        <v>0</v>
      </c>
      <c r="L46" s="138" t="str">
        <f>IF(D46=0,"-",(K46-D46)/D46)</f>
        <v>-</v>
      </c>
      <c r="M46" s="129">
        <f>SUMIFS(Data!$G:$G,Data!$B:$B,Data!$AA$3,Data!$E:$E,$A46,Data!$C:$C,4)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1776.7780000000901</v>
      </c>
      <c r="C48" s="129">
        <v>4403.8530000001701</v>
      </c>
      <c r="D48" s="129">
        <v>4274.2070000002896</v>
      </c>
      <c r="E48" s="129">
        <v>4109.9330000002801</v>
      </c>
      <c r="F48" s="133">
        <v>4854.9236666669431</v>
      </c>
      <c r="G48" s="141">
        <f>SUMIFS(Data!$G:$G,Data!$B:$B,Data!$AA$3,Data!$E:$E,$A48,Data!$C:$C,1)</f>
        <v>1880.0360000001301</v>
      </c>
      <c r="H48" s="142">
        <f t="shared" si="10"/>
        <v>5.8115307596128964E-2</v>
      </c>
      <c r="I48" s="129">
        <f>SUMIFS(Data!$G:$G,Data!$B:$B,Data!$AA$3,Data!$E:$E,$A48,Data!$C:$C,2)</f>
        <v>4854.3419999997705</v>
      </c>
      <c r="J48" s="138">
        <f t="shared" si="12"/>
        <v>0.10229428638957361</v>
      </c>
      <c r="K48" s="129">
        <f>SUMIFS(Data!$G:$G,Data!$B:$B,Data!$AA$3,Data!$E:$E,$A48,Data!$C:$C,3)</f>
        <v>4509.5270000000783</v>
      </c>
      <c r="L48" s="138">
        <f>IF(D48=0,"-",(K48-D48)/D48)</f>
        <v>5.5055826729911016E-2</v>
      </c>
      <c r="M48" s="129">
        <f>SUMIFS(Data!$G:$G,Data!$B:$B,Data!$AA$3,Data!$E:$E,$A48,Data!$C:$C,4)</f>
        <v>0</v>
      </c>
      <c r="N48" s="138">
        <f t="shared" ref="N48:N55" si="14">IF(E48=0,"-",(M48-E48)/E48)</f>
        <v>-1</v>
      </c>
      <c r="O48" s="139">
        <f t="shared" ref="O48:O51" si="15">(G48+I48+K48+M48)/3</f>
        <v>3747.9683333333264</v>
      </c>
      <c r="P48" s="143">
        <f t="shared" ref="P48:P55" si="16">IF(F48=0,"-",O48/F48)</f>
        <v>0.77199325687986031</v>
      </c>
    </row>
    <row r="49" spans="1:16" s="2" customFormat="1">
      <c r="A49" s="21" t="s">
        <v>78</v>
      </c>
      <c r="B49" s="132">
        <v>1111.3600000000001</v>
      </c>
      <c r="C49" s="129">
        <v>3286.6960000001695</v>
      </c>
      <c r="D49" s="129">
        <v>3151.6890000002099</v>
      </c>
      <c r="E49" s="129">
        <v>3111.7000000001399</v>
      </c>
      <c r="F49" s="133">
        <v>3553.8150000001733</v>
      </c>
      <c r="G49" s="141">
        <f>SUMIFS(Data!$G:$G,Data!$B:$B,Data!$AA$3,Data!$E:$E,$A49,Data!$C:$C,1)</f>
        <v>1217.3980000000099</v>
      </c>
      <c r="H49" s="142">
        <f t="shared" si="10"/>
        <v>9.5412827526642832E-2</v>
      </c>
      <c r="I49" s="129">
        <f>SUMIFS(Data!$G:$G,Data!$B:$B,Data!$AA$3,Data!$E:$E,$A49,Data!$C:$C,2)</f>
        <v>3538.4990000002194</v>
      </c>
      <c r="J49" s="138">
        <f t="shared" si="12"/>
        <v>7.6612805078424329E-2</v>
      </c>
      <c r="K49" s="129">
        <f>SUMIFS(Data!$G:$G,Data!$B:$B,Data!$AA$3,Data!$E:$E,$A49,Data!$C:$C,3)</f>
        <v>3571.02400000018</v>
      </c>
      <c r="L49" s="138">
        <f>IF(D49=0,"-",(K49-D49)/D49)</f>
        <v>0.13305088160663761</v>
      </c>
      <c r="M49" s="129">
        <f>SUMIFS(Data!$G:$G,Data!$B:$B,Data!$AA$3,Data!$E:$E,$A49,Data!$C:$C,4)</f>
        <v>0</v>
      </c>
      <c r="N49" s="138">
        <f t="shared" si="14"/>
        <v>-1</v>
      </c>
      <c r="O49" s="139">
        <f t="shared" si="15"/>
        <v>2775.6403333334697</v>
      </c>
      <c r="P49" s="143">
        <f t="shared" si="16"/>
        <v>0.78103118292126472</v>
      </c>
    </row>
    <row r="50" spans="1:16" s="2" customFormat="1">
      <c r="A50" s="21" t="s">
        <v>79</v>
      </c>
      <c r="B50" s="141">
        <v>1388.8430000000299</v>
      </c>
      <c r="C50" s="129">
        <v>3696.0660000000598</v>
      </c>
      <c r="D50" s="129">
        <v>3470.7260000002198</v>
      </c>
      <c r="E50" s="129">
        <v>3544.4720000002503</v>
      </c>
      <c r="F50" s="133">
        <v>4033.3690000001866</v>
      </c>
      <c r="G50" s="141">
        <f>SUMIFS(Data!$G:$G,Data!$B:$B,Data!$AA$3,Data!$E:$E,$A50,Data!$C:$C,1)</f>
        <v>1450.22300000002</v>
      </c>
      <c r="H50" s="142">
        <f t="shared" si="10"/>
        <v>4.4195060204781089E-2</v>
      </c>
      <c r="I50" s="129">
        <f>SUMIFS(Data!$G:$G,Data!$B:$B,Data!$AA$3,Data!$E:$E,$A50,Data!$C:$C,2)</f>
        <v>4089.0240000000499</v>
      </c>
      <c r="J50" s="138">
        <f t="shared" si="12"/>
        <v>0.10631790666075328</v>
      </c>
      <c r="K50" s="129">
        <f>SUMIFS(Data!$G:$G,Data!$B:$B,Data!$AA$3,Data!$E:$E,$A50,Data!$C:$C,3)</f>
        <v>3600.0940000002502</v>
      </c>
      <c r="L50" s="138">
        <f>IF(D50=0,"-",(K50-D50)/D50)</f>
        <v>3.7274045833644666E-2</v>
      </c>
      <c r="M50" s="129">
        <f>SUMIFS(Data!$G:$G,Data!$B:$B,Data!$AA$3,Data!$E:$E,$A50,Data!$C:$C,4)</f>
        <v>0</v>
      </c>
      <c r="N50" s="138">
        <f t="shared" si="14"/>
        <v>-1</v>
      </c>
      <c r="O50" s="139">
        <f t="shared" si="15"/>
        <v>3046.447000000107</v>
      </c>
      <c r="P50" s="143">
        <f t="shared" si="16"/>
        <v>0.755310758822207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SUMIFS(Data!$G:$G,Data!$B:$B,Data!$AA$3,Data!$E:$E,$A51,Data!$C:$C,1)</f>
        <v>0</v>
      </c>
      <c r="H51" s="142" t="str">
        <f t="shared" si="10"/>
        <v>-</v>
      </c>
      <c r="I51" s="129">
        <f>SUMIFS(Data!$G:$G,Data!$B:$B,Data!$AA$3,Data!$E:$E,$A51,Data!$C:$C,2)</f>
        <v>0</v>
      </c>
      <c r="J51" s="138" t="str">
        <f t="shared" si="12"/>
        <v>-</v>
      </c>
      <c r="K51" s="129">
        <f>SUMIFS(Data!$G:$G,Data!$B:$B,Data!$AA$3,Data!$E:$E,$A51,Data!$C:$C,3)</f>
        <v>0</v>
      </c>
      <c r="L51" s="138" t="str">
        <f t="shared" ref="L51" si="17">IF(D51=0,"-",(K51-D51)/D51)</f>
        <v>-</v>
      </c>
      <c r="M51" s="129">
        <f>SUMIFS(Data!$G:$G,Data!$B:$B,Data!$AA$3,Data!$E:$E,$A51,Data!$C:$C,4)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4276.9810000001198</v>
      </c>
      <c r="C52" s="135">
        <v>11386.615000000398</v>
      </c>
      <c r="D52" s="135">
        <v>10896.62200000072</v>
      </c>
      <c r="E52" s="135">
        <v>10766.105000000671</v>
      </c>
      <c r="F52" s="136">
        <v>12442.107666667303</v>
      </c>
      <c r="G52" s="144">
        <f>SUM(G48:G51)</f>
        <v>4547.6570000001602</v>
      </c>
      <c r="H52" s="145">
        <f t="shared" si="10"/>
        <v>6.3286696854634811E-2</v>
      </c>
      <c r="I52" s="136">
        <f>SUM(I48:I51)</f>
        <v>12481.86500000004</v>
      </c>
      <c r="J52" s="146">
        <f t="shared" si="12"/>
        <v>9.6187497337848288E-2</v>
      </c>
      <c r="K52" s="136">
        <f>SUM(K48:K51)</f>
        <v>11680.645000000508</v>
      </c>
      <c r="L52" s="146">
        <f>IF(D52=0,"-",(K52-D52)/D52)</f>
        <v>7.1951013809576622E-2</v>
      </c>
      <c r="M52" s="136">
        <f>SUM(M48:M51)</f>
        <v>0</v>
      </c>
      <c r="N52" s="146">
        <f t="shared" si="14"/>
        <v>-1</v>
      </c>
      <c r="O52" s="147">
        <f>(M52+K52+I52+G52)/3</f>
        <v>9570.0556666669017</v>
      </c>
      <c r="P52" s="148">
        <f t="shared" si="16"/>
        <v>0.76916676201937262</v>
      </c>
    </row>
    <row r="53" spans="1:16" s="2" customFormat="1">
      <c r="A53" s="21" t="s">
        <v>9</v>
      </c>
      <c r="B53" s="141">
        <v>1761.9000000000499</v>
      </c>
      <c r="C53" s="129">
        <v>6091.9639999985502</v>
      </c>
      <c r="D53" s="129">
        <v>5981.4339999992399</v>
      </c>
      <c r="E53" s="129">
        <v>5735.5859999993299</v>
      </c>
      <c r="F53" s="133">
        <v>6523.6279999990575</v>
      </c>
      <c r="G53" s="141">
        <f>SUMIFS(Data!$G:$G,Data!$B:$B,Data!$AA$3,Data!$E:$E,$A53,Data!$C:$C,1)</f>
        <v>2042.84700000013</v>
      </c>
      <c r="H53" s="142">
        <f t="shared" si="10"/>
        <v>0.15945683636986901</v>
      </c>
      <c r="I53" s="149">
        <f>SUMIFS(Data!$G:$G,Data!$B:$B,Data!$AA$3,Data!$E:$E,$A53,Data!$C:$C,2)</f>
        <v>6747.1639999986</v>
      </c>
      <c r="J53" s="150">
        <f t="shared" si="12"/>
        <v>0.10755152197225817</v>
      </c>
      <c r="K53" s="129">
        <f>SUMIFS(Data!$G:$G,Data!$B:$B,Data!$AA$3,Data!$E:$E,$A53,Data!$C:$C,3)</f>
        <v>6565.9419999988504</v>
      </c>
      <c r="L53" s="138">
        <f>IF(D53=0,"-",(K53-D53)/D53)</f>
        <v>9.7720379427355522E-2</v>
      </c>
      <c r="M53" s="129">
        <f>SUMIFS(Data!$G:$G,Data!$B:$B,Data!$AA$3,Data!$E:$E,$A53,Data!$C:$C,4)</f>
        <v>0</v>
      </c>
      <c r="N53" s="150">
        <f t="shared" si="14"/>
        <v>-1</v>
      </c>
      <c r="O53" s="139">
        <f t="shared" ref="O53:O55" si="18">(M53+K53+I53+G53)/3</f>
        <v>5118.6509999991931</v>
      </c>
      <c r="P53" s="143">
        <f t="shared" si="16"/>
        <v>0.7846325694843318</v>
      </c>
    </row>
    <row r="54" spans="1:16" s="2" customFormat="1">
      <c r="A54" s="21" t="s">
        <v>75</v>
      </c>
      <c r="B54" s="132">
        <v>467.19000000001199</v>
      </c>
      <c r="C54" s="129">
        <v>3194.74500000034</v>
      </c>
      <c r="D54" s="129">
        <v>2980.6560000003296</v>
      </c>
      <c r="E54" s="129">
        <v>2834.0450000002998</v>
      </c>
      <c r="F54" s="133">
        <v>3158.8786666669935</v>
      </c>
      <c r="G54" s="141">
        <f>SUMIFS(Data!$G:$G,Data!$B:$B,Data!$AA$3,Data!$E:$E,$A54,Data!$C:$C,1)</f>
        <v>458.881000000011</v>
      </c>
      <c r="H54" s="142">
        <f t="shared" si="10"/>
        <v>-1.7785055330809263E-2</v>
      </c>
      <c r="I54" s="149">
        <f>SUMIFS(Data!$G:$G,Data!$B:$B,Data!$AA$3,Data!$E:$E,$A54,Data!$C:$C,2)</f>
        <v>3337.8480000003101</v>
      </c>
      <c r="J54" s="150">
        <f t="shared" si="12"/>
        <v>4.4793246409323695E-2</v>
      </c>
      <c r="K54" s="129">
        <f>SUMIFS(Data!$G:$G,Data!$B:$B,Data!$AA$3,Data!$E:$E,$A54,Data!$C:$C,3)</f>
        <v>3170.5740000003202</v>
      </c>
      <c r="L54" s="138">
        <f>IF(D54=0,"-",(K54-D54)/D54)</f>
        <v>6.3716846224445081E-2</v>
      </c>
      <c r="M54" s="129">
        <f>SUMIFS(Data!$G:$G,Data!$B:$B,Data!$AA$3,Data!$E:$E,$A54,Data!$C:$C,4)</f>
        <v>0</v>
      </c>
      <c r="N54" s="150">
        <f t="shared" si="14"/>
        <v>-1</v>
      </c>
      <c r="O54" s="139">
        <f t="shared" si="18"/>
        <v>2322.4343333335469</v>
      </c>
      <c r="P54" s="143">
        <f t="shared" si="16"/>
        <v>0.73520846426937991</v>
      </c>
    </row>
    <row r="55" spans="1:16" s="2" customFormat="1" ht="12.75" thickBot="1">
      <c r="A55" s="23" t="s">
        <v>102</v>
      </c>
      <c r="B55" s="151">
        <v>2229.090000000062</v>
      </c>
      <c r="C55" s="152">
        <v>9286.7089999988893</v>
      </c>
      <c r="D55" s="152">
        <v>8962.089999999569</v>
      </c>
      <c r="E55" s="152">
        <v>8569.6309999996301</v>
      </c>
      <c r="F55" s="153">
        <v>9682.5066666660496</v>
      </c>
      <c r="G55" s="154">
        <f>SUM(G53:G54)</f>
        <v>2501.728000000141</v>
      </c>
      <c r="H55" s="155">
        <f t="shared" si="10"/>
        <v>0.12230910371500095</v>
      </c>
      <c r="I55" s="153">
        <f>SUM(I53:I54)</f>
        <v>10085.011999998911</v>
      </c>
      <c r="J55" s="156">
        <f t="shared" si="12"/>
        <v>8.5961883806213502E-2</v>
      </c>
      <c r="K55" s="153">
        <f>SUM(K53:K54)</f>
        <v>9736.5159999991702</v>
      </c>
      <c r="L55" s="156">
        <f>IF(D55=0,"-",(K55-D55)/D55)</f>
        <v>8.6411317003024776E-2</v>
      </c>
      <c r="M55" s="152">
        <f>SUM(M53:M54)</f>
        <v>0</v>
      </c>
      <c r="N55" s="156">
        <f t="shared" si="14"/>
        <v>-1</v>
      </c>
      <c r="O55" s="157">
        <f t="shared" si="18"/>
        <v>7441.0853333327404</v>
      </c>
      <c r="P55" s="158">
        <f t="shared" si="16"/>
        <v>0.76850815491304059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1408.7930000000599</v>
      </c>
      <c r="C6" s="53">
        <v>2644.2220000001398</v>
      </c>
      <c r="D6" s="53">
        <v>2012.3810000001399</v>
      </c>
      <c r="E6" s="53">
        <v>2173.9340000001698</v>
      </c>
      <c r="F6" s="54">
        <v>2746.4433333335032</v>
      </c>
      <c r="G6" s="53">
        <f>SUMIFS(Data!$H:$H,Data!$B:$B,Data!$AA$3,Data!$D:$D,$A6,Data!$C:$C,1)</f>
        <v>1674.0530000001099</v>
      </c>
      <c r="H6" s="159">
        <f>IF(B6=0,"-",(G6-B6)/B6)</f>
        <v>0.18828884016320263</v>
      </c>
      <c r="I6" s="53">
        <f>SUMIFS(Data!$H:$H,Data!$B:$B,Data!$AA$3,Data!$D:$D,$A6,Data!$C:$C,2)</f>
        <v>2676.1010000001402</v>
      </c>
      <c r="J6" s="159">
        <f t="shared" ref="J6:J35" si="0">IF(C6=0,"-",(I6-C6)/C6)</f>
        <v>1.2056098164223228E-2</v>
      </c>
      <c r="K6" s="53">
        <f>SUMIFS(Data!$H:$H,Data!$B:$B,Data!$AA$3,Data!$D:$D,$A6,Data!$C:$C,3)</f>
        <v>2333.69600000016</v>
      </c>
      <c r="L6" s="159">
        <f t="shared" ref="L6:L35" si="1">IF(D6=0,"-",(K6-D6)/D6)</f>
        <v>0.15966906863064087</v>
      </c>
      <c r="M6" s="53">
        <f>SUMIFS(Data!$H:$H,Data!$B:$B,Data!$AA$3,Data!$D:$D,$A6,Data!$C:$C,4)</f>
        <v>0</v>
      </c>
      <c r="N6" s="159">
        <f>IF(E6=0,"-",(M6-E6)/E6)</f>
        <v>-1</v>
      </c>
      <c r="O6" s="54">
        <f t="shared" ref="O6:O35" si="2">(G6+I6+K6+M6)/3</f>
        <v>2227.9500000001367</v>
      </c>
      <c r="P6" s="160">
        <f t="shared" ref="P6:P36" si="3">IF(F6=0,"-",O6/F6)</f>
        <v>0.81121280492467185</v>
      </c>
    </row>
    <row r="7" spans="1:16">
      <c r="A7" s="17" t="s">
        <v>32</v>
      </c>
      <c r="B7" s="55">
        <v>2019.2830000001802</v>
      </c>
      <c r="C7" s="56">
        <v>5463.418999999908</v>
      </c>
      <c r="D7" s="56">
        <v>5243.7919999999604</v>
      </c>
      <c r="E7" s="56">
        <v>5181.3620000001793</v>
      </c>
      <c r="F7" s="57">
        <v>5969.2853333334097</v>
      </c>
      <c r="G7" s="56">
        <f>SUMIFS(Data!$H:$H,Data!$B:$B,Data!$AA$3,Data!$D:$D,$A7,Data!$C:$C,1)</f>
        <v>2072.8830000001699</v>
      </c>
      <c r="H7" s="161">
        <f t="shared" ref="H7:H35" si="4">IF(B7=0,"-",(G7-B7)/B7)</f>
        <v>2.6544075298006717E-2</v>
      </c>
      <c r="I7" s="56">
        <f>SUMIFS(Data!$H:$H,Data!$B:$B,Data!$AA$3,Data!$D:$D,$A7,Data!$C:$C,2)</f>
        <v>5601.8749999998581</v>
      </c>
      <c r="J7" s="162">
        <f t="shared" si="0"/>
        <v>2.5342372605863184E-2</v>
      </c>
      <c r="K7" s="56">
        <f>SUMIFS(Data!$H:$H,Data!$B:$B,Data!$AA$3,Data!$D:$D,$A7,Data!$C:$C,3)</f>
        <v>5455.4509999999682</v>
      </c>
      <c r="L7" s="162">
        <f t="shared" si="1"/>
        <v>4.0363729148678938E-2</v>
      </c>
      <c r="M7" s="56">
        <f>SUMIFS(Data!$H:$H,Data!$B:$B,Data!$AA$3,Data!$D:$D,$A7,Data!$C:$C,4)</f>
        <v>0</v>
      </c>
      <c r="N7" s="162">
        <f t="shared" ref="N7:N36" si="5">IF(E7=0,"-",(M7-E7)/E7)</f>
        <v>-1</v>
      </c>
      <c r="O7" s="57">
        <f t="shared" si="2"/>
        <v>4376.7363333333315</v>
      </c>
      <c r="P7" s="163">
        <f t="shared" si="3"/>
        <v>0.73320943612679412</v>
      </c>
    </row>
    <row r="8" spans="1:16">
      <c r="A8" s="18" t="s">
        <v>31</v>
      </c>
      <c r="B8" s="52">
        <v>266.65800000000002</v>
      </c>
      <c r="C8" s="53">
        <v>1394.00200000008</v>
      </c>
      <c r="D8" s="53">
        <v>1310.04800000004</v>
      </c>
      <c r="E8" s="53">
        <v>1243.2920000000302</v>
      </c>
      <c r="F8" s="54">
        <v>1404.6666666667168</v>
      </c>
      <c r="G8" s="53">
        <f>SUMIFS(Data!$H:$H,Data!$B:$B,Data!$AA$3,Data!$D:$D,$A8,Data!$C:$C,1)</f>
        <v>254.600999999999</v>
      </c>
      <c r="H8" s="159">
        <f t="shared" si="4"/>
        <v>-4.5215219494637367E-2</v>
      </c>
      <c r="I8" s="53">
        <f>SUMIFS(Data!$H:$H,Data!$B:$B,Data!$AA$3,Data!$D:$D,$A8,Data!$C:$C,2)</f>
        <v>1471.63600000008</v>
      </c>
      <c r="J8" s="164">
        <f t="shared" si="0"/>
        <v>5.5691455248984979E-2</v>
      </c>
      <c r="K8" s="53">
        <f>SUMIFS(Data!$H:$H,Data!$B:$B,Data!$AA$3,Data!$D:$D,$A8,Data!$C:$C,3)</f>
        <v>1384.58700000006</v>
      </c>
      <c r="L8" s="164">
        <f t="shared" si="1"/>
        <v>5.6897915190907297E-2</v>
      </c>
      <c r="M8" s="53">
        <f>SUMIFS(Data!$H:$H,Data!$B:$B,Data!$AA$3,Data!$D:$D,$A8,Data!$C:$C,4)</f>
        <v>0</v>
      </c>
      <c r="N8" s="164">
        <f t="shared" si="5"/>
        <v>-1</v>
      </c>
      <c r="O8" s="54">
        <f t="shared" si="2"/>
        <v>1036.9413333333796</v>
      </c>
      <c r="P8" s="160">
        <f t="shared" si="3"/>
        <v>0.73821167536782817</v>
      </c>
    </row>
    <row r="9" spans="1:16">
      <c r="A9" s="17" t="s">
        <v>30</v>
      </c>
      <c r="B9" s="55">
        <v>303.574000000002</v>
      </c>
      <c r="C9" s="56">
        <v>1145.1950000000099</v>
      </c>
      <c r="D9" s="56">
        <v>1104.5660000000098</v>
      </c>
      <c r="E9" s="56">
        <v>1188.7970000000198</v>
      </c>
      <c r="F9" s="57">
        <v>1247.3773333333472</v>
      </c>
      <c r="G9" s="56">
        <f>SUMIFS(Data!$H:$H,Data!$B:$B,Data!$AA$3,Data!$D:$D,$A9,Data!$C:$C,1)</f>
        <v>316.02599999999995</v>
      </c>
      <c r="H9" s="161">
        <f t="shared" si="4"/>
        <v>4.1018005494534673E-2</v>
      </c>
      <c r="I9" s="56">
        <f>SUMIFS(Data!$H:$H,Data!$B:$B,Data!$AA$3,Data!$D:$D,$A9,Data!$C:$C,2)</f>
        <v>1353.3560000000398</v>
      </c>
      <c r="J9" s="162">
        <f t="shared" si="0"/>
        <v>0.18176904370000571</v>
      </c>
      <c r="K9" s="56">
        <f>SUMIFS(Data!$H:$H,Data!$B:$B,Data!$AA$3,Data!$D:$D,$A9,Data!$C:$C,3)</f>
        <v>1326.2260000000197</v>
      </c>
      <c r="L9" s="162">
        <f t="shared" si="1"/>
        <v>0.20067610265027883</v>
      </c>
      <c r="M9" s="56">
        <f>SUMIFS(Data!$H:$H,Data!$B:$B,Data!$AA$3,Data!$D:$D,$A9,Data!$C:$C,4)</f>
        <v>0</v>
      </c>
      <c r="N9" s="162">
        <f t="shared" si="5"/>
        <v>-1</v>
      </c>
      <c r="O9" s="57">
        <f t="shared" si="2"/>
        <v>998.53600000001973</v>
      </c>
      <c r="P9" s="163">
        <f t="shared" si="3"/>
        <v>0.80050837330164348</v>
      </c>
    </row>
    <row r="10" spans="1:16">
      <c r="A10" s="18" t="s">
        <v>29</v>
      </c>
      <c r="B10" s="52">
        <v>314.21800000000303</v>
      </c>
      <c r="C10" s="53">
        <v>978.13699999998403</v>
      </c>
      <c r="D10" s="53">
        <v>871.30899999998996</v>
      </c>
      <c r="E10" s="53">
        <v>821.15299999999797</v>
      </c>
      <c r="F10" s="54">
        <v>994.93899999999167</v>
      </c>
      <c r="G10" s="53">
        <f>SUMIFS(Data!$H:$H,Data!$B:$B,Data!$AA$3,Data!$D:$D,$A10,Data!$C:$C,1)</f>
        <v>356.95000000000499</v>
      </c>
      <c r="H10" s="159">
        <f t="shared" si="4"/>
        <v>0.13599475523363252</v>
      </c>
      <c r="I10" s="53">
        <f>SUMIFS(Data!$H:$H,Data!$B:$B,Data!$AA$3,Data!$D:$D,$A10,Data!$C:$C,2)</f>
        <v>1007.156999999984</v>
      </c>
      <c r="J10" s="164">
        <f t="shared" si="0"/>
        <v>2.9668645598725389E-2</v>
      </c>
      <c r="K10" s="53">
        <f>SUMIFS(Data!$H:$H,Data!$B:$B,Data!$AA$3,Data!$D:$D,$A10,Data!$C:$C,3)</f>
        <v>903.992999999988</v>
      </c>
      <c r="L10" s="164">
        <f t="shared" si="1"/>
        <v>3.7511376561011549E-2</v>
      </c>
      <c r="M10" s="53">
        <f>SUMIFS(Data!$H:$H,Data!$B:$B,Data!$AA$3,Data!$D:$D,$A10,Data!$C:$C,4)</f>
        <v>0</v>
      </c>
      <c r="N10" s="164">
        <f t="shared" si="5"/>
        <v>-1</v>
      </c>
      <c r="O10" s="54">
        <f t="shared" si="2"/>
        <v>756.03333333332569</v>
      </c>
      <c r="P10" s="160">
        <f t="shared" si="3"/>
        <v>0.75987908136411586</v>
      </c>
    </row>
    <row r="11" spans="1:16">
      <c r="A11" s="17" t="s">
        <v>28</v>
      </c>
      <c r="B11" s="55">
        <v>490.97300000000803</v>
      </c>
      <c r="C11" s="56">
        <v>1237.9590000000001</v>
      </c>
      <c r="D11" s="56">
        <v>1144.8349999999891</v>
      </c>
      <c r="E11" s="56">
        <v>1077.4570000000008</v>
      </c>
      <c r="F11" s="57">
        <v>1317.074666666666</v>
      </c>
      <c r="G11" s="56">
        <f>SUMIFS(Data!$H:$H,Data!$B:$B,Data!$AA$3,Data!$D:$D,$A11,Data!$C:$C,1)</f>
        <v>413.32300000000606</v>
      </c>
      <c r="H11" s="161">
        <f t="shared" si="4"/>
        <v>-0.15815533644416432</v>
      </c>
      <c r="I11" s="56">
        <f>SUMIFS(Data!$H:$H,Data!$B:$B,Data!$AA$3,Data!$D:$D,$A11,Data!$C:$C,2)</f>
        <v>1365.7690000000298</v>
      </c>
      <c r="J11" s="162">
        <f t="shared" si="0"/>
        <v>0.1032425144936381</v>
      </c>
      <c r="K11" s="56">
        <f>SUMIFS(Data!$H:$H,Data!$B:$B,Data!$AA$3,Data!$D:$D,$A11,Data!$C:$C,3)</f>
        <v>1319.7030000000098</v>
      </c>
      <c r="L11" s="162">
        <f t="shared" si="1"/>
        <v>0.15274515541542869</v>
      </c>
      <c r="M11" s="56">
        <f>SUMIFS(Data!$H:$H,Data!$B:$B,Data!$AA$3,Data!$D:$D,$A11,Data!$C:$C,4)</f>
        <v>0</v>
      </c>
      <c r="N11" s="162">
        <f t="shared" si="5"/>
        <v>-1</v>
      </c>
      <c r="O11" s="57">
        <f t="shared" si="2"/>
        <v>1032.9316666666818</v>
      </c>
      <c r="P11" s="163">
        <f t="shared" si="3"/>
        <v>0.78426204133201438</v>
      </c>
    </row>
    <row r="12" spans="1:16">
      <c r="A12" s="18" t="s">
        <v>27</v>
      </c>
      <c r="B12" s="52">
        <v>1615.0810000000999</v>
      </c>
      <c r="C12" s="53">
        <v>3874.6350000002403</v>
      </c>
      <c r="D12" s="53">
        <v>3699.4940000002102</v>
      </c>
      <c r="E12" s="53">
        <v>3714.5190000002294</v>
      </c>
      <c r="F12" s="54">
        <v>4301.2430000002596</v>
      </c>
      <c r="G12" s="53">
        <f>SUMIFS(Data!$H:$H,Data!$B:$B,Data!$AA$3,Data!$D:$D,$A12,Data!$C:$C,1)</f>
        <v>1769.8270000001498</v>
      </c>
      <c r="H12" s="159">
        <f t="shared" si="4"/>
        <v>9.5813151167056215E-2</v>
      </c>
      <c r="I12" s="53">
        <f>SUMIFS(Data!$H:$H,Data!$B:$B,Data!$AA$3,Data!$D:$D,$A12,Data!$C:$C,2)</f>
        <v>4284.2030000002205</v>
      </c>
      <c r="J12" s="164">
        <f t="shared" si="0"/>
        <v>0.10570492446384105</v>
      </c>
      <c r="K12" s="53">
        <f>SUMIFS(Data!$H:$H,Data!$B:$B,Data!$AA$3,Data!$D:$D,$A12,Data!$C:$C,3)</f>
        <v>4081.1700000002197</v>
      </c>
      <c r="L12" s="164">
        <f t="shared" si="1"/>
        <v>0.10316978484084251</v>
      </c>
      <c r="M12" s="53">
        <f>SUMIFS(Data!$H:$H,Data!$B:$B,Data!$AA$3,Data!$D:$D,$A12,Data!$C:$C,4)</f>
        <v>0</v>
      </c>
      <c r="N12" s="164">
        <f t="shared" si="5"/>
        <v>-1</v>
      </c>
      <c r="O12" s="54">
        <f t="shared" si="2"/>
        <v>3378.4000000001965</v>
      </c>
      <c r="P12" s="160">
        <f t="shared" si="3"/>
        <v>0.78544736951620553</v>
      </c>
    </row>
    <row r="13" spans="1:16">
      <c r="A13" s="17" t="s">
        <v>26</v>
      </c>
      <c r="B13" s="55">
        <v>1783.94400000016</v>
      </c>
      <c r="C13" s="56">
        <v>2129.9490000002102</v>
      </c>
      <c r="D13" s="56">
        <v>2024.7680000001799</v>
      </c>
      <c r="E13" s="56">
        <v>2121.0780000002001</v>
      </c>
      <c r="F13" s="57">
        <v>2686.5796666669171</v>
      </c>
      <c r="G13" s="56">
        <f>SUMIFS(Data!$H:$H,Data!$B:$B,Data!$AA$3,Data!$D:$D,$A13,Data!$C:$C,1)</f>
        <v>1809.9060000001505</v>
      </c>
      <c r="H13" s="161">
        <f t="shared" si="4"/>
        <v>1.4553147408207942E-2</v>
      </c>
      <c r="I13" s="56">
        <f>SUMIFS(Data!$H:$H,Data!$B:$B,Data!$AA$3,Data!$D:$D,$A13,Data!$C:$C,2)</f>
        <v>2536.6240000001399</v>
      </c>
      <c r="J13" s="162">
        <f t="shared" si="0"/>
        <v>0.19093180165341497</v>
      </c>
      <c r="K13" s="56">
        <f>SUMIFS(Data!$H:$H,Data!$B:$B,Data!$AA$3,Data!$D:$D,$A13,Data!$C:$C,3)</f>
        <v>2244.9770000001699</v>
      </c>
      <c r="L13" s="162">
        <f t="shared" si="1"/>
        <v>0.10875764532033817</v>
      </c>
      <c r="M13" s="56">
        <f>SUMIFS(Data!$H:$H,Data!$B:$B,Data!$AA$3,Data!$D:$D,$A13,Data!$C:$C,4)</f>
        <v>0</v>
      </c>
      <c r="N13" s="162">
        <f t="shared" si="5"/>
        <v>-1</v>
      </c>
      <c r="O13" s="57">
        <f t="shared" si="2"/>
        <v>2197.1690000001531</v>
      </c>
      <c r="P13" s="163">
        <f t="shared" si="3"/>
        <v>0.81783132183310714</v>
      </c>
    </row>
    <row r="14" spans="1:16">
      <c r="A14" s="18" t="s">
        <v>25</v>
      </c>
      <c r="B14" s="52">
        <v>1488.7820000000297</v>
      </c>
      <c r="C14" s="53">
        <v>3788.0490000002192</v>
      </c>
      <c r="D14" s="53">
        <v>3725.4600000002388</v>
      </c>
      <c r="E14" s="53">
        <v>3700.1460000002585</v>
      </c>
      <c r="F14" s="54">
        <v>4234.1456666669155</v>
      </c>
      <c r="G14" s="53">
        <f>SUMIFS(Data!$H:$H,Data!$B:$B,Data!$AA$3,Data!$D:$D,$A14,Data!$C:$C,1)</f>
        <v>1438.0910000000297</v>
      </c>
      <c r="H14" s="159">
        <f t="shared" si="4"/>
        <v>-3.4048638417175259E-2</v>
      </c>
      <c r="I14" s="53">
        <f>SUMIFS(Data!$H:$H,Data!$B:$B,Data!$AA$3,Data!$D:$D,$A14,Data!$C:$C,2)</f>
        <v>4019.9350000002592</v>
      </c>
      <c r="J14" s="164">
        <f t="shared" si="0"/>
        <v>6.1215153235881205E-2</v>
      </c>
      <c r="K14" s="53">
        <f>SUMIFS(Data!$H:$H,Data!$B:$B,Data!$AA$3,Data!$D:$D,$A14,Data!$C:$C,3)</f>
        <v>4164.7270000002991</v>
      </c>
      <c r="L14" s="164">
        <f t="shared" si="1"/>
        <v>0.11790946621357688</v>
      </c>
      <c r="M14" s="53">
        <f>SUMIFS(Data!$H:$H,Data!$B:$B,Data!$AA$3,Data!$D:$D,$A14,Data!$C:$C,4)</f>
        <v>0</v>
      </c>
      <c r="N14" s="164">
        <f t="shared" si="5"/>
        <v>-1</v>
      </c>
      <c r="O14" s="54">
        <f t="shared" si="2"/>
        <v>3207.5843333335292</v>
      </c>
      <c r="P14" s="160">
        <f t="shared" si="3"/>
        <v>0.75755172019353623</v>
      </c>
    </row>
    <row r="15" spans="1:16">
      <c r="A15" s="17" t="s">
        <v>24</v>
      </c>
      <c r="B15" s="55">
        <v>1228.72900000001</v>
      </c>
      <c r="C15" s="56">
        <v>3010.6810000002697</v>
      </c>
      <c r="D15" s="56">
        <v>2860.9290000001497</v>
      </c>
      <c r="E15" s="56">
        <v>2814.7350000001802</v>
      </c>
      <c r="F15" s="57">
        <v>3305.02466666687</v>
      </c>
      <c r="G15" s="56">
        <f>SUMIFS(Data!$H:$H,Data!$B:$B,Data!$AA$3,Data!$D:$D,$A15,Data!$C:$C,1)</f>
        <v>1379.8410000000601</v>
      </c>
      <c r="H15" s="161">
        <f t="shared" si="4"/>
        <v>0.12298236633142773</v>
      </c>
      <c r="I15" s="56">
        <f>SUMIFS(Data!$H:$H,Data!$B:$B,Data!$AA$3,Data!$D:$D,$A15,Data!$C:$C,2)</f>
        <v>3139.67400000006</v>
      </c>
      <c r="J15" s="162">
        <f t="shared" si="0"/>
        <v>4.2845123744355097E-2</v>
      </c>
      <c r="K15" s="56">
        <f>SUMIFS(Data!$H:$H,Data!$B:$B,Data!$AA$3,Data!$D:$D,$A15,Data!$C:$C,3)</f>
        <v>3151.0040000000799</v>
      </c>
      <c r="L15" s="162">
        <f t="shared" si="1"/>
        <v>0.10139189053622619</v>
      </c>
      <c r="M15" s="56">
        <f>SUMIFS(Data!$H:$H,Data!$B:$B,Data!$AA$3,Data!$D:$D,$A15,Data!$C:$C,4)</f>
        <v>0</v>
      </c>
      <c r="N15" s="162">
        <f t="shared" si="5"/>
        <v>-1</v>
      </c>
      <c r="O15" s="57">
        <f t="shared" si="2"/>
        <v>2556.8396666667336</v>
      </c>
      <c r="P15" s="163">
        <f t="shared" si="3"/>
        <v>0.77362196187337873</v>
      </c>
    </row>
    <row r="16" spans="1:16">
      <c r="A16" s="18" t="s">
        <v>23</v>
      </c>
      <c r="B16" s="52">
        <v>1424.0510000000399</v>
      </c>
      <c r="C16" s="53">
        <v>3618.3710000002902</v>
      </c>
      <c r="D16" s="53">
        <v>3470.1130000002399</v>
      </c>
      <c r="E16" s="53">
        <v>3443.4770000003</v>
      </c>
      <c r="F16" s="54">
        <v>3985.3373333336226</v>
      </c>
      <c r="G16" s="53">
        <f>SUMIFS(Data!$H:$H,Data!$B:$B,Data!$AA$3,Data!$D:$D,$A16,Data!$C:$C,1)</f>
        <v>1435.2180000000701</v>
      </c>
      <c r="H16" s="159">
        <f t="shared" si="4"/>
        <v>7.8417135341570243E-3</v>
      </c>
      <c r="I16" s="53">
        <f>SUMIFS(Data!$H:$H,Data!$B:$B,Data!$AA$3,Data!$D:$D,$A16,Data!$C:$C,2)</f>
        <v>3668.0940000003002</v>
      </c>
      <c r="J16" s="164">
        <f t="shared" si="0"/>
        <v>1.3741819177747659E-2</v>
      </c>
      <c r="K16" s="53">
        <f>SUMIFS(Data!$H:$H,Data!$B:$B,Data!$AA$3,Data!$D:$D,$A16,Data!$C:$C,3)</f>
        <v>3344.1280000003103</v>
      </c>
      <c r="L16" s="164">
        <f t="shared" si="1"/>
        <v>-3.6305734136012555E-2</v>
      </c>
      <c r="M16" s="53">
        <f>SUMIFS(Data!$H:$H,Data!$B:$B,Data!$AA$3,Data!$D:$D,$A16,Data!$C:$C,4)</f>
        <v>0</v>
      </c>
      <c r="N16" s="164">
        <f t="shared" si="5"/>
        <v>-1</v>
      </c>
      <c r="O16" s="54">
        <f t="shared" si="2"/>
        <v>2815.8133333335604</v>
      </c>
      <c r="P16" s="160">
        <f t="shared" si="3"/>
        <v>0.7065432855035666</v>
      </c>
    </row>
    <row r="17" spans="1:17">
      <c r="A17" s="17" t="s">
        <v>22</v>
      </c>
      <c r="B17" s="55">
        <v>230.766999999999</v>
      </c>
      <c r="C17" s="56">
        <v>964.53199999999788</v>
      </c>
      <c r="D17" s="56">
        <v>964.80199999999411</v>
      </c>
      <c r="E17" s="56">
        <v>911.41999999999882</v>
      </c>
      <c r="F17" s="57">
        <v>1023.8403333333299</v>
      </c>
      <c r="G17" s="56">
        <f>SUMIFS(Data!$H:$H,Data!$B:$B,Data!$AA$3,Data!$D:$D,$A17,Data!$C:$C,1)</f>
        <v>268.69099999999901</v>
      </c>
      <c r="H17" s="161">
        <f t="shared" si="4"/>
        <v>0.16433892194291286</v>
      </c>
      <c r="I17" s="56">
        <f>SUMIFS(Data!$H:$H,Data!$B:$B,Data!$AA$3,Data!$D:$D,$A17,Data!$C:$C,2)</f>
        <v>1011.4959999999961</v>
      </c>
      <c r="J17" s="162">
        <f t="shared" si="0"/>
        <v>4.8690971372643249E-2</v>
      </c>
      <c r="K17" s="56">
        <f>SUMIFS(Data!$H:$H,Data!$B:$B,Data!$AA$3,Data!$D:$D,$A17,Data!$C:$C,3)</f>
        <v>934.55699999999899</v>
      </c>
      <c r="L17" s="162">
        <f t="shared" si="1"/>
        <v>-3.1348401019064324E-2</v>
      </c>
      <c r="M17" s="56">
        <f>SUMIFS(Data!$H:$H,Data!$B:$B,Data!$AA$3,Data!$D:$D,$A17,Data!$C:$C,4)</f>
        <v>0</v>
      </c>
      <c r="N17" s="162">
        <f t="shared" si="5"/>
        <v>-1</v>
      </c>
      <c r="O17" s="57">
        <f t="shared" si="2"/>
        <v>738.24799999999811</v>
      </c>
      <c r="P17" s="163">
        <f t="shared" si="3"/>
        <v>0.72105774305303516</v>
      </c>
    </row>
    <row r="18" spans="1:17">
      <c r="A18" s="18" t="s">
        <v>21</v>
      </c>
      <c r="B18" s="52">
        <v>1670.8320000000892</v>
      </c>
      <c r="C18" s="53">
        <v>3613.1090000002896</v>
      </c>
      <c r="D18" s="53">
        <v>3531.8410000003087</v>
      </c>
      <c r="E18" s="53">
        <v>3565.1200000003196</v>
      </c>
      <c r="F18" s="54">
        <v>4126.9673333336686</v>
      </c>
      <c r="G18" s="53">
        <f>SUMIFS(Data!$H:$H,Data!$B:$B,Data!$AA$3,Data!$D:$D,$A18,Data!$C:$C,1)</f>
        <v>1789.9160000000993</v>
      </c>
      <c r="H18" s="159">
        <f t="shared" si="4"/>
        <v>7.1272276327005765E-2</v>
      </c>
      <c r="I18" s="53">
        <f>SUMIFS(Data!$H:$H,Data!$B:$B,Data!$AA$3,Data!$D:$D,$A18,Data!$C:$C,2)</f>
        <v>4124.4330000003993</v>
      </c>
      <c r="J18" s="164">
        <f t="shared" si="0"/>
        <v>0.1415191182995223</v>
      </c>
      <c r="K18" s="53">
        <f>SUMIFS(Data!$H:$H,Data!$B:$B,Data!$AA$3,Data!$D:$D,$A18,Data!$C:$C,3)</f>
        <v>3954.4690000003798</v>
      </c>
      <c r="L18" s="164">
        <f t="shared" si="1"/>
        <v>0.11966223847563753</v>
      </c>
      <c r="M18" s="53">
        <f>SUMIFS(Data!$H:$H,Data!$B:$B,Data!$AA$3,Data!$D:$D,$A18,Data!$C:$C,4)</f>
        <v>0</v>
      </c>
      <c r="N18" s="164">
        <f t="shared" si="5"/>
        <v>-1</v>
      </c>
      <c r="O18" s="54">
        <f t="shared" si="2"/>
        <v>3289.6060000002926</v>
      </c>
      <c r="P18" s="160">
        <f t="shared" si="3"/>
        <v>0.79710008204572458</v>
      </c>
    </row>
    <row r="19" spans="1:17">
      <c r="A19" s="17" t="s">
        <v>20</v>
      </c>
      <c r="B19" s="55">
        <v>2089.0969999999807</v>
      </c>
      <c r="C19" s="56">
        <v>3888.1340000002201</v>
      </c>
      <c r="D19" s="56">
        <v>3908.2700000001796</v>
      </c>
      <c r="E19" s="56">
        <v>3834.5080000000589</v>
      </c>
      <c r="F19" s="57">
        <v>4573.3363333334792</v>
      </c>
      <c r="G19" s="56">
        <f>SUMIFS(Data!$H:$H,Data!$B:$B,Data!$AA$3,Data!$D:$D,$A19,Data!$C:$C,1)</f>
        <v>2036.1359999999697</v>
      </c>
      <c r="H19" s="161">
        <f t="shared" si="4"/>
        <v>-2.535114453757361E-2</v>
      </c>
      <c r="I19" s="56">
        <f>SUMIFS(Data!$H:$H,Data!$B:$B,Data!$AA$3,Data!$D:$D,$A19,Data!$C:$C,2)</f>
        <v>4034.9030000001594</v>
      </c>
      <c r="J19" s="162">
        <f t="shared" si="0"/>
        <v>3.7747927411949017E-2</v>
      </c>
      <c r="K19" s="56">
        <f>SUMIFS(Data!$H:$H,Data!$B:$B,Data!$AA$3,Data!$D:$D,$A19,Data!$C:$C,3)</f>
        <v>4183.0220000000509</v>
      </c>
      <c r="L19" s="162">
        <f t="shared" si="1"/>
        <v>7.0300158382061273E-2</v>
      </c>
      <c r="M19" s="56">
        <f>SUMIFS(Data!$H:$H,Data!$B:$B,Data!$AA$3,Data!$D:$D,$A19,Data!$C:$C,4)</f>
        <v>0</v>
      </c>
      <c r="N19" s="162">
        <f t="shared" si="5"/>
        <v>-1</v>
      </c>
      <c r="O19" s="57">
        <f t="shared" si="2"/>
        <v>3418.0203333333934</v>
      </c>
      <c r="P19" s="163">
        <f t="shared" si="3"/>
        <v>0.74738004909470923</v>
      </c>
    </row>
    <row r="20" spans="1:17">
      <c r="A20" s="18" t="s">
        <v>19</v>
      </c>
      <c r="B20" s="52">
        <v>901.2330000000012</v>
      </c>
      <c r="C20" s="53">
        <v>2175.8890000001797</v>
      </c>
      <c r="D20" s="53">
        <v>2092.0470000001396</v>
      </c>
      <c r="E20" s="53">
        <v>2035.8930000001501</v>
      </c>
      <c r="F20" s="54">
        <v>2401.6873333334902</v>
      </c>
      <c r="G20" s="53">
        <f>SUMIFS(Data!$H:$H,Data!$B:$B,Data!$AA$3,Data!$D:$D,$A20,Data!$C:$C,1)</f>
        <v>1019.1829999999992</v>
      </c>
      <c r="H20" s="159">
        <f t="shared" si="4"/>
        <v>0.13087625508608522</v>
      </c>
      <c r="I20" s="53">
        <f>SUMIFS(Data!$H:$H,Data!$B:$B,Data!$AA$3,Data!$D:$D,$A20,Data!$C:$C,2)</f>
        <v>2450.6920000001196</v>
      </c>
      <c r="J20" s="164">
        <f t="shared" si="0"/>
        <v>0.12629458579914563</v>
      </c>
      <c r="K20" s="53">
        <f>SUMIFS(Data!$H:$H,Data!$B:$B,Data!$AA$3,Data!$D:$D,$A20,Data!$C:$C,3)</f>
        <v>2373.422000000091</v>
      </c>
      <c r="L20" s="164">
        <f t="shared" si="1"/>
        <v>0.13449745631906576</v>
      </c>
      <c r="M20" s="53">
        <f>SUMIFS(Data!$H:$H,Data!$B:$B,Data!$AA$3,Data!$D:$D,$A20,Data!$C:$C,4)</f>
        <v>0</v>
      </c>
      <c r="N20" s="164">
        <f t="shared" si="5"/>
        <v>-1</v>
      </c>
      <c r="O20" s="54">
        <f t="shared" si="2"/>
        <v>1947.7656666667365</v>
      </c>
      <c r="P20" s="160">
        <f t="shared" si="3"/>
        <v>0.81099885053033938</v>
      </c>
    </row>
    <row r="21" spans="1:17">
      <c r="A21" s="17" t="s">
        <v>18</v>
      </c>
      <c r="B21" s="55">
        <v>700.698000000006</v>
      </c>
      <c r="C21" s="56">
        <v>1673.0890000001398</v>
      </c>
      <c r="D21" s="56">
        <v>1551.1620000001001</v>
      </c>
      <c r="E21" s="56">
        <v>1513.23100000009</v>
      </c>
      <c r="F21" s="57">
        <v>1812.7266666667786</v>
      </c>
      <c r="G21" s="56">
        <f>SUMIFS(Data!$H:$H,Data!$B:$B,Data!$AA$3,Data!$D:$D,$A21,Data!$C:$C,1)</f>
        <v>648.67800000000807</v>
      </c>
      <c r="H21" s="161">
        <f t="shared" si="4"/>
        <v>-7.4240257571732027E-2</v>
      </c>
      <c r="I21" s="56">
        <f>SUMIFS(Data!$H:$H,Data!$B:$B,Data!$AA$3,Data!$D:$D,$A21,Data!$C:$C,2)</f>
        <v>1699.4610000001296</v>
      </c>
      <c r="J21" s="162">
        <f t="shared" si="0"/>
        <v>1.5762460933033233E-2</v>
      </c>
      <c r="K21" s="56">
        <f>SUMIFS(Data!$H:$H,Data!$B:$B,Data!$AA$3,Data!$D:$D,$A21,Data!$C:$C,3)</f>
        <v>1687.4870000001299</v>
      </c>
      <c r="L21" s="162">
        <f t="shared" si="1"/>
        <v>8.7885726958255195E-2</v>
      </c>
      <c r="M21" s="56">
        <f>SUMIFS(Data!$H:$H,Data!$B:$B,Data!$AA$3,Data!$D:$D,$A21,Data!$C:$C,4)</f>
        <v>0</v>
      </c>
      <c r="N21" s="162">
        <f t="shared" si="5"/>
        <v>-1</v>
      </c>
      <c r="O21" s="57">
        <f t="shared" si="2"/>
        <v>1345.2086666667558</v>
      </c>
      <c r="P21" s="163">
        <f t="shared" si="3"/>
        <v>0.74209128789411505</v>
      </c>
    </row>
    <row r="22" spans="1:17">
      <c r="A22" s="18" t="s">
        <v>17</v>
      </c>
      <c r="B22" s="52">
        <v>1443.8420000001099</v>
      </c>
      <c r="C22" s="53">
        <v>3049.54400000021</v>
      </c>
      <c r="D22" s="53">
        <v>2971.7540000002205</v>
      </c>
      <c r="E22" s="53">
        <v>2881.6890000002204</v>
      </c>
      <c r="F22" s="54">
        <v>3448.9430000002535</v>
      </c>
      <c r="G22" s="53">
        <f>SUMIFS(Data!$H:$H,Data!$B:$B,Data!$AA$3,Data!$D:$D,$A22,Data!$C:$C,1)</f>
        <v>1457.9810000001</v>
      </c>
      <c r="H22" s="159">
        <f t="shared" si="4"/>
        <v>9.7926227384914997E-3</v>
      </c>
      <c r="I22" s="53">
        <f>SUMIFS(Data!$H:$H,Data!$B:$B,Data!$AA$3,Data!$D:$D,$A22,Data!$C:$C,2)</f>
        <v>3315.9250000001794</v>
      </c>
      <c r="J22" s="164">
        <f t="shared" si="0"/>
        <v>8.7351092491189192E-2</v>
      </c>
      <c r="K22" s="53">
        <f>SUMIFS(Data!$H:$H,Data!$B:$B,Data!$AA$3,Data!$D:$D,$A22,Data!$C:$C,3)</f>
        <v>3163.8410000001995</v>
      </c>
      <c r="L22" s="164">
        <f t="shared" si="1"/>
        <v>6.4637584403004031E-2</v>
      </c>
      <c r="M22" s="53">
        <f>SUMIFS(Data!$H:$H,Data!$B:$B,Data!$AA$3,Data!$D:$D,$A22,Data!$C:$C,4)</f>
        <v>0</v>
      </c>
      <c r="N22" s="164">
        <f t="shared" si="5"/>
        <v>-1</v>
      </c>
      <c r="O22" s="54">
        <f t="shared" si="2"/>
        <v>2645.9156666668264</v>
      </c>
      <c r="P22" s="160">
        <f t="shared" si="3"/>
        <v>0.76716711951071148</v>
      </c>
    </row>
    <row r="23" spans="1:17">
      <c r="A23" s="17" t="s">
        <v>16</v>
      </c>
      <c r="B23" s="55">
        <v>385.53400000000403</v>
      </c>
      <c r="C23" s="56">
        <v>1055.0409999999899</v>
      </c>
      <c r="D23" s="56">
        <v>1040.98199999999</v>
      </c>
      <c r="E23" s="56">
        <v>945.53500000000088</v>
      </c>
      <c r="F23" s="57">
        <v>1142.3639999999948</v>
      </c>
      <c r="G23" s="56">
        <f>SUMIFS(Data!$H:$H,Data!$B:$B,Data!$AA$3,Data!$D:$D,$A23,Data!$C:$C,1)</f>
        <v>295.90300000000099</v>
      </c>
      <c r="H23" s="161">
        <f t="shared" si="4"/>
        <v>-0.23248533203297791</v>
      </c>
      <c r="I23" s="56">
        <f>SUMIFS(Data!$H:$H,Data!$B:$B,Data!$AA$3,Data!$D:$D,$A23,Data!$C:$C,2)</f>
        <v>1175.354</v>
      </c>
      <c r="J23" s="162">
        <f t="shared" si="0"/>
        <v>0.11403632655035326</v>
      </c>
      <c r="K23" s="56">
        <f>SUMIFS(Data!$H:$H,Data!$B:$B,Data!$AA$3,Data!$D:$D,$A23,Data!$C:$C,3)</f>
        <v>1246.4180000000199</v>
      </c>
      <c r="L23" s="162">
        <f t="shared" si="1"/>
        <v>0.19734827307295602</v>
      </c>
      <c r="M23" s="56">
        <f>SUMIFS(Data!$H:$H,Data!$B:$B,Data!$AA$3,Data!$D:$D,$A23,Data!$C:$C,4)</f>
        <v>0</v>
      </c>
      <c r="N23" s="162">
        <f t="shared" si="5"/>
        <v>-1</v>
      </c>
      <c r="O23" s="57">
        <f t="shared" si="2"/>
        <v>905.8916666666737</v>
      </c>
      <c r="P23" s="163">
        <f t="shared" si="3"/>
        <v>0.79299738670570663</v>
      </c>
    </row>
    <row r="24" spans="1:17">
      <c r="A24" s="18" t="s">
        <v>15</v>
      </c>
      <c r="B24" s="52">
        <v>1399.5270000000701</v>
      </c>
      <c r="C24" s="53">
        <v>3209.7800000002699</v>
      </c>
      <c r="D24" s="53">
        <v>2924.1700000002502</v>
      </c>
      <c r="E24" s="53">
        <v>2839.62900000029</v>
      </c>
      <c r="F24" s="54">
        <v>3457.7020000002935</v>
      </c>
      <c r="G24" s="53">
        <f>SUMIFS(Data!$H:$H,Data!$B:$B,Data!$AA$3,Data!$D:$D,$A24,Data!$C:$C,1)</f>
        <v>1437.0300000000404</v>
      </c>
      <c r="H24" s="159">
        <f t="shared" si="4"/>
        <v>2.6796910670511175E-2</v>
      </c>
      <c r="I24" s="53">
        <f>SUMIFS(Data!$H:$H,Data!$B:$B,Data!$AA$3,Data!$D:$D,$A24,Data!$C:$C,2)</f>
        <v>3351.8950000003001</v>
      </c>
      <c r="J24" s="164">
        <f t="shared" si="0"/>
        <v>4.4275620135965178E-2</v>
      </c>
      <c r="K24" s="53">
        <f>SUMIFS(Data!$H:$H,Data!$B:$B,Data!$AA$3,Data!$D:$D,$A24,Data!$C:$C,3)</f>
        <v>3001.9510000002692</v>
      </c>
      <c r="L24" s="164">
        <f t="shared" si="1"/>
        <v>2.6599342719476771E-2</v>
      </c>
      <c r="M24" s="53">
        <f>SUMIFS(Data!$H:$H,Data!$B:$B,Data!$AA$3,Data!$D:$D,$A24,Data!$C:$C,4)</f>
        <v>0</v>
      </c>
      <c r="N24" s="164">
        <f t="shared" si="5"/>
        <v>-1</v>
      </c>
      <c r="O24" s="54">
        <f t="shared" si="2"/>
        <v>2596.9586666668697</v>
      </c>
      <c r="P24" s="160">
        <f t="shared" si="3"/>
        <v>0.75106491729670433</v>
      </c>
    </row>
    <row r="25" spans="1:17">
      <c r="A25" s="17" t="s">
        <v>14</v>
      </c>
      <c r="B25" s="55">
        <v>931.87700000001598</v>
      </c>
      <c r="C25" s="56">
        <v>2472.3600000001002</v>
      </c>
      <c r="D25" s="56">
        <v>2211.6330000001203</v>
      </c>
      <c r="E25" s="56">
        <v>2241.1640000001603</v>
      </c>
      <c r="F25" s="57">
        <v>2619.0113333334652</v>
      </c>
      <c r="G25" s="56">
        <f>SUMIFS(Data!$H:$H,Data!$B:$B,Data!$AA$3,Data!$D:$D,$A25,Data!$C:$C,1)</f>
        <v>933.23000000001196</v>
      </c>
      <c r="H25" s="161">
        <f t="shared" si="4"/>
        <v>1.4519083527074384E-3</v>
      </c>
      <c r="I25" s="56">
        <f>SUMIFS(Data!$H:$H,Data!$B:$B,Data!$AA$3,Data!$D:$D,$A25,Data!$C:$C,2)</f>
        <v>2456.3380000000598</v>
      </c>
      <c r="J25" s="162">
        <f t="shared" si="0"/>
        <v>-6.4804478312380709E-3</v>
      </c>
      <c r="K25" s="56">
        <f>SUMIFS(Data!$H:$H,Data!$B:$B,Data!$AA$3,Data!$D:$D,$A25,Data!$C:$C,3)</f>
        <v>2496.8110000000797</v>
      </c>
      <c r="L25" s="162">
        <f t="shared" si="1"/>
        <v>0.12894454007511369</v>
      </c>
      <c r="M25" s="56">
        <f>SUMIFS(Data!$H:$H,Data!$B:$B,Data!$AA$3,Data!$D:$D,$A25,Data!$C:$C,4)</f>
        <v>0</v>
      </c>
      <c r="N25" s="162">
        <f t="shared" si="5"/>
        <v>-1</v>
      </c>
      <c r="O25" s="57">
        <f t="shared" si="2"/>
        <v>1962.1263333333839</v>
      </c>
      <c r="P25" s="163">
        <f t="shared" si="3"/>
        <v>0.7491858887208398</v>
      </c>
      <c r="Q25" s="20"/>
    </row>
    <row r="26" spans="1:17">
      <c r="A26" s="18" t="s">
        <v>13</v>
      </c>
      <c r="B26" s="52">
        <v>3548.1400000000522</v>
      </c>
      <c r="C26" s="53">
        <v>9216.6020000003773</v>
      </c>
      <c r="D26" s="53">
        <v>8597.9590000005483</v>
      </c>
      <c r="E26" s="53">
        <v>8344.8820000004962</v>
      </c>
      <c r="F26" s="54">
        <v>9902.527666667158</v>
      </c>
      <c r="G26" s="53">
        <f>SUMIFS(Data!$H:$H,Data!$B:$B,Data!$AA$3,Data!$D:$D,$A26,Data!$C:$C,1)</f>
        <v>3765.1990000000301</v>
      </c>
      <c r="H26" s="159">
        <f t="shared" si="4"/>
        <v>6.1175432761947028E-2</v>
      </c>
      <c r="I26" s="53">
        <f>SUMIFS(Data!$H:$H,Data!$B:$B,Data!$AA$3,Data!$D:$D,$A26,Data!$C:$C,2)</f>
        <v>9843.7170000003389</v>
      </c>
      <c r="J26" s="164">
        <f t="shared" si="0"/>
        <v>6.8041887888826702E-2</v>
      </c>
      <c r="K26" s="53">
        <f>SUMIFS(Data!$H:$H,Data!$B:$B,Data!$AA$3,Data!$D:$D,$A26,Data!$C:$C,3)</f>
        <v>8965.405000000479</v>
      </c>
      <c r="L26" s="164">
        <f t="shared" si="1"/>
        <v>4.2736421515839673E-2</v>
      </c>
      <c r="M26" s="53">
        <f>SUMIFS(Data!$H:$H,Data!$B:$B,Data!$AA$3,Data!$D:$D,$A26,Data!$C:$C,4)</f>
        <v>0</v>
      </c>
      <c r="N26" s="164">
        <f t="shared" si="5"/>
        <v>-1</v>
      </c>
      <c r="O26" s="54">
        <f t="shared" si="2"/>
        <v>7524.7736666669489</v>
      </c>
      <c r="P26" s="160">
        <f t="shared" si="3"/>
        <v>0.75988413463322568</v>
      </c>
    </row>
    <row r="27" spans="1:17">
      <c r="A27" s="17" t="s">
        <v>12</v>
      </c>
      <c r="B27" s="55">
        <v>1204.1410000000201</v>
      </c>
      <c r="C27" s="56">
        <v>2552.84100000018</v>
      </c>
      <c r="D27" s="56">
        <v>2423.6410000001601</v>
      </c>
      <c r="E27" s="56">
        <v>2647.43700000016</v>
      </c>
      <c r="F27" s="57">
        <v>2942.6866666668398</v>
      </c>
      <c r="G27" s="56">
        <f>SUMIFS(Data!$H:$H,Data!$B:$B,Data!$AA$3,Data!$D:$D,$A27,Data!$C:$C,1)</f>
        <v>1224.5360000000301</v>
      </c>
      <c r="H27" s="161">
        <f t="shared" si="4"/>
        <v>1.6937385239776444E-2</v>
      </c>
      <c r="I27" s="56">
        <f>SUMIFS(Data!$H:$H,Data!$B:$B,Data!$AA$3,Data!$D:$D,$A27,Data!$C:$C,2)</f>
        <v>2622.8820000001201</v>
      </c>
      <c r="J27" s="162">
        <f t="shared" si="0"/>
        <v>2.7436491344323913E-2</v>
      </c>
      <c r="K27" s="56">
        <f>SUMIFS(Data!$H:$H,Data!$B:$B,Data!$AA$3,Data!$D:$D,$A27,Data!$C:$C,3)</f>
        <v>2515.7940000001199</v>
      </c>
      <c r="L27" s="162">
        <f t="shared" si="1"/>
        <v>3.8022545418217341E-2</v>
      </c>
      <c r="M27" s="56">
        <f>SUMIFS(Data!$H:$H,Data!$B:$B,Data!$AA$3,Data!$D:$D,$A27,Data!$C:$C,4)</f>
        <v>0</v>
      </c>
      <c r="N27" s="162">
        <f t="shared" si="5"/>
        <v>-1</v>
      </c>
      <c r="O27" s="57">
        <f t="shared" si="2"/>
        <v>2121.070666666757</v>
      </c>
      <c r="P27" s="163">
        <f t="shared" si="3"/>
        <v>0.72079392301365153</v>
      </c>
    </row>
    <row r="28" spans="1:17">
      <c r="A28" s="18" t="s">
        <v>11</v>
      </c>
      <c r="B28" s="52">
        <v>704.17300000001308</v>
      </c>
      <c r="C28" s="53">
        <v>2557.9400000002097</v>
      </c>
      <c r="D28" s="53">
        <v>2214.1800000001799</v>
      </c>
      <c r="E28" s="53">
        <v>2423.7460000002197</v>
      </c>
      <c r="F28" s="54">
        <v>2633.3463333335408</v>
      </c>
      <c r="G28" s="53">
        <f>SUMIFS(Data!$H:$H,Data!$B:$B,Data!$AA$3,Data!$D:$D,$A28,Data!$C:$C,1)</f>
        <v>747.81500000000995</v>
      </c>
      <c r="H28" s="159">
        <f t="shared" si="4"/>
        <v>6.1976247314219746E-2</v>
      </c>
      <c r="I28" s="53">
        <f>SUMIFS(Data!$H:$H,Data!$B:$B,Data!$AA$3,Data!$D:$D,$A28,Data!$C:$C,2)</f>
        <v>2767.9870000002097</v>
      </c>
      <c r="J28" s="164">
        <f t="shared" si="0"/>
        <v>8.2115686841748747E-2</v>
      </c>
      <c r="K28" s="53">
        <f>SUMIFS(Data!$H:$H,Data!$B:$B,Data!$AA$3,Data!$D:$D,$A28,Data!$C:$C,3)</f>
        <v>2610.0700000001898</v>
      </c>
      <c r="L28" s="164">
        <f t="shared" si="1"/>
        <v>0.17879756840002967</v>
      </c>
      <c r="M28" s="53">
        <f>SUMIFS(Data!$H:$H,Data!$B:$B,Data!$AA$3,Data!$D:$D,$A28,Data!$C:$C,4)</f>
        <v>0</v>
      </c>
      <c r="N28" s="164">
        <f t="shared" si="5"/>
        <v>-1</v>
      </c>
      <c r="O28" s="54">
        <f t="shared" si="2"/>
        <v>2041.9573333334699</v>
      </c>
      <c r="P28" s="160">
        <f t="shared" si="3"/>
        <v>0.77542300740539727</v>
      </c>
    </row>
    <row r="29" spans="1:17">
      <c r="A29" s="17" t="s">
        <v>10</v>
      </c>
      <c r="B29" s="55">
        <v>872.075999999994</v>
      </c>
      <c r="C29" s="56">
        <v>2230.1420000002299</v>
      </c>
      <c r="D29" s="56">
        <v>2298.9490000002502</v>
      </c>
      <c r="E29" s="56">
        <v>2236.3690000002298</v>
      </c>
      <c r="F29" s="57">
        <v>2545.8453333335679</v>
      </c>
      <c r="G29" s="56">
        <f>SUMIFS(Data!$H:$H,Data!$B:$B,Data!$AA$3,Data!$D:$D,$A29,Data!$C:$C,1)</f>
        <v>883.49500000000705</v>
      </c>
      <c r="H29" s="161">
        <f t="shared" si="4"/>
        <v>1.3094042262386691E-2</v>
      </c>
      <c r="I29" s="56">
        <f>SUMIFS(Data!$H:$H,Data!$B:$B,Data!$AA$3,Data!$D:$D,$A29,Data!$C:$C,2)</f>
        <v>2504.3480000002201</v>
      </c>
      <c r="J29" s="162">
        <f t="shared" si="0"/>
        <v>0.1229545024487059</v>
      </c>
      <c r="K29" s="56">
        <f>SUMIFS(Data!$H:$H,Data!$B:$B,Data!$AA$3,Data!$D:$D,$A29,Data!$C:$C,3)</f>
        <v>2501.6930000002499</v>
      </c>
      <c r="L29" s="162">
        <f t="shared" si="1"/>
        <v>8.8189864150956643E-2</v>
      </c>
      <c r="M29" s="56">
        <f>SUMIFS(Data!$H:$H,Data!$B:$B,Data!$AA$3,Data!$D:$D,$A29,Data!$C:$C,4)</f>
        <v>0</v>
      </c>
      <c r="N29" s="162">
        <f t="shared" si="5"/>
        <v>-1</v>
      </c>
      <c r="O29" s="57">
        <f t="shared" si="2"/>
        <v>1963.1786666668256</v>
      </c>
      <c r="P29" s="163">
        <f t="shared" si="3"/>
        <v>0.77113037503193893</v>
      </c>
    </row>
    <row r="30" spans="1:17">
      <c r="A30" s="18" t="s">
        <v>9</v>
      </c>
      <c r="B30" s="52">
        <v>2062.6400000000517</v>
      </c>
      <c r="C30" s="53">
        <v>7803.5889999993688</v>
      </c>
      <c r="D30" s="53">
        <v>7477.6660000000193</v>
      </c>
      <c r="E30" s="53">
        <v>7074.5650000000587</v>
      </c>
      <c r="F30" s="54">
        <v>8139.4866666664993</v>
      </c>
      <c r="G30" s="53">
        <f>SUMIFS(Data!$H:$H,Data!$B:$B,Data!$AA$3,Data!$D:$D,$A30,Data!$C:$C,1)</f>
        <v>2126.8640000001014</v>
      </c>
      <c r="H30" s="159">
        <f t="shared" si="4"/>
        <v>3.1136795562991176E-2</v>
      </c>
      <c r="I30" s="53">
        <f>SUMIFS(Data!$H:$H,Data!$B:$B,Data!$AA$3,Data!$D:$D,$A30,Data!$C:$C,2)</f>
        <v>8181.5779999995411</v>
      </c>
      <c r="J30" s="164">
        <f t="shared" si="0"/>
        <v>4.843784058850395E-2</v>
      </c>
      <c r="K30" s="53">
        <f>SUMIFS(Data!$H:$H,Data!$B:$B,Data!$AA$3,Data!$D:$D,$A30,Data!$C:$C,3)</f>
        <v>7947.7169999997504</v>
      </c>
      <c r="L30" s="164">
        <f t="shared" si="1"/>
        <v>6.2860657322716743E-2</v>
      </c>
      <c r="M30" s="53">
        <f>SUMIFS(Data!$H:$H,Data!$B:$B,Data!$AA$3,Data!$D:$D,$A30,Data!$C:$C,4)</f>
        <v>0</v>
      </c>
      <c r="N30" s="164">
        <f t="shared" si="5"/>
        <v>-1</v>
      </c>
      <c r="O30" s="54">
        <f t="shared" si="2"/>
        <v>6085.386333333131</v>
      </c>
      <c r="P30" s="160">
        <f t="shared" si="3"/>
        <v>0.74763760695800507</v>
      </c>
    </row>
    <row r="31" spans="1:17">
      <c r="A31" s="17" t="s">
        <v>8</v>
      </c>
      <c r="B31" s="55">
        <v>1430.8220000000601</v>
      </c>
      <c r="C31" s="56">
        <v>3582.2960000002895</v>
      </c>
      <c r="D31" s="56">
        <v>3352.7710000003199</v>
      </c>
      <c r="E31" s="56">
        <v>3222.8550000002901</v>
      </c>
      <c r="F31" s="57">
        <v>3862.9146666669862</v>
      </c>
      <c r="G31" s="56">
        <f>SUMIFS(Data!$H:$H,Data!$B:$B,Data!$AA$3,Data!$D:$D,$A31,Data!$C:$C,1)</f>
        <v>1550.8920000000901</v>
      </c>
      <c r="H31" s="161">
        <f t="shared" si="4"/>
        <v>8.3916797477271737E-2</v>
      </c>
      <c r="I31" s="56">
        <f>SUMIFS(Data!$H:$H,Data!$B:$B,Data!$AA$3,Data!$D:$D,$A31,Data!$C:$C,2)</f>
        <v>3657.9910000003492</v>
      </c>
      <c r="J31" s="162">
        <f t="shared" si="0"/>
        <v>2.113030302355071E-2</v>
      </c>
      <c r="K31" s="56">
        <f>SUMIFS(Data!$H:$H,Data!$B:$B,Data!$AA$3,Data!$D:$D,$A31,Data!$C:$C,3)</f>
        <v>3568.3510000002898</v>
      </c>
      <c r="L31" s="162">
        <f t="shared" si="1"/>
        <v>6.4299052932618825E-2</v>
      </c>
      <c r="M31" s="56">
        <f>SUMIFS(Data!$H:$H,Data!$B:$B,Data!$AA$3,Data!$D:$D,$A31,Data!$C:$C,4)</f>
        <v>0</v>
      </c>
      <c r="N31" s="162">
        <f t="shared" si="5"/>
        <v>-1</v>
      </c>
      <c r="O31" s="57">
        <f t="shared" si="2"/>
        <v>2925.7446666669093</v>
      </c>
      <c r="P31" s="163">
        <f t="shared" si="3"/>
        <v>0.7573930358630756</v>
      </c>
    </row>
    <row r="32" spans="1:17">
      <c r="A32" s="18" t="s">
        <v>7</v>
      </c>
      <c r="B32" s="52">
        <v>365.87900000000297</v>
      </c>
      <c r="C32" s="53">
        <v>1563.9380000001099</v>
      </c>
      <c r="D32" s="53">
        <v>1495.83000000008</v>
      </c>
      <c r="E32" s="53">
        <v>1425.5830000000701</v>
      </c>
      <c r="F32" s="54">
        <v>1617.0766666667544</v>
      </c>
      <c r="G32" s="53">
        <f>SUMIFS(Data!$H:$H,Data!$B:$B,Data!$AA$3,Data!$D:$D,$A32,Data!$C:$C,1)</f>
        <v>321.87100000000095</v>
      </c>
      <c r="H32" s="159">
        <f t="shared" si="4"/>
        <v>-0.12028020192468458</v>
      </c>
      <c r="I32" s="53">
        <f>SUMIFS(Data!$H:$H,Data!$B:$B,Data!$AA$3,Data!$D:$D,$A32,Data!$C:$C,2)</f>
        <v>1710.4330000001298</v>
      </c>
      <c r="J32" s="164">
        <f t="shared" si="0"/>
        <v>9.3670593079782954E-2</v>
      </c>
      <c r="K32" s="53">
        <f>SUMIFS(Data!$H:$H,Data!$B:$B,Data!$AA$3,Data!$D:$D,$A32,Data!$C:$C,3)</f>
        <v>1688.7550000001099</v>
      </c>
      <c r="L32" s="164">
        <f t="shared" si="1"/>
        <v>0.12897521777208618</v>
      </c>
      <c r="M32" s="53">
        <f>SUMIFS(Data!$H:$H,Data!$B:$B,Data!$AA$3,Data!$D:$D,$A32,Data!$C:$C,4)</f>
        <v>0</v>
      </c>
      <c r="N32" s="164">
        <f t="shared" si="5"/>
        <v>-1</v>
      </c>
      <c r="O32" s="54">
        <f t="shared" si="2"/>
        <v>1240.3530000000803</v>
      </c>
      <c r="P32" s="160">
        <f t="shared" si="3"/>
        <v>0.76703413361148398</v>
      </c>
    </row>
    <row r="33" spans="1:18">
      <c r="A33" s="17" t="s">
        <v>35</v>
      </c>
      <c r="B33" s="55">
        <v>474.87100000000902</v>
      </c>
      <c r="C33" s="56">
        <v>1715.67400000012</v>
      </c>
      <c r="D33" s="56">
        <v>1536.9320000000801</v>
      </c>
      <c r="E33" s="56">
        <v>1499.5360000000899</v>
      </c>
      <c r="F33" s="57">
        <v>1742.3376666667664</v>
      </c>
      <c r="G33" s="56">
        <f>SUMIFS(Data!$H:$H,Data!$B:$B,Data!$AA$3,Data!$D:$D,$A33,Data!$C:$C,1)</f>
        <v>483.72500000001003</v>
      </c>
      <c r="H33" s="161">
        <f t="shared" si="4"/>
        <v>1.8645063606749706E-2</v>
      </c>
      <c r="I33" s="56">
        <f>SUMIFS(Data!$H:$H,Data!$B:$B,Data!$AA$3,Data!$D:$D,$A33,Data!$C:$C,2)</f>
        <v>1861.81100000014</v>
      </c>
      <c r="J33" s="162">
        <f t="shared" si="0"/>
        <v>8.5177603670633067E-2</v>
      </c>
      <c r="K33" s="56">
        <f>SUMIFS(Data!$H:$H,Data!$B:$B,Data!$AA$3,Data!$D:$D,$A33,Data!$C:$C,3)</f>
        <v>1665.77200000013</v>
      </c>
      <c r="L33" s="162">
        <f t="shared" si="1"/>
        <v>8.3829343132970899E-2</v>
      </c>
      <c r="M33" s="56">
        <f>SUMIFS(Data!$H:$H,Data!$B:$B,Data!$AA$3,Data!$D:$D,$A33,Data!$C:$C,4)</f>
        <v>0</v>
      </c>
      <c r="N33" s="162">
        <f t="shared" si="5"/>
        <v>-1</v>
      </c>
      <c r="O33" s="57">
        <f t="shared" si="2"/>
        <v>1337.1026666667601</v>
      </c>
      <c r="P33" s="163">
        <f>IF(F33=0,"-",O33/F33)</f>
        <v>0.76741879157370585</v>
      </c>
    </row>
    <row r="34" spans="1:18">
      <c r="A34" s="18" t="s">
        <v>6</v>
      </c>
      <c r="B34" s="52">
        <v>565.42300000001103</v>
      </c>
      <c r="C34" s="53">
        <v>1699.5910000001097</v>
      </c>
      <c r="D34" s="53">
        <v>1660.91700000011</v>
      </c>
      <c r="E34" s="53">
        <v>1619.7300000000898</v>
      </c>
      <c r="F34" s="54">
        <v>1848.5536666667733</v>
      </c>
      <c r="G34" s="53">
        <f>SUMIFS(Data!$H:$H,Data!$B:$B,Data!$AA$3,Data!$D:$D,$A34,Data!$C:$C,1)</f>
        <v>535.81000000001313</v>
      </c>
      <c r="H34" s="159">
        <f t="shared" si="4"/>
        <v>-5.2373179018181643E-2</v>
      </c>
      <c r="I34" s="53">
        <f>SUMIFS(Data!$H:$H,Data!$B:$B,Data!$AA$3,Data!$D:$D,$A34,Data!$C:$C,2)</f>
        <v>1812.35000000013</v>
      </c>
      <c r="J34" s="164">
        <f t="shared" si="0"/>
        <v>6.6344785304236709E-2</v>
      </c>
      <c r="K34" s="53">
        <f>SUMIFS(Data!$H:$H,Data!$B:$B,Data!$AA$3,Data!$D:$D,$A34,Data!$C:$C,3)</f>
        <v>1781.5860000001201</v>
      </c>
      <c r="L34" s="164">
        <f t="shared" si="1"/>
        <v>7.2652034990310838E-2</v>
      </c>
      <c r="M34" s="53">
        <f>SUMIFS(Data!$H:$H,Data!$B:$B,Data!$AA$3,Data!$D:$D,$A34,Data!$C:$C,4)</f>
        <v>0</v>
      </c>
      <c r="N34" s="164">
        <f t="shared" si="5"/>
        <v>-1</v>
      </c>
      <c r="O34" s="54">
        <f t="shared" si="2"/>
        <v>1376.5820000000876</v>
      </c>
      <c r="P34" s="160">
        <f t="shared" si="3"/>
        <v>0.74468057099055007</v>
      </c>
    </row>
    <row r="35" spans="1:18">
      <c r="A35" s="17" t="s">
        <v>5</v>
      </c>
      <c r="B35" s="55">
        <v>630.79400000000612</v>
      </c>
      <c r="C35" s="56">
        <v>2329.7530000002203</v>
      </c>
      <c r="D35" s="56">
        <v>2397.1340000002001</v>
      </c>
      <c r="E35" s="56">
        <v>2324.0050000001897</v>
      </c>
      <c r="F35" s="57">
        <v>2560.5620000002054</v>
      </c>
      <c r="G35" s="56">
        <f>SUMIFS(Data!$H:$H,Data!$B:$B,Data!$AA$3,Data!$D:$D,$A35,Data!$C:$C,1)</f>
        <v>712.49600000000396</v>
      </c>
      <c r="H35" s="161">
        <f t="shared" si="4"/>
        <v>0.12952247484915369</v>
      </c>
      <c r="I35" s="56">
        <f>SUMIFS(Data!$H:$H,Data!$B:$B,Data!$AA$3,Data!$D:$D,$A35,Data!$C:$C,2)</f>
        <v>2498.0640000002104</v>
      </c>
      <c r="J35" s="162">
        <f t="shared" si="0"/>
        <v>7.2244139185559261E-2</v>
      </c>
      <c r="K35" s="56">
        <f>SUMIFS(Data!$H:$H,Data!$B:$B,Data!$AA$3,Data!$D:$D,$A35,Data!$C:$C,3)</f>
        <v>2552.9850000002298</v>
      </c>
      <c r="L35" s="162">
        <f t="shared" si="1"/>
        <v>6.5015556076555028E-2</v>
      </c>
      <c r="M35" s="56">
        <f>SUMIFS(Data!$H:$H,Data!$B:$B,Data!$AA$3,Data!$D:$D,$A35,Data!$C:$C,4)</f>
        <v>0</v>
      </c>
      <c r="N35" s="162">
        <f t="shared" si="5"/>
        <v>-1</v>
      </c>
      <c r="O35" s="57">
        <f t="shared" si="2"/>
        <v>1921.1816666668146</v>
      </c>
      <c r="P35" s="163">
        <f t="shared" si="3"/>
        <v>0.75029687493083963</v>
      </c>
    </row>
    <row r="36" spans="1:18" ht="12.75" thickBot="1">
      <c r="A36" s="19" t="s">
        <v>4</v>
      </c>
      <c r="B36" s="58">
        <v>33956.452000001096</v>
      </c>
      <c r="C36" s="59">
        <v>86638.463000003961</v>
      </c>
      <c r="D36" s="59">
        <v>82120.335000004357</v>
      </c>
      <c r="E36" s="59">
        <v>81066.847000004753</v>
      </c>
      <c r="F36" s="60">
        <v>94594.032333338051</v>
      </c>
      <c r="G36" s="59">
        <f t="shared" ref="G36" si="6">SUM(G6:G35)</f>
        <v>35160.170000001272</v>
      </c>
      <c r="H36" s="165">
        <f t="shared" ref="H36" si="7">IF(B36=0,"-",(G36-B36)/B36)</f>
        <v>3.5448874340585891E-2</v>
      </c>
      <c r="I36" s="59">
        <f>SUM(I6:I35)</f>
        <v>92206.082000003866</v>
      </c>
      <c r="J36" s="166">
        <f t="shared" ref="J36" si="8">IF(C36=0,"-",(I36-C36)/C36)</f>
        <v>6.426267049543169E-2</v>
      </c>
      <c r="K36" s="59">
        <f>SUM(K6:K35)</f>
        <v>88549.768000004187</v>
      </c>
      <c r="L36" s="166">
        <f t="shared" ref="L36" si="9">IF(D36=0,"-",(K36-D36)/D36)</f>
        <v>7.8292824791806909E-2</v>
      </c>
      <c r="M36" s="59">
        <f>SUM(M6:M35)</f>
        <v>0</v>
      </c>
      <c r="N36" s="166">
        <f t="shared" si="5"/>
        <v>-1</v>
      </c>
      <c r="O36" s="60">
        <f>(M36+K36+I36+G36)/3</f>
        <v>71972.006666669782</v>
      </c>
      <c r="P36" s="167">
        <f t="shared" si="3"/>
        <v>0.76085145004759969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SUMIFS(Data!$H:$H,Data!$B:$B,Data!$AA$3,Data!$E:$E,$A45,Data!$C:$C,1)</f>
        <v>0</v>
      </c>
      <c r="H45" s="137" t="str">
        <f>IF(B45=0,"-",(G45-B45)/B45)</f>
        <v>-</v>
      </c>
      <c r="I45" s="129">
        <f>SUMIFS(Data!$H:$H,Data!$B:$B,Data!$AA$3,Data!$E:$E,$A45,Data!$C:$C,2)</f>
        <v>0</v>
      </c>
      <c r="J45" s="138" t="str">
        <f t="shared" ref="J45:J55" si="10">IF(C45=0,"-",(I45-C45)/C45)</f>
        <v>-</v>
      </c>
      <c r="K45" s="130">
        <f>SUMIFS(Data!$H:$H,Data!$B:$B,Data!$AA$3,Data!$E:$E,$A45,Data!$C:$C,3)</f>
        <v>0</v>
      </c>
      <c r="L45" s="138" t="str">
        <f t="shared" ref="L45:L55" si="11">IF(D45=0,"-",(K45-D45)/D45)</f>
        <v>-</v>
      </c>
      <c r="M45" s="130">
        <f>SUMIFS(Data!$H:$H,Data!$B:$B,Data!$AA$3,Data!$E:$E,$A45,Data!$C:$C,4)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SUMIFS(Data!$H:$H,Data!$B:$B,Data!$AA$3,Data!$E:$E,$A46,Data!$C:$C,1)</f>
        <v>0</v>
      </c>
      <c r="H46" s="142" t="str">
        <f>IF(B46=0,"-",(G46-B46)/B46)</f>
        <v>-</v>
      </c>
      <c r="I46" s="129">
        <f>SUMIFS(Data!$H:$H,Data!$B:$B,Data!$AA$3,Data!$E:$E,$A46,Data!$C:$C,2)</f>
        <v>0</v>
      </c>
      <c r="J46" s="138" t="str">
        <f t="shared" si="10"/>
        <v>-</v>
      </c>
      <c r="K46" s="129">
        <f>SUMIFS(Data!$H:$H,Data!$B:$B,Data!$AA$3,Data!$E:$E,$A46,Data!$C:$C,3)</f>
        <v>0</v>
      </c>
      <c r="L46" s="138" t="str">
        <f t="shared" si="11"/>
        <v>-</v>
      </c>
      <c r="M46" s="129">
        <f>SUMIFS(Data!$H:$H,Data!$B:$B,Data!$AA$3,Data!$E:$E,$A46,Data!$C:$C,4)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1291.6180000000302</v>
      </c>
      <c r="C48" s="129">
        <v>3289.0880000001794</v>
      </c>
      <c r="D48" s="129">
        <v>3148.4750000001991</v>
      </c>
      <c r="E48" s="129">
        <v>2991.4470000002193</v>
      </c>
      <c r="F48" s="133">
        <v>3573.5426666668754</v>
      </c>
      <c r="G48" s="141">
        <f>SUMIFS(Data!$H:$H,Data!$B:$B,Data!$AA$3,Data!$E:$E,$A48,Data!$C:$C,1)</f>
        <v>1327.01800000004</v>
      </c>
      <c r="H48" s="142">
        <f>IF(B48=0,"-",(G48-B48)/B48)</f>
        <v>2.7407484256188008E-2</v>
      </c>
      <c r="I48" s="129">
        <f>SUMIFS(Data!$H:$H,Data!$B:$B,Data!$AA$3,Data!$E:$E,$A48,Data!$C:$C,2)</f>
        <v>3475.4140000001898</v>
      </c>
      <c r="J48" s="138">
        <f t="shared" si="10"/>
        <v>5.6649746069427243E-2</v>
      </c>
      <c r="K48" s="129">
        <f>SUMIFS(Data!$H:$H,Data!$B:$B,Data!$AA$3,Data!$E:$E,$A48,Data!$C:$C,3)</f>
        <v>3176.5790000001689</v>
      </c>
      <c r="L48" s="138">
        <f t="shared" si="11"/>
        <v>8.9262261888590592E-3</v>
      </c>
      <c r="M48" s="129">
        <f>SUMIFS(Data!$H:$H,Data!$B:$B,Data!$AA$3,Data!$E:$E,$A48,Data!$C:$C,4)</f>
        <v>0</v>
      </c>
      <c r="N48" s="138">
        <f t="shared" ref="N48:N55" si="13">IF(E48=0,"-",(M48-E48)/E48)</f>
        <v>-1</v>
      </c>
      <c r="O48" s="139">
        <f t="shared" ref="O48:O51" si="14">(G48+I48+K48+M48)/3</f>
        <v>2659.6703333334663</v>
      </c>
      <c r="P48" s="143">
        <f t="shared" ref="P48:P55" si="15">IF(F48=0,"-",O48/F48)</f>
        <v>0.74426712688845587</v>
      </c>
    </row>
    <row r="49" spans="1:16" s="2" customFormat="1">
      <c r="A49" s="21" t="s">
        <v>78</v>
      </c>
      <c r="B49" s="132">
        <v>984.80299999999204</v>
      </c>
      <c r="C49" s="129">
        <v>2765.3690000001698</v>
      </c>
      <c r="D49" s="129">
        <v>2550.6390000001797</v>
      </c>
      <c r="E49" s="129">
        <v>2604.1080000001298</v>
      </c>
      <c r="F49" s="133">
        <v>2968.3063333334903</v>
      </c>
      <c r="G49" s="141">
        <f>SUMIFS(Data!$H:$H,Data!$B:$B,Data!$AA$3,Data!$E:$E,$A49,Data!$C:$C,1)</f>
        <v>1080.19299999998</v>
      </c>
      <c r="H49" s="142">
        <f>IF(B49=0,"-",(G49-B49)/B49)</f>
        <v>9.6862011996296418E-2</v>
      </c>
      <c r="I49" s="129">
        <f>SUMIFS(Data!$H:$H,Data!$B:$B,Data!$AA$3,Data!$E:$E,$A49,Data!$C:$C,2)</f>
        <v>2888.3530000001901</v>
      </c>
      <c r="J49" s="138">
        <f t="shared" si="10"/>
        <v>4.4472907593891754E-2</v>
      </c>
      <c r="K49" s="129">
        <f>SUMIFS(Data!$H:$H,Data!$B:$B,Data!$AA$3,Data!$E:$E,$A49,Data!$C:$C,3)</f>
        <v>2778.3280000001591</v>
      </c>
      <c r="L49" s="138">
        <f t="shared" si="11"/>
        <v>8.9267434552660466E-2</v>
      </c>
      <c r="M49" s="129">
        <f>SUMIFS(Data!$H:$H,Data!$B:$B,Data!$AA$3,Data!$E:$E,$A49,Data!$C:$C,4)</f>
        <v>0</v>
      </c>
      <c r="N49" s="138">
        <f t="shared" si="13"/>
        <v>-1</v>
      </c>
      <c r="O49" s="139">
        <f t="shared" si="14"/>
        <v>2248.9580000001097</v>
      </c>
      <c r="P49" s="143">
        <f t="shared" si="15"/>
        <v>0.75765697588040637</v>
      </c>
    </row>
    <row r="50" spans="1:16" s="2" customFormat="1">
      <c r="A50" s="21" t="s">
        <v>79</v>
      </c>
      <c r="B50" s="141">
        <v>1271.7190000000298</v>
      </c>
      <c r="C50" s="129">
        <v>3162.14500000003</v>
      </c>
      <c r="D50" s="129">
        <v>2898.8450000001694</v>
      </c>
      <c r="E50" s="129">
        <v>2749.3270000001503</v>
      </c>
      <c r="F50" s="133">
        <v>3360.6786666667927</v>
      </c>
      <c r="G50" s="141">
        <f>SUMIFS(Data!$H:$H,Data!$B:$B,Data!$AA$3,Data!$E:$E,$A50,Data!$C:$C,1)</f>
        <v>1357.9880000000098</v>
      </c>
      <c r="H50" s="142">
        <f>IF(B50=0,"-",(G50-B50)/B50)</f>
        <v>6.7836526779876671E-2</v>
      </c>
      <c r="I50" s="129">
        <f>SUMIFS(Data!$H:$H,Data!$B:$B,Data!$AA$3,Data!$E:$E,$A50,Data!$C:$C,2)</f>
        <v>3479.9499999999603</v>
      </c>
      <c r="J50" s="138">
        <f t="shared" si="10"/>
        <v>0.10050298136231174</v>
      </c>
      <c r="K50" s="129">
        <f>SUMIFS(Data!$H:$H,Data!$B:$B,Data!$AA$3,Data!$E:$E,$A50,Data!$C:$C,3)</f>
        <v>3010.4980000001501</v>
      </c>
      <c r="L50" s="138">
        <f t="shared" si="11"/>
        <v>3.8516374625057276E-2</v>
      </c>
      <c r="M50" s="129">
        <f>SUMIFS(Data!$H:$H,Data!$B:$B,Data!$AA$3,Data!$E:$E,$A50,Data!$C:$C,4)</f>
        <v>0</v>
      </c>
      <c r="N50" s="138">
        <f t="shared" si="13"/>
        <v>-1</v>
      </c>
      <c r="O50" s="139">
        <f t="shared" si="14"/>
        <v>2616.1453333333734</v>
      </c>
      <c r="P50" s="143">
        <f t="shared" si="15"/>
        <v>0.77845744649194126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SUMIFS(Data!$H:$H,Data!$B:$B,Data!$AA$3,Data!$E:$E,$A51,Data!$C:$C,1)</f>
        <v>0</v>
      </c>
      <c r="H51" s="142" t="str">
        <f>IF(B51=0,"-",(G51-B51)/B51)</f>
        <v>-</v>
      </c>
      <c r="I51" s="129">
        <f>SUMIFS(Data!$H:$H,Data!$B:$B,Data!$AA$3,Data!$E:$E,$A51,Data!$C:$C,2)</f>
        <v>0</v>
      </c>
      <c r="J51" s="138" t="str">
        <f t="shared" si="10"/>
        <v>-</v>
      </c>
      <c r="K51" s="129">
        <f>SUMIFS(Data!$H:$H,Data!$B:$B,Data!$AA$3,Data!$E:$E,$A51,Data!$C:$C,3)</f>
        <v>0</v>
      </c>
      <c r="L51" s="138" t="str">
        <f t="shared" si="11"/>
        <v>-</v>
      </c>
      <c r="M51" s="129">
        <f>SUMIFS(Data!$H:$H,Data!$B:$B,Data!$AA$3,Data!$E:$E,$A51,Data!$C:$C,4)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3548.1400000000522</v>
      </c>
      <c r="C52" s="135">
        <v>9216.6020000003791</v>
      </c>
      <c r="D52" s="135">
        <v>8597.9590000005483</v>
      </c>
      <c r="E52" s="135">
        <v>8344.8820000004998</v>
      </c>
      <c r="F52" s="136">
        <v>9902.527666667158</v>
      </c>
      <c r="G52" s="144">
        <f>SUM(G48:G51)</f>
        <v>3765.1990000000301</v>
      </c>
      <c r="H52" s="145">
        <f t="shared" si="12"/>
        <v>6.1175432761947028E-2</v>
      </c>
      <c r="I52" s="136">
        <f>SUM(I48:I51)</f>
        <v>9843.7170000003407</v>
      </c>
      <c r="J52" s="146">
        <f t="shared" si="10"/>
        <v>6.8041887888826688E-2</v>
      </c>
      <c r="K52" s="136">
        <f>SUM(K48:K51)</f>
        <v>8965.405000000479</v>
      </c>
      <c r="L52" s="146">
        <f t="shared" si="11"/>
        <v>4.2736421515839673E-2</v>
      </c>
      <c r="M52" s="136">
        <f>SUM(M48:M51)</f>
        <v>0</v>
      </c>
      <c r="N52" s="146">
        <f t="shared" si="13"/>
        <v>-1</v>
      </c>
      <c r="O52" s="147">
        <f>(M52+K52+I52+G52)/3</f>
        <v>7524.7736666669489</v>
      </c>
      <c r="P52" s="148">
        <f t="shared" si="15"/>
        <v>0.75988413463322568</v>
      </c>
    </row>
    <row r="53" spans="1:16" s="2" customFormat="1">
      <c r="A53" s="21" t="s">
        <v>9</v>
      </c>
      <c r="B53" s="141">
        <v>1603.4720000000398</v>
      </c>
      <c r="C53" s="129">
        <v>5328.5559999991101</v>
      </c>
      <c r="D53" s="129">
        <v>5151.3479999997598</v>
      </c>
      <c r="E53" s="129">
        <v>4903.0659999998097</v>
      </c>
      <c r="F53" s="133">
        <v>5662.1473333329077</v>
      </c>
      <c r="G53" s="141">
        <f>SUMIFS(Data!$H:$H,Data!$B:$B,Data!$AA$3,Data!$E:$E,$A53,Data!$C:$C,1)</f>
        <v>1689.8220000000899</v>
      </c>
      <c r="H53" s="142">
        <f>IF(B53=0,"-",(G53-B53)/B53)</f>
        <v>5.3851891395701339E-2</v>
      </c>
      <c r="I53" s="149">
        <f>SUMIFS(Data!$H:$H,Data!$B:$B,Data!$AA$3,Data!$E:$E,$A53,Data!$C:$C,2)</f>
        <v>5683.4539999992803</v>
      </c>
      <c r="J53" s="150">
        <f t="shared" si="10"/>
        <v>6.6603034668347202E-2</v>
      </c>
      <c r="K53" s="129">
        <f>SUMIFS(Data!$H:$H,Data!$B:$B,Data!$AA$3,Data!$E:$E,$A53,Data!$C:$C,3)</f>
        <v>5587.0209999994904</v>
      </c>
      <c r="L53" s="150">
        <f t="shared" si="11"/>
        <v>8.457456184279355E-2</v>
      </c>
      <c r="M53" s="129">
        <f>SUMIFS(Data!$H:$H,Data!$B:$B,Data!$AA$3,Data!$E:$E,$A53,Data!$C:$C,4)</f>
        <v>0</v>
      </c>
      <c r="N53" s="150">
        <f t="shared" si="13"/>
        <v>-1</v>
      </c>
      <c r="O53" s="139">
        <f t="shared" ref="O53:O55" si="16">(M53+K53+I53+G53)/3</f>
        <v>4320.09899999962</v>
      </c>
      <c r="P53" s="143">
        <f t="shared" si="15"/>
        <v>0.76297890988588635</v>
      </c>
    </row>
    <row r="54" spans="1:16" s="2" customFormat="1">
      <c r="A54" s="21" t="s">
        <v>75</v>
      </c>
      <c r="B54" s="132">
        <v>459.168000000012</v>
      </c>
      <c r="C54" s="129">
        <v>2475.03300000026</v>
      </c>
      <c r="D54" s="129">
        <v>2326.3180000002599</v>
      </c>
      <c r="E54" s="129">
        <v>2171.4990000002499</v>
      </c>
      <c r="F54" s="133">
        <v>2477.3393333335939</v>
      </c>
      <c r="G54" s="141">
        <f>SUMIFS(Data!$H:$H,Data!$B:$B,Data!$AA$3,Data!$E:$E,$A54,Data!$C:$C,1)</f>
        <v>437.042000000011</v>
      </c>
      <c r="H54" s="142">
        <f>IF(B54=0,"-",(G54-B54)/B54)</f>
        <v>-4.8187155899366729E-2</v>
      </c>
      <c r="I54" s="149">
        <f>SUMIFS(Data!$H:$H,Data!$B:$B,Data!$AA$3,Data!$E:$E,$A54,Data!$C:$C,2)</f>
        <v>2498.1240000002599</v>
      </c>
      <c r="J54" s="150">
        <f t="shared" si="10"/>
        <v>9.3295725753949413E-3</v>
      </c>
      <c r="K54" s="129">
        <f>SUMIFS(Data!$H:$H,Data!$B:$B,Data!$AA$3,Data!$E:$E,$A54,Data!$C:$C,3)</f>
        <v>2360.6960000002605</v>
      </c>
      <c r="L54" s="150">
        <f t="shared" si="11"/>
        <v>1.4777859260856329E-2</v>
      </c>
      <c r="M54" s="129">
        <f>SUMIFS(Data!$H:$H,Data!$B:$B,Data!$AA$3,Data!$E:$E,$A54,Data!$C:$C,4)</f>
        <v>0</v>
      </c>
      <c r="N54" s="150">
        <f t="shared" si="13"/>
        <v>-1</v>
      </c>
      <c r="O54" s="139">
        <f t="shared" si="16"/>
        <v>1765.2873333335103</v>
      </c>
      <c r="P54" s="143">
        <f t="shared" si="15"/>
        <v>0.71257389312027686</v>
      </c>
    </row>
    <row r="55" spans="1:16" s="2" customFormat="1" ht="12.75" thickBot="1">
      <c r="A55" s="23" t="s">
        <v>102</v>
      </c>
      <c r="B55" s="151">
        <v>2062.6400000000517</v>
      </c>
      <c r="C55" s="152">
        <v>7803.5889999993706</v>
      </c>
      <c r="D55" s="152">
        <v>7477.6660000000193</v>
      </c>
      <c r="E55" s="152">
        <v>7074.5650000000596</v>
      </c>
      <c r="F55" s="153">
        <v>8139.4866666665002</v>
      </c>
      <c r="G55" s="154">
        <f>SUM(G53:G54)</f>
        <v>2126.864000000101</v>
      </c>
      <c r="H55" s="155">
        <f t="shared" si="12"/>
        <v>3.1136795562990954E-2</v>
      </c>
      <c r="I55" s="153">
        <f>SUM(I53:I54)</f>
        <v>8181.5779999995402</v>
      </c>
      <c r="J55" s="156">
        <f t="shared" si="10"/>
        <v>4.8437840588503589E-2</v>
      </c>
      <c r="K55" s="153">
        <f>SUM(K53:K54)</f>
        <v>7947.7169999997514</v>
      </c>
      <c r="L55" s="156">
        <f t="shared" si="11"/>
        <v>6.2860657322716854E-2</v>
      </c>
      <c r="M55" s="152">
        <f>SUM(M53:M54)</f>
        <v>0</v>
      </c>
      <c r="N55" s="156">
        <f t="shared" si="13"/>
        <v>-1</v>
      </c>
      <c r="O55" s="157">
        <f t="shared" si="16"/>
        <v>6085.386333333131</v>
      </c>
      <c r="P55" s="158">
        <f t="shared" si="15"/>
        <v>0.74763760695800496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401.49100000000402</v>
      </c>
      <c r="C6" s="53">
        <v>796.20500000001005</v>
      </c>
      <c r="D6" s="53">
        <v>563.73200000000895</v>
      </c>
      <c r="E6" s="53">
        <v>830.76800000002095</v>
      </c>
      <c r="F6" s="54">
        <v>864.06533333334801</v>
      </c>
      <c r="G6" s="53">
        <f>SUMIFS(Data!$I:$I,Data!$B:$B,Data!$AA$3,Data!$D:$D,$A6,Data!$C:$C,1)</f>
        <v>113.672</v>
      </c>
      <c r="H6" s="159">
        <f t="shared" ref="H6:H35" si="0">IF(B6=0,"-",(G6-B6)/B6)</f>
        <v>-0.71687534714352541</v>
      </c>
      <c r="I6" s="53">
        <f>SUMIFS(Data!$I:$I,Data!$B:$B,Data!$AA$3,Data!$D:$D,$A6,Data!$C:$C,2)</f>
        <v>815.09200000002102</v>
      </c>
      <c r="J6" s="159">
        <f t="shared" ref="J6:J35" si="1">IF(C6=0,"-",(I6-C6)/C6)</f>
        <v>2.3721277811632347E-2</v>
      </c>
      <c r="K6" s="53">
        <f>SUMIFS(Data!$I:$I,Data!$B:$B,Data!$AA$3,Data!$D:$D,$A6,Data!$C:$C,3)</f>
        <v>668.474000000008</v>
      </c>
      <c r="L6" s="159">
        <f t="shared" ref="L6:L35" si="2">IF(D6=0,"-",(K6-D6)/D6)</f>
        <v>0.18580105440173236</v>
      </c>
      <c r="M6" s="53">
        <f>SUMIFS(Data!$I:$I,Data!$B:$B,Data!$AA$3,Data!$D:$D,$A6,Data!$C:$C,4)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532.41266666667627</v>
      </c>
      <c r="P6" s="160">
        <f t="shared" ref="P6:P36" si="5">IF(F6=0,"-",O6/F6)</f>
        <v>0.61617177096176434</v>
      </c>
    </row>
    <row r="7" spans="1:16">
      <c r="A7" s="17" t="s">
        <v>32</v>
      </c>
      <c r="B7" s="55">
        <v>397.50200000000603</v>
      </c>
      <c r="C7" s="56">
        <v>3321.0810000004294</v>
      </c>
      <c r="D7" s="56">
        <v>3443.4080000004396</v>
      </c>
      <c r="E7" s="56">
        <v>3701.1570000005095</v>
      </c>
      <c r="F7" s="57">
        <v>3621.0493333337945</v>
      </c>
      <c r="G7" s="56">
        <f>SUMIFS(Data!$I:$I,Data!$B:$B,Data!$AA$3,Data!$D:$D,$A7,Data!$C:$C,1)</f>
        <v>449.08400000000705</v>
      </c>
      <c r="H7" s="161">
        <f t="shared" si="0"/>
        <v>0.12976538482825303</v>
      </c>
      <c r="I7" s="56">
        <f>SUMIFS(Data!$I:$I,Data!$B:$B,Data!$AA$3,Data!$D:$D,$A7,Data!$C:$C,2)</f>
        <v>3715.0210000004899</v>
      </c>
      <c r="J7" s="162">
        <f t="shared" si="1"/>
        <v>0.11861800419803359</v>
      </c>
      <c r="K7" s="56">
        <f>SUMIFS(Data!$I:$I,Data!$B:$B,Data!$AA$3,Data!$D:$D,$A7,Data!$C:$C,3)</f>
        <v>4964.0409999997801</v>
      </c>
      <c r="L7" s="162">
        <f t="shared" si="2"/>
        <v>0.44160697773808572</v>
      </c>
      <c r="M7" s="56">
        <f>SUMIFS(Data!$I:$I,Data!$B:$B,Data!$AA$3,Data!$D:$D,$A7,Data!$C:$C,4)</f>
        <v>0</v>
      </c>
      <c r="N7" s="162">
        <f t="shared" si="3"/>
        <v>-1</v>
      </c>
      <c r="O7" s="57">
        <f t="shared" si="4"/>
        <v>3042.7153333334259</v>
      </c>
      <c r="P7" s="163">
        <f t="shared" si="5"/>
        <v>0.84028552312820515</v>
      </c>
    </row>
    <row r="8" spans="1:16">
      <c r="A8" s="18" t="s">
        <v>31</v>
      </c>
      <c r="B8" s="52">
        <v>7.4269999999999996</v>
      </c>
      <c r="C8" s="53">
        <v>187.81199999999899</v>
      </c>
      <c r="D8" s="53">
        <v>183.77699999999899</v>
      </c>
      <c r="E8" s="53">
        <v>176.479999999999</v>
      </c>
      <c r="F8" s="54">
        <v>185.16533333333231</v>
      </c>
      <c r="G8" s="53">
        <f>SUMIFS(Data!$I:$I,Data!$B:$B,Data!$AA$3,Data!$D:$D,$A8,Data!$C:$C,1)</f>
        <v>15.824999999999999</v>
      </c>
      <c r="H8" s="159">
        <f t="shared" si="0"/>
        <v>1.1307391948296754</v>
      </c>
      <c r="I8" s="53">
        <f>SUMIFS(Data!$I:$I,Data!$B:$B,Data!$AA$3,Data!$D:$D,$A8,Data!$C:$C,2)</f>
        <v>219.02599999999899</v>
      </c>
      <c r="J8" s="164">
        <f t="shared" si="1"/>
        <v>0.16619811300662454</v>
      </c>
      <c r="K8" s="53">
        <f>SUMIFS(Data!$I:$I,Data!$B:$B,Data!$AA$3,Data!$D:$D,$A8,Data!$C:$C,3)</f>
        <v>211.41699999999901</v>
      </c>
      <c r="L8" s="164">
        <f t="shared" si="2"/>
        <v>0.15039966916425976</v>
      </c>
      <c r="M8" s="53">
        <f>SUMIFS(Data!$I:$I,Data!$B:$B,Data!$AA$3,Data!$D:$D,$A8,Data!$C:$C,4)</f>
        <v>0</v>
      </c>
      <c r="N8" s="164">
        <f t="shared" si="3"/>
        <v>-1</v>
      </c>
      <c r="O8" s="54">
        <f t="shared" si="4"/>
        <v>148.75599999999932</v>
      </c>
      <c r="P8" s="160">
        <f t="shared" si="5"/>
        <v>0.8033685211054632</v>
      </c>
    </row>
    <row r="9" spans="1:16">
      <c r="A9" s="17" t="s">
        <v>30</v>
      </c>
      <c r="B9" s="55">
        <v>19.481999999999999</v>
      </c>
      <c r="C9" s="56">
        <v>421.23900000000998</v>
      </c>
      <c r="D9" s="56">
        <v>442.64900000001097</v>
      </c>
      <c r="E9" s="56">
        <v>455.80700000000701</v>
      </c>
      <c r="F9" s="57">
        <v>446.39233333334272</v>
      </c>
      <c r="G9" s="56">
        <f>SUMIFS(Data!$I:$I,Data!$B:$B,Data!$AA$3,Data!$D:$D,$A9,Data!$C:$C,1)</f>
        <v>16.152000000000001</v>
      </c>
      <c r="H9" s="161">
        <f t="shared" si="0"/>
        <v>-0.17092700954727433</v>
      </c>
      <c r="I9" s="56">
        <f>SUMIFS(Data!$I:$I,Data!$B:$B,Data!$AA$3,Data!$D:$D,$A9,Data!$C:$C,2)</f>
        <v>502.44500000001199</v>
      </c>
      <c r="J9" s="162">
        <f t="shared" si="1"/>
        <v>0.19277892122999077</v>
      </c>
      <c r="K9" s="56">
        <f>SUMIFS(Data!$I:$I,Data!$B:$B,Data!$AA$3,Data!$D:$D,$A9,Data!$C:$C,3)</f>
        <v>552.38000000001205</v>
      </c>
      <c r="L9" s="162">
        <f t="shared" si="2"/>
        <v>0.24789618862800628</v>
      </c>
      <c r="M9" s="56">
        <f>SUMIFS(Data!$I:$I,Data!$B:$B,Data!$AA$3,Data!$D:$D,$A9,Data!$C:$C,4)</f>
        <v>0</v>
      </c>
      <c r="N9" s="162">
        <f t="shared" si="3"/>
        <v>-1</v>
      </c>
      <c r="O9" s="57">
        <f t="shared" si="4"/>
        <v>356.99233333334132</v>
      </c>
      <c r="P9" s="163">
        <f t="shared" si="5"/>
        <v>0.79972774323334517</v>
      </c>
    </row>
    <row r="10" spans="1:16">
      <c r="A10" s="18" t="s">
        <v>29</v>
      </c>
      <c r="B10" s="52">
        <v>70.737999999999801</v>
      </c>
      <c r="C10" s="53">
        <v>681.34300000000303</v>
      </c>
      <c r="D10" s="53">
        <v>908.062999999986</v>
      </c>
      <c r="E10" s="53">
        <v>721.89700000000005</v>
      </c>
      <c r="F10" s="54">
        <v>794.01366666666297</v>
      </c>
      <c r="G10" s="53">
        <f>SUMIFS(Data!$I:$I,Data!$B:$B,Data!$AA$3,Data!$D:$D,$A10,Data!$C:$C,1)</f>
        <v>75.740999999999801</v>
      </c>
      <c r="H10" s="159">
        <f t="shared" si="0"/>
        <v>7.072577681020123E-2</v>
      </c>
      <c r="I10" s="53">
        <f>SUMIFS(Data!$I:$I,Data!$B:$B,Data!$AA$3,Data!$D:$D,$A10,Data!$C:$C,2)</f>
        <v>818.66699999999094</v>
      </c>
      <c r="J10" s="164">
        <f t="shared" si="1"/>
        <v>0.20154899954940067</v>
      </c>
      <c r="K10" s="53">
        <f>SUMIFS(Data!$I:$I,Data!$B:$B,Data!$AA$3,Data!$D:$D,$A10,Data!$C:$C,3)</f>
        <v>1211.7190000000201</v>
      </c>
      <c r="L10" s="164">
        <f t="shared" si="2"/>
        <v>0.33439970574733113</v>
      </c>
      <c r="M10" s="53">
        <f>SUMIFS(Data!$I:$I,Data!$B:$B,Data!$AA$3,Data!$D:$D,$A10,Data!$C:$C,4)</f>
        <v>0</v>
      </c>
      <c r="N10" s="164">
        <f t="shared" si="3"/>
        <v>-1</v>
      </c>
      <c r="O10" s="54">
        <f t="shared" si="4"/>
        <v>702.04233333333696</v>
      </c>
      <c r="P10" s="160">
        <f t="shared" si="5"/>
        <v>0.88416908021315366</v>
      </c>
    </row>
    <row r="11" spans="1:16">
      <c r="A11" s="17" t="s">
        <v>28</v>
      </c>
      <c r="B11" s="55">
        <v>64.710999999999999</v>
      </c>
      <c r="C11" s="56">
        <v>603.66300000001002</v>
      </c>
      <c r="D11" s="56">
        <v>634.50100000001305</v>
      </c>
      <c r="E11" s="56">
        <v>639.56100000000799</v>
      </c>
      <c r="F11" s="57">
        <v>647.47866666667699</v>
      </c>
      <c r="G11" s="56">
        <f>SUMIFS(Data!$I:$I,Data!$B:$B,Data!$AA$3,Data!$D:$D,$A11,Data!$C:$C,1)</f>
        <v>149.80000000000001</v>
      </c>
      <c r="H11" s="161">
        <f t="shared" si="0"/>
        <v>1.3149078209268905</v>
      </c>
      <c r="I11" s="56">
        <f>SUMIFS(Data!$I:$I,Data!$B:$B,Data!$AA$3,Data!$D:$D,$A11,Data!$C:$C,2)</f>
        <v>647.92900000000395</v>
      </c>
      <c r="J11" s="162">
        <f t="shared" si="1"/>
        <v>7.3328993163392822E-2</v>
      </c>
      <c r="K11" s="56">
        <f>SUMIFS(Data!$I:$I,Data!$B:$B,Data!$AA$3,Data!$D:$D,$A11,Data!$C:$C,3)</f>
        <v>626.25800000000902</v>
      </c>
      <c r="L11" s="162">
        <f t="shared" si="2"/>
        <v>-1.2991311282415412E-2</v>
      </c>
      <c r="M11" s="56">
        <f>SUMIFS(Data!$I:$I,Data!$B:$B,Data!$AA$3,Data!$D:$D,$A11,Data!$C:$C,4)</f>
        <v>0</v>
      </c>
      <c r="N11" s="162">
        <f t="shared" si="3"/>
        <v>-1</v>
      </c>
      <c r="O11" s="57">
        <f t="shared" si="4"/>
        <v>474.66233333333759</v>
      </c>
      <c r="P11" s="163">
        <f t="shared" si="5"/>
        <v>0.73309339406806195</v>
      </c>
    </row>
    <row r="12" spans="1:16">
      <c r="A12" s="18" t="s">
        <v>27</v>
      </c>
      <c r="B12" s="52">
        <v>92.599000000000004</v>
      </c>
      <c r="C12" s="53">
        <v>1588.61800000012</v>
      </c>
      <c r="D12" s="53">
        <v>1496.8400000001</v>
      </c>
      <c r="E12" s="53">
        <v>1373.3030000000799</v>
      </c>
      <c r="F12" s="54">
        <v>1517.1200000000999</v>
      </c>
      <c r="G12" s="53">
        <f>SUMIFS(Data!$I:$I,Data!$B:$B,Data!$AA$3,Data!$D:$D,$A12,Data!$C:$C,1)</f>
        <v>120.515</v>
      </c>
      <c r="H12" s="159">
        <f t="shared" si="0"/>
        <v>0.30147193814188056</v>
      </c>
      <c r="I12" s="53">
        <f>SUMIFS(Data!$I:$I,Data!$B:$B,Data!$AA$3,Data!$D:$D,$A12,Data!$C:$C,2)</f>
        <v>1651.07900000014</v>
      </c>
      <c r="J12" s="164">
        <f t="shared" si="1"/>
        <v>3.9317822157381638E-2</v>
      </c>
      <c r="K12" s="53">
        <f>SUMIFS(Data!$I:$I,Data!$B:$B,Data!$AA$3,Data!$D:$D,$A12,Data!$C:$C,3)</f>
        <v>1581.5550000001199</v>
      </c>
      <c r="L12" s="164">
        <f t="shared" si="2"/>
        <v>5.6595895352886262E-2</v>
      </c>
      <c r="M12" s="53">
        <f>SUMIFS(Data!$I:$I,Data!$B:$B,Data!$AA$3,Data!$D:$D,$A12,Data!$C:$C,4)</f>
        <v>0</v>
      </c>
      <c r="N12" s="164">
        <f t="shared" si="3"/>
        <v>-1</v>
      </c>
      <c r="O12" s="54">
        <f t="shared" si="4"/>
        <v>1117.7163333334199</v>
      </c>
      <c r="P12" s="160">
        <f t="shared" si="5"/>
        <v>0.73673561309148006</v>
      </c>
    </row>
    <row r="13" spans="1:16">
      <c r="A13" s="17" t="s">
        <v>26</v>
      </c>
      <c r="B13" s="55">
        <v>128.34</v>
      </c>
      <c r="C13" s="56">
        <v>469.56500000000301</v>
      </c>
      <c r="D13" s="56">
        <v>384.54900000000202</v>
      </c>
      <c r="E13" s="56">
        <v>387.04400000000197</v>
      </c>
      <c r="F13" s="57">
        <v>456.4993333333357</v>
      </c>
      <c r="G13" s="56">
        <f>SUMIFS(Data!$I:$I,Data!$B:$B,Data!$AA$3,Data!$D:$D,$A13,Data!$C:$C,1)</f>
        <v>166.84200000000001</v>
      </c>
      <c r="H13" s="161">
        <f t="shared" si="0"/>
        <v>0.30000000000000004</v>
      </c>
      <c r="I13" s="56">
        <f>SUMIFS(Data!$I:$I,Data!$B:$B,Data!$AA$3,Data!$D:$D,$A13,Data!$C:$C,2)</f>
        <v>518.91900000000601</v>
      </c>
      <c r="J13" s="162">
        <f t="shared" si="1"/>
        <v>0.10510578940083413</v>
      </c>
      <c r="K13" s="56">
        <f>SUMIFS(Data!$I:$I,Data!$B:$B,Data!$AA$3,Data!$D:$D,$A13,Data!$C:$C,3)</f>
        <v>554.44800000000498</v>
      </c>
      <c r="L13" s="162">
        <f t="shared" si="2"/>
        <v>0.44181365703720998</v>
      </c>
      <c r="M13" s="56">
        <f>SUMIFS(Data!$I:$I,Data!$B:$B,Data!$AA$3,Data!$D:$D,$A13,Data!$C:$C,4)</f>
        <v>0</v>
      </c>
      <c r="N13" s="162">
        <f t="shared" si="3"/>
        <v>-1</v>
      </c>
      <c r="O13" s="57">
        <f t="shared" si="4"/>
        <v>413.40300000000366</v>
      </c>
      <c r="P13" s="163">
        <f t="shared" si="5"/>
        <v>0.90559387454381424</v>
      </c>
    </row>
    <row r="14" spans="1:16">
      <c r="A14" s="18" t="s">
        <v>25</v>
      </c>
      <c r="B14" s="52">
        <v>11.138999999999999</v>
      </c>
      <c r="C14" s="53">
        <v>1142.91300000002</v>
      </c>
      <c r="D14" s="53">
        <v>1123.1400000000101</v>
      </c>
      <c r="E14" s="53">
        <v>1033.11599999999</v>
      </c>
      <c r="F14" s="54">
        <v>1103.4360000000067</v>
      </c>
      <c r="G14" s="53">
        <f>SUMIFS(Data!$I:$I,Data!$B:$B,Data!$AA$3,Data!$D:$D,$A14,Data!$C:$C,1)</f>
        <v>36.365000000000002</v>
      </c>
      <c r="H14" s="159">
        <f t="shared" si="0"/>
        <v>2.264655714157465</v>
      </c>
      <c r="I14" s="53">
        <f>SUMIFS(Data!$I:$I,Data!$B:$B,Data!$AA$3,Data!$D:$D,$A14,Data!$C:$C,2)</f>
        <v>1464.5520000001</v>
      </c>
      <c r="J14" s="164">
        <f t="shared" si="1"/>
        <v>0.28142037057945296</v>
      </c>
      <c r="K14" s="53">
        <f>SUMIFS(Data!$I:$I,Data!$B:$B,Data!$AA$3,Data!$D:$D,$A14,Data!$C:$C,3)</f>
        <v>1461.3230000000901</v>
      </c>
      <c r="L14" s="164">
        <f t="shared" si="2"/>
        <v>0.30110493794191018</v>
      </c>
      <c r="M14" s="53">
        <f>SUMIFS(Data!$I:$I,Data!$B:$B,Data!$AA$3,Data!$D:$D,$A14,Data!$C:$C,4)</f>
        <v>0</v>
      </c>
      <c r="N14" s="164">
        <f t="shared" si="3"/>
        <v>-1</v>
      </c>
      <c r="O14" s="54">
        <f t="shared" si="4"/>
        <v>987.41333333339662</v>
      </c>
      <c r="P14" s="160">
        <f t="shared" si="5"/>
        <v>0.8948532885762206</v>
      </c>
    </row>
    <row r="15" spans="1:16">
      <c r="A15" s="17" t="s">
        <v>24</v>
      </c>
      <c r="B15" s="55">
        <v>439.624000000004</v>
      </c>
      <c r="C15" s="56">
        <v>1770.16700000014</v>
      </c>
      <c r="D15" s="56">
        <v>2027.3260000002101</v>
      </c>
      <c r="E15" s="56">
        <v>1867.0290000001801</v>
      </c>
      <c r="F15" s="57">
        <v>2034.7153333335111</v>
      </c>
      <c r="G15" s="56">
        <f>SUMIFS(Data!$I:$I,Data!$B:$B,Data!$AA$3,Data!$D:$D,$A15,Data!$C:$C,1)</f>
        <v>504.41200000000498</v>
      </c>
      <c r="H15" s="161">
        <f t="shared" si="0"/>
        <v>0.14737139009699285</v>
      </c>
      <c r="I15" s="56">
        <f>SUMIFS(Data!$I:$I,Data!$B:$B,Data!$AA$3,Data!$D:$D,$A15,Data!$C:$C,2)</f>
        <v>1950.89700000019</v>
      </c>
      <c r="J15" s="162">
        <f t="shared" si="1"/>
        <v>0.10209771168484993</v>
      </c>
      <c r="K15" s="56">
        <f>SUMIFS(Data!$I:$I,Data!$B:$B,Data!$AA$3,Data!$D:$D,$A15,Data!$C:$C,3)</f>
        <v>2587.7550000003098</v>
      </c>
      <c r="L15" s="162">
        <f t="shared" si="2"/>
        <v>0.27643753397334303</v>
      </c>
      <c r="M15" s="56">
        <f>SUMIFS(Data!$I:$I,Data!$B:$B,Data!$AA$3,Data!$D:$D,$A15,Data!$C:$C,4)</f>
        <v>0</v>
      </c>
      <c r="N15" s="162">
        <f t="shared" si="3"/>
        <v>-1</v>
      </c>
      <c r="O15" s="57">
        <f t="shared" si="4"/>
        <v>1681.0213333335014</v>
      </c>
      <c r="P15" s="163">
        <f t="shared" si="5"/>
        <v>0.82617027836491186</v>
      </c>
    </row>
    <row r="16" spans="1:16">
      <c r="A16" s="18" t="s">
        <v>23</v>
      </c>
      <c r="B16" s="52">
        <v>112.431</v>
      </c>
      <c r="C16" s="53">
        <v>1332.4790000000501</v>
      </c>
      <c r="D16" s="53">
        <v>3375.8790000005201</v>
      </c>
      <c r="E16" s="53">
        <v>1639.71400000012</v>
      </c>
      <c r="F16" s="54">
        <v>2153.5010000002299</v>
      </c>
      <c r="G16" s="53">
        <f>SUMIFS(Data!$I:$I,Data!$B:$B,Data!$AA$3,Data!$D:$D,$A16,Data!$C:$C,1)</f>
        <v>124.363</v>
      </c>
      <c r="H16" s="159">
        <f t="shared" si="0"/>
        <v>0.10612731364125555</v>
      </c>
      <c r="I16" s="53">
        <f>SUMIFS(Data!$I:$I,Data!$B:$B,Data!$AA$3,Data!$D:$D,$A16,Data!$C:$C,2)</f>
        <v>1438.7460000000799</v>
      </c>
      <c r="J16" s="164">
        <f t="shared" si="1"/>
        <v>7.9751350677966293E-2</v>
      </c>
      <c r="K16" s="53">
        <f>SUMIFS(Data!$I:$I,Data!$B:$B,Data!$AA$3,Data!$D:$D,$A16,Data!$C:$C,3)</f>
        <v>4899.3399999998001</v>
      </c>
      <c r="L16" s="164">
        <f t="shared" si="2"/>
        <v>0.45127831892050785</v>
      </c>
      <c r="M16" s="53">
        <f>SUMIFS(Data!$I:$I,Data!$B:$B,Data!$AA$3,Data!$D:$D,$A16,Data!$C:$C,4)</f>
        <v>0</v>
      </c>
      <c r="N16" s="164">
        <f t="shared" si="3"/>
        <v>-1</v>
      </c>
      <c r="O16" s="54">
        <f t="shared" si="4"/>
        <v>2154.1496666666267</v>
      </c>
      <c r="P16" s="160">
        <f t="shared" si="5"/>
        <v>1.0003012149362349</v>
      </c>
    </row>
    <row r="17" spans="1:17">
      <c r="A17" s="17" t="s">
        <v>22</v>
      </c>
      <c r="B17" s="55">
        <v>162.860999999999</v>
      </c>
      <c r="C17" s="56">
        <v>491.591000000017</v>
      </c>
      <c r="D17" s="56">
        <v>474.19000000001301</v>
      </c>
      <c r="E17" s="56">
        <v>497.349000000015</v>
      </c>
      <c r="F17" s="57">
        <v>541.99700000001462</v>
      </c>
      <c r="G17" s="56">
        <f>SUMIFS(Data!$I:$I,Data!$B:$B,Data!$AA$3,Data!$D:$D,$A17,Data!$C:$C,1)</f>
        <v>163.38999999999999</v>
      </c>
      <c r="H17" s="161">
        <f t="shared" si="0"/>
        <v>3.248168683730263E-3</v>
      </c>
      <c r="I17" s="56">
        <f>SUMIFS(Data!$I:$I,Data!$B:$B,Data!$AA$3,Data!$D:$D,$A17,Data!$C:$C,2)</f>
        <v>610.50500000000898</v>
      </c>
      <c r="J17" s="162">
        <f t="shared" si="1"/>
        <v>0.24189621046762017</v>
      </c>
      <c r="K17" s="56">
        <f>SUMIFS(Data!$I:$I,Data!$B:$B,Data!$AA$3,Data!$D:$D,$A17,Data!$C:$C,3)</f>
        <v>588.31200000001104</v>
      </c>
      <c r="L17" s="162">
        <f t="shared" si="2"/>
        <v>0.24066724308820281</v>
      </c>
      <c r="M17" s="56">
        <f>SUMIFS(Data!$I:$I,Data!$B:$B,Data!$AA$3,Data!$D:$D,$A17,Data!$C:$C,4)</f>
        <v>0</v>
      </c>
      <c r="N17" s="162">
        <f t="shared" si="3"/>
        <v>-1</v>
      </c>
      <c r="O17" s="57">
        <f t="shared" si="4"/>
        <v>454.06900000000661</v>
      </c>
      <c r="P17" s="163">
        <f t="shared" si="5"/>
        <v>0.83777031976190708</v>
      </c>
    </row>
    <row r="18" spans="1:17">
      <c r="A18" s="18" t="s">
        <v>21</v>
      </c>
      <c r="B18" s="52">
        <v>503.67500000000996</v>
      </c>
      <c r="C18" s="53">
        <v>2427.3310000002898</v>
      </c>
      <c r="D18" s="53">
        <v>2357.1190000002798</v>
      </c>
      <c r="E18" s="53">
        <v>2512.7770000003102</v>
      </c>
      <c r="F18" s="54">
        <v>2600.300666666963</v>
      </c>
      <c r="G18" s="53">
        <f>SUMIFS(Data!$I:$I,Data!$B:$B,Data!$AA$3,Data!$D:$D,$A18,Data!$C:$C,1)</f>
        <v>512.006000000011</v>
      </c>
      <c r="H18" s="159">
        <f t="shared" si="0"/>
        <v>1.6540427855265549E-2</v>
      </c>
      <c r="I18" s="53">
        <f>SUMIFS(Data!$I:$I,Data!$B:$B,Data!$AA$3,Data!$D:$D,$A18,Data!$C:$C,2)</f>
        <v>3076.4100000004091</v>
      </c>
      <c r="J18" s="164">
        <f t="shared" si="1"/>
        <v>0.26740440426132317</v>
      </c>
      <c r="K18" s="53">
        <f>SUMIFS(Data!$I:$I,Data!$B:$B,Data!$AA$3,Data!$D:$D,$A18,Data!$C:$C,3)</f>
        <v>3054.1450000003802</v>
      </c>
      <c r="L18" s="164">
        <f t="shared" si="2"/>
        <v>0.29571099295369374</v>
      </c>
      <c r="M18" s="53">
        <f>SUMIFS(Data!$I:$I,Data!$B:$B,Data!$AA$3,Data!$D:$D,$A18,Data!$C:$C,4)</f>
        <v>0</v>
      </c>
      <c r="N18" s="164">
        <f t="shared" si="3"/>
        <v>-1</v>
      </c>
      <c r="O18" s="54">
        <f t="shared" si="4"/>
        <v>2214.1870000002668</v>
      </c>
      <c r="P18" s="160">
        <f t="shared" si="5"/>
        <v>0.85151191490420508</v>
      </c>
    </row>
    <row r="19" spans="1:17">
      <c r="A19" s="17" t="s">
        <v>20</v>
      </c>
      <c r="B19" s="55">
        <v>114.63</v>
      </c>
      <c r="C19" s="56">
        <v>1357.8920000000701</v>
      </c>
      <c r="D19" s="56">
        <v>1375.7470000000703</v>
      </c>
      <c r="E19" s="56">
        <v>1324.1190000000504</v>
      </c>
      <c r="F19" s="57">
        <v>1390.7960000000637</v>
      </c>
      <c r="G19" s="56">
        <f>SUMIFS(Data!$I:$I,Data!$B:$B,Data!$AA$3,Data!$D:$D,$A19,Data!$C:$C,1)</f>
        <v>115.78100000000002</v>
      </c>
      <c r="H19" s="161">
        <f t="shared" si="0"/>
        <v>1.004100148303258E-2</v>
      </c>
      <c r="I19" s="56">
        <f>SUMIFS(Data!$I:$I,Data!$B:$B,Data!$AA$3,Data!$D:$D,$A19,Data!$C:$C,2)</f>
        <v>1550.9360000001202</v>
      </c>
      <c r="J19" s="162">
        <f t="shared" si="1"/>
        <v>0.1421644725795867</v>
      </c>
      <c r="K19" s="56">
        <f>SUMIFS(Data!$I:$I,Data!$B:$B,Data!$AA$3,Data!$D:$D,$A19,Data!$C:$C,3)</f>
        <v>1537.1230000001101</v>
      </c>
      <c r="L19" s="162">
        <f t="shared" si="2"/>
        <v>0.11730063739919587</v>
      </c>
      <c r="M19" s="56">
        <f>SUMIFS(Data!$I:$I,Data!$B:$B,Data!$AA$3,Data!$D:$D,$A19,Data!$C:$C,4)</f>
        <v>0</v>
      </c>
      <c r="N19" s="162">
        <f t="shared" si="3"/>
        <v>-1</v>
      </c>
      <c r="O19" s="57">
        <f t="shared" si="4"/>
        <v>1067.9466666667433</v>
      </c>
      <c r="P19" s="163">
        <f t="shared" si="5"/>
        <v>0.76786722615444281</v>
      </c>
    </row>
    <row r="20" spans="1:17">
      <c r="A20" s="18" t="s">
        <v>19</v>
      </c>
      <c r="B20" s="52">
        <v>60.384999999999899</v>
      </c>
      <c r="C20" s="53">
        <v>404.38900000000598</v>
      </c>
      <c r="D20" s="53">
        <v>443.17900000000805</v>
      </c>
      <c r="E20" s="53">
        <v>479.31200000000808</v>
      </c>
      <c r="F20" s="54">
        <v>462.42166666667396</v>
      </c>
      <c r="G20" s="53">
        <f>SUMIFS(Data!$I:$I,Data!$B:$B,Data!$AA$3,Data!$D:$D,$A20,Data!$C:$C,1)</f>
        <v>49.726999999999997</v>
      </c>
      <c r="H20" s="159">
        <f t="shared" si="0"/>
        <v>-0.17650078661919219</v>
      </c>
      <c r="I20" s="53">
        <f>SUMIFS(Data!$I:$I,Data!$B:$B,Data!$AA$3,Data!$D:$D,$A20,Data!$C:$C,2)</f>
        <v>453.98300000001001</v>
      </c>
      <c r="J20" s="164">
        <f t="shared" si="1"/>
        <v>0.12263933984357461</v>
      </c>
      <c r="K20" s="53">
        <f>SUMIFS(Data!$I:$I,Data!$B:$B,Data!$AA$3,Data!$D:$D,$A20,Data!$C:$C,3)</f>
        <v>562.7900000000111</v>
      </c>
      <c r="L20" s="164">
        <f t="shared" si="2"/>
        <v>0.26989320342344941</v>
      </c>
      <c r="M20" s="53">
        <f>SUMIFS(Data!$I:$I,Data!$B:$B,Data!$AA$3,Data!$D:$D,$A20,Data!$C:$C,4)</f>
        <v>0</v>
      </c>
      <c r="N20" s="164">
        <f t="shared" si="3"/>
        <v>-1</v>
      </c>
      <c r="O20" s="54">
        <f t="shared" si="4"/>
        <v>355.50000000000705</v>
      </c>
      <c r="P20" s="160">
        <f t="shared" si="5"/>
        <v>0.76877885623871745</v>
      </c>
    </row>
    <row r="21" spans="1:17">
      <c r="A21" s="17" t="s">
        <v>18</v>
      </c>
      <c r="B21" s="55">
        <v>24.655000000000001</v>
      </c>
      <c r="C21" s="56">
        <v>615.91900000001101</v>
      </c>
      <c r="D21" s="56">
        <v>553.93000000001302</v>
      </c>
      <c r="E21" s="56">
        <v>482.61000000001098</v>
      </c>
      <c r="F21" s="57">
        <v>559.03800000001172</v>
      </c>
      <c r="G21" s="56">
        <f>SUMIFS(Data!$I:$I,Data!$B:$B,Data!$AA$3,Data!$D:$D,$A21,Data!$C:$C,1)</f>
        <v>20.983000000000001</v>
      </c>
      <c r="H21" s="161">
        <f t="shared" si="0"/>
        <v>-0.14893530723991077</v>
      </c>
      <c r="I21" s="56">
        <f>SUMIFS(Data!$I:$I,Data!$B:$B,Data!$AA$3,Data!$D:$D,$A21,Data!$C:$C,2)</f>
        <v>550.254000000009</v>
      </c>
      <c r="J21" s="162">
        <f t="shared" si="1"/>
        <v>-0.10661304489713881</v>
      </c>
      <c r="K21" s="56">
        <f>SUMIFS(Data!$I:$I,Data!$B:$B,Data!$AA$3,Data!$D:$D,$A21,Data!$C:$C,3)</f>
        <v>540.49300000001301</v>
      </c>
      <c r="L21" s="162">
        <f t="shared" si="2"/>
        <v>-2.4257577672268511E-2</v>
      </c>
      <c r="M21" s="56">
        <f>SUMIFS(Data!$I:$I,Data!$B:$B,Data!$AA$3,Data!$D:$D,$A21,Data!$C:$C,4)</f>
        <v>0</v>
      </c>
      <c r="N21" s="162">
        <f t="shared" si="3"/>
        <v>-1</v>
      </c>
      <c r="O21" s="57">
        <f t="shared" si="4"/>
        <v>370.57666666667393</v>
      </c>
      <c r="P21" s="163">
        <f t="shared" si="5"/>
        <v>0.6628827855470758</v>
      </c>
    </row>
    <row r="22" spans="1:17">
      <c r="A22" s="18" t="s">
        <v>17</v>
      </c>
      <c r="B22" s="52">
        <v>3.2</v>
      </c>
      <c r="C22" s="53">
        <v>957.418999999986</v>
      </c>
      <c r="D22" s="53">
        <v>943.25699999999097</v>
      </c>
      <c r="E22" s="53">
        <v>915.71399999998903</v>
      </c>
      <c r="F22" s="54">
        <v>939.86333333332198</v>
      </c>
      <c r="G22" s="53">
        <f>SUMIFS(Data!$I:$I,Data!$B:$B,Data!$AA$3,Data!$D:$D,$A22,Data!$C:$C,1)</f>
        <v>31.1449999999999</v>
      </c>
      <c r="H22" s="159">
        <f t="shared" si="0"/>
        <v>8.7328124999999677</v>
      </c>
      <c r="I22" s="53">
        <f>SUMIFS(Data!$I:$I,Data!$B:$B,Data!$AA$3,Data!$D:$D,$A22,Data!$C:$C,2)</f>
        <v>1075.4659999999899</v>
      </c>
      <c r="J22" s="164">
        <f t="shared" si="1"/>
        <v>0.12329711442952941</v>
      </c>
      <c r="K22" s="53">
        <f>SUMIFS(Data!$I:$I,Data!$B:$B,Data!$AA$3,Data!$D:$D,$A22,Data!$C:$C,3)</f>
        <v>1088.471</v>
      </c>
      <c r="L22" s="164">
        <f t="shared" si="2"/>
        <v>0.15394955987605757</v>
      </c>
      <c r="M22" s="53">
        <f>SUMIFS(Data!$I:$I,Data!$B:$B,Data!$AA$3,Data!$D:$D,$A22,Data!$C:$C,4)</f>
        <v>0</v>
      </c>
      <c r="N22" s="164">
        <f t="shared" si="3"/>
        <v>-1</v>
      </c>
      <c r="O22" s="54">
        <f t="shared" si="4"/>
        <v>731.69399999999666</v>
      </c>
      <c r="P22" s="160">
        <f t="shared" si="5"/>
        <v>0.77851106011867555</v>
      </c>
    </row>
    <row r="23" spans="1:17">
      <c r="A23" s="17" t="s">
        <v>16</v>
      </c>
      <c r="B23" s="55">
        <v>42.248999999999903</v>
      </c>
      <c r="C23" s="56">
        <v>339.24500000000501</v>
      </c>
      <c r="D23" s="56">
        <v>336.72200000000504</v>
      </c>
      <c r="E23" s="56">
        <v>297.88800000000202</v>
      </c>
      <c r="F23" s="57">
        <v>338.70133333333729</v>
      </c>
      <c r="G23" s="56">
        <f>SUMIFS(Data!$I:$I,Data!$B:$B,Data!$AA$3,Data!$D:$D,$A23,Data!$C:$C,1)</f>
        <v>42.027999999999899</v>
      </c>
      <c r="H23" s="161">
        <f t="shared" si="0"/>
        <v>-5.2308930388885923E-3</v>
      </c>
      <c r="I23" s="56">
        <f>SUMIFS(Data!$I:$I,Data!$B:$B,Data!$AA$3,Data!$D:$D,$A23,Data!$C:$C,2)</f>
        <v>392.27600000000797</v>
      </c>
      <c r="J23" s="162">
        <f t="shared" si="1"/>
        <v>0.15632065321523436</v>
      </c>
      <c r="K23" s="56">
        <f>SUMIFS(Data!$I:$I,Data!$B:$B,Data!$AA$3,Data!$D:$D,$A23,Data!$C:$C,3)</f>
        <v>403.16700000000998</v>
      </c>
      <c r="L23" s="162">
        <f t="shared" si="2"/>
        <v>0.19732895385512067</v>
      </c>
      <c r="M23" s="56">
        <f>SUMIFS(Data!$I:$I,Data!$B:$B,Data!$AA$3,Data!$D:$D,$A23,Data!$C:$C,4)</f>
        <v>0</v>
      </c>
      <c r="N23" s="162">
        <f t="shared" si="3"/>
        <v>-1</v>
      </c>
      <c r="O23" s="57">
        <f t="shared" si="4"/>
        <v>279.15700000000595</v>
      </c>
      <c r="P23" s="163">
        <f t="shared" si="5"/>
        <v>0.82419811357893291</v>
      </c>
    </row>
    <row r="24" spans="1:17">
      <c r="A24" s="18" t="s">
        <v>15</v>
      </c>
      <c r="B24" s="52">
        <v>1699.4590000000801</v>
      </c>
      <c r="C24" s="53">
        <v>4208.3780000002398</v>
      </c>
      <c r="D24" s="53">
        <v>4097.5940000004393</v>
      </c>
      <c r="E24" s="53">
        <v>4317.4940000003098</v>
      </c>
      <c r="F24" s="54">
        <v>4774.3083333336899</v>
      </c>
      <c r="G24" s="53">
        <f>SUMIFS(Data!$I:$I,Data!$B:$B,Data!$AA$3,Data!$D:$D,$A24,Data!$C:$C,1)</f>
        <v>673.89800000000798</v>
      </c>
      <c r="H24" s="159">
        <f t="shared" si="0"/>
        <v>-0.6034632197658335</v>
      </c>
      <c r="I24" s="53">
        <f>SUMIFS(Data!$I:$I,Data!$B:$B,Data!$AA$3,Data!$D:$D,$A24,Data!$C:$C,2)</f>
        <v>3154.3280000004702</v>
      </c>
      <c r="J24" s="164">
        <f t="shared" si="1"/>
        <v>-0.25046466833533243</v>
      </c>
      <c r="K24" s="53">
        <f>SUMIFS(Data!$I:$I,Data!$B:$B,Data!$AA$3,Data!$D:$D,$A24,Data!$C:$C,3)</f>
        <v>3187.0110000004497</v>
      </c>
      <c r="L24" s="164">
        <f t="shared" si="2"/>
        <v>-0.22222382207702665</v>
      </c>
      <c r="M24" s="53">
        <f>SUMIFS(Data!$I:$I,Data!$B:$B,Data!$AA$3,Data!$D:$D,$A24,Data!$C:$C,4)</f>
        <v>0</v>
      </c>
      <c r="N24" s="164">
        <f t="shared" si="3"/>
        <v>-1</v>
      </c>
      <c r="O24" s="54">
        <f t="shared" si="4"/>
        <v>2338.4123333336424</v>
      </c>
      <c r="P24" s="160">
        <f t="shared" si="5"/>
        <v>0.48979080739446751</v>
      </c>
    </row>
    <row r="25" spans="1:17">
      <c r="A25" s="17" t="s">
        <v>14</v>
      </c>
      <c r="B25" s="55">
        <v>23.611000000000001</v>
      </c>
      <c r="C25" s="56">
        <v>217.66499999999999</v>
      </c>
      <c r="D25" s="56">
        <v>216.759999999999</v>
      </c>
      <c r="E25" s="56">
        <v>219.97299999999899</v>
      </c>
      <c r="F25" s="57">
        <v>226.00299999999933</v>
      </c>
      <c r="G25" s="56">
        <f>SUMIFS(Data!$I:$I,Data!$B:$B,Data!$AA$3,Data!$D:$D,$A25,Data!$C:$C,1)</f>
        <v>51.033000000000101</v>
      </c>
      <c r="H25" s="161">
        <f t="shared" si="0"/>
        <v>1.1614078183897378</v>
      </c>
      <c r="I25" s="56">
        <f>SUMIFS(Data!$I:$I,Data!$B:$B,Data!$AA$3,Data!$D:$D,$A25,Data!$C:$C,2)</f>
        <v>304.61599999999999</v>
      </c>
      <c r="J25" s="162">
        <f t="shared" si="1"/>
        <v>0.39947166517354649</v>
      </c>
      <c r="K25" s="56">
        <f>SUMIFS(Data!$I:$I,Data!$B:$B,Data!$AA$3,Data!$D:$D,$A25,Data!$C:$C,3)</f>
        <v>326.05900000000003</v>
      </c>
      <c r="L25" s="162">
        <f t="shared" si="2"/>
        <v>0.50423971212401519</v>
      </c>
      <c r="M25" s="56">
        <f>SUMIFS(Data!$I:$I,Data!$B:$B,Data!$AA$3,Data!$D:$D,$A25,Data!$C:$C,4)</f>
        <v>0</v>
      </c>
      <c r="N25" s="162">
        <f t="shared" si="3"/>
        <v>-1</v>
      </c>
      <c r="O25" s="57">
        <f t="shared" si="4"/>
        <v>227.23600000000002</v>
      </c>
      <c r="P25" s="163">
        <f t="shared" si="5"/>
        <v>1.0054556797918641</v>
      </c>
      <c r="Q25" s="20"/>
    </row>
    <row r="26" spans="1:17">
      <c r="A26" s="18" t="s">
        <v>13</v>
      </c>
      <c r="B26" s="52">
        <v>485.53500000000389</v>
      </c>
      <c r="C26" s="53">
        <v>1756.6980000000183</v>
      </c>
      <c r="D26" s="53">
        <v>1847.3990000000222</v>
      </c>
      <c r="E26" s="53">
        <v>1969.0849999999944</v>
      </c>
      <c r="F26" s="54">
        <v>2019.5723333333463</v>
      </c>
      <c r="G26" s="53">
        <f>SUMIFS(Data!$I:$I,Data!$B:$B,Data!$AA$3,Data!$D:$D,$A26,Data!$C:$C,1)</f>
        <v>477.13900000000376</v>
      </c>
      <c r="H26" s="159">
        <f t="shared" si="0"/>
        <v>-1.7292265233196498E-2</v>
      </c>
      <c r="I26" s="53">
        <f>SUMIFS(Data!$I:$I,Data!$B:$B,Data!$AA$3,Data!$D:$D,$A26,Data!$C:$C,2)</f>
        <v>2110.7770000000164</v>
      </c>
      <c r="J26" s="164">
        <f t="shared" si="1"/>
        <v>0.20155940292525776</v>
      </c>
      <c r="K26" s="53">
        <f>SUMIFS(Data!$I:$I,Data!$B:$B,Data!$AA$3,Data!$D:$D,$A26,Data!$C:$C,3)</f>
        <v>2251.5650000000082</v>
      </c>
      <c r="L26" s="164">
        <f t="shared" si="2"/>
        <v>0.21877569490942736</v>
      </c>
      <c r="M26" s="53">
        <f>SUMIFS(Data!$I:$I,Data!$B:$B,Data!$AA$3,Data!$D:$D,$A26,Data!$C:$C,4)</f>
        <v>0</v>
      </c>
      <c r="N26" s="164">
        <f t="shared" si="3"/>
        <v>-1</v>
      </c>
      <c r="O26" s="54">
        <f t="shared" si="4"/>
        <v>1613.160333333343</v>
      </c>
      <c r="P26" s="160">
        <f t="shared" si="5"/>
        <v>0.79876333553787016</v>
      </c>
    </row>
    <row r="27" spans="1:17">
      <c r="A27" s="17" t="s">
        <v>12</v>
      </c>
      <c r="B27" s="55">
        <v>374.21600000000501</v>
      </c>
      <c r="C27" s="56">
        <v>981.65699999998901</v>
      </c>
      <c r="D27" s="56">
        <v>1019.05599999998</v>
      </c>
      <c r="E27" s="56">
        <v>755.91599999999903</v>
      </c>
      <c r="F27" s="57">
        <v>1043.6149999999909</v>
      </c>
      <c r="G27" s="56">
        <f>SUMIFS(Data!$I:$I,Data!$B:$B,Data!$AA$3,Data!$D:$D,$A27,Data!$C:$C,1)</f>
        <v>381.90200000000402</v>
      </c>
      <c r="H27" s="161">
        <f t="shared" si="0"/>
        <v>2.0538940077385544E-2</v>
      </c>
      <c r="I27" s="56">
        <f>SUMIFS(Data!$I:$I,Data!$B:$B,Data!$AA$3,Data!$D:$D,$A27,Data!$C:$C,2)</f>
        <v>1067.4929999999999</v>
      </c>
      <c r="J27" s="162">
        <f t="shared" si="1"/>
        <v>8.7439910274171001E-2</v>
      </c>
      <c r="K27" s="56">
        <f>SUMIFS(Data!$I:$I,Data!$B:$B,Data!$AA$3,Data!$D:$D,$A27,Data!$C:$C,3)</f>
        <v>1101.8800000000001</v>
      </c>
      <c r="L27" s="162">
        <f t="shared" si="2"/>
        <v>8.1275219418777481E-2</v>
      </c>
      <c r="M27" s="56">
        <f>SUMIFS(Data!$I:$I,Data!$B:$B,Data!$AA$3,Data!$D:$D,$A27,Data!$C:$C,4)</f>
        <v>0</v>
      </c>
      <c r="N27" s="162">
        <f t="shared" si="3"/>
        <v>-1</v>
      </c>
      <c r="O27" s="57">
        <f t="shared" si="4"/>
        <v>850.42500000000143</v>
      </c>
      <c r="P27" s="163">
        <f t="shared" si="5"/>
        <v>0.81488384126330959</v>
      </c>
    </row>
    <row r="28" spans="1:17">
      <c r="A28" s="18" t="s">
        <v>11</v>
      </c>
      <c r="B28" s="52">
        <v>22.651</v>
      </c>
      <c r="C28" s="53">
        <v>541.49700000001201</v>
      </c>
      <c r="D28" s="53">
        <v>556.81600000001299</v>
      </c>
      <c r="E28" s="53">
        <v>722.03000000000202</v>
      </c>
      <c r="F28" s="54">
        <v>614.33133333334229</v>
      </c>
      <c r="G28" s="53">
        <f>SUMIFS(Data!$I:$I,Data!$B:$B,Data!$AA$3,Data!$D:$D,$A28,Data!$C:$C,1)</f>
        <v>47.216000000000001</v>
      </c>
      <c r="H28" s="159">
        <f t="shared" si="0"/>
        <v>1.0844995805924684</v>
      </c>
      <c r="I28" s="53">
        <f>SUMIFS(Data!$I:$I,Data!$B:$B,Data!$AA$3,Data!$D:$D,$A28,Data!$C:$C,2)</f>
        <v>630.41300000000604</v>
      </c>
      <c r="J28" s="164">
        <f t="shared" si="1"/>
        <v>0.16420404914522529</v>
      </c>
      <c r="K28" s="53">
        <f>SUMIFS(Data!$I:$I,Data!$B:$B,Data!$AA$3,Data!$D:$D,$A28,Data!$C:$C,3)</f>
        <v>839.92899999999906</v>
      </c>
      <c r="L28" s="164">
        <f t="shared" si="2"/>
        <v>0.50844982902786462</v>
      </c>
      <c r="M28" s="53">
        <f>SUMIFS(Data!$I:$I,Data!$B:$B,Data!$AA$3,Data!$D:$D,$A28,Data!$C:$C,4)</f>
        <v>0</v>
      </c>
      <c r="N28" s="164">
        <f t="shared" si="3"/>
        <v>-1</v>
      </c>
      <c r="O28" s="54">
        <f t="shared" si="4"/>
        <v>505.85266666666831</v>
      </c>
      <c r="P28" s="160">
        <f t="shared" si="5"/>
        <v>0.82341993517069656</v>
      </c>
    </row>
    <row r="29" spans="1:17">
      <c r="A29" s="17" t="s">
        <v>10</v>
      </c>
      <c r="B29" s="55">
        <v>78.729999999999805</v>
      </c>
      <c r="C29" s="56">
        <v>1066.35599999999</v>
      </c>
      <c r="D29" s="56">
        <v>1175.4260000000199</v>
      </c>
      <c r="E29" s="56">
        <v>1292.44300000005</v>
      </c>
      <c r="F29" s="57">
        <v>1204.3183333333534</v>
      </c>
      <c r="G29" s="56">
        <f>SUMIFS(Data!$I:$I,Data!$B:$B,Data!$AA$3,Data!$D:$D,$A29,Data!$C:$C,1)</f>
        <v>60.601000000000099</v>
      </c>
      <c r="H29" s="161">
        <f t="shared" si="0"/>
        <v>-0.2302680045725867</v>
      </c>
      <c r="I29" s="56">
        <f>SUMIFS(Data!$I:$I,Data!$B:$B,Data!$AA$3,Data!$D:$D,$A29,Data!$C:$C,2)</f>
        <v>1243.72100000004</v>
      </c>
      <c r="J29" s="162">
        <f t="shared" si="1"/>
        <v>0.16632813056807641</v>
      </c>
      <c r="K29" s="56">
        <f>SUMIFS(Data!$I:$I,Data!$B:$B,Data!$AA$3,Data!$D:$D,$A29,Data!$C:$C,3)</f>
        <v>1393.94400000007</v>
      </c>
      <c r="L29" s="162">
        <f t="shared" si="2"/>
        <v>0.18590536537395494</v>
      </c>
      <c r="M29" s="56">
        <f>SUMIFS(Data!$I:$I,Data!$B:$B,Data!$AA$3,Data!$D:$D,$A29,Data!$C:$C,4)</f>
        <v>0</v>
      </c>
      <c r="N29" s="162">
        <f t="shared" si="3"/>
        <v>-1</v>
      </c>
      <c r="O29" s="57">
        <f t="shared" si="4"/>
        <v>899.42200000003675</v>
      </c>
      <c r="P29" s="163">
        <f t="shared" si="5"/>
        <v>0.74683077979107548</v>
      </c>
    </row>
    <row r="30" spans="1:17">
      <c r="A30" s="18" t="s">
        <v>9</v>
      </c>
      <c r="B30" s="52">
        <v>154.31100000000001</v>
      </c>
      <c r="C30" s="53">
        <v>1434.8710000000031</v>
      </c>
      <c r="D30" s="53">
        <v>1461.557000000005</v>
      </c>
      <c r="E30" s="53">
        <v>1443.870000000011</v>
      </c>
      <c r="F30" s="54">
        <v>1498.2030000000061</v>
      </c>
      <c r="G30" s="53">
        <f>SUMIFS(Data!$I:$I,Data!$B:$B,Data!$AA$3,Data!$D:$D,$A30,Data!$C:$C,1)</f>
        <v>341.45599999999996</v>
      </c>
      <c r="H30" s="159">
        <f t="shared" si="0"/>
        <v>1.212778090998049</v>
      </c>
      <c r="I30" s="53">
        <f>SUMIFS(Data!$I:$I,Data!$B:$B,Data!$AA$3,Data!$D:$D,$A30,Data!$C:$C,2)</f>
        <v>1838.8999999999892</v>
      </c>
      <c r="J30" s="164">
        <f t="shared" si="1"/>
        <v>0.28157862274726109</v>
      </c>
      <c r="K30" s="53">
        <f>SUMIFS(Data!$I:$I,Data!$B:$B,Data!$AA$3,Data!$D:$D,$A30,Data!$C:$C,3)</f>
        <v>1753.0390000000011</v>
      </c>
      <c r="L30" s="164">
        <f t="shared" si="2"/>
        <v>0.19943252298746822</v>
      </c>
      <c r="M30" s="53">
        <f>SUMIFS(Data!$I:$I,Data!$B:$B,Data!$AA$3,Data!$D:$D,$A30,Data!$C:$C,4)</f>
        <v>0</v>
      </c>
      <c r="N30" s="164">
        <f t="shared" si="3"/>
        <v>-1</v>
      </c>
      <c r="O30" s="54">
        <f t="shared" si="4"/>
        <v>1311.1316666666635</v>
      </c>
      <c r="P30" s="160">
        <f t="shared" si="5"/>
        <v>0.87513619093451167</v>
      </c>
    </row>
    <row r="31" spans="1:17">
      <c r="A31" s="17" t="s">
        <v>8</v>
      </c>
      <c r="B31" s="55">
        <v>100.795</v>
      </c>
      <c r="C31" s="56">
        <v>1223.3980000000399</v>
      </c>
      <c r="D31" s="56">
        <v>1172.01100000001</v>
      </c>
      <c r="E31" s="56">
        <v>1172.9980000000201</v>
      </c>
      <c r="F31" s="57">
        <v>1223.0673333333566</v>
      </c>
      <c r="G31" s="56">
        <f>SUMIFS(Data!$I:$I,Data!$B:$B,Data!$AA$3,Data!$D:$D,$A31,Data!$C:$C,1)</f>
        <v>185.61599999999899</v>
      </c>
      <c r="H31" s="161">
        <f t="shared" si="0"/>
        <v>0.84151991666252279</v>
      </c>
      <c r="I31" s="56">
        <f>SUMIFS(Data!$I:$I,Data!$B:$B,Data!$AA$3,Data!$D:$D,$A31,Data!$C:$C,2)</f>
        <v>1344.57800000006</v>
      </c>
      <c r="J31" s="162">
        <f t="shared" si="1"/>
        <v>9.9051984717987207E-2</v>
      </c>
      <c r="K31" s="56">
        <f>SUMIFS(Data!$I:$I,Data!$B:$B,Data!$AA$3,Data!$D:$D,$A31,Data!$C:$C,3)</f>
        <v>1323.06000000004</v>
      </c>
      <c r="L31" s="162">
        <f t="shared" si="2"/>
        <v>0.12888018969107687</v>
      </c>
      <c r="M31" s="56">
        <f>SUMIFS(Data!$I:$I,Data!$B:$B,Data!$AA$3,Data!$D:$D,$A31,Data!$C:$C,4)</f>
        <v>0</v>
      </c>
      <c r="N31" s="162">
        <f t="shared" si="3"/>
        <v>-1</v>
      </c>
      <c r="O31" s="57">
        <f t="shared" si="4"/>
        <v>951.08466666669972</v>
      </c>
      <c r="P31" s="163">
        <f t="shared" si="5"/>
        <v>0.77762249121199778</v>
      </c>
    </row>
    <row r="32" spans="1:17">
      <c r="A32" s="18" t="s">
        <v>7</v>
      </c>
      <c r="B32" s="52">
        <v>693.76700000000699</v>
      </c>
      <c r="C32" s="53">
        <v>1118.5640000000101</v>
      </c>
      <c r="D32" s="53">
        <v>1186.42500000001</v>
      </c>
      <c r="E32" s="53">
        <v>1230.1130000000198</v>
      </c>
      <c r="F32" s="54">
        <v>1409.6230000000153</v>
      </c>
      <c r="G32" s="53">
        <f>SUMIFS(Data!$I:$I,Data!$B:$B,Data!$AA$3,Data!$D:$D,$A32,Data!$C:$C,1)</f>
        <v>906.10899999999708</v>
      </c>
      <c r="H32" s="159">
        <f t="shared" si="0"/>
        <v>0.30607105843891097</v>
      </c>
      <c r="I32" s="53">
        <f>SUMIFS(Data!$I:$I,Data!$B:$B,Data!$AA$3,Data!$D:$D,$A32,Data!$C:$C,2)</f>
        <v>1280.35800000003</v>
      </c>
      <c r="J32" s="164">
        <f t="shared" si="1"/>
        <v>0.144644383334363</v>
      </c>
      <c r="K32" s="53">
        <f>SUMIFS(Data!$I:$I,Data!$B:$B,Data!$AA$3,Data!$D:$D,$A32,Data!$C:$C,3)</f>
        <v>1321.65300000003</v>
      </c>
      <c r="L32" s="164">
        <f t="shared" si="2"/>
        <v>0.11397939187055139</v>
      </c>
      <c r="M32" s="53">
        <f>SUMIFS(Data!$I:$I,Data!$B:$B,Data!$AA$3,Data!$D:$D,$A32,Data!$C:$C,4)</f>
        <v>0</v>
      </c>
      <c r="N32" s="164">
        <f t="shared" si="3"/>
        <v>-1</v>
      </c>
      <c r="O32" s="54">
        <f t="shared" si="4"/>
        <v>1169.3733333333523</v>
      </c>
      <c r="P32" s="160">
        <f t="shared" si="5"/>
        <v>0.82956459516717562</v>
      </c>
    </row>
    <row r="33" spans="1:18">
      <c r="A33" s="17" t="s">
        <v>35</v>
      </c>
      <c r="B33" s="55">
        <v>17.315999999999999</v>
      </c>
      <c r="C33" s="56">
        <v>691.97600000000398</v>
      </c>
      <c r="D33" s="56">
        <v>671.13700000000597</v>
      </c>
      <c r="E33" s="56">
        <v>583.92300000001205</v>
      </c>
      <c r="F33" s="57">
        <v>654.78400000000738</v>
      </c>
      <c r="G33" s="56">
        <f>SUMIFS(Data!$I:$I,Data!$B:$B,Data!$AA$3,Data!$D:$D,$A33,Data!$C:$C,1)</f>
        <v>7.859</v>
      </c>
      <c r="H33" s="161">
        <f t="shared" si="0"/>
        <v>-0.54614229614229615</v>
      </c>
      <c r="I33" s="56">
        <f>SUMIFS(Data!$I:$I,Data!$B:$B,Data!$AA$3,Data!$D:$D,$A33,Data!$C:$C,2)</f>
        <v>805.793999999996</v>
      </c>
      <c r="J33" s="162">
        <f t="shared" si="1"/>
        <v>0.16448258321096595</v>
      </c>
      <c r="K33" s="56">
        <f>SUMIFS(Data!$I:$I,Data!$B:$B,Data!$AA$3,Data!$D:$D,$A33,Data!$C:$C,3)</f>
        <v>718.50600000000304</v>
      </c>
      <c r="L33" s="162">
        <f t="shared" si="2"/>
        <v>7.0580224305911682E-2</v>
      </c>
      <c r="M33" s="56">
        <f>SUMIFS(Data!$I:$I,Data!$B:$B,Data!$AA$3,Data!$D:$D,$A33,Data!$C:$C,4)</f>
        <v>0</v>
      </c>
      <c r="N33" s="162">
        <f t="shared" si="3"/>
        <v>-1</v>
      </c>
      <c r="O33" s="57">
        <f t="shared" si="4"/>
        <v>510.7196666666664</v>
      </c>
      <c r="P33" s="163">
        <f>IF(F33=0,"-",O33/F33)</f>
        <v>0.77998189733814605</v>
      </c>
    </row>
    <row r="34" spans="1:18">
      <c r="A34" s="18" t="s">
        <v>6</v>
      </c>
      <c r="B34" s="52">
        <v>132.66699999999901</v>
      </c>
      <c r="C34" s="53">
        <v>846.38199999999108</v>
      </c>
      <c r="D34" s="53">
        <v>806.12799999999595</v>
      </c>
      <c r="E34" s="53">
        <v>754.96700000000101</v>
      </c>
      <c r="F34" s="54">
        <v>846.71466666666231</v>
      </c>
      <c r="G34" s="53">
        <f>SUMIFS(Data!$I:$I,Data!$B:$B,Data!$AA$3,Data!$D:$D,$A34,Data!$C:$C,1)</f>
        <v>133.21800000000002</v>
      </c>
      <c r="H34" s="159">
        <f t="shared" si="0"/>
        <v>4.1532558963496202E-3</v>
      </c>
      <c r="I34" s="53">
        <f>SUMIFS(Data!$I:$I,Data!$B:$B,Data!$AA$3,Data!$D:$D,$A34,Data!$C:$C,2)</f>
        <v>896.74399999998707</v>
      </c>
      <c r="J34" s="164">
        <f t="shared" si="1"/>
        <v>5.9502683185602388E-2</v>
      </c>
      <c r="K34" s="53">
        <f>SUMIFS(Data!$I:$I,Data!$B:$B,Data!$AA$3,Data!$D:$D,$A34,Data!$C:$C,3)</f>
        <v>853.94699999999295</v>
      </c>
      <c r="L34" s="164">
        <f t="shared" si="2"/>
        <v>5.9319363674251786E-2</v>
      </c>
      <c r="M34" s="53">
        <f>SUMIFS(Data!$I:$I,Data!$B:$B,Data!$AA$3,Data!$D:$D,$A34,Data!$C:$C,4)</f>
        <v>0</v>
      </c>
      <c r="N34" s="164">
        <f t="shared" si="3"/>
        <v>-1</v>
      </c>
      <c r="O34" s="54">
        <f t="shared" si="4"/>
        <v>627.96966666666003</v>
      </c>
      <c r="P34" s="160">
        <f t="shared" si="5"/>
        <v>0.74165441014367284</v>
      </c>
    </row>
    <row r="35" spans="1:18">
      <c r="A35" s="17" t="s">
        <v>5</v>
      </c>
      <c r="B35" s="55">
        <v>118.855</v>
      </c>
      <c r="C35" s="56">
        <v>669.780000000006</v>
      </c>
      <c r="D35" s="56">
        <v>614.45100000001105</v>
      </c>
      <c r="E35" s="56">
        <v>584.607000000011</v>
      </c>
      <c r="F35" s="57">
        <v>662.56433333334269</v>
      </c>
      <c r="G35" s="56">
        <f>SUMIFS(Data!$I:$I,Data!$B:$B,Data!$AA$3,Data!$D:$D,$A35,Data!$C:$C,1)</f>
        <v>35.695999999999898</v>
      </c>
      <c r="H35" s="161">
        <f t="shared" si="0"/>
        <v>-0.69966766227756594</v>
      </c>
      <c r="I35" s="56">
        <f>SUMIFS(Data!$I:$I,Data!$B:$B,Data!$AA$3,Data!$D:$D,$A35,Data!$C:$C,2)</f>
        <v>791.14099999999507</v>
      </c>
      <c r="J35" s="162">
        <f t="shared" si="1"/>
        <v>0.18119531786554988</v>
      </c>
      <c r="K35" s="56">
        <f>SUMIFS(Data!$I:$I,Data!$B:$B,Data!$AA$3,Data!$D:$D,$A35,Data!$C:$C,3)</f>
        <v>786.81599999999605</v>
      </c>
      <c r="L35" s="162">
        <f t="shared" si="2"/>
        <v>0.28051870694324188</v>
      </c>
      <c r="M35" s="56">
        <f>SUMIFS(Data!$I:$I,Data!$B:$B,Data!$AA$3,Data!$D:$D,$A35,Data!$C:$C,4)</f>
        <v>0</v>
      </c>
      <c r="N35" s="162">
        <f t="shared" si="3"/>
        <v>-1</v>
      </c>
      <c r="O35" s="57">
        <f t="shared" si="4"/>
        <v>537.88433333333035</v>
      </c>
      <c r="P35" s="163">
        <f t="shared" si="5"/>
        <v>0.81182204696598936</v>
      </c>
    </row>
    <row r="36" spans="1:18" ht="12.75" thickBot="1">
      <c r="A36" s="19" t="s">
        <v>4</v>
      </c>
      <c r="B36" s="58">
        <v>6559.0520000001143</v>
      </c>
      <c r="C36" s="59">
        <v>33666.093000001485</v>
      </c>
      <c r="D36" s="59">
        <v>35892.768000002179</v>
      </c>
      <c r="E36" s="59">
        <v>34383.06400000173</v>
      </c>
      <c r="F36" s="60">
        <v>36833.65900000184</v>
      </c>
      <c r="G36" s="59">
        <f t="shared" ref="G36" si="6">SUM(G6:G35)</f>
        <v>6009.5740000000342</v>
      </c>
      <c r="H36" s="165">
        <f>IF(B36=0,"-",(G36-B36)/B36)</f>
        <v>-8.3773996608057164E-2</v>
      </c>
      <c r="I36" s="59">
        <f>SUM(I6:I35)</f>
        <v>36921.066000002174</v>
      </c>
      <c r="J36" s="166">
        <f>IF(C36=0,"-",(I36-C36)/C36)</f>
        <v>9.6684013793954221E-2</v>
      </c>
      <c r="K36" s="59">
        <f>SUM(K6:K35)</f>
        <v>42950.620000001276</v>
      </c>
      <c r="L36" s="166">
        <f>IF(D36=0,"-",(K36-D36)/D36)</f>
        <v>0.19663716100131001</v>
      </c>
      <c r="M36" s="59">
        <f>SUM(M6:M35)</f>
        <v>0</v>
      </c>
      <c r="N36" s="166">
        <f t="shared" si="3"/>
        <v>-1</v>
      </c>
      <c r="O36" s="60">
        <f t="shared" si="4"/>
        <v>28627.08666666783</v>
      </c>
      <c r="P36" s="167">
        <f t="shared" si="5"/>
        <v>0.77719910114459168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SUMIFS(Data!$I:$I,Data!$B:$B,Data!$AA$3,Data!$E:$E,$A45,Data!$C:$C,1)</f>
        <v>0</v>
      </c>
      <c r="H45" s="137" t="str">
        <f t="shared" ref="H45:H54" si="7">IF(B45=0,"-",(G45-B45)/B45)</f>
        <v>-</v>
      </c>
      <c r="I45" s="129">
        <f>SUMIFS(Data!$I:$I,Data!$B:$B,Data!$AA$3,Data!$E:$E,$A45,Data!$C:$C,2)</f>
        <v>0</v>
      </c>
      <c r="J45" s="138" t="str">
        <f t="shared" ref="J45:J54" si="8">IF(C45=0,"-",(I45-C45)/C45)</f>
        <v>-</v>
      </c>
      <c r="K45" s="130">
        <f>SUMIFS(Data!$I:$I,Data!$B:$B,Data!$AA$3,Data!$E:$E,$A45,Data!$C:$C,3)</f>
        <v>0</v>
      </c>
      <c r="L45" s="138" t="str">
        <f t="shared" ref="L45:L54" si="9">IF(D45=0,"-",(K45-D45)/D45)</f>
        <v>-</v>
      </c>
      <c r="M45" s="130">
        <f>SUMIFS(Data!$I:$I,Data!$B:$B,Data!$AA$3,Data!$E:$E,$A45,Data!$C:$C,4)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SUMIFS(Data!$I:$I,Data!$B:$B,Data!$AA$3,Data!$E:$E,$A46,Data!$C:$C,1)</f>
        <v>0</v>
      </c>
      <c r="H46" s="142" t="str">
        <f t="shared" si="7"/>
        <v>-</v>
      </c>
      <c r="I46" s="129">
        <f>SUMIFS(Data!$I:$I,Data!$B:$B,Data!$AA$3,Data!$E:$E,$A46,Data!$C:$C,2)</f>
        <v>0</v>
      </c>
      <c r="J46" s="138" t="str">
        <f t="shared" si="8"/>
        <v>-</v>
      </c>
      <c r="K46" s="129">
        <f>SUMIFS(Data!$I:$I,Data!$B:$B,Data!$AA$3,Data!$E:$E,$A46,Data!$C:$C,3)</f>
        <v>0</v>
      </c>
      <c r="L46" s="138" t="str">
        <f t="shared" si="9"/>
        <v>-</v>
      </c>
      <c r="M46" s="129">
        <f>SUMIFS(Data!$I:$I,Data!$B:$B,Data!$AA$3,Data!$E:$E,$A46,Data!$C:$C,4)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312.85800000000398</v>
      </c>
      <c r="C48" s="129">
        <v>824.62799999999709</v>
      </c>
      <c r="D48" s="129">
        <v>809.98399999999697</v>
      </c>
      <c r="E48" s="129">
        <v>799.55999999999301</v>
      </c>
      <c r="F48" s="133">
        <v>915.67666666666366</v>
      </c>
      <c r="G48" s="141">
        <f>SUMIFS(Data!$I:$I,Data!$B:$B,Data!$AA$3,Data!$E:$E,$A48,Data!$C:$C,1)</f>
        <v>334.40700000000396</v>
      </c>
      <c r="H48" s="142">
        <f t="shared" si="7"/>
        <v>6.8877893485222386E-2</v>
      </c>
      <c r="I48" s="129">
        <f>SUMIFS(Data!$I:$I,Data!$B:$B,Data!$AA$3,Data!$E:$E,$A48,Data!$C:$C,2)</f>
        <v>988.45599999998797</v>
      </c>
      <c r="J48" s="138">
        <f t="shared" si="8"/>
        <v>0.19866897558655716</v>
      </c>
      <c r="K48" s="129">
        <f>SUMIFS(Data!$I:$I,Data!$B:$B,Data!$AA$3,Data!$E:$E,$A48,Data!$C:$C,3)</f>
        <v>1003.0189999999831</v>
      </c>
      <c r="L48" s="138">
        <f t="shared" si="9"/>
        <v>0.23831952236091924</v>
      </c>
      <c r="M48" s="129">
        <f>SUMIFS(Data!$I:$I,Data!$B:$B,Data!$AA$3,Data!$E:$E,$A48,Data!$C:$C,4)</f>
        <v>0</v>
      </c>
      <c r="N48" s="138">
        <f t="shared" ref="N48:N55" si="10">IF(E48=0,"-",(M48-E48)/E48)</f>
        <v>-1</v>
      </c>
      <c r="O48" s="139">
        <f t="shared" ref="O48:O51" si="11">(G48+I48+K48+M48)/3</f>
        <v>775.29399999999168</v>
      </c>
      <c r="P48" s="143">
        <f t="shared" ref="P48:P55" si="12">IF(F48=0,"-",O48/F48)</f>
        <v>0.84668969760067514</v>
      </c>
    </row>
    <row r="49" spans="1:16" s="2" customFormat="1">
      <c r="A49" s="21" t="s">
        <v>78</v>
      </c>
      <c r="B49" s="132">
        <v>60.207999999999899</v>
      </c>
      <c r="C49" s="129">
        <v>403.07000000000801</v>
      </c>
      <c r="D49" s="129">
        <v>477.63700000001404</v>
      </c>
      <c r="E49" s="129">
        <v>381.29600000000704</v>
      </c>
      <c r="F49" s="133">
        <v>440.73700000000969</v>
      </c>
      <c r="G49" s="141">
        <f>SUMIFS(Data!$I:$I,Data!$B:$B,Data!$AA$3,Data!$E:$E,$A49,Data!$C:$C,1)</f>
        <v>57.811999999999891</v>
      </c>
      <c r="H49" s="142">
        <f t="shared" si="7"/>
        <v>-3.9795376029763685E-2</v>
      </c>
      <c r="I49" s="129">
        <f>SUMIFS(Data!$I:$I,Data!$B:$B,Data!$AA$3,Data!$E:$E,$A49,Data!$C:$C,2)</f>
        <v>518.43400000001805</v>
      </c>
      <c r="J49" s="138">
        <f t="shared" si="8"/>
        <v>0.28621331282409446</v>
      </c>
      <c r="K49" s="129">
        <f>SUMIFS(Data!$I:$I,Data!$B:$B,Data!$AA$3,Data!$E:$E,$A49,Data!$C:$C,3)</f>
        <v>663.20600000000798</v>
      </c>
      <c r="L49" s="138">
        <f t="shared" si="9"/>
        <v>0.38851470886884493</v>
      </c>
      <c r="M49" s="129">
        <f>SUMIFS(Data!$I:$I,Data!$B:$B,Data!$AA$3,Data!$E:$E,$A49,Data!$C:$C,4)</f>
        <v>0</v>
      </c>
      <c r="N49" s="138">
        <f t="shared" si="10"/>
        <v>-1</v>
      </c>
      <c r="O49" s="139">
        <f t="shared" si="11"/>
        <v>413.15066666667531</v>
      </c>
      <c r="P49" s="143">
        <f t="shared" si="12"/>
        <v>0.93740862842617301</v>
      </c>
    </row>
    <row r="50" spans="1:16" s="2" customFormat="1">
      <c r="A50" s="21" t="s">
        <v>79</v>
      </c>
      <c r="B50" s="141">
        <v>112.46899999999999</v>
      </c>
      <c r="C50" s="129">
        <v>529.00000000001307</v>
      </c>
      <c r="D50" s="129">
        <v>559.77800000001093</v>
      </c>
      <c r="E50" s="129">
        <v>788.22899999999402</v>
      </c>
      <c r="F50" s="133">
        <v>663.15866666667262</v>
      </c>
      <c r="G50" s="141">
        <f>SUMIFS(Data!$I:$I,Data!$B:$B,Data!$AA$3,Data!$E:$E,$A50,Data!$C:$C,1)</f>
        <v>84.919999999999902</v>
      </c>
      <c r="H50" s="142">
        <f t="shared" si="7"/>
        <v>-0.24494749664352039</v>
      </c>
      <c r="I50" s="129">
        <f>SUMIFS(Data!$I:$I,Data!$B:$B,Data!$AA$3,Data!$E:$E,$A50,Data!$C:$C,2)</f>
        <v>603.88700000001006</v>
      </c>
      <c r="J50" s="138">
        <f t="shared" si="8"/>
        <v>0.1415633270321269</v>
      </c>
      <c r="K50" s="129">
        <f>SUMIFS(Data!$I:$I,Data!$B:$B,Data!$AA$3,Data!$E:$E,$A50,Data!$C:$C,3)</f>
        <v>585.34000000001697</v>
      </c>
      <c r="L50" s="138">
        <f t="shared" si="9"/>
        <v>4.5664531296345227E-2</v>
      </c>
      <c r="M50" s="129">
        <f>SUMIFS(Data!$I:$I,Data!$B:$B,Data!$AA$3,Data!$E:$E,$A50,Data!$C:$C,4)</f>
        <v>0</v>
      </c>
      <c r="N50" s="138">
        <f t="shared" si="10"/>
        <v>-1</v>
      </c>
      <c r="O50" s="139">
        <f t="shared" si="11"/>
        <v>424.71566666667565</v>
      </c>
      <c r="P50" s="143">
        <f t="shared" si="12"/>
        <v>0.64044351376946262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SUMIFS(Data!$I:$I,Data!$B:$B,Data!$AA$3,Data!$E:$E,$A51,Data!$C:$C,1)</f>
        <v>0</v>
      </c>
      <c r="H51" s="142" t="str">
        <f t="shared" si="7"/>
        <v>-</v>
      </c>
      <c r="I51" s="129">
        <f>SUMIFS(Data!$I:$I,Data!$B:$B,Data!$AA$3,Data!$E:$E,$A51,Data!$C:$C,2)</f>
        <v>0</v>
      </c>
      <c r="J51" s="138" t="str">
        <f t="shared" si="8"/>
        <v>-</v>
      </c>
      <c r="K51" s="129">
        <f>SUMIFS(Data!$I:$I,Data!$B:$B,Data!$AA$3,Data!$E:$E,$A51,Data!$C:$C,3)</f>
        <v>0</v>
      </c>
      <c r="L51" s="138" t="str">
        <f t="shared" si="9"/>
        <v>-</v>
      </c>
      <c r="M51" s="129">
        <f>SUMIFS(Data!$I:$I,Data!$B:$B,Data!$AA$3,Data!$E:$E,$A51,Data!$C:$C,4)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485.53500000000389</v>
      </c>
      <c r="C52" s="135">
        <v>1756.6980000000181</v>
      </c>
      <c r="D52" s="135">
        <v>1847.3990000000219</v>
      </c>
      <c r="E52" s="135">
        <v>1969.0849999999941</v>
      </c>
      <c r="F52" s="136">
        <v>2019.5723333333456</v>
      </c>
      <c r="G52" s="144">
        <f>SUM(G48:G51)</f>
        <v>477.13900000000376</v>
      </c>
      <c r="H52" s="145">
        <f t="shared" si="7"/>
        <v>-1.7292265233196498E-2</v>
      </c>
      <c r="I52" s="136">
        <f>SUM(I48:I51)</f>
        <v>2110.777000000016</v>
      </c>
      <c r="J52" s="146">
        <f t="shared" si="8"/>
        <v>0.20155940292525765</v>
      </c>
      <c r="K52" s="136">
        <f>SUM(K48:K51)</f>
        <v>2251.5650000000078</v>
      </c>
      <c r="L52" s="146">
        <f t="shared" si="9"/>
        <v>0.21877569490942728</v>
      </c>
      <c r="M52" s="136">
        <f>SUM(M48:M51)</f>
        <v>0</v>
      </c>
      <c r="N52" s="146">
        <f t="shared" si="10"/>
        <v>-1</v>
      </c>
      <c r="O52" s="147">
        <f>(M52+K52+I52+G52)/3</f>
        <v>1613.1603333333426</v>
      </c>
      <c r="P52" s="148">
        <f t="shared" si="12"/>
        <v>0.79876333553787027</v>
      </c>
    </row>
    <row r="53" spans="1:16" s="2" customFormat="1">
      <c r="A53" s="21" t="s">
        <v>9</v>
      </c>
      <c r="B53" s="141">
        <v>147.65</v>
      </c>
      <c r="C53" s="129">
        <v>732.08299999999701</v>
      </c>
      <c r="D53" s="129">
        <v>815.88999999999896</v>
      </c>
      <c r="E53" s="129">
        <v>806.92900000000202</v>
      </c>
      <c r="F53" s="133">
        <v>834.18399999999929</v>
      </c>
      <c r="G53" s="141">
        <f>SUMIFS(Data!$I:$I,Data!$B:$B,Data!$AA$3,Data!$E:$E,$A53,Data!$C:$C,1)</f>
        <v>328.26799999999997</v>
      </c>
      <c r="H53" s="142">
        <f t="shared" si="7"/>
        <v>1.2232847951236028</v>
      </c>
      <c r="I53" s="149">
        <f>SUMIFS(Data!$I:$I,Data!$B:$B,Data!$AA$3,Data!$E:$E,$A53,Data!$C:$C,2)</f>
        <v>1032.70099999999</v>
      </c>
      <c r="J53" s="150">
        <f t="shared" si="8"/>
        <v>0.41063376693625481</v>
      </c>
      <c r="K53" s="129">
        <f>SUMIFS(Data!$I:$I,Data!$B:$B,Data!$AA$3,Data!$E:$E,$A53,Data!$C:$C,3)</f>
        <v>957.96799999999496</v>
      </c>
      <c r="L53" s="150">
        <f t="shared" si="9"/>
        <v>0.17413867065412761</v>
      </c>
      <c r="M53" s="129">
        <f>SUMIFS(Data!$I:$I,Data!$B:$B,Data!$AA$3,Data!$E:$E,$A53,Data!$C:$C,4)</f>
        <v>0</v>
      </c>
      <c r="N53" s="150">
        <f t="shared" si="10"/>
        <v>-1</v>
      </c>
      <c r="O53" s="139">
        <f t="shared" ref="O53:O55" si="13">(M53+K53+I53+G53)/3</f>
        <v>772.97899999999493</v>
      </c>
      <c r="P53" s="143">
        <f t="shared" si="12"/>
        <v>0.92662889722171082</v>
      </c>
    </row>
    <row r="54" spans="1:16" s="2" customFormat="1">
      <c r="A54" s="21" t="s">
        <v>75</v>
      </c>
      <c r="B54" s="132">
        <v>6.6609999999999996</v>
      </c>
      <c r="C54" s="129">
        <v>702.78800000000604</v>
      </c>
      <c r="D54" s="129">
        <v>645.66700000000606</v>
      </c>
      <c r="E54" s="129">
        <v>636.94100000000901</v>
      </c>
      <c r="F54" s="133">
        <v>664.01900000000705</v>
      </c>
      <c r="G54" s="141">
        <f>SUMIFS(Data!$I:$I,Data!$B:$B,Data!$AA$3,Data!$E:$E,$A54,Data!$C:$C,1)</f>
        <v>13.188000000000001</v>
      </c>
      <c r="H54" s="142">
        <f t="shared" si="7"/>
        <v>0.97988290046539583</v>
      </c>
      <c r="I54" s="149">
        <f>SUMIFS(Data!$I:$I,Data!$B:$B,Data!$AA$3,Data!$E:$E,$A54,Data!$C:$C,2)</f>
        <v>806.19899999999905</v>
      </c>
      <c r="J54" s="150">
        <f t="shared" si="8"/>
        <v>0.14714394668092245</v>
      </c>
      <c r="K54" s="129">
        <f>SUMIFS(Data!$I:$I,Data!$B:$B,Data!$AA$3,Data!$E:$E,$A54,Data!$C:$C,3)</f>
        <v>795.07100000000605</v>
      </c>
      <c r="L54" s="150">
        <f t="shared" si="9"/>
        <v>0.23139482116942417</v>
      </c>
      <c r="M54" s="129">
        <f>SUMIFS(Data!$I:$I,Data!$B:$B,Data!$AA$3,Data!$E:$E,$A54,Data!$C:$C,4)</f>
        <v>0</v>
      </c>
      <c r="N54" s="150">
        <f t="shared" si="10"/>
        <v>-1</v>
      </c>
      <c r="O54" s="139">
        <f t="shared" si="13"/>
        <v>538.15266666666832</v>
      </c>
      <c r="P54" s="143">
        <f t="shared" si="12"/>
        <v>0.81044769301279418</v>
      </c>
    </row>
    <row r="55" spans="1:16" s="2" customFormat="1" ht="12.75" thickBot="1">
      <c r="A55" s="23" t="s">
        <v>102</v>
      </c>
      <c r="B55" s="151">
        <v>154.31100000000001</v>
      </c>
      <c r="C55" s="152">
        <v>1434.8710000000031</v>
      </c>
      <c r="D55" s="152">
        <v>1461.557000000005</v>
      </c>
      <c r="E55" s="152">
        <v>1443.870000000011</v>
      </c>
      <c r="F55" s="153">
        <v>1498.2030000000061</v>
      </c>
      <c r="G55" s="154">
        <f>SUM(G53:G54)</f>
        <v>341.45599999999996</v>
      </c>
      <c r="H55" s="155">
        <f>IF(B55=0,"-",(G55-B55)/B55)</f>
        <v>1.212778090998049</v>
      </c>
      <c r="I55" s="153">
        <f>SUM(I53:I54)</f>
        <v>1838.8999999999892</v>
      </c>
      <c r="J55" s="156">
        <f>IF(C55=0,"-",(I55-C55)/C55)</f>
        <v>0.28157862274726109</v>
      </c>
      <c r="K55" s="153">
        <f>SUM(K53:K54)</f>
        <v>1753.0390000000011</v>
      </c>
      <c r="L55" s="156">
        <f>IF(D55=0,"-",(K55-D55)/D55)</f>
        <v>0.19943252298746822</v>
      </c>
      <c r="M55" s="152">
        <f>SUM(M53:M54)</f>
        <v>0</v>
      </c>
      <c r="N55" s="156">
        <f t="shared" si="10"/>
        <v>-1</v>
      </c>
      <c r="O55" s="157">
        <f t="shared" si="13"/>
        <v>1311.1316666666635</v>
      </c>
      <c r="P55" s="158">
        <f t="shared" si="12"/>
        <v>0.87513619093451167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33.080999999999896</v>
      </c>
      <c r="C6" s="53">
        <v>23.219000000000001</v>
      </c>
      <c r="D6" s="53">
        <v>29.480999999999899</v>
      </c>
      <c r="E6" s="53">
        <v>25.082000000000001</v>
      </c>
      <c r="F6" s="54">
        <v>36.954333333333267</v>
      </c>
      <c r="G6" s="53">
        <f>SUMIFS(Data!$J:$J,Data!$B:$B,Data!$AA$3,Data!$D:$D,$A6,Data!$C:$C,1)</f>
        <v>28.6799999999999</v>
      </c>
      <c r="H6" s="159">
        <f t="shared" ref="H6:H35" si="0">IF(B6=0,"-",(G6-B6)/B6)</f>
        <v>-0.13303709077718359</v>
      </c>
      <c r="I6" s="53">
        <f>SUMIFS(Data!$J:$J,Data!$B:$B,Data!$AA$3,Data!$D:$D,$A6,Data!$C:$C,2)</f>
        <v>24.681999999999999</v>
      </c>
      <c r="J6" s="159">
        <f t="shared" ref="J6:J35" si="1">IF(C6=0,"-",(I6-C6)/C6)</f>
        <v>6.3008742839915477E-2</v>
      </c>
      <c r="K6" s="53">
        <f>SUMIFS(Data!$J:$J,Data!$B:$B,Data!$AA$3,Data!$D:$D,$A6,Data!$C:$C,3)</f>
        <v>23.748000000000001</v>
      </c>
      <c r="L6" s="159">
        <f t="shared" ref="L6:L35" si="2">IF(D6=0,"-",(K6-D6)/D6)</f>
        <v>-0.19446423119975298</v>
      </c>
      <c r="M6" s="53">
        <f>SUMIFS(Data!$J:$J,Data!$B:$B,Data!$AA$3,Data!$D:$D,$A6,Data!$C:$C,4)</f>
        <v>0</v>
      </c>
      <c r="N6" s="159">
        <f>IF(E6=0,"-",(M6-E6)/E6)</f>
        <v>-1</v>
      </c>
      <c r="O6" s="54">
        <f t="shared" ref="O6:O36" si="3">(M6+K6+I6+G6)/3</f>
        <v>25.703333333333301</v>
      </c>
      <c r="P6" s="160">
        <f t="shared" ref="P6:P36" si="4">IF(F6=0,"-",O6/F6)</f>
        <v>0.6955431478491475</v>
      </c>
    </row>
    <row r="7" spans="1:16">
      <c r="A7" s="17" t="s">
        <v>32</v>
      </c>
      <c r="B7" s="55">
        <v>30.039000000000001</v>
      </c>
      <c r="C7" s="56">
        <v>114.242999999999</v>
      </c>
      <c r="D7" s="56">
        <v>86.6959999999997</v>
      </c>
      <c r="E7" s="56">
        <v>85.478999999999502</v>
      </c>
      <c r="F7" s="57">
        <v>105.48566666666606</v>
      </c>
      <c r="G7" s="56">
        <f>SUMIFS(Data!$J:$J,Data!$B:$B,Data!$AA$3,Data!$D:$D,$A7,Data!$C:$C,1)</f>
        <v>20.001000000000001</v>
      </c>
      <c r="H7" s="161">
        <f t="shared" si="0"/>
        <v>-0.33416558473983821</v>
      </c>
      <c r="I7" s="56">
        <f>SUMIFS(Data!$J:$J,Data!$B:$B,Data!$AA$3,Data!$D:$D,$A7,Data!$C:$C,2)</f>
        <v>109.15299999999901</v>
      </c>
      <c r="J7" s="162">
        <f t="shared" si="1"/>
        <v>-4.4554152114353034E-2</v>
      </c>
      <c r="K7" s="56">
        <f>SUMIFS(Data!$J:$J,Data!$B:$B,Data!$AA$3,Data!$D:$D,$A7,Data!$C:$C,3)</f>
        <v>83.200999999999809</v>
      </c>
      <c r="L7" s="162">
        <f t="shared" si="2"/>
        <v>-4.031327858263245E-2</v>
      </c>
      <c r="M7" s="56">
        <f>SUMIFS(Data!$J:$J,Data!$B:$B,Data!$AA$3,Data!$D:$D,$A7,Data!$C:$C,4)</f>
        <v>0</v>
      </c>
      <c r="N7" s="162">
        <f t="shared" ref="N7:N36" si="5">IF(E7=0,"-",(M7-E7)/E7)</f>
        <v>-1</v>
      </c>
      <c r="O7" s="57">
        <f t="shared" si="3"/>
        <v>70.784999999999613</v>
      </c>
      <c r="P7" s="163">
        <f t="shared" si="4"/>
        <v>0.67103903531917464</v>
      </c>
    </row>
    <row r="8" spans="1:16">
      <c r="A8" s="18" t="s">
        <v>31</v>
      </c>
      <c r="B8" s="52">
        <v>26.289000000000001</v>
      </c>
      <c r="C8" s="53">
        <v>40.460999999999999</v>
      </c>
      <c r="D8" s="53">
        <v>48.870000000000203</v>
      </c>
      <c r="E8" s="53">
        <v>64.476000000000198</v>
      </c>
      <c r="F8" s="54">
        <v>60.032000000000131</v>
      </c>
      <c r="G8" s="53">
        <f>SUMIFS(Data!$J:$J,Data!$B:$B,Data!$AA$3,Data!$D:$D,$A8,Data!$C:$C,1)</f>
        <v>26.388999999999999</v>
      </c>
      <c r="H8" s="159">
        <f t="shared" si="0"/>
        <v>3.8038723420441198E-3</v>
      </c>
      <c r="I8" s="53">
        <f>SUMIFS(Data!$J:$J,Data!$B:$B,Data!$AA$3,Data!$D:$D,$A8,Data!$C:$C,2)</f>
        <v>36.238</v>
      </c>
      <c r="J8" s="164">
        <f t="shared" si="1"/>
        <v>-0.10437211141593136</v>
      </c>
      <c r="K8" s="53">
        <f>SUMIFS(Data!$J:$J,Data!$B:$B,Data!$AA$3,Data!$D:$D,$A8,Data!$C:$C,3)</f>
        <v>42.347999999999907</v>
      </c>
      <c r="L8" s="164">
        <f t="shared" si="2"/>
        <v>-0.13345610804174893</v>
      </c>
      <c r="M8" s="53">
        <f>SUMIFS(Data!$J:$J,Data!$B:$B,Data!$AA$3,Data!$D:$D,$A8,Data!$C:$C,4)</f>
        <v>0</v>
      </c>
      <c r="N8" s="164">
        <f t="shared" si="5"/>
        <v>-1</v>
      </c>
      <c r="O8" s="54">
        <f t="shared" si="3"/>
        <v>34.991666666666632</v>
      </c>
      <c r="P8" s="160">
        <f t="shared" si="4"/>
        <v>0.58288357320539974</v>
      </c>
    </row>
    <row r="9" spans="1:16">
      <c r="A9" s="17" t="s">
        <v>30</v>
      </c>
      <c r="B9" s="55">
        <v>0</v>
      </c>
      <c r="C9" s="56">
        <v>2.4699999999999998</v>
      </c>
      <c r="D9" s="56">
        <v>0.99</v>
      </c>
      <c r="E9" s="56">
        <v>4.7860000000000005</v>
      </c>
      <c r="F9" s="57">
        <v>2.7486666666666668</v>
      </c>
      <c r="G9" s="56">
        <f>SUMIFS(Data!$J:$J,Data!$B:$B,Data!$AA$3,Data!$D:$D,$A9,Data!$C:$C,1)</f>
        <v>0.73199999999999998</v>
      </c>
      <c r="H9" s="161" t="str">
        <f t="shared" si="0"/>
        <v>-</v>
      </c>
      <c r="I9" s="56">
        <f>SUMIFS(Data!$J:$J,Data!$B:$B,Data!$AA$3,Data!$D:$D,$A9,Data!$C:$C,2)</f>
        <v>3.3860000000000001</v>
      </c>
      <c r="J9" s="162">
        <f t="shared" si="1"/>
        <v>0.37085020242915001</v>
      </c>
      <c r="K9" s="56">
        <f>SUMIFS(Data!$J:$J,Data!$B:$B,Data!$AA$3,Data!$D:$D,$A9,Data!$C:$C,3)</f>
        <v>4.8380000000000001</v>
      </c>
      <c r="L9" s="162">
        <f t="shared" si="2"/>
        <v>3.8868686868686866</v>
      </c>
      <c r="M9" s="56">
        <f>SUMIFS(Data!$J:$J,Data!$B:$B,Data!$AA$3,Data!$D:$D,$A9,Data!$C:$C,4)</f>
        <v>0</v>
      </c>
      <c r="N9" s="162">
        <f t="shared" si="5"/>
        <v>-1</v>
      </c>
      <c r="O9" s="57">
        <f t="shared" si="3"/>
        <v>2.9853333333333332</v>
      </c>
      <c r="P9" s="163">
        <f t="shared" si="4"/>
        <v>1.0861023526558331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SUMIFS(Data!$J:$J,Data!$B:$B,Data!$AA$3,Data!$D:$D,$A10,Data!$C:$C,1)</f>
        <v>0</v>
      </c>
      <c r="H10" s="159" t="str">
        <f t="shared" si="0"/>
        <v>-</v>
      </c>
      <c r="I10" s="53">
        <f>SUMIFS(Data!$J:$J,Data!$B:$B,Data!$AA$3,Data!$D:$D,$A10,Data!$C:$C,2)</f>
        <v>0</v>
      </c>
      <c r="J10" s="164" t="str">
        <f t="shared" si="1"/>
        <v>-</v>
      </c>
      <c r="K10" s="53">
        <f>SUMIFS(Data!$J:$J,Data!$B:$B,Data!$AA$3,Data!$D:$D,$A10,Data!$C:$C,3)</f>
        <v>0</v>
      </c>
      <c r="L10" s="164" t="str">
        <f t="shared" si="2"/>
        <v>-</v>
      </c>
      <c r="M10" s="53">
        <f>SUMIFS(Data!$J:$J,Data!$B:$B,Data!$AA$3,Data!$D:$D,$A10,Data!$C:$C,4)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17.506</v>
      </c>
      <c r="C11" s="56">
        <v>43.677</v>
      </c>
      <c r="D11" s="56">
        <v>45.286000000000101</v>
      </c>
      <c r="E11" s="56">
        <v>65.306000000000097</v>
      </c>
      <c r="F11" s="57">
        <v>57.258333333333404</v>
      </c>
      <c r="G11" s="56">
        <f>SUMIFS(Data!$J:$J,Data!$B:$B,Data!$AA$3,Data!$D:$D,$A11,Data!$C:$C,1)</f>
        <v>14.07</v>
      </c>
      <c r="H11" s="161">
        <f t="shared" si="0"/>
        <v>-0.19627556266422941</v>
      </c>
      <c r="I11" s="56">
        <f>SUMIFS(Data!$J:$J,Data!$B:$B,Data!$AA$3,Data!$D:$D,$A11,Data!$C:$C,2)</f>
        <v>70.351000000000099</v>
      </c>
      <c r="J11" s="162">
        <f t="shared" si="1"/>
        <v>0.61071044256702844</v>
      </c>
      <c r="K11" s="56">
        <f>SUMIFS(Data!$J:$J,Data!$B:$B,Data!$AA$3,Data!$D:$D,$A11,Data!$C:$C,3)</f>
        <v>19.646999999999998</v>
      </c>
      <c r="L11" s="162">
        <f t="shared" si="2"/>
        <v>-0.56615731131033975</v>
      </c>
      <c r="M11" s="56">
        <f>SUMIFS(Data!$J:$J,Data!$B:$B,Data!$AA$3,Data!$D:$D,$A11,Data!$C:$C,4)</f>
        <v>0</v>
      </c>
      <c r="N11" s="162">
        <f t="shared" si="5"/>
        <v>-1</v>
      </c>
      <c r="O11" s="57">
        <f t="shared" si="3"/>
        <v>34.689333333333366</v>
      </c>
      <c r="P11" s="163">
        <f t="shared" si="4"/>
        <v>0.60583903361956026</v>
      </c>
    </row>
    <row r="12" spans="1:16">
      <c r="A12" s="18" t="s">
        <v>27</v>
      </c>
      <c r="B12" s="52">
        <v>14.667</v>
      </c>
      <c r="C12" s="53">
        <v>112.01900000000001</v>
      </c>
      <c r="D12" s="53">
        <v>85.168000000000305</v>
      </c>
      <c r="E12" s="53">
        <v>69.257000000000104</v>
      </c>
      <c r="F12" s="54">
        <v>93.703666666666791</v>
      </c>
      <c r="G12" s="53">
        <f>SUMIFS(Data!$J:$J,Data!$B:$B,Data!$AA$3,Data!$D:$D,$A12,Data!$C:$C,1)</f>
        <v>21.279</v>
      </c>
      <c r="H12" s="159">
        <f t="shared" si="0"/>
        <v>0.45080793618326859</v>
      </c>
      <c r="I12" s="53">
        <f>SUMIFS(Data!$J:$J,Data!$B:$B,Data!$AA$3,Data!$D:$D,$A12,Data!$C:$C,2)</f>
        <v>63.673000000000101</v>
      </c>
      <c r="J12" s="164">
        <f t="shared" si="1"/>
        <v>-0.43158749854935236</v>
      </c>
      <c r="K12" s="53">
        <f>SUMIFS(Data!$J:$J,Data!$B:$B,Data!$AA$3,Data!$D:$D,$A12,Data!$C:$C,3)</f>
        <v>45.169000000000104</v>
      </c>
      <c r="L12" s="164">
        <f t="shared" si="2"/>
        <v>-0.46964822468532852</v>
      </c>
      <c r="M12" s="53">
        <f>SUMIFS(Data!$J:$J,Data!$B:$B,Data!$AA$3,Data!$D:$D,$A12,Data!$C:$C,4)</f>
        <v>0</v>
      </c>
      <c r="N12" s="164">
        <f t="shared" si="5"/>
        <v>-1</v>
      </c>
      <c r="O12" s="54">
        <f t="shared" si="3"/>
        <v>43.373666666666736</v>
      </c>
      <c r="P12" s="160">
        <f t="shared" si="4"/>
        <v>0.46288121062498455</v>
      </c>
    </row>
    <row r="13" spans="1:16">
      <c r="A13" s="17" t="s">
        <v>26</v>
      </c>
      <c r="B13" s="55">
        <v>2.9540000000000002</v>
      </c>
      <c r="C13" s="56">
        <v>13.920999999999989</v>
      </c>
      <c r="D13" s="56">
        <v>6.2290000000000001</v>
      </c>
      <c r="E13" s="56">
        <v>3.3570000000000002</v>
      </c>
      <c r="F13" s="57">
        <v>8.8203333333333305</v>
      </c>
      <c r="G13" s="56">
        <f>SUMIFS(Data!$J:$J,Data!$B:$B,Data!$AA$3,Data!$D:$D,$A13,Data!$C:$C,1)</f>
        <v>1.5630000000000002</v>
      </c>
      <c r="H13" s="161">
        <f t="shared" si="0"/>
        <v>-0.47088693297224099</v>
      </c>
      <c r="I13" s="56">
        <f>SUMIFS(Data!$J:$J,Data!$B:$B,Data!$AA$3,Data!$D:$D,$A13,Data!$C:$C,2)</f>
        <v>1.617</v>
      </c>
      <c r="J13" s="162">
        <f t="shared" si="1"/>
        <v>-0.88384455139716955</v>
      </c>
      <c r="K13" s="56">
        <f>SUMIFS(Data!$J:$J,Data!$B:$B,Data!$AA$3,Data!$D:$D,$A13,Data!$C:$C,3)</f>
        <v>10.750999999999999</v>
      </c>
      <c r="L13" s="162">
        <f t="shared" si="2"/>
        <v>0.72595922298924376</v>
      </c>
      <c r="M13" s="56">
        <f>SUMIFS(Data!$J:$J,Data!$B:$B,Data!$AA$3,Data!$D:$D,$A13,Data!$C:$C,4)</f>
        <v>0</v>
      </c>
      <c r="N13" s="162">
        <f t="shared" si="5"/>
        <v>-1</v>
      </c>
      <c r="O13" s="57">
        <f t="shared" si="3"/>
        <v>4.6436666666666664</v>
      </c>
      <c r="P13" s="163">
        <f t="shared" si="4"/>
        <v>0.52647292241411903</v>
      </c>
    </row>
    <row r="14" spans="1:16">
      <c r="A14" s="18" t="s">
        <v>25</v>
      </c>
      <c r="B14" s="52">
        <v>4.2210000000000001</v>
      </c>
      <c r="C14" s="53">
        <v>147.02299999999599</v>
      </c>
      <c r="D14" s="53">
        <v>47.784999999999997</v>
      </c>
      <c r="E14" s="53">
        <v>24.945</v>
      </c>
      <c r="F14" s="54">
        <v>74.657999999998665</v>
      </c>
      <c r="G14" s="53">
        <f>SUMIFS(Data!$J:$J,Data!$B:$B,Data!$AA$3,Data!$D:$D,$A14,Data!$C:$C,1)</f>
        <v>9.8620000000000196</v>
      </c>
      <c r="H14" s="159">
        <f t="shared" si="0"/>
        <v>1.3364131722340724</v>
      </c>
      <c r="I14" s="53">
        <f>SUMIFS(Data!$J:$J,Data!$B:$B,Data!$AA$3,Data!$D:$D,$A14,Data!$C:$C,2)</f>
        <v>201.78999999999499</v>
      </c>
      <c r="J14" s="164">
        <f t="shared" si="1"/>
        <v>0.37250634254504733</v>
      </c>
      <c r="K14" s="53">
        <f>SUMIFS(Data!$J:$J,Data!$B:$B,Data!$AA$3,Data!$D:$D,$A14,Data!$C:$C,3)</f>
        <v>57.470999999999997</v>
      </c>
      <c r="L14" s="164">
        <f t="shared" si="2"/>
        <v>0.20269959192215131</v>
      </c>
      <c r="M14" s="53">
        <f>SUMIFS(Data!$J:$J,Data!$B:$B,Data!$AA$3,Data!$D:$D,$A14,Data!$C:$C,4)</f>
        <v>0</v>
      </c>
      <c r="N14" s="164">
        <f t="shared" si="5"/>
        <v>-1</v>
      </c>
      <c r="O14" s="54">
        <f t="shared" si="3"/>
        <v>89.707666666664991</v>
      </c>
      <c r="P14" s="160">
        <f t="shared" si="4"/>
        <v>1.2015814335592514</v>
      </c>
    </row>
    <row r="15" spans="1:16">
      <c r="A15" s="17" t="s">
        <v>24</v>
      </c>
      <c r="B15" s="55">
        <v>8.1320000000000103</v>
      </c>
      <c r="C15" s="56">
        <v>51.492999999999697</v>
      </c>
      <c r="D15" s="56">
        <v>60.933999999999699</v>
      </c>
      <c r="E15" s="56">
        <v>62.502999999999602</v>
      </c>
      <c r="F15" s="57">
        <v>61.02066666666633</v>
      </c>
      <c r="G15" s="56">
        <f>SUMIFS(Data!$J:$J,Data!$B:$B,Data!$AA$3,Data!$D:$D,$A15,Data!$C:$C,1)</f>
        <v>15.999000000000001</v>
      </c>
      <c r="H15" s="161">
        <f t="shared" si="0"/>
        <v>0.96741269060501478</v>
      </c>
      <c r="I15" s="56">
        <f>SUMIFS(Data!$J:$J,Data!$B:$B,Data!$AA$3,Data!$D:$D,$A15,Data!$C:$C,2)</f>
        <v>68.212000000000103</v>
      </c>
      <c r="J15" s="162">
        <f t="shared" si="1"/>
        <v>0.32468490862836707</v>
      </c>
      <c r="K15" s="56">
        <f>SUMIFS(Data!$J:$J,Data!$B:$B,Data!$AA$3,Data!$D:$D,$A15,Data!$C:$C,3)</f>
        <v>66.112999999999701</v>
      </c>
      <c r="L15" s="162">
        <f t="shared" si="2"/>
        <v>8.4993599632389602E-2</v>
      </c>
      <c r="M15" s="56">
        <f>SUMIFS(Data!$J:$J,Data!$B:$B,Data!$AA$3,Data!$D:$D,$A15,Data!$C:$C,4)</f>
        <v>0</v>
      </c>
      <c r="N15" s="162">
        <f t="shared" si="5"/>
        <v>-1</v>
      </c>
      <c r="O15" s="57">
        <f t="shared" si="3"/>
        <v>50.10799999999994</v>
      </c>
      <c r="P15" s="163">
        <f t="shared" si="4"/>
        <v>0.8211644142421729</v>
      </c>
    </row>
    <row r="16" spans="1:16">
      <c r="A16" s="18" t="s">
        <v>23</v>
      </c>
      <c r="B16" s="52">
        <v>49.399999999999899</v>
      </c>
      <c r="C16" s="53">
        <v>194.46799999999999</v>
      </c>
      <c r="D16" s="53">
        <v>119.004</v>
      </c>
      <c r="E16" s="53">
        <v>163.12300000000101</v>
      </c>
      <c r="F16" s="54">
        <v>175.33166666666696</v>
      </c>
      <c r="G16" s="53">
        <f>SUMIFS(Data!$J:$J,Data!$B:$B,Data!$AA$3,Data!$D:$D,$A16,Data!$C:$C,1)</f>
        <v>64.406000000000105</v>
      </c>
      <c r="H16" s="159">
        <f t="shared" si="0"/>
        <v>0.3037651821862396</v>
      </c>
      <c r="I16" s="53">
        <f>SUMIFS(Data!$J:$J,Data!$B:$B,Data!$AA$3,Data!$D:$D,$A16,Data!$C:$C,2)</f>
        <v>194.22800000000001</v>
      </c>
      <c r="J16" s="164">
        <f t="shared" si="1"/>
        <v>-1.234136207499335E-3</v>
      </c>
      <c r="K16" s="53">
        <f>SUMIFS(Data!$J:$J,Data!$B:$B,Data!$AA$3,Data!$D:$D,$A16,Data!$C:$C,3)</f>
        <v>167.984000000001</v>
      </c>
      <c r="L16" s="164">
        <f t="shared" si="2"/>
        <v>0.41158280393937174</v>
      </c>
      <c r="M16" s="53">
        <f>SUMIFS(Data!$J:$J,Data!$B:$B,Data!$AA$3,Data!$D:$D,$A16,Data!$C:$C,4)</f>
        <v>0</v>
      </c>
      <c r="N16" s="164">
        <f t="shared" si="5"/>
        <v>-1</v>
      </c>
      <c r="O16" s="54">
        <f t="shared" si="3"/>
        <v>142.20600000000039</v>
      </c>
      <c r="P16" s="160">
        <f t="shared" si="4"/>
        <v>0.81106854627895786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1.147</v>
      </c>
      <c r="F17" s="57">
        <v>0.38233333333333336</v>
      </c>
      <c r="G17" s="56">
        <f>SUMIFS(Data!$J:$J,Data!$B:$B,Data!$AA$3,Data!$D:$D,$A17,Data!$C:$C,1)</f>
        <v>0</v>
      </c>
      <c r="H17" s="161" t="str">
        <f t="shared" si="0"/>
        <v>-</v>
      </c>
      <c r="I17" s="56">
        <f>SUMIFS(Data!$J:$J,Data!$B:$B,Data!$AA$3,Data!$D:$D,$A17,Data!$C:$C,2)</f>
        <v>0</v>
      </c>
      <c r="J17" s="162" t="str">
        <f t="shared" si="1"/>
        <v>-</v>
      </c>
      <c r="K17" s="56">
        <f>SUMIFS(Data!$J:$J,Data!$B:$B,Data!$AA$3,Data!$D:$D,$A17,Data!$C:$C,3)</f>
        <v>0</v>
      </c>
      <c r="L17" s="162" t="str">
        <f t="shared" si="2"/>
        <v>-</v>
      </c>
      <c r="M17" s="56">
        <f>SUMIFS(Data!$J:$J,Data!$B:$B,Data!$AA$3,Data!$D:$D,$A17,Data!$C:$C,4)</f>
        <v>0</v>
      </c>
      <c r="N17" s="162">
        <f t="shared" si="5"/>
        <v>-1</v>
      </c>
      <c r="O17" s="57">
        <f t="shared" si="3"/>
        <v>0</v>
      </c>
      <c r="P17" s="163">
        <f t="shared" si="4"/>
        <v>0</v>
      </c>
    </row>
    <row r="18" spans="1:17">
      <c r="A18" s="18" t="s">
        <v>21</v>
      </c>
      <c r="B18" s="52">
        <v>51.900999999999897</v>
      </c>
      <c r="C18" s="53">
        <v>143.54600000000099</v>
      </c>
      <c r="D18" s="53">
        <v>126.249000000001</v>
      </c>
      <c r="E18" s="53">
        <v>87.974000000000302</v>
      </c>
      <c r="F18" s="54">
        <v>136.55666666666738</v>
      </c>
      <c r="G18" s="53">
        <f>SUMIFS(Data!$J:$J,Data!$B:$B,Data!$AA$3,Data!$D:$D,$A18,Data!$C:$C,1)</f>
        <v>44.389999999999802</v>
      </c>
      <c r="H18" s="159">
        <f t="shared" si="0"/>
        <v>-0.14471782817286968</v>
      </c>
      <c r="I18" s="53">
        <f>SUMIFS(Data!$J:$J,Data!$B:$B,Data!$AA$3,Data!$D:$D,$A18,Data!$C:$C,2)</f>
        <v>138.50800000000001</v>
      </c>
      <c r="J18" s="164">
        <f t="shared" si="1"/>
        <v>-3.5096763406858723E-2</v>
      </c>
      <c r="K18" s="53">
        <f>SUMIFS(Data!$J:$J,Data!$B:$B,Data!$AA$3,Data!$D:$D,$A18,Data!$C:$C,3)</f>
        <v>164.77300000000099</v>
      </c>
      <c r="L18" s="164">
        <f t="shared" si="2"/>
        <v>0.30514301103374825</v>
      </c>
      <c r="M18" s="53">
        <f>SUMIFS(Data!$J:$J,Data!$B:$B,Data!$AA$3,Data!$D:$D,$A18,Data!$C:$C,4)</f>
        <v>0</v>
      </c>
      <c r="N18" s="164">
        <f t="shared" si="5"/>
        <v>-1</v>
      </c>
      <c r="O18" s="54">
        <f t="shared" si="3"/>
        <v>115.8903333333336</v>
      </c>
      <c r="P18" s="160">
        <f t="shared" si="4"/>
        <v>0.84866111748480233</v>
      </c>
    </row>
    <row r="19" spans="1:17">
      <c r="A19" s="17" t="s">
        <v>20</v>
      </c>
      <c r="B19" s="55">
        <v>42.943999999999903</v>
      </c>
      <c r="C19" s="56">
        <v>81.992000000000203</v>
      </c>
      <c r="D19" s="56">
        <v>78.144999999999996</v>
      </c>
      <c r="E19" s="56">
        <v>96.036000000000499</v>
      </c>
      <c r="F19" s="57">
        <v>99.705666666666858</v>
      </c>
      <c r="G19" s="56">
        <f>SUMIFS(Data!$J:$J,Data!$B:$B,Data!$AA$3,Data!$D:$D,$A19,Data!$C:$C,1)</f>
        <v>67.522000000000006</v>
      </c>
      <c r="H19" s="161">
        <f t="shared" si="0"/>
        <v>0.57232675111773845</v>
      </c>
      <c r="I19" s="56">
        <f>SUMIFS(Data!$J:$J,Data!$B:$B,Data!$AA$3,Data!$D:$D,$A19,Data!$C:$C,2)</f>
        <v>107.54900000000001</v>
      </c>
      <c r="J19" s="162">
        <f t="shared" si="1"/>
        <v>0.31170114157478462</v>
      </c>
      <c r="K19" s="56">
        <f>SUMIFS(Data!$J:$J,Data!$B:$B,Data!$AA$3,Data!$D:$D,$A19,Data!$C:$C,3)</f>
        <v>84.779999999999802</v>
      </c>
      <c r="L19" s="162">
        <f t="shared" si="2"/>
        <v>8.4906263996414447E-2</v>
      </c>
      <c r="M19" s="56">
        <f>SUMIFS(Data!$J:$J,Data!$B:$B,Data!$AA$3,Data!$D:$D,$A19,Data!$C:$C,4)</f>
        <v>0</v>
      </c>
      <c r="N19" s="162">
        <f t="shared" si="5"/>
        <v>-1</v>
      </c>
      <c r="O19" s="57">
        <f t="shared" si="3"/>
        <v>86.616999999999948</v>
      </c>
      <c r="P19" s="163">
        <f t="shared" si="4"/>
        <v>0.86872695299832292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SUMIFS(Data!$J:$J,Data!$B:$B,Data!$AA$3,Data!$D:$D,$A20,Data!$C:$C,1)</f>
        <v>0</v>
      </c>
      <c r="H20" s="159" t="str">
        <f t="shared" si="0"/>
        <v>-</v>
      </c>
      <c r="I20" s="53">
        <f>SUMIFS(Data!$J:$J,Data!$B:$B,Data!$AA$3,Data!$D:$D,$A20,Data!$C:$C,2)</f>
        <v>0</v>
      </c>
      <c r="J20" s="164" t="str">
        <f t="shared" si="1"/>
        <v>-</v>
      </c>
      <c r="K20" s="53">
        <f>SUMIFS(Data!$J:$J,Data!$B:$B,Data!$AA$3,Data!$D:$D,$A20,Data!$C:$C,3)</f>
        <v>0</v>
      </c>
      <c r="L20" s="164" t="str">
        <f t="shared" si="2"/>
        <v>-</v>
      </c>
      <c r="M20" s="53">
        <f>SUMIFS(Data!$J:$J,Data!$B:$B,Data!$AA$3,Data!$D:$D,$A20,Data!$C:$C,4)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3.6040000000000001</v>
      </c>
      <c r="C21" s="56">
        <v>11.266</v>
      </c>
      <c r="D21" s="56">
        <v>19.115999999999996</v>
      </c>
      <c r="E21" s="56">
        <v>24.423999999999999</v>
      </c>
      <c r="F21" s="57">
        <v>19.469999999999995</v>
      </c>
      <c r="G21" s="56">
        <f>SUMIFS(Data!$J:$J,Data!$B:$B,Data!$AA$3,Data!$D:$D,$A21,Data!$C:$C,1)</f>
        <v>4.8810000000000002</v>
      </c>
      <c r="H21" s="161">
        <f t="shared" si="0"/>
        <v>0.35432852386237518</v>
      </c>
      <c r="I21" s="56">
        <f>SUMIFS(Data!$J:$J,Data!$B:$B,Data!$AA$3,Data!$D:$D,$A21,Data!$C:$C,2)</f>
        <v>35.245000000000005</v>
      </c>
      <c r="J21" s="162">
        <f t="shared" si="1"/>
        <v>2.1284395526362512</v>
      </c>
      <c r="K21" s="56">
        <f>SUMIFS(Data!$J:$J,Data!$B:$B,Data!$AA$3,Data!$D:$D,$A21,Data!$C:$C,3)</f>
        <v>33.849999999999902</v>
      </c>
      <c r="L21" s="162">
        <f t="shared" si="2"/>
        <v>0.7707679430843225</v>
      </c>
      <c r="M21" s="56">
        <f>SUMIFS(Data!$J:$J,Data!$B:$B,Data!$AA$3,Data!$D:$D,$A21,Data!$C:$C,4)</f>
        <v>0</v>
      </c>
      <c r="N21" s="162">
        <f t="shared" si="5"/>
        <v>-1</v>
      </c>
      <c r="O21" s="57">
        <f t="shared" si="3"/>
        <v>24.658666666666637</v>
      </c>
      <c r="P21" s="163">
        <f t="shared" si="4"/>
        <v>1.2664954631056313</v>
      </c>
    </row>
    <row r="22" spans="1:17">
      <c r="A22" s="18" t="s">
        <v>17</v>
      </c>
      <c r="B22" s="52">
        <v>22.834</v>
      </c>
      <c r="C22" s="53">
        <v>114.91600000000101</v>
      </c>
      <c r="D22" s="53">
        <v>21.128</v>
      </c>
      <c r="E22" s="53">
        <v>21.689</v>
      </c>
      <c r="F22" s="54">
        <v>60.189000000000334</v>
      </c>
      <c r="G22" s="53">
        <f>SUMIFS(Data!$J:$J,Data!$B:$B,Data!$AA$3,Data!$D:$D,$A22,Data!$C:$C,1)</f>
        <v>17.613</v>
      </c>
      <c r="H22" s="159">
        <f t="shared" si="0"/>
        <v>-0.22865025838661646</v>
      </c>
      <c r="I22" s="53">
        <f>SUMIFS(Data!$J:$J,Data!$B:$B,Data!$AA$3,Data!$D:$D,$A22,Data!$C:$C,2)</f>
        <v>140.56200000000001</v>
      </c>
      <c r="J22" s="164">
        <f t="shared" si="1"/>
        <v>0.22317170803020278</v>
      </c>
      <c r="K22" s="53">
        <f>SUMIFS(Data!$J:$J,Data!$B:$B,Data!$AA$3,Data!$D:$D,$A22,Data!$C:$C,3)</f>
        <v>26.350999999999999</v>
      </c>
      <c r="L22" s="164">
        <f t="shared" si="2"/>
        <v>0.24720749716016654</v>
      </c>
      <c r="M22" s="53">
        <f>SUMIFS(Data!$J:$J,Data!$B:$B,Data!$AA$3,Data!$D:$D,$A22,Data!$C:$C,4)</f>
        <v>0</v>
      </c>
      <c r="N22" s="164">
        <f t="shared" si="5"/>
        <v>-1</v>
      </c>
      <c r="O22" s="54">
        <f t="shared" si="3"/>
        <v>61.50866666666667</v>
      </c>
      <c r="P22" s="160">
        <f t="shared" si="4"/>
        <v>1.0219253794990169</v>
      </c>
    </row>
    <row r="23" spans="1:17">
      <c r="A23" s="17" t="s">
        <v>16</v>
      </c>
      <c r="B23" s="55">
        <v>9.2950000000000106</v>
      </c>
      <c r="C23" s="56">
        <v>33.719000000000101</v>
      </c>
      <c r="D23" s="56">
        <v>22.294</v>
      </c>
      <c r="E23" s="56">
        <v>42.467000000000098</v>
      </c>
      <c r="F23" s="57">
        <v>35.925000000000068</v>
      </c>
      <c r="G23" s="56">
        <f>SUMIFS(Data!$J:$J,Data!$B:$B,Data!$AA$3,Data!$D:$D,$A23,Data!$C:$C,1)</f>
        <v>16.866</v>
      </c>
      <c r="H23" s="161">
        <f t="shared" si="0"/>
        <v>0.81452393760085862</v>
      </c>
      <c r="I23" s="56">
        <f>SUMIFS(Data!$J:$J,Data!$B:$B,Data!$AA$3,Data!$D:$D,$A23,Data!$C:$C,2)</f>
        <v>35.130000000000003</v>
      </c>
      <c r="J23" s="162">
        <f t="shared" si="1"/>
        <v>4.1845843589664512E-2</v>
      </c>
      <c r="K23" s="56">
        <f>SUMIFS(Data!$J:$J,Data!$B:$B,Data!$AA$3,Data!$D:$D,$A23,Data!$C:$C,3)</f>
        <v>24.753</v>
      </c>
      <c r="L23" s="162">
        <f t="shared" si="2"/>
        <v>0.11029873508567326</v>
      </c>
      <c r="M23" s="56">
        <f>SUMIFS(Data!$J:$J,Data!$B:$B,Data!$AA$3,Data!$D:$D,$A23,Data!$C:$C,4)</f>
        <v>0</v>
      </c>
      <c r="N23" s="162">
        <f t="shared" si="5"/>
        <v>-1</v>
      </c>
      <c r="O23" s="57">
        <f t="shared" si="3"/>
        <v>25.582999999999998</v>
      </c>
      <c r="P23" s="163">
        <f t="shared" si="4"/>
        <v>0.71212247738343637</v>
      </c>
    </row>
    <row r="24" spans="1:17">
      <c r="A24" s="18" t="s">
        <v>15</v>
      </c>
      <c r="B24" s="52">
        <v>13.943</v>
      </c>
      <c r="C24" s="53">
        <v>36.028000000000006</v>
      </c>
      <c r="D24" s="53">
        <v>30.141999999999999</v>
      </c>
      <c r="E24" s="53">
        <v>40.115000000000002</v>
      </c>
      <c r="F24" s="54">
        <v>40.076000000000001</v>
      </c>
      <c r="G24" s="53">
        <f>SUMIFS(Data!$J:$J,Data!$B:$B,Data!$AA$3,Data!$D:$D,$A24,Data!$C:$C,1)</f>
        <v>22.677999999999997</v>
      </c>
      <c r="H24" s="159">
        <f t="shared" si="0"/>
        <v>0.62647923689306451</v>
      </c>
      <c r="I24" s="53">
        <f>SUMIFS(Data!$J:$J,Data!$B:$B,Data!$AA$3,Data!$D:$D,$A24,Data!$C:$C,2)</f>
        <v>51.870000000000097</v>
      </c>
      <c r="J24" s="164">
        <f t="shared" si="1"/>
        <v>0.43971355612301788</v>
      </c>
      <c r="K24" s="53">
        <f>SUMIFS(Data!$J:$J,Data!$B:$B,Data!$AA$3,Data!$D:$D,$A24,Data!$C:$C,3)</f>
        <v>50.026000000000103</v>
      </c>
      <c r="L24" s="164">
        <f t="shared" si="2"/>
        <v>0.65967752637516108</v>
      </c>
      <c r="M24" s="53">
        <f>SUMIFS(Data!$J:$J,Data!$B:$B,Data!$AA$3,Data!$D:$D,$A24,Data!$C:$C,4)</f>
        <v>0</v>
      </c>
      <c r="N24" s="164">
        <f t="shared" si="5"/>
        <v>-1</v>
      </c>
      <c r="O24" s="54">
        <f t="shared" si="3"/>
        <v>41.524666666666732</v>
      </c>
      <c r="P24" s="160">
        <f t="shared" si="4"/>
        <v>1.0361479854942293</v>
      </c>
    </row>
    <row r="25" spans="1:17">
      <c r="A25" s="17" t="s">
        <v>14</v>
      </c>
      <c r="B25" s="55">
        <v>1.39</v>
      </c>
      <c r="C25" s="56">
        <v>20.364000000000001</v>
      </c>
      <c r="D25" s="56">
        <v>21.015000000000001</v>
      </c>
      <c r="E25" s="56">
        <v>30.968999999999902</v>
      </c>
      <c r="F25" s="57">
        <v>24.579333333333299</v>
      </c>
      <c r="G25" s="56">
        <f>SUMIFS(Data!$J:$J,Data!$B:$B,Data!$AA$3,Data!$D:$D,$A25,Data!$C:$C,1)</f>
        <v>1.425</v>
      </c>
      <c r="H25" s="161">
        <f t="shared" si="0"/>
        <v>2.5179856115108017E-2</v>
      </c>
      <c r="I25" s="56">
        <f>SUMIFS(Data!$J:$J,Data!$B:$B,Data!$AA$3,Data!$D:$D,$A25,Data!$C:$C,2)</f>
        <v>26.271999999999998</v>
      </c>
      <c r="J25" s="162">
        <f t="shared" si="1"/>
        <v>0.29011981928894115</v>
      </c>
      <c r="K25" s="56">
        <f>SUMIFS(Data!$J:$J,Data!$B:$B,Data!$AA$3,Data!$D:$D,$A25,Data!$C:$C,3)</f>
        <v>16.120999999999999</v>
      </c>
      <c r="L25" s="162">
        <f t="shared" si="2"/>
        <v>-0.23288127527956229</v>
      </c>
      <c r="M25" s="56">
        <f>SUMIFS(Data!$J:$J,Data!$B:$B,Data!$AA$3,Data!$D:$D,$A25,Data!$C:$C,4)</f>
        <v>0</v>
      </c>
      <c r="N25" s="162">
        <f t="shared" si="5"/>
        <v>-1</v>
      </c>
      <c r="O25" s="57">
        <f t="shared" si="3"/>
        <v>14.606</v>
      </c>
      <c r="P25" s="163">
        <f t="shared" si="4"/>
        <v>0.59423906262714021</v>
      </c>
      <c r="Q25" s="20"/>
    </row>
    <row r="26" spans="1:17">
      <c r="A26" s="18" t="s">
        <v>13</v>
      </c>
      <c r="B26" s="52">
        <v>243.30600000000018</v>
      </c>
      <c r="C26" s="53">
        <v>413.31499999999801</v>
      </c>
      <c r="D26" s="53">
        <v>451.26399999999904</v>
      </c>
      <c r="E26" s="53">
        <v>452.13799999999998</v>
      </c>
      <c r="F26" s="54">
        <v>520.00766666666573</v>
      </c>
      <c r="G26" s="53">
        <f>SUMIFS(Data!$J:$J,Data!$B:$B,Data!$AA$3,Data!$D:$D,$A26,Data!$C:$C,1)</f>
        <v>305.31899999999968</v>
      </c>
      <c r="H26" s="159">
        <f t="shared" si="0"/>
        <v>0.2548765751769354</v>
      </c>
      <c r="I26" s="53">
        <f>SUMIFS(Data!$J:$J,Data!$B:$B,Data!$AA$3,Data!$D:$D,$A26,Data!$C:$C,2)</f>
        <v>527.37099999999703</v>
      </c>
      <c r="J26" s="164">
        <f t="shared" si="1"/>
        <v>0.27595417538681044</v>
      </c>
      <c r="K26" s="53">
        <f>SUMIFS(Data!$J:$J,Data!$B:$B,Data!$AA$3,Data!$D:$D,$A26,Data!$C:$C,3)</f>
        <v>463.67499999999893</v>
      </c>
      <c r="L26" s="164">
        <f t="shared" si="2"/>
        <v>2.7502747837186023E-2</v>
      </c>
      <c r="M26" s="53">
        <f>SUMIFS(Data!$J:$J,Data!$B:$B,Data!$AA$3,Data!$D:$D,$A26,Data!$C:$C,4)</f>
        <v>0</v>
      </c>
      <c r="N26" s="164">
        <f t="shared" si="5"/>
        <v>-1</v>
      </c>
      <c r="O26" s="54">
        <f t="shared" si="3"/>
        <v>432.12166666666525</v>
      </c>
      <c r="P26" s="160">
        <f t="shared" si="4"/>
        <v>0.83099095333850725</v>
      </c>
    </row>
    <row r="27" spans="1:17">
      <c r="A27" s="17" t="s">
        <v>12</v>
      </c>
      <c r="B27" s="55">
        <v>36.798999999999999</v>
      </c>
      <c r="C27" s="56">
        <v>11.749000000000001</v>
      </c>
      <c r="D27" s="56">
        <v>13.752000000000001</v>
      </c>
      <c r="E27" s="56">
        <v>15.773</v>
      </c>
      <c r="F27" s="57">
        <v>26.024333333333335</v>
      </c>
      <c r="G27" s="56">
        <f>SUMIFS(Data!$J:$J,Data!$B:$B,Data!$AA$3,Data!$D:$D,$A27,Data!$C:$C,1)</f>
        <v>53.929000000000499</v>
      </c>
      <c r="H27" s="161">
        <f t="shared" si="0"/>
        <v>0.46550177993968589</v>
      </c>
      <c r="I27" s="56">
        <f>SUMIFS(Data!$J:$J,Data!$B:$B,Data!$AA$3,Data!$D:$D,$A27,Data!$C:$C,2)</f>
        <v>18.279999999999998</v>
      </c>
      <c r="J27" s="162">
        <f t="shared" si="1"/>
        <v>0.55587709592305701</v>
      </c>
      <c r="K27" s="56">
        <f>SUMIFS(Data!$J:$J,Data!$B:$B,Data!$AA$3,Data!$D:$D,$A27,Data!$C:$C,3)</f>
        <v>8.0809999999999995</v>
      </c>
      <c r="L27" s="162">
        <f t="shared" si="2"/>
        <v>-0.4123763816172194</v>
      </c>
      <c r="M27" s="56">
        <f>SUMIFS(Data!$J:$J,Data!$B:$B,Data!$AA$3,Data!$D:$D,$A27,Data!$C:$C,4)</f>
        <v>0</v>
      </c>
      <c r="N27" s="162">
        <f t="shared" si="5"/>
        <v>-1</v>
      </c>
      <c r="O27" s="57">
        <f t="shared" si="3"/>
        <v>26.763333333333502</v>
      </c>
      <c r="P27" s="163">
        <f t="shared" si="4"/>
        <v>1.0283965007108795</v>
      </c>
    </row>
    <row r="28" spans="1:17">
      <c r="A28" s="18" t="s">
        <v>11</v>
      </c>
      <c r="B28" s="52">
        <v>0.66500000000000004</v>
      </c>
      <c r="C28" s="53">
        <v>20.82</v>
      </c>
      <c r="D28" s="53">
        <v>14.18</v>
      </c>
      <c r="E28" s="53">
        <v>19.956</v>
      </c>
      <c r="F28" s="54">
        <v>18.540333333333333</v>
      </c>
      <c r="G28" s="53">
        <f>SUMIFS(Data!$J:$J,Data!$B:$B,Data!$AA$3,Data!$D:$D,$A28,Data!$C:$C,1)</f>
        <v>9.1129999999999995</v>
      </c>
      <c r="H28" s="159">
        <f t="shared" si="0"/>
        <v>12.70375939849624</v>
      </c>
      <c r="I28" s="53">
        <f>SUMIFS(Data!$J:$J,Data!$B:$B,Data!$AA$3,Data!$D:$D,$A28,Data!$C:$C,2)</f>
        <v>24.934000000000001</v>
      </c>
      <c r="J28" s="164">
        <f t="shared" si="1"/>
        <v>0.19759846301633049</v>
      </c>
      <c r="K28" s="53">
        <f>SUMIFS(Data!$J:$J,Data!$B:$B,Data!$AA$3,Data!$D:$D,$A28,Data!$C:$C,3)</f>
        <v>23.172999999999998</v>
      </c>
      <c r="L28" s="164">
        <f t="shared" si="2"/>
        <v>0.63420310296191806</v>
      </c>
      <c r="M28" s="53">
        <f>SUMIFS(Data!$J:$J,Data!$B:$B,Data!$AA$3,Data!$D:$D,$A28,Data!$C:$C,4)</f>
        <v>0</v>
      </c>
      <c r="N28" s="164">
        <f t="shared" si="5"/>
        <v>-1</v>
      </c>
      <c r="O28" s="54">
        <f t="shared" si="3"/>
        <v>19.073333333333334</v>
      </c>
      <c r="P28" s="160">
        <f t="shared" si="4"/>
        <v>1.0287481346973266</v>
      </c>
    </row>
    <row r="29" spans="1:17">
      <c r="A29" s="17" t="s">
        <v>10</v>
      </c>
      <c r="B29" s="55">
        <v>31.581</v>
      </c>
      <c r="C29" s="56">
        <v>19.106999999999999</v>
      </c>
      <c r="D29" s="56">
        <v>50.523999999999901</v>
      </c>
      <c r="E29" s="56">
        <v>28.742000000000001</v>
      </c>
      <c r="F29" s="57">
        <v>43.317999999999962</v>
      </c>
      <c r="G29" s="56">
        <f>SUMIFS(Data!$J:$J,Data!$B:$B,Data!$AA$3,Data!$D:$D,$A29,Data!$C:$C,1)</f>
        <v>12.241</v>
      </c>
      <c r="H29" s="161">
        <f t="shared" si="0"/>
        <v>-0.61239352775402933</v>
      </c>
      <c r="I29" s="56">
        <f>SUMIFS(Data!$J:$J,Data!$B:$B,Data!$AA$3,Data!$D:$D,$A29,Data!$C:$C,2)</f>
        <v>71.625</v>
      </c>
      <c r="J29" s="162">
        <f t="shared" si="1"/>
        <v>2.7486261579525828</v>
      </c>
      <c r="K29" s="56">
        <f>SUMIFS(Data!$J:$J,Data!$B:$B,Data!$AA$3,Data!$D:$D,$A29,Data!$C:$C,3)</f>
        <v>4.274</v>
      </c>
      <c r="L29" s="162">
        <f t="shared" si="2"/>
        <v>-0.91540653946639206</v>
      </c>
      <c r="M29" s="56">
        <f>SUMIFS(Data!$J:$J,Data!$B:$B,Data!$AA$3,Data!$D:$D,$A29,Data!$C:$C,4)</f>
        <v>0</v>
      </c>
      <c r="N29" s="162">
        <f t="shared" si="5"/>
        <v>-1</v>
      </c>
      <c r="O29" s="57">
        <f t="shared" si="3"/>
        <v>29.38</v>
      </c>
      <c r="P29" s="163">
        <f t="shared" si="4"/>
        <v>0.67823999261277124</v>
      </c>
    </row>
    <row r="30" spans="1:17">
      <c r="A30" s="18" t="s">
        <v>9</v>
      </c>
      <c r="B30" s="52">
        <v>12.139000000000001</v>
      </c>
      <c r="C30" s="53">
        <v>48.248999999999988</v>
      </c>
      <c r="D30" s="53">
        <v>22.867000000000001</v>
      </c>
      <c r="E30" s="53">
        <v>51.195999999999998</v>
      </c>
      <c r="F30" s="54">
        <v>44.817</v>
      </c>
      <c r="G30" s="53">
        <f>SUMIFS(Data!$J:$J,Data!$B:$B,Data!$AA$3,Data!$D:$D,$A30,Data!$C:$C,1)</f>
        <v>33.408000000000001</v>
      </c>
      <c r="H30" s="159">
        <f t="shared" si="0"/>
        <v>1.7521212620479443</v>
      </c>
      <c r="I30" s="53">
        <f>SUMIFS(Data!$J:$J,Data!$B:$B,Data!$AA$3,Data!$D:$D,$A30,Data!$C:$C,2)</f>
        <v>64.534000000000006</v>
      </c>
      <c r="J30" s="164">
        <f t="shared" si="1"/>
        <v>0.33751994859997142</v>
      </c>
      <c r="K30" s="53">
        <f>SUMIFS(Data!$J:$J,Data!$B:$B,Data!$AA$3,Data!$D:$D,$A30,Data!$C:$C,3)</f>
        <v>35.76</v>
      </c>
      <c r="L30" s="164">
        <f t="shared" si="2"/>
        <v>0.56382560020990935</v>
      </c>
      <c r="M30" s="53">
        <f>SUMIFS(Data!$J:$J,Data!$B:$B,Data!$AA$3,Data!$D:$D,$A30,Data!$C:$C,4)</f>
        <v>0</v>
      </c>
      <c r="N30" s="164">
        <f t="shared" si="5"/>
        <v>-1</v>
      </c>
      <c r="O30" s="54">
        <f t="shared" si="3"/>
        <v>44.56733333333333</v>
      </c>
      <c r="P30" s="160">
        <f t="shared" si="4"/>
        <v>0.99442919725401813</v>
      </c>
    </row>
    <row r="31" spans="1:17">
      <c r="A31" s="17" t="s">
        <v>8</v>
      </c>
      <c r="B31" s="55">
        <v>23.724</v>
      </c>
      <c r="C31" s="56">
        <v>22.873000000000001</v>
      </c>
      <c r="D31" s="56">
        <v>9.1560000000000095</v>
      </c>
      <c r="E31" s="56">
        <v>19.568000000000001</v>
      </c>
      <c r="F31" s="57">
        <v>25.107000000000003</v>
      </c>
      <c r="G31" s="56">
        <f>SUMIFS(Data!$J:$J,Data!$B:$B,Data!$AA$3,Data!$D:$D,$A31,Data!$C:$C,1)</f>
        <v>5.4669999999999996</v>
      </c>
      <c r="H31" s="161">
        <f t="shared" si="0"/>
        <v>-0.76955825324565841</v>
      </c>
      <c r="I31" s="56">
        <f>SUMIFS(Data!$J:$J,Data!$B:$B,Data!$AA$3,Data!$D:$D,$A31,Data!$C:$C,2)</f>
        <v>25.04</v>
      </c>
      <c r="J31" s="162">
        <f t="shared" si="1"/>
        <v>9.4740523761640272E-2</v>
      </c>
      <c r="K31" s="56">
        <f>SUMIFS(Data!$J:$J,Data!$B:$B,Data!$AA$3,Data!$D:$D,$A31,Data!$C:$C,3)</f>
        <v>15.738000000000001</v>
      </c>
      <c r="L31" s="162">
        <f t="shared" si="2"/>
        <v>0.71887287024901536</v>
      </c>
      <c r="M31" s="56">
        <f>SUMIFS(Data!$J:$J,Data!$B:$B,Data!$AA$3,Data!$D:$D,$A31,Data!$C:$C,4)</f>
        <v>0</v>
      </c>
      <c r="N31" s="162">
        <f t="shared" si="5"/>
        <v>-1</v>
      </c>
      <c r="O31" s="57">
        <f t="shared" si="3"/>
        <v>15.414999999999999</v>
      </c>
      <c r="P31" s="163">
        <f t="shared" si="4"/>
        <v>0.61397219898832989</v>
      </c>
    </row>
    <row r="32" spans="1:17">
      <c r="A32" s="18" t="s">
        <v>7</v>
      </c>
      <c r="B32" s="52">
        <v>22.43</v>
      </c>
      <c r="C32" s="53">
        <v>50.347999999999999</v>
      </c>
      <c r="D32" s="53">
        <v>46.850000000000101</v>
      </c>
      <c r="E32" s="53">
        <v>46.627000000000002</v>
      </c>
      <c r="F32" s="54">
        <v>55.418333333333372</v>
      </c>
      <c r="G32" s="53">
        <f>SUMIFS(Data!$J:$J,Data!$B:$B,Data!$AA$3,Data!$D:$D,$A32,Data!$C:$C,1)</f>
        <v>20.704000000000001</v>
      </c>
      <c r="H32" s="159">
        <f t="shared" si="0"/>
        <v>-7.6950512706197016E-2</v>
      </c>
      <c r="I32" s="53">
        <f>SUMIFS(Data!$J:$J,Data!$B:$B,Data!$AA$3,Data!$D:$D,$A32,Data!$C:$C,2)</f>
        <v>48.122999999999998</v>
      </c>
      <c r="J32" s="164">
        <f t="shared" si="1"/>
        <v>-4.4192420751569109E-2</v>
      </c>
      <c r="K32" s="53">
        <f>SUMIFS(Data!$J:$J,Data!$B:$B,Data!$AA$3,Data!$D:$D,$A32,Data!$C:$C,3)</f>
        <v>57.107000000000198</v>
      </c>
      <c r="L32" s="164">
        <f t="shared" si="2"/>
        <v>0.21893276414087673</v>
      </c>
      <c r="M32" s="53">
        <f>SUMIFS(Data!$J:$J,Data!$B:$B,Data!$AA$3,Data!$D:$D,$A32,Data!$C:$C,4)</f>
        <v>0</v>
      </c>
      <c r="N32" s="164">
        <f t="shared" si="5"/>
        <v>-1</v>
      </c>
      <c r="O32" s="54">
        <f t="shared" si="3"/>
        <v>41.978000000000065</v>
      </c>
      <c r="P32" s="160">
        <f t="shared" si="4"/>
        <v>0.75747496315900342</v>
      </c>
    </row>
    <row r="33" spans="1:16">
      <c r="A33" s="17" t="s">
        <v>35</v>
      </c>
      <c r="B33" s="55">
        <v>9.7150000000000087</v>
      </c>
      <c r="C33" s="56">
        <v>33.938000000000002</v>
      </c>
      <c r="D33" s="56">
        <v>39.183000000000099</v>
      </c>
      <c r="E33" s="56">
        <v>43.993000000000102</v>
      </c>
      <c r="F33" s="57">
        <v>42.276333333333405</v>
      </c>
      <c r="G33" s="56">
        <f>SUMIFS(Data!$J:$J,Data!$B:$B,Data!$AA$3,Data!$D:$D,$A33,Data!$C:$C,1)</f>
        <v>22.887999999999998</v>
      </c>
      <c r="H33" s="161">
        <f t="shared" si="0"/>
        <v>1.3559444158517733</v>
      </c>
      <c r="I33" s="56">
        <f>SUMIFS(Data!$J:$J,Data!$B:$B,Data!$AA$3,Data!$D:$D,$A33,Data!$C:$C,2)</f>
        <v>30.842000000000002</v>
      </c>
      <c r="J33" s="162">
        <f t="shared" si="1"/>
        <v>-9.1225175319700633E-2</v>
      </c>
      <c r="K33" s="56">
        <f>SUMIFS(Data!$J:$J,Data!$B:$B,Data!$AA$3,Data!$D:$D,$A33,Data!$C:$C,3)</f>
        <v>24.736999999999998</v>
      </c>
      <c r="L33" s="162">
        <f t="shared" si="2"/>
        <v>-0.36868029502590571</v>
      </c>
      <c r="M33" s="56">
        <f>SUMIFS(Data!$J:$J,Data!$B:$B,Data!$AA$3,Data!$D:$D,$A33,Data!$C:$C,4)</f>
        <v>0</v>
      </c>
      <c r="N33" s="162">
        <f t="shared" si="5"/>
        <v>-1</v>
      </c>
      <c r="O33" s="57">
        <f t="shared" si="3"/>
        <v>26.155666666666665</v>
      </c>
      <c r="P33" s="163">
        <f>IF(F33=0,"-",O33/F33)</f>
        <v>0.61868342413801147</v>
      </c>
    </row>
    <row r="34" spans="1:16">
      <c r="A34" s="18" t="s">
        <v>6</v>
      </c>
      <c r="B34" s="52">
        <v>8.7179999999999893</v>
      </c>
      <c r="C34" s="53">
        <v>51.693000000000502</v>
      </c>
      <c r="D34" s="53">
        <v>55.400000000000603</v>
      </c>
      <c r="E34" s="53">
        <v>49.769000000000403</v>
      </c>
      <c r="F34" s="54">
        <v>55.193333333333833</v>
      </c>
      <c r="G34" s="53">
        <f>SUMIFS(Data!$J:$J,Data!$B:$B,Data!$AA$3,Data!$D:$D,$A34,Data!$C:$C,1)</f>
        <v>15.583</v>
      </c>
      <c r="H34" s="159">
        <f t="shared" si="0"/>
        <v>0.78745125028676521</v>
      </c>
      <c r="I34" s="53">
        <f>SUMIFS(Data!$J:$J,Data!$B:$B,Data!$AA$3,Data!$D:$D,$A34,Data!$C:$C,2)</f>
        <v>64.2090000000006</v>
      </c>
      <c r="J34" s="164">
        <f t="shared" si="1"/>
        <v>0.24212175729789287</v>
      </c>
      <c r="K34" s="53">
        <f>SUMIFS(Data!$J:$J,Data!$B:$B,Data!$AA$3,Data!$D:$D,$A34,Data!$C:$C,3)</f>
        <v>61.589000000000702</v>
      </c>
      <c r="L34" s="164">
        <f t="shared" si="2"/>
        <v>0.1117148014440439</v>
      </c>
      <c r="M34" s="53">
        <f>SUMIFS(Data!$J:$J,Data!$B:$B,Data!$AA$3,Data!$D:$D,$A34,Data!$C:$C,4)</f>
        <v>0</v>
      </c>
      <c r="N34" s="164">
        <f t="shared" si="5"/>
        <v>-1</v>
      </c>
      <c r="O34" s="54">
        <f t="shared" si="3"/>
        <v>47.127000000000436</v>
      </c>
      <c r="P34" s="160">
        <f t="shared" si="4"/>
        <v>0.85385312235777289</v>
      </c>
    </row>
    <row r="35" spans="1:16">
      <c r="A35" s="17" t="s">
        <v>5</v>
      </c>
      <c r="B35" s="55">
        <v>0.25600000000000001</v>
      </c>
      <c r="C35" s="56">
        <v>0.81600000000000095</v>
      </c>
      <c r="D35" s="56">
        <v>1.9530000000000001</v>
      </c>
      <c r="E35" s="56">
        <v>15.342000000000001</v>
      </c>
      <c r="F35" s="57">
        <v>6.1223333333333345</v>
      </c>
      <c r="G35" s="56">
        <f>SUMIFS(Data!$J:$J,Data!$B:$B,Data!$AA$3,Data!$D:$D,$A35,Data!$C:$C,1)</f>
        <v>0.68800000000000106</v>
      </c>
      <c r="H35" s="161">
        <f t="shared" si="0"/>
        <v>1.687500000000004</v>
      </c>
      <c r="I35" s="56">
        <f>SUMIFS(Data!$J:$J,Data!$B:$B,Data!$AA$3,Data!$D:$D,$A35,Data!$C:$C,2)</f>
        <v>5.7830000000000004</v>
      </c>
      <c r="J35" s="162">
        <f t="shared" si="1"/>
        <v>6.0870098039215614</v>
      </c>
      <c r="K35" s="56">
        <f>SUMIFS(Data!$J:$J,Data!$B:$B,Data!$AA$3,Data!$D:$D,$A35,Data!$C:$C,3)</f>
        <v>1.44</v>
      </c>
      <c r="L35" s="162">
        <f t="shared" si="2"/>
        <v>-0.26267281105990786</v>
      </c>
      <c r="M35" s="56">
        <f>SUMIFS(Data!$J:$J,Data!$B:$B,Data!$AA$3,Data!$D:$D,$A35,Data!$C:$C,4)</f>
        <v>0</v>
      </c>
      <c r="N35" s="162">
        <f t="shared" si="5"/>
        <v>-1</v>
      </c>
      <c r="O35" s="57">
        <f t="shared" si="3"/>
        <v>2.6370000000000005</v>
      </c>
      <c r="P35" s="163">
        <f t="shared" si="4"/>
        <v>0.43071813578700929</v>
      </c>
    </row>
    <row r="36" spans="1:16" ht="12.75" thickBot="1">
      <c r="A36" s="19" t="s">
        <v>4</v>
      </c>
      <c r="B36" s="58">
        <v>721.53299999999967</v>
      </c>
      <c r="C36" s="59">
        <v>1857.7329999999954</v>
      </c>
      <c r="D36" s="59">
        <v>1553.6610000000005</v>
      </c>
      <c r="E36" s="59">
        <v>1656.2390000000016</v>
      </c>
      <c r="F36" s="60">
        <v>1929.7219999999991</v>
      </c>
      <c r="G36" s="59">
        <f t="shared" ref="G36" si="6">SUM(G6:G35)</f>
        <v>857.69600000000003</v>
      </c>
      <c r="H36" s="165">
        <f t="shared" ref="H36" si="7">IF(B36=0,"-",(G36-B36)/B36)</f>
        <v>0.18871347533654095</v>
      </c>
      <c r="I36" s="59">
        <f t="shared" ref="I36:K36" si="8">SUM(I6:I35)</f>
        <v>2189.2069999999921</v>
      </c>
      <c r="J36" s="166">
        <f t="shared" ref="J36" si="9">IF(C36=0,"-",(I36-C36)/C36)</f>
        <v>0.17842930065838178</v>
      </c>
      <c r="K36" s="59">
        <f t="shared" si="8"/>
        <v>1617.498000000001</v>
      </c>
      <c r="L36" s="166">
        <f t="shared" ref="L36" si="10">IF(D36=0,"-",(K36-D36)/D36)</f>
        <v>4.1088113816334725E-2</v>
      </c>
      <c r="M36" s="59">
        <f>SUM(M6:M35)</f>
        <v>0</v>
      </c>
      <c r="N36" s="166">
        <f t="shared" si="5"/>
        <v>-1</v>
      </c>
      <c r="O36" s="60">
        <f t="shared" si="3"/>
        <v>1554.8003333333311</v>
      </c>
      <c r="P36" s="167">
        <f t="shared" si="4"/>
        <v>0.80571208357127699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138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SUMIFS(Data!$J:$J,Data!$B:$B,Data!$AA$3,Data!$E:$E,$A45,Data!$C:$C,1)</f>
        <v>0</v>
      </c>
      <c r="H45" s="137" t="str">
        <f t="shared" ref="H45:H55" si="11">IF(B45=0,"-",(G45-B45)/B45)</f>
        <v>-</v>
      </c>
      <c r="I45" s="129">
        <f>SUMIFS(Data!$J:$J,Data!$B:$B,Data!$AA$3,Data!$E:$E,$A45,Data!$C:$C,2)</f>
        <v>0</v>
      </c>
      <c r="J45" s="168" t="str">
        <f t="shared" ref="J45:J55" si="12">IF(C45=0,"-",(I45-C45)/C45)</f>
        <v>-</v>
      </c>
      <c r="K45" s="130">
        <f>SUMIFS(Data!$J:$J,Data!$B:$B,Data!$AA$3,Data!$E:$E,$A45,Data!$C:$C,3)</f>
        <v>0</v>
      </c>
      <c r="L45" s="168" t="str">
        <f t="shared" ref="L45:L55" si="13">IF(D45=0,"-",(K45-D45)/D45)</f>
        <v>-</v>
      </c>
      <c r="M45" s="130">
        <f>SUMIFS(Data!$J:$J,Data!$B:$B,Data!$AA$3,Data!$E:$E,$A45,Data!$C:$C,4)</f>
        <v>0</v>
      </c>
      <c r="N45" s="168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SUMIFS(Data!$J:$J,Data!$B:$B,Data!$AA$3,Data!$E:$E,$A46,Data!$C:$C,1)</f>
        <v>0</v>
      </c>
      <c r="H46" s="142" t="str">
        <f t="shared" si="11"/>
        <v>-</v>
      </c>
      <c r="I46" s="129">
        <f>SUMIFS(Data!$J:$J,Data!$B:$B,Data!$AA$3,Data!$E:$E,$A46,Data!$C:$C,2)</f>
        <v>0</v>
      </c>
      <c r="J46" s="168" t="str">
        <f t="shared" si="12"/>
        <v>-</v>
      </c>
      <c r="K46" s="129">
        <f>SUMIFS(Data!$J:$J,Data!$B:$B,Data!$AA$3,Data!$E:$E,$A46,Data!$C:$C,3)</f>
        <v>0</v>
      </c>
      <c r="L46" s="168" t="str">
        <f t="shared" si="13"/>
        <v>-</v>
      </c>
      <c r="M46" s="129">
        <f>SUMIFS(Data!$J:$J,Data!$B:$B,Data!$AA$3,Data!$E:$E,$A46,Data!$C:$C,4)</f>
        <v>0</v>
      </c>
      <c r="N46" s="168"/>
      <c r="O46" s="139"/>
      <c r="P46" s="143"/>
    </row>
    <row r="47" spans="1:16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172.30199999999999</v>
      </c>
      <c r="C48" s="129">
        <v>290.137</v>
      </c>
      <c r="D48" s="129">
        <v>315.74800000000101</v>
      </c>
      <c r="E48" s="129">
        <v>318.92600000000198</v>
      </c>
      <c r="F48" s="133">
        <v>365.70433333333432</v>
      </c>
      <c r="G48" s="141">
        <f>SUMIFS(Data!$J:$J,Data!$B:$B,Data!$AA$3,Data!$E:$E,$A48,Data!$C:$C,1)</f>
        <v>218.61099999999999</v>
      </c>
      <c r="H48" s="142">
        <f t="shared" si="11"/>
        <v>0.26876646817796657</v>
      </c>
      <c r="I48" s="129">
        <f>SUMIFS(Data!$J:$J,Data!$B:$B,Data!$AA$3,Data!$E:$E,$A48,Data!$C:$C,2)</f>
        <v>390.47199999999901</v>
      </c>
      <c r="J48" s="168">
        <f t="shared" si="12"/>
        <v>0.34581938877150797</v>
      </c>
      <c r="K48" s="129">
        <f>SUMIFS(Data!$J:$J,Data!$B:$B,Data!$AA$3,Data!$E:$E,$A48,Data!$C:$C,3)</f>
        <v>329.92899999999997</v>
      </c>
      <c r="L48" s="168">
        <f t="shared" si="13"/>
        <v>4.4912398494998909E-2</v>
      </c>
      <c r="M48" s="129">
        <f>SUMIFS(Data!$J:$J,Data!$B:$B,Data!$AA$3,Data!$E:$E,$A48,Data!$C:$C,4)</f>
        <v>0</v>
      </c>
      <c r="N48" s="168">
        <f t="shared" ref="N48:N55" si="14">IF(E48=0,"-",(M48-E48)/E48)</f>
        <v>-1</v>
      </c>
      <c r="O48" s="139">
        <f t="shared" ref="O48:O51" si="15">(G48+I48+K48+M48)/3</f>
        <v>313.00399999999962</v>
      </c>
      <c r="P48" s="143">
        <f t="shared" ref="P48:P55" si="16">IF(F48=0,"-",O48/F48)</f>
        <v>0.85589360439626216</v>
      </c>
    </row>
    <row r="49" spans="1:16" s="2" customFormat="1">
      <c r="A49" s="21" t="s">
        <v>78</v>
      </c>
      <c r="B49" s="132">
        <v>66.349000000000188</v>
      </c>
      <c r="C49" s="129">
        <v>118.256999999998</v>
      </c>
      <c r="D49" s="129">
        <v>123.41299999999799</v>
      </c>
      <c r="E49" s="129">
        <v>126.295999999998</v>
      </c>
      <c r="F49" s="133">
        <v>144.77166666666471</v>
      </c>
      <c r="G49" s="141">
        <f>SUMIFS(Data!$J:$J,Data!$B:$B,Data!$AA$3,Data!$E:$E,$A49,Data!$C:$C,1)</f>
        <v>79.392999999999702</v>
      </c>
      <c r="H49" s="142">
        <f t="shared" si="11"/>
        <v>0.19659678367419972</v>
      </c>
      <c r="I49" s="129">
        <f>SUMIFS(Data!$J:$J,Data!$B:$B,Data!$AA$3,Data!$E:$E,$A49,Data!$C:$C,2)</f>
        <v>131.711999999998</v>
      </c>
      <c r="J49" s="168">
        <f t="shared" si="12"/>
        <v>0.11377761992947755</v>
      </c>
      <c r="K49" s="129">
        <f>SUMIFS(Data!$J:$J,Data!$B:$B,Data!$AA$3,Data!$E:$E,$A49,Data!$C:$C,3)</f>
        <v>129.48999999999901</v>
      </c>
      <c r="L49" s="168">
        <f t="shared" si="13"/>
        <v>4.9241165841533062E-2</v>
      </c>
      <c r="M49" s="129">
        <f>SUMIFS(Data!$J:$J,Data!$B:$B,Data!$AA$3,Data!$E:$E,$A49,Data!$C:$C,4)</f>
        <v>0</v>
      </c>
      <c r="N49" s="168">
        <f t="shared" si="14"/>
        <v>-1</v>
      </c>
      <c r="O49" s="139">
        <f t="shared" si="15"/>
        <v>113.53166666666557</v>
      </c>
      <c r="P49" s="143">
        <f t="shared" si="16"/>
        <v>0.78421191991987682</v>
      </c>
    </row>
    <row r="50" spans="1:16" s="2" customFormat="1">
      <c r="A50" s="21" t="s">
        <v>79</v>
      </c>
      <c r="B50" s="141">
        <v>4.6550000000000002</v>
      </c>
      <c r="C50" s="129">
        <v>4.9210000000000003</v>
      </c>
      <c r="D50" s="129">
        <v>12.103</v>
      </c>
      <c r="E50" s="129">
        <v>6.9160000000000004</v>
      </c>
      <c r="F50" s="133">
        <v>9.5316666666666681</v>
      </c>
      <c r="G50" s="141">
        <f>SUMIFS(Data!$J:$J,Data!$B:$B,Data!$AA$3,Data!$E:$E,$A50,Data!$C:$C,1)</f>
        <v>7.3150000000000004</v>
      </c>
      <c r="H50" s="142">
        <f t="shared" si="11"/>
        <v>0.5714285714285714</v>
      </c>
      <c r="I50" s="129">
        <f>SUMIFS(Data!$J:$J,Data!$B:$B,Data!$AA$3,Data!$E:$E,$A50,Data!$C:$C,2)</f>
        <v>5.1870000000000003</v>
      </c>
      <c r="J50" s="168">
        <f t="shared" si="12"/>
        <v>5.4054054054054057E-2</v>
      </c>
      <c r="K50" s="129">
        <f>SUMIFS(Data!$J:$J,Data!$B:$B,Data!$AA$3,Data!$E:$E,$A50,Data!$C:$C,3)</f>
        <v>4.2560000000000002</v>
      </c>
      <c r="L50" s="168">
        <f t="shared" si="13"/>
        <v>-0.64835164835164838</v>
      </c>
      <c r="M50" s="129">
        <f>SUMIFS(Data!$J:$J,Data!$B:$B,Data!$AA$3,Data!$E:$E,$A50,Data!$C:$C,4)</f>
        <v>0</v>
      </c>
      <c r="N50" s="168">
        <f t="shared" si="14"/>
        <v>-1</v>
      </c>
      <c r="O50" s="139">
        <f t="shared" si="15"/>
        <v>5.5860000000000012</v>
      </c>
      <c r="P50" s="143">
        <f t="shared" si="16"/>
        <v>0.586046511627907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SUMIFS(Data!$J:$J,Data!$B:$B,Data!$AA$3,Data!$E:$E,$A51,Data!$C:$C,1)</f>
        <v>0</v>
      </c>
      <c r="H51" s="142" t="str">
        <f t="shared" si="11"/>
        <v>-</v>
      </c>
      <c r="I51" s="129">
        <f>SUMIFS(Data!$J:$J,Data!$B:$B,Data!$AA$3,Data!$E:$E,$A51,Data!$C:$C,2)</f>
        <v>0</v>
      </c>
      <c r="J51" s="168" t="str">
        <f t="shared" si="12"/>
        <v>-</v>
      </c>
      <c r="K51" s="129">
        <f>SUMIFS(Data!$J:$J,Data!$B:$B,Data!$AA$3,Data!$E:$E,$A51,Data!$C:$C,3)</f>
        <v>0</v>
      </c>
      <c r="L51" s="168" t="str">
        <f t="shared" si="13"/>
        <v>-</v>
      </c>
      <c r="M51" s="129">
        <f>SUMIFS(Data!$J:$J,Data!$B:$B,Data!$AA$3,Data!$E:$E,$A51,Data!$C:$C,4)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243.30600000000018</v>
      </c>
      <c r="C52" s="135">
        <v>413.31499999999801</v>
      </c>
      <c r="D52" s="135">
        <v>451.26399999999904</v>
      </c>
      <c r="E52" s="135">
        <v>452.13799999999998</v>
      </c>
      <c r="F52" s="136">
        <v>520.00766666666573</v>
      </c>
      <c r="G52" s="144">
        <f>SUM(G48:G51)</f>
        <v>305.31899999999968</v>
      </c>
      <c r="H52" s="145">
        <f t="shared" si="11"/>
        <v>0.2548765751769354</v>
      </c>
      <c r="I52" s="136">
        <f>SUM(I48:I51)</f>
        <v>527.37099999999703</v>
      </c>
      <c r="J52" s="146">
        <f t="shared" si="12"/>
        <v>0.27595417538681044</v>
      </c>
      <c r="K52" s="136">
        <f>SUM(K48:K51)</f>
        <v>463.67499999999893</v>
      </c>
      <c r="L52" s="146">
        <f t="shared" si="13"/>
        <v>2.7502747837186023E-2</v>
      </c>
      <c r="M52" s="136">
        <f>SUM(M48:M51)</f>
        <v>0</v>
      </c>
      <c r="N52" s="146">
        <f t="shared" si="14"/>
        <v>-1</v>
      </c>
      <c r="O52" s="147">
        <f>(M52+K52+I52+G52)/3</f>
        <v>432.12166666666525</v>
      </c>
      <c r="P52" s="148">
        <f t="shared" si="16"/>
        <v>0.83099095333850725</v>
      </c>
    </row>
    <row r="53" spans="1:16" s="2" customFormat="1">
      <c r="A53" s="21" t="s">
        <v>9</v>
      </c>
      <c r="B53" s="141">
        <v>10.778</v>
      </c>
      <c r="C53" s="129">
        <v>31.324999999999999</v>
      </c>
      <c r="D53" s="129">
        <v>14.196</v>
      </c>
      <c r="E53" s="129">
        <v>25.591000000000001</v>
      </c>
      <c r="F53" s="133">
        <v>27.296666666666667</v>
      </c>
      <c r="G53" s="141">
        <f>SUMIFS(Data!$J:$J,Data!$B:$B,Data!$AA$3,Data!$E:$E,$A53,Data!$C:$C,1)</f>
        <v>24.757000000000001</v>
      </c>
      <c r="H53" s="142">
        <f t="shared" si="11"/>
        <v>1.2969938764149194</v>
      </c>
      <c r="I53" s="149">
        <f>SUMIFS(Data!$J:$J,Data!$B:$B,Data!$AA$3,Data!$E:$E,$A53,Data!$C:$C,2)</f>
        <v>31.009</v>
      </c>
      <c r="J53" s="169">
        <f t="shared" si="12"/>
        <v>-1.0087789305666367E-2</v>
      </c>
      <c r="K53" s="129">
        <f>SUMIFS(Data!$J:$J,Data!$B:$B,Data!$AA$3,Data!$E:$E,$A53,Data!$C:$C,3)</f>
        <v>20.952999999999999</v>
      </c>
      <c r="L53" s="169">
        <f t="shared" si="13"/>
        <v>0.47597914905607214</v>
      </c>
      <c r="M53" s="129">
        <f>SUMIFS(Data!$J:$J,Data!$B:$B,Data!$AA$3,Data!$E:$E,$A53,Data!$C:$C,4)</f>
        <v>0</v>
      </c>
      <c r="N53" s="169">
        <f t="shared" si="14"/>
        <v>-1</v>
      </c>
      <c r="O53" s="139">
        <f t="shared" ref="O53:O55" si="17">(M53+K53+I53+G53)/3</f>
        <v>25.573000000000004</v>
      </c>
      <c r="P53" s="143">
        <f t="shared" si="16"/>
        <v>0.93685431676639408</v>
      </c>
    </row>
    <row r="54" spans="1:16" s="2" customFormat="1">
      <c r="A54" s="21" t="s">
        <v>75</v>
      </c>
      <c r="B54" s="132">
        <v>1.361</v>
      </c>
      <c r="C54" s="129">
        <v>16.923999999999992</v>
      </c>
      <c r="D54" s="129">
        <v>8.6709999999999994</v>
      </c>
      <c r="E54" s="129">
        <v>25.604999999999997</v>
      </c>
      <c r="F54" s="133">
        <v>17.52033333333333</v>
      </c>
      <c r="G54" s="141">
        <f>SUMIFS(Data!$J:$J,Data!$B:$B,Data!$AA$3,Data!$E:$E,$A54,Data!$C:$C,1)</f>
        <v>8.6509999999999998</v>
      </c>
      <c r="H54" s="142">
        <f t="shared" si="11"/>
        <v>5.35635562086701</v>
      </c>
      <c r="I54" s="149">
        <f>SUMIFS(Data!$J:$J,Data!$B:$B,Data!$AA$3,Data!$E:$E,$A54,Data!$C:$C,2)</f>
        <v>33.524999999999999</v>
      </c>
      <c r="J54" s="169">
        <f t="shared" si="12"/>
        <v>0.98091467738123461</v>
      </c>
      <c r="K54" s="129">
        <f>SUMIFS(Data!$J:$J,Data!$B:$B,Data!$AA$3,Data!$E:$E,$A54,Data!$C:$C,3)</f>
        <v>14.806999999999999</v>
      </c>
      <c r="L54" s="169">
        <f t="shared" si="13"/>
        <v>0.70764617691154419</v>
      </c>
      <c r="M54" s="129">
        <f>SUMIFS(Data!$J:$J,Data!$B:$B,Data!$AA$3,Data!$E:$E,$A54,Data!$C:$C,4)</f>
        <v>0</v>
      </c>
      <c r="N54" s="169">
        <f t="shared" si="14"/>
        <v>-1</v>
      </c>
      <c r="O54" s="139">
        <f t="shared" si="17"/>
        <v>18.99433333333333</v>
      </c>
      <c r="P54" s="143">
        <f t="shared" si="16"/>
        <v>1.0841308194288541</v>
      </c>
    </row>
    <row r="55" spans="1:16" s="2" customFormat="1" ht="12.75" thickBot="1">
      <c r="A55" s="23" t="s">
        <v>102</v>
      </c>
      <c r="B55" s="151">
        <v>12.139000000000001</v>
      </c>
      <c r="C55" s="152">
        <v>48.248999999999995</v>
      </c>
      <c r="D55" s="152">
        <v>22.866999999999997</v>
      </c>
      <c r="E55" s="152">
        <v>51.195999999999998</v>
      </c>
      <c r="F55" s="153">
        <v>44.817</v>
      </c>
      <c r="G55" s="154">
        <f>SUM(G53:G54)</f>
        <v>33.408000000000001</v>
      </c>
      <c r="H55" s="155">
        <f t="shared" si="11"/>
        <v>1.7521212620479443</v>
      </c>
      <c r="I55" s="153">
        <f>SUM(I53:I54)</f>
        <v>64.533999999999992</v>
      </c>
      <c r="J55" s="156">
        <f t="shared" si="12"/>
        <v>0.33751994859997092</v>
      </c>
      <c r="K55" s="153">
        <f>SUM(K53:K54)</f>
        <v>35.76</v>
      </c>
      <c r="L55" s="156">
        <f t="shared" si="13"/>
        <v>0.56382560020990957</v>
      </c>
      <c r="M55" s="152">
        <f>SUM(M53:M54)</f>
        <v>0</v>
      </c>
      <c r="N55" s="156">
        <f t="shared" si="14"/>
        <v>-1</v>
      </c>
      <c r="O55" s="157">
        <f t="shared" si="17"/>
        <v>44.56733333333333</v>
      </c>
      <c r="P55" s="158">
        <f t="shared" si="16"/>
        <v>0.99442919725401813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SUMIFS(Data!$L:$L,Data!$B:$B,Data!$AA$3,Data!$D:$D,$A6,Data!$C:$C,1)</f>
        <v>0</v>
      </c>
      <c r="H6" s="159" t="str">
        <f t="shared" ref="H6:H35" si="0">IF(B6=0,"-",(G6-B6)/B6)</f>
        <v>-</v>
      </c>
      <c r="I6" s="53">
        <f>SUMIFS(Data!$L:$L,Data!$B:$B,Data!$AA$3,Data!$D:$D,$A6,Data!$C:$C,2)</f>
        <v>0</v>
      </c>
      <c r="J6" s="159" t="str">
        <f t="shared" ref="J6:J35" si="1">IF(C6=0,"-",(I6-C6)/C6)</f>
        <v>-</v>
      </c>
      <c r="K6" s="53">
        <f>SUMIFS(Data!$L:$L,Data!$B:$B,Data!$AA$3,Data!$D:$D,$A6,Data!$C:$C,3)</f>
        <v>0</v>
      </c>
      <c r="L6" s="159" t="str">
        <f t="shared" ref="L6:L35" si="2">IF(D6=0,"-",(K6-D6)/D6)</f>
        <v>-</v>
      </c>
      <c r="M6" s="53">
        <f>SUMIFS(Data!$L:$L,Data!$B:$B,Data!$AA$3,Data!$D:$D,$A6,Data!$C:$C,4)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197.0569999999999</v>
      </c>
      <c r="C7" s="56">
        <v>797.86299999999903</v>
      </c>
      <c r="D7" s="56">
        <v>770.372999999998</v>
      </c>
      <c r="E7" s="56">
        <v>787.50999999999829</v>
      </c>
      <c r="F7" s="57">
        <v>850.93433333333178</v>
      </c>
      <c r="G7" s="56">
        <f>SUMIFS(Data!$L:$L,Data!$B:$B,Data!$AA$3,Data!$D:$D,$A7,Data!$C:$C,1)</f>
        <v>263.91299999999973</v>
      </c>
      <c r="H7" s="161">
        <f t="shared" si="0"/>
        <v>0.33927239326692205</v>
      </c>
      <c r="I7" s="56">
        <f>SUMIFS(Data!$L:$L,Data!$B:$B,Data!$AA$3,Data!$D:$D,$A7,Data!$C:$C,2)</f>
        <v>901.04899999999816</v>
      </c>
      <c r="J7" s="161">
        <f t="shared" si="1"/>
        <v>0.12932796733273663</v>
      </c>
      <c r="K7" s="56">
        <f>SUMIFS(Data!$L:$L,Data!$B:$B,Data!$AA$3,Data!$D:$D,$A7,Data!$C:$C,3)</f>
        <v>886.59799999999723</v>
      </c>
      <c r="L7" s="161">
        <f t="shared" si="2"/>
        <v>0.15086847540087661</v>
      </c>
      <c r="M7" s="56">
        <f>SUMIFS(Data!$L:$L,Data!$B:$B,Data!$AA$3,Data!$D:$D,$A7,Data!$C:$C,4)</f>
        <v>0</v>
      </c>
      <c r="N7" s="161">
        <f t="shared" si="3"/>
        <v>-1</v>
      </c>
      <c r="O7" s="57">
        <f t="shared" si="4"/>
        <v>683.85333333333165</v>
      </c>
      <c r="P7" s="163">
        <f t="shared" si="5"/>
        <v>0.80364994870344431</v>
      </c>
    </row>
    <row r="8" spans="1:16">
      <c r="A8" s="18" t="s">
        <v>31</v>
      </c>
      <c r="B8" s="52">
        <v>0</v>
      </c>
      <c r="C8" s="53">
        <v>30.105999999999998</v>
      </c>
      <c r="D8" s="53">
        <v>32.703000000000003</v>
      </c>
      <c r="E8" s="53">
        <v>38.030999999999999</v>
      </c>
      <c r="F8" s="54">
        <v>33.613333333333337</v>
      </c>
      <c r="G8" s="53">
        <f>SUMIFS(Data!$L:$L,Data!$B:$B,Data!$AA$3,Data!$D:$D,$A8,Data!$C:$C,1)</f>
        <v>0.33300000000000002</v>
      </c>
      <c r="H8" s="159" t="str">
        <f t="shared" si="0"/>
        <v>-</v>
      </c>
      <c r="I8" s="53">
        <f>SUMIFS(Data!$L:$L,Data!$B:$B,Data!$AA$3,Data!$D:$D,$A8,Data!$C:$C,2)</f>
        <v>37.897999999999996</v>
      </c>
      <c r="J8" s="159">
        <f t="shared" si="1"/>
        <v>0.25881884009831924</v>
      </c>
      <c r="K8" s="53">
        <f>SUMIFS(Data!$L:$L,Data!$B:$B,Data!$AA$3,Data!$D:$D,$A8,Data!$C:$C,3)</f>
        <v>34.853999999999999</v>
      </c>
      <c r="L8" s="159">
        <f t="shared" si="2"/>
        <v>6.5773782221814389E-2</v>
      </c>
      <c r="M8" s="53">
        <f>SUMIFS(Data!$L:$L,Data!$B:$B,Data!$AA$3,Data!$D:$D,$A8,Data!$C:$C,4)</f>
        <v>0</v>
      </c>
      <c r="N8" s="159">
        <f t="shared" si="3"/>
        <v>-1</v>
      </c>
      <c r="O8" s="54">
        <f t="shared" si="4"/>
        <v>24.361666666666665</v>
      </c>
      <c r="P8" s="160">
        <f t="shared" si="5"/>
        <v>0.72476199920666384</v>
      </c>
    </row>
    <row r="9" spans="1:16">
      <c r="A9" s="17" t="s">
        <v>30</v>
      </c>
      <c r="B9" s="55">
        <v>2.5339999999999998</v>
      </c>
      <c r="C9" s="56">
        <v>51.5579999999999</v>
      </c>
      <c r="D9" s="56">
        <v>54.552999999999798</v>
      </c>
      <c r="E9" s="56">
        <v>54.218999999999902</v>
      </c>
      <c r="F9" s="57">
        <v>54.287999999999869</v>
      </c>
      <c r="G9" s="56">
        <f>SUMIFS(Data!$L:$L,Data!$B:$B,Data!$AA$3,Data!$D:$D,$A9,Data!$C:$C,1)</f>
        <v>5.1970000000000001</v>
      </c>
      <c r="H9" s="161">
        <f t="shared" si="0"/>
        <v>1.0509076558800317</v>
      </c>
      <c r="I9" s="56">
        <f>SUMIFS(Data!$L:$L,Data!$B:$B,Data!$AA$3,Data!$D:$D,$A9,Data!$C:$C,2)</f>
        <v>70.073999999999799</v>
      </c>
      <c r="J9" s="161">
        <f t="shared" si="1"/>
        <v>0.35912952403118692</v>
      </c>
      <c r="K9" s="56">
        <f>SUMIFS(Data!$L:$L,Data!$B:$B,Data!$AA$3,Data!$D:$D,$A9,Data!$C:$C,3)</f>
        <v>65.740999999999801</v>
      </c>
      <c r="L9" s="161">
        <f t="shared" si="2"/>
        <v>0.20508496324675166</v>
      </c>
      <c r="M9" s="56">
        <f>SUMIFS(Data!$L:$L,Data!$B:$B,Data!$AA$3,Data!$D:$D,$A9,Data!$C:$C,4)</f>
        <v>0</v>
      </c>
      <c r="N9" s="161">
        <f t="shared" si="3"/>
        <v>-1</v>
      </c>
      <c r="O9" s="57">
        <f t="shared" si="4"/>
        <v>47.00399999999987</v>
      </c>
      <c r="P9" s="163">
        <f t="shared" si="5"/>
        <v>0.86582670203359824</v>
      </c>
    </row>
    <row r="10" spans="1:16">
      <c r="A10" s="18" t="s">
        <v>29</v>
      </c>
      <c r="B10" s="52">
        <v>5.3309999999999995</v>
      </c>
      <c r="C10" s="53">
        <v>33.373999999999995</v>
      </c>
      <c r="D10" s="53">
        <v>35.699000000000005</v>
      </c>
      <c r="E10" s="53">
        <v>30.178999999999998</v>
      </c>
      <c r="F10" s="54">
        <v>34.860999999999997</v>
      </c>
      <c r="G10" s="53">
        <f>SUMIFS(Data!$L:$L,Data!$B:$B,Data!$AA$3,Data!$D:$D,$A10,Data!$C:$C,1)</f>
        <v>5.4630000000000001</v>
      </c>
      <c r="H10" s="159">
        <f t="shared" si="0"/>
        <v>2.4760832864378274E-2</v>
      </c>
      <c r="I10" s="53">
        <f>SUMIFS(Data!$L:$L,Data!$B:$B,Data!$AA$3,Data!$D:$D,$A10,Data!$C:$C,2)</f>
        <v>24.454000000000001</v>
      </c>
      <c r="J10" s="159">
        <f t="shared" si="1"/>
        <v>-0.26727392581051107</v>
      </c>
      <c r="K10" s="53">
        <f>SUMIFS(Data!$L:$L,Data!$B:$B,Data!$AA$3,Data!$D:$D,$A10,Data!$C:$C,3)</f>
        <v>26.041999999999998</v>
      </c>
      <c r="L10" s="159">
        <f t="shared" si="2"/>
        <v>-0.27051177904142987</v>
      </c>
      <c r="M10" s="53">
        <f>SUMIFS(Data!$L:$L,Data!$B:$B,Data!$AA$3,Data!$D:$D,$A10,Data!$C:$C,4)</f>
        <v>0</v>
      </c>
      <c r="N10" s="159">
        <f t="shared" si="3"/>
        <v>-1</v>
      </c>
      <c r="O10" s="54">
        <f t="shared" si="4"/>
        <v>18.653000000000002</v>
      </c>
      <c r="P10" s="160">
        <f t="shared" si="5"/>
        <v>0.53506784085367609</v>
      </c>
    </row>
    <row r="11" spans="1:16">
      <c r="A11" s="17" t="s">
        <v>28</v>
      </c>
      <c r="B11" s="55">
        <v>31.439999999999998</v>
      </c>
      <c r="C11" s="56">
        <v>149.38899999999967</v>
      </c>
      <c r="D11" s="56">
        <v>145.9379999999997</v>
      </c>
      <c r="E11" s="56">
        <v>145.35299999999984</v>
      </c>
      <c r="F11" s="57">
        <v>157.37333333333308</v>
      </c>
      <c r="G11" s="56">
        <f>SUMIFS(Data!$L:$L,Data!$B:$B,Data!$AA$3,Data!$D:$D,$A11,Data!$C:$C,1)</f>
        <v>22.181999999999999</v>
      </c>
      <c r="H11" s="161">
        <f t="shared" si="0"/>
        <v>-0.29446564885496185</v>
      </c>
      <c r="I11" s="56">
        <f>SUMIFS(Data!$L:$L,Data!$B:$B,Data!$AA$3,Data!$D:$D,$A11,Data!$C:$C,2)</f>
        <v>180.8159999999996</v>
      </c>
      <c r="J11" s="161">
        <f t="shared" si="1"/>
        <v>0.21037024145017374</v>
      </c>
      <c r="K11" s="56">
        <f>SUMIFS(Data!$L:$L,Data!$B:$B,Data!$AA$3,Data!$D:$D,$A11,Data!$C:$C,3)</f>
        <v>174.18899999999971</v>
      </c>
      <c r="L11" s="161">
        <f t="shared" si="2"/>
        <v>0.19358220614233485</v>
      </c>
      <c r="M11" s="56">
        <f>SUMIFS(Data!$L:$L,Data!$B:$B,Data!$AA$3,Data!$D:$D,$A11,Data!$C:$C,4)</f>
        <v>0</v>
      </c>
      <c r="N11" s="161">
        <f t="shared" si="3"/>
        <v>-1</v>
      </c>
      <c r="O11" s="57">
        <f t="shared" si="4"/>
        <v>125.72899999999977</v>
      </c>
      <c r="P11" s="163">
        <f t="shared" si="5"/>
        <v>0.79892188426671173</v>
      </c>
    </row>
    <row r="12" spans="1:16">
      <c r="A12" s="18" t="s">
        <v>27</v>
      </c>
      <c r="B12" s="52">
        <v>65.299999999999898</v>
      </c>
      <c r="C12" s="53">
        <v>187.93199999999979</v>
      </c>
      <c r="D12" s="53">
        <v>184.9609999999999</v>
      </c>
      <c r="E12" s="53">
        <v>192.08899999999983</v>
      </c>
      <c r="F12" s="54">
        <v>210.09399999999982</v>
      </c>
      <c r="G12" s="53">
        <f>SUMIFS(Data!$L:$L,Data!$B:$B,Data!$AA$3,Data!$D:$D,$A12,Data!$C:$C,1)</f>
        <v>109.5909999999998</v>
      </c>
      <c r="H12" s="159">
        <f t="shared" si="0"/>
        <v>0.67826952526799333</v>
      </c>
      <c r="I12" s="53">
        <f>SUMIFS(Data!$L:$L,Data!$B:$B,Data!$AA$3,Data!$D:$D,$A12,Data!$C:$C,2)</f>
        <v>216.03999999999979</v>
      </c>
      <c r="J12" s="159">
        <f t="shared" si="1"/>
        <v>0.14956473618117211</v>
      </c>
      <c r="K12" s="53">
        <f>SUMIFS(Data!$L:$L,Data!$B:$B,Data!$AA$3,Data!$D:$D,$A12,Data!$C:$C,3)</f>
        <v>217.75799999999978</v>
      </c>
      <c r="L12" s="159">
        <f t="shared" si="2"/>
        <v>0.17731846172976953</v>
      </c>
      <c r="M12" s="53">
        <f>SUMIFS(Data!$L:$L,Data!$B:$B,Data!$AA$3,Data!$D:$D,$A12,Data!$C:$C,4)</f>
        <v>0</v>
      </c>
      <c r="N12" s="159">
        <f t="shared" si="3"/>
        <v>-1</v>
      </c>
      <c r="O12" s="54">
        <f t="shared" si="4"/>
        <v>181.12966666666645</v>
      </c>
      <c r="P12" s="160">
        <f t="shared" si="5"/>
        <v>0.86213631358661647</v>
      </c>
    </row>
    <row r="13" spans="1:16">
      <c r="A13" s="17" t="s">
        <v>26</v>
      </c>
      <c r="B13" s="55">
        <v>27.106999999999996</v>
      </c>
      <c r="C13" s="56">
        <v>62.118000000000002</v>
      </c>
      <c r="D13" s="56">
        <v>58.539000000000001</v>
      </c>
      <c r="E13" s="56">
        <v>50.866999999999997</v>
      </c>
      <c r="F13" s="57">
        <v>66.210333333333338</v>
      </c>
      <c r="G13" s="56">
        <f>SUMIFS(Data!$L:$L,Data!$B:$B,Data!$AA$3,Data!$D:$D,$A13,Data!$C:$C,1)</f>
        <v>30.623000000000005</v>
      </c>
      <c r="H13" s="161">
        <f t="shared" si="0"/>
        <v>0.12970819345556533</v>
      </c>
      <c r="I13" s="56">
        <f>SUMIFS(Data!$L:$L,Data!$B:$B,Data!$AA$3,Data!$D:$D,$A13,Data!$C:$C,2)</f>
        <v>64.125</v>
      </c>
      <c r="J13" s="161">
        <f t="shared" si="1"/>
        <v>3.2309475514343634E-2</v>
      </c>
      <c r="K13" s="56">
        <f>SUMIFS(Data!$L:$L,Data!$B:$B,Data!$AA$3,Data!$D:$D,$A13,Data!$C:$C,3)</f>
        <v>58.942999999999998</v>
      </c>
      <c r="L13" s="161">
        <f t="shared" si="2"/>
        <v>6.9013819846597373E-3</v>
      </c>
      <c r="M13" s="56">
        <f>SUMIFS(Data!$L:$L,Data!$B:$B,Data!$AA$3,Data!$D:$D,$A13,Data!$C:$C,4)</f>
        <v>0</v>
      </c>
      <c r="N13" s="161">
        <f t="shared" si="3"/>
        <v>-1</v>
      </c>
      <c r="O13" s="57">
        <f t="shared" si="4"/>
        <v>51.230333333333334</v>
      </c>
      <c r="P13" s="163">
        <f t="shared" si="5"/>
        <v>0.77375132783905831</v>
      </c>
    </row>
    <row r="14" spans="1:16">
      <c r="A14" s="18" t="s">
        <v>25</v>
      </c>
      <c r="B14" s="52">
        <v>156.31599999999969</v>
      </c>
      <c r="C14" s="53">
        <v>405.75899999999911</v>
      </c>
      <c r="D14" s="53">
        <v>393.32099999999906</v>
      </c>
      <c r="E14" s="53">
        <v>391.93799999999902</v>
      </c>
      <c r="F14" s="54">
        <v>449.11133333333231</v>
      </c>
      <c r="G14" s="53">
        <f>SUMIFS(Data!$L:$L,Data!$B:$B,Data!$AA$3,Data!$D:$D,$A14,Data!$C:$C,1)</f>
        <v>197.2069999999996</v>
      </c>
      <c r="H14" s="159">
        <f t="shared" si="0"/>
        <v>0.26159190357992773</v>
      </c>
      <c r="I14" s="53">
        <f>SUMIFS(Data!$L:$L,Data!$B:$B,Data!$AA$3,Data!$D:$D,$A14,Data!$C:$C,2)</f>
        <v>477.58799999999934</v>
      </c>
      <c r="J14" s="159">
        <f t="shared" si="1"/>
        <v>0.17702379984177896</v>
      </c>
      <c r="K14" s="53">
        <f>SUMIFS(Data!$L:$L,Data!$B:$B,Data!$AA$3,Data!$D:$D,$A14,Data!$C:$C,3)</f>
        <v>477.78899999999919</v>
      </c>
      <c r="L14" s="159">
        <f t="shared" si="2"/>
        <v>0.21475588641338839</v>
      </c>
      <c r="M14" s="53">
        <f>SUMIFS(Data!$L:$L,Data!$B:$B,Data!$AA$3,Data!$D:$D,$A14,Data!$C:$C,4)</f>
        <v>0</v>
      </c>
      <c r="N14" s="159">
        <f t="shared" si="3"/>
        <v>-1</v>
      </c>
      <c r="O14" s="54">
        <f t="shared" si="4"/>
        <v>384.19466666666602</v>
      </c>
      <c r="P14" s="160">
        <f t="shared" si="5"/>
        <v>0.85545529170940593</v>
      </c>
    </row>
    <row r="15" spans="1:16">
      <c r="A15" s="17" t="s">
        <v>24</v>
      </c>
      <c r="B15" s="55">
        <v>4.2619999999999996</v>
      </c>
      <c r="C15" s="56">
        <v>31.767999999999997</v>
      </c>
      <c r="D15" s="56">
        <v>29.438000000000002</v>
      </c>
      <c r="E15" s="56">
        <v>31.103000000000002</v>
      </c>
      <c r="F15" s="57">
        <v>32.190333333333335</v>
      </c>
      <c r="G15" s="56">
        <f>SUMIFS(Data!$L:$L,Data!$B:$B,Data!$AA$3,Data!$D:$D,$A15,Data!$C:$C,1)</f>
        <v>4.9950000000000001</v>
      </c>
      <c r="H15" s="161">
        <f t="shared" si="0"/>
        <v>0.17198498357578615</v>
      </c>
      <c r="I15" s="56">
        <f>SUMIFS(Data!$L:$L,Data!$B:$B,Data!$AA$3,Data!$D:$D,$A15,Data!$C:$C,2)</f>
        <v>48.284999999999997</v>
      </c>
      <c r="J15" s="161">
        <f t="shared" si="1"/>
        <v>0.51992571140770594</v>
      </c>
      <c r="K15" s="56">
        <f>SUMIFS(Data!$L:$L,Data!$B:$B,Data!$AA$3,Data!$D:$D,$A15,Data!$C:$C,3)</f>
        <v>47.444000000000003</v>
      </c>
      <c r="L15" s="161">
        <f t="shared" si="2"/>
        <v>0.61165840070656974</v>
      </c>
      <c r="M15" s="56">
        <f>SUMIFS(Data!$L:$L,Data!$B:$B,Data!$AA$3,Data!$D:$D,$A15,Data!$C:$C,4)</f>
        <v>0</v>
      </c>
      <c r="N15" s="161">
        <f t="shared" si="3"/>
        <v>-1</v>
      </c>
      <c r="O15" s="57">
        <f t="shared" si="4"/>
        <v>33.574666666666666</v>
      </c>
      <c r="P15" s="163">
        <f t="shared" si="5"/>
        <v>1.0430046287187664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SUMIFS(Data!$L:$L,Data!$B:$B,Data!$AA$3,Data!$D:$D,$A16,Data!$C:$C,1)</f>
        <v>0.33300000000000002</v>
      </c>
      <c r="H16" s="159" t="str">
        <f t="shared" si="0"/>
        <v>-</v>
      </c>
      <c r="I16" s="53">
        <f>SUMIFS(Data!$L:$L,Data!$B:$B,Data!$AA$3,Data!$D:$D,$A16,Data!$C:$C,2)</f>
        <v>14.319000000000001</v>
      </c>
      <c r="J16" s="159" t="str">
        <f t="shared" si="1"/>
        <v>-</v>
      </c>
      <c r="K16" s="53">
        <f>SUMIFS(Data!$L:$L,Data!$B:$B,Data!$AA$3,Data!$D:$D,$A16,Data!$C:$C,3)</f>
        <v>11.654999999999999</v>
      </c>
      <c r="L16" s="159" t="str">
        <f t="shared" si="2"/>
        <v>-</v>
      </c>
      <c r="M16" s="53">
        <f>SUMIFS(Data!$L:$L,Data!$B:$B,Data!$AA$3,Data!$D:$D,$A16,Data!$C:$C,4)</f>
        <v>0</v>
      </c>
      <c r="N16" s="159" t="str">
        <f t="shared" si="3"/>
        <v>-</v>
      </c>
      <c r="O16" s="54">
        <f t="shared" si="4"/>
        <v>8.7690000000000001</v>
      </c>
      <c r="P16" s="160" t="str">
        <f t="shared" si="5"/>
        <v>-</v>
      </c>
    </row>
    <row r="17" spans="1:17">
      <c r="A17" s="17" t="s">
        <v>22</v>
      </c>
      <c r="B17" s="55">
        <v>3.863</v>
      </c>
      <c r="C17" s="56">
        <v>58.543999999999897</v>
      </c>
      <c r="D17" s="56">
        <v>61.029000000000003</v>
      </c>
      <c r="E17" s="56">
        <v>56.351999999999897</v>
      </c>
      <c r="F17" s="57">
        <v>59.929333333333261</v>
      </c>
      <c r="G17" s="56">
        <f>SUMIFS(Data!$L:$L,Data!$B:$B,Data!$AA$3,Data!$D:$D,$A17,Data!$C:$C,1)</f>
        <v>5.3280000000000003</v>
      </c>
      <c r="H17" s="161">
        <f t="shared" si="0"/>
        <v>0.37923893347139537</v>
      </c>
      <c r="I17" s="56">
        <f>SUMIFS(Data!$L:$L,Data!$B:$B,Data!$AA$3,Data!$D:$D,$A17,Data!$C:$C,2)</f>
        <v>49.018999999999998</v>
      </c>
      <c r="J17" s="161">
        <f t="shared" si="1"/>
        <v>-0.16269814156873319</v>
      </c>
      <c r="K17" s="56">
        <f>SUMIFS(Data!$L:$L,Data!$B:$B,Data!$AA$3,Data!$D:$D,$A17,Data!$C:$C,3)</f>
        <v>46.362000000000002</v>
      </c>
      <c r="L17" s="161">
        <f t="shared" si="2"/>
        <v>-0.24032836848055844</v>
      </c>
      <c r="M17" s="56">
        <f>SUMIFS(Data!$L:$L,Data!$B:$B,Data!$AA$3,Data!$D:$D,$A17,Data!$C:$C,4)</f>
        <v>0</v>
      </c>
      <c r="N17" s="161">
        <f t="shared" si="3"/>
        <v>-1</v>
      </c>
      <c r="O17" s="57">
        <f t="shared" si="4"/>
        <v>33.56966666666667</v>
      </c>
      <c r="P17" s="163">
        <f t="shared" si="5"/>
        <v>0.56015418159165309</v>
      </c>
    </row>
    <row r="18" spans="1:17">
      <c r="A18" s="18" t="s">
        <v>21</v>
      </c>
      <c r="B18" s="52">
        <v>195.29199999999955</v>
      </c>
      <c r="C18" s="53">
        <v>378.31699999999938</v>
      </c>
      <c r="D18" s="53">
        <v>402.88399999999939</v>
      </c>
      <c r="E18" s="53">
        <v>411.57799999999935</v>
      </c>
      <c r="F18" s="54">
        <v>462.69033333333255</v>
      </c>
      <c r="G18" s="53">
        <f>SUMIFS(Data!$L:$L,Data!$B:$B,Data!$AA$3,Data!$D:$D,$A18,Data!$C:$C,1)</f>
        <v>227.86199999999951</v>
      </c>
      <c r="H18" s="159">
        <f t="shared" si="0"/>
        <v>0.16677590479896789</v>
      </c>
      <c r="I18" s="53">
        <f>SUMIFS(Data!$L:$L,Data!$B:$B,Data!$AA$3,Data!$D:$D,$A18,Data!$C:$C,2)</f>
        <v>426.72999999999945</v>
      </c>
      <c r="J18" s="159">
        <f t="shared" si="1"/>
        <v>0.12796940132217199</v>
      </c>
      <c r="K18" s="53">
        <f>SUMIFS(Data!$L:$L,Data!$B:$B,Data!$AA$3,Data!$D:$D,$A18,Data!$C:$C,3)</f>
        <v>444.0459999999992</v>
      </c>
      <c r="L18" s="159">
        <f t="shared" si="2"/>
        <v>0.10216836608055885</v>
      </c>
      <c r="M18" s="53">
        <f>SUMIFS(Data!$L:$L,Data!$B:$B,Data!$AA$3,Data!$D:$D,$A18,Data!$C:$C,4)</f>
        <v>0</v>
      </c>
      <c r="N18" s="159">
        <f t="shared" si="3"/>
        <v>-1</v>
      </c>
      <c r="O18" s="54">
        <f t="shared" si="4"/>
        <v>366.21266666666605</v>
      </c>
      <c r="P18" s="160">
        <f t="shared" si="5"/>
        <v>0.79148544995176762</v>
      </c>
    </row>
    <row r="19" spans="1:17">
      <c r="A19" s="17" t="s">
        <v>20</v>
      </c>
      <c r="B19" s="55">
        <v>105.70199999999991</v>
      </c>
      <c r="C19" s="56">
        <v>247.63699999999952</v>
      </c>
      <c r="D19" s="56">
        <v>244.14399999999949</v>
      </c>
      <c r="E19" s="56">
        <v>227.0609999999995</v>
      </c>
      <c r="F19" s="57">
        <v>274.84799999999944</v>
      </c>
      <c r="G19" s="56">
        <f>SUMIFS(Data!$L:$L,Data!$B:$B,Data!$AA$3,Data!$D:$D,$A19,Data!$C:$C,1)</f>
        <v>79.201000000000008</v>
      </c>
      <c r="H19" s="161">
        <f t="shared" si="0"/>
        <v>-0.25071427219920084</v>
      </c>
      <c r="I19" s="56">
        <f>SUMIFS(Data!$L:$L,Data!$B:$B,Data!$AA$3,Data!$D:$D,$A19,Data!$C:$C,2)</f>
        <v>227.89199999999937</v>
      </c>
      <c r="J19" s="161">
        <f t="shared" si="1"/>
        <v>-7.9733642387850703E-2</v>
      </c>
      <c r="K19" s="56">
        <f>SUMIFS(Data!$L:$L,Data!$B:$B,Data!$AA$3,Data!$D:$D,$A19,Data!$C:$C,3)</f>
        <v>223.1299999999996</v>
      </c>
      <c r="L19" s="161">
        <f t="shared" si="2"/>
        <v>-8.6072154138540941E-2</v>
      </c>
      <c r="M19" s="56">
        <f>SUMIFS(Data!$L:$L,Data!$B:$B,Data!$AA$3,Data!$D:$D,$A19,Data!$C:$C,4)</f>
        <v>0</v>
      </c>
      <c r="N19" s="161">
        <f t="shared" si="3"/>
        <v>-1</v>
      </c>
      <c r="O19" s="57">
        <f t="shared" si="4"/>
        <v>176.74099999999967</v>
      </c>
      <c r="P19" s="163">
        <f t="shared" si="5"/>
        <v>0.64304997671440223</v>
      </c>
    </row>
    <row r="20" spans="1:17">
      <c r="A20" s="18" t="s">
        <v>19</v>
      </c>
      <c r="B20" s="52">
        <v>80.203000000000188</v>
      </c>
      <c r="C20" s="53">
        <v>284.32900000000012</v>
      </c>
      <c r="D20" s="53">
        <v>295.24399999999991</v>
      </c>
      <c r="E20" s="53">
        <v>262.85599999999999</v>
      </c>
      <c r="F20" s="54">
        <v>307.5440000000001</v>
      </c>
      <c r="G20" s="53">
        <f>SUMIFS(Data!$L:$L,Data!$B:$B,Data!$AA$3,Data!$D:$D,$A20,Data!$C:$C,1)</f>
        <v>83.808000000000192</v>
      </c>
      <c r="H20" s="159">
        <f t="shared" si="0"/>
        <v>4.4948443325062599E-2</v>
      </c>
      <c r="I20" s="53">
        <f>SUMIFS(Data!$L:$L,Data!$B:$B,Data!$AA$3,Data!$D:$D,$A20,Data!$C:$C,2)</f>
        <v>294.9790000000001</v>
      </c>
      <c r="J20" s="159">
        <f t="shared" si="1"/>
        <v>3.745660836566081E-2</v>
      </c>
      <c r="K20" s="53">
        <f>SUMIFS(Data!$L:$L,Data!$B:$B,Data!$AA$3,Data!$D:$D,$A20,Data!$C:$C,3)</f>
        <v>299.23299999999989</v>
      </c>
      <c r="L20" s="159">
        <f t="shared" si="2"/>
        <v>1.3510858815081685E-2</v>
      </c>
      <c r="M20" s="53">
        <f>SUMIFS(Data!$L:$L,Data!$B:$B,Data!$AA$3,Data!$D:$D,$A20,Data!$C:$C,4)</f>
        <v>0</v>
      </c>
      <c r="N20" s="159">
        <f t="shared" si="3"/>
        <v>-1</v>
      </c>
      <c r="O20" s="54">
        <f t="shared" si="4"/>
        <v>226.00666666666675</v>
      </c>
      <c r="P20" s="160">
        <f t="shared" si="5"/>
        <v>0.73487587683930322</v>
      </c>
    </row>
    <row r="21" spans="1:17">
      <c r="A21" s="17" t="s">
        <v>18</v>
      </c>
      <c r="B21" s="55">
        <v>51.626000000000005</v>
      </c>
      <c r="C21" s="56">
        <v>68.128999999999806</v>
      </c>
      <c r="D21" s="56">
        <v>65.415999999999897</v>
      </c>
      <c r="E21" s="56">
        <v>62.044999999999902</v>
      </c>
      <c r="F21" s="57">
        <v>82.405333333333203</v>
      </c>
      <c r="G21" s="56">
        <f>SUMIFS(Data!$L:$L,Data!$B:$B,Data!$AA$3,Data!$D:$D,$A21,Data!$C:$C,1)</f>
        <v>32.433999999999997</v>
      </c>
      <c r="H21" s="161">
        <f t="shared" si="0"/>
        <v>-0.37175066826792713</v>
      </c>
      <c r="I21" s="56">
        <f>SUMIFS(Data!$L:$L,Data!$B:$B,Data!$AA$3,Data!$D:$D,$A21,Data!$C:$C,2)</f>
        <v>71.001999999999796</v>
      </c>
      <c r="J21" s="161">
        <f t="shared" si="1"/>
        <v>4.2170001027462586E-2</v>
      </c>
      <c r="K21" s="56">
        <f>SUMIFS(Data!$L:$L,Data!$B:$B,Data!$AA$3,Data!$D:$D,$A21,Data!$C:$C,3)</f>
        <v>63.855000000000004</v>
      </c>
      <c r="L21" s="161">
        <f t="shared" si="2"/>
        <v>-2.3862663568544329E-2</v>
      </c>
      <c r="M21" s="56">
        <f>SUMIFS(Data!$L:$L,Data!$B:$B,Data!$AA$3,Data!$D:$D,$A21,Data!$C:$C,4)</f>
        <v>0</v>
      </c>
      <c r="N21" s="161">
        <f t="shared" si="3"/>
        <v>-1</v>
      </c>
      <c r="O21" s="57">
        <f t="shared" si="4"/>
        <v>55.763666666666602</v>
      </c>
      <c r="P21" s="163">
        <f t="shared" si="5"/>
        <v>0.67669972817293411</v>
      </c>
    </row>
    <row r="22" spans="1:17">
      <c r="A22" s="18" t="s">
        <v>17</v>
      </c>
      <c r="B22" s="52">
        <v>15.441000000000001</v>
      </c>
      <c r="C22" s="53">
        <v>149.88799999999978</v>
      </c>
      <c r="D22" s="53">
        <v>143.22</v>
      </c>
      <c r="E22" s="53">
        <v>142.43699999999998</v>
      </c>
      <c r="F22" s="54">
        <v>150.32866666666658</v>
      </c>
      <c r="G22" s="53">
        <f>SUMIFS(Data!$L:$L,Data!$B:$B,Data!$AA$3,Data!$D:$D,$A22,Data!$C:$C,1)</f>
        <v>46.458999999999996</v>
      </c>
      <c r="H22" s="159">
        <f t="shared" si="0"/>
        <v>2.0088077197072725</v>
      </c>
      <c r="I22" s="53">
        <f>SUMIFS(Data!$L:$L,Data!$B:$B,Data!$AA$3,Data!$D:$D,$A22,Data!$C:$C,2)</f>
        <v>160.7579999999997</v>
      </c>
      <c r="J22" s="159">
        <f t="shared" si="1"/>
        <v>7.2520815542271133E-2</v>
      </c>
      <c r="K22" s="53">
        <f>SUMIFS(Data!$L:$L,Data!$B:$B,Data!$AA$3,Data!$D:$D,$A22,Data!$C:$C,3)</f>
        <v>154.22199999999981</v>
      </c>
      <c r="L22" s="159">
        <f t="shared" si="2"/>
        <v>7.6818880044685178E-2</v>
      </c>
      <c r="M22" s="53">
        <f>SUMIFS(Data!$L:$L,Data!$B:$B,Data!$AA$3,Data!$D:$D,$A22,Data!$C:$C,4)</f>
        <v>0</v>
      </c>
      <c r="N22" s="159">
        <f t="shared" si="3"/>
        <v>-1</v>
      </c>
      <c r="O22" s="54">
        <f t="shared" si="4"/>
        <v>120.4796666666665</v>
      </c>
      <c r="P22" s="160">
        <f t="shared" si="5"/>
        <v>0.8014417298984885</v>
      </c>
    </row>
    <row r="23" spans="1:17">
      <c r="A23" s="17" t="s">
        <v>16</v>
      </c>
      <c r="B23" s="55">
        <v>3.7959999999999998</v>
      </c>
      <c r="C23" s="56">
        <v>41.826999999999899</v>
      </c>
      <c r="D23" s="56">
        <v>37.629999999999896</v>
      </c>
      <c r="E23" s="56">
        <v>34.160999999999902</v>
      </c>
      <c r="F23" s="57">
        <v>39.137999999999899</v>
      </c>
      <c r="G23" s="56">
        <f>SUMIFS(Data!$L:$L,Data!$B:$B,Data!$AA$3,Data!$D:$D,$A23,Data!$C:$C,1)</f>
        <v>4.3289999999999997</v>
      </c>
      <c r="H23" s="161">
        <f t="shared" si="0"/>
        <v>0.14041095890410957</v>
      </c>
      <c r="I23" s="56">
        <f>SUMIFS(Data!$L:$L,Data!$B:$B,Data!$AA$3,Data!$D:$D,$A23,Data!$C:$C,2)</f>
        <v>52.717999999999904</v>
      </c>
      <c r="J23" s="161">
        <f t="shared" si="1"/>
        <v>0.26038204987209296</v>
      </c>
      <c r="K23" s="56">
        <f>SUMIFS(Data!$L:$L,Data!$B:$B,Data!$AA$3,Data!$D:$D,$A23,Data!$C:$C,3)</f>
        <v>66.431999999999903</v>
      </c>
      <c r="L23" s="161">
        <f t="shared" si="2"/>
        <v>0.76539994685091917</v>
      </c>
      <c r="M23" s="56">
        <f>SUMIFS(Data!$L:$L,Data!$B:$B,Data!$AA$3,Data!$D:$D,$A23,Data!$C:$C,4)</f>
        <v>0</v>
      </c>
      <c r="N23" s="161">
        <f t="shared" si="3"/>
        <v>-1</v>
      </c>
      <c r="O23" s="57">
        <f t="shared" si="4"/>
        <v>41.159666666666602</v>
      </c>
      <c r="P23" s="163">
        <f t="shared" si="5"/>
        <v>1.0516548282146945</v>
      </c>
    </row>
    <row r="24" spans="1:17">
      <c r="A24" s="18" t="s">
        <v>15</v>
      </c>
      <c r="B24" s="52">
        <v>50.908000000000001</v>
      </c>
      <c r="C24" s="53">
        <v>166.35399999999998</v>
      </c>
      <c r="D24" s="53">
        <v>167.54899999999992</v>
      </c>
      <c r="E24" s="53">
        <v>152.55299999999988</v>
      </c>
      <c r="F24" s="54">
        <v>179.12133333333327</v>
      </c>
      <c r="G24" s="53">
        <f>SUMIFS(Data!$L:$L,Data!$B:$B,Data!$AA$3,Data!$D:$D,$A24,Data!$C:$C,1)</f>
        <v>55.538000000000004</v>
      </c>
      <c r="H24" s="159">
        <f t="shared" si="0"/>
        <v>9.0948377465231448E-2</v>
      </c>
      <c r="I24" s="53">
        <f>SUMIFS(Data!$L:$L,Data!$B:$B,Data!$AA$3,Data!$D:$D,$A24,Data!$C:$C,2)</f>
        <v>149.56999999999988</v>
      </c>
      <c r="J24" s="159">
        <f t="shared" si="1"/>
        <v>-0.10089327578537401</v>
      </c>
      <c r="K24" s="53">
        <f>SUMIFS(Data!$L:$L,Data!$B:$B,Data!$AA$3,Data!$D:$D,$A24,Data!$C:$C,3)</f>
        <v>151.33899999999983</v>
      </c>
      <c r="L24" s="159">
        <f t="shared" si="2"/>
        <v>-9.6747817056503482E-2</v>
      </c>
      <c r="M24" s="53">
        <f>SUMIFS(Data!$L:$L,Data!$B:$B,Data!$AA$3,Data!$D:$D,$A24,Data!$C:$C,4)</f>
        <v>0</v>
      </c>
      <c r="N24" s="159">
        <f t="shared" si="3"/>
        <v>-1</v>
      </c>
      <c r="O24" s="54">
        <f t="shared" si="4"/>
        <v>118.81566666666657</v>
      </c>
      <c r="P24" s="160">
        <f t="shared" si="5"/>
        <v>0.66332504596511832</v>
      </c>
    </row>
    <row r="25" spans="1:17">
      <c r="A25" s="17" t="s">
        <v>14</v>
      </c>
      <c r="B25" s="55">
        <v>11.124000000000001</v>
      </c>
      <c r="C25" s="56">
        <v>42.634999999999998</v>
      </c>
      <c r="D25" s="56">
        <v>48.018999999999899</v>
      </c>
      <c r="E25" s="56">
        <v>51.027999999999999</v>
      </c>
      <c r="F25" s="57">
        <v>50.935333333333297</v>
      </c>
      <c r="G25" s="56">
        <f>SUMIFS(Data!$L:$L,Data!$B:$B,Data!$AA$3,Data!$D:$D,$A25,Data!$C:$C,1)</f>
        <v>8.6579999999999995</v>
      </c>
      <c r="H25" s="161">
        <f t="shared" si="0"/>
        <v>-0.22168284789644022</v>
      </c>
      <c r="I25" s="56">
        <f>SUMIFS(Data!$L:$L,Data!$B:$B,Data!$AA$3,Data!$D:$D,$A25,Data!$C:$C,2)</f>
        <v>46.876999999999995</v>
      </c>
      <c r="J25" s="161">
        <f t="shared" si="1"/>
        <v>9.9495719479300984E-2</v>
      </c>
      <c r="K25" s="56">
        <f>SUMIFS(Data!$L:$L,Data!$B:$B,Data!$AA$3,Data!$D:$D,$A25,Data!$C:$C,3)</f>
        <v>44.289000000000001</v>
      </c>
      <c r="L25" s="161">
        <f t="shared" si="2"/>
        <v>-7.767758595555728E-2</v>
      </c>
      <c r="M25" s="56">
        <f>SUMIFS(Data!$L:$L,Data!$B:$B,Data!$AA$3,Data!$D:$D,$A25,Data!$C:$C,4)</f>
        <v>0</v>
      </c>
      <c r="N25" s="161">
        <f t="shared" si="3"/>
        <v>-1</v>
      </c>
      <c r="O25" s="57">
        <f t="shared" si="4"/>
        <v>33.274666666666668</v>
      </c>
      <c r="P25" s="163">
        <f t="shared" si="5"/>
        <v>0.6532727772469672</v>
      </c>
      <c r="Q25" s="20"/>
    </row>
    <row r="26" spans="1:17">
      <c r="A26" s="18" t="s">
        <v>13</v>
      </c>
      <c r="B26" s="52">
        <v>127.34300000000012</v>
      </c>
      <c r="C26" s="53">
        <v>458.81799999999953</v>
      </c>
      <c r="D26" s="53">
        <v>482.22899999999845</v>
      </c>
      <c r="E26" s="53">
        <v>475.69299999999919</v>
      </c>
      <c r="F26" s="54">
        <v>514.69433333333245</v>
      </c>
      <c r="G26" s="53">
        <f>SUMIFS(Data!$L:$L,Data!$B:$B,Data!$AA$3,Data!$D:$D,$A26,Data!$C:$C,1)</f>
        <v>122.60399999999989</v>
      </c>
      <c r="H26" s="159">
        <f t="shared" si="0"/>
        <v>-3.7214452305978557E-2</v>
      </c>
      <c r="I26" s="53">
        <f>SUMIFS(Data!$L:$L,Data!$B:$B,Data!$AA$3,Data!$D:$D,$A26,Data!$C:$C,2)</f>
        <v>427.04699999999957</v>
      </c>
      <c r="J26" s="159">
        <f t="shared" si="1"/>
        <v>-6.924532167438939E-2</v>
      </c>
      <c r="K26" s="53">
        <f>SUMIFS(Data!$L:$L,Data!$B:$B,Data!$AA$3,Data!$D:$D,$A26,Data!$C:$C,3)</f>
        <v>480.80299999999863</v>
      </c>
      <c r="L26" s="159">
        <f t="shared" si="2"/>
        <v>-2.9571012941980298E-3</v>
      </c>
      <c r="M26" s="53">
        <f>SUMIFS(Data!$L:$L,Data!$B:$B,Data!$AA$3,Data!$D:$D,$A26,Data!$C:$C,4)</f>
        <v>0</v>
      </c>
      <c r="N26" s="159">
        <f t="shared" si="3"/>
        <v>-1</v>
      </c>
      <c r="O26" s="54">
        <f t="shared" si="4"/>
        <v>343.48466666666604</v>
      </c>
      <c r="P26" s="160">
        <f t="shared" si="5"/>
        <v>0.6673566123064627</v>
      </c>
    </row>
    <row r="27" spans="1:17">
      <c r="A27" s="17" t="s">
        <v>12</v>
      </c>
      <c r="B27" s="55">
        <v>0.58199999999999996</v>
      </c>
      <c r="C27" s="56">
        <v>0</v>
      </c>
      <c r="D27" s="56">
        <v>0.38800000000000001</v>
      </c>
      <c r="E27" s="56">
        <v>0</v>
      </c>
      <c r="F27" s="57">
        <v>0.32333333333333331</v>
      </c>
      <c r="G27" s="56">
        <f>SUMIFS(Data!$L:$L,Data!$B:$B,Data!$AA$3,Data!$D:$D,$A27,Data!$C:$C,1)</f>
        <v>0</v>
      </c>
      <c r="H27" s="161">
        <f t="shared" si="0"/>
        <v>-1</v>
      </c>
      <c r="I27" s="56">
        <f>SUMIFS(Data!$L:$L,Data!$B:$B,Data!$AA$3,Data!$D:$D,$A27,Data!$C:$C,2)</f>
        <v>0.121</v>
      </c>
      <c r="J27" s="161" t="str">
        <f t="shared" si="1"/>
        <v>-</v>
      </c>
      <c r="K27" s="56">
        <f>SUMIFS(Data!$L:$L,Data!$B:$B,Data!$AA$3,Data!$D:$D,$A27,Data!$C:$C,3)</f>
        <v>9.6000000000000002E-2</v>
      </c>
      <c r="L27" s="161">
        <f t="shared" si="2"/>
        <v>-0.75257731958762897</v>
      </c>
      <c r="M27" s="56">
        <f>SUMIFS(Data!$L:$L,Data!$B:$B,Data!$AA$3,Data!$D:$D,$A27,Data!$C:$C,4)</f>
        <v>0</v>
      </c>
      <c r="N27" s="161" t="str">
        <f t="shared" si="3"/>
        <v>-</v>
      </c>
      <c r="O27" s="57">
        <f t="shared" si="4"/>
        <v>7.2333333333333333E-2</v>
      </c>
      <c r="P27" s="163">
        <f t="shared" si="5"/>
        <v>0.22371134020618558</v>
      </c>
    </row>
    <row r="28" spans="1:17">
      <c r="A28" s="18" t="s">
        <v>11</v>
      </c>
      <c r="B28" s="52">
        <v>3.9969999999999999</v>
      </c>
      <c r="C28" s="53">
        <v>60.509999999999899</v>
      </c>
      <c r="D28" s="53">
        <v>57.075999999999901</v>
      </c>
      <c r="E28" s="53">
        <v>55.627999999999901</v>
      </c>
      <c r="F28" s="54">
        <v>59.070333333333231</v>
      </c>
      <c r="G28" s="53">
        <f>SUMIFS(Data!$L:$L,Data!$B:$B,Data!$AA$3,Data!$D:$D,$A28,Data!$C:$C,1)</f>
        <v>3.0640000000000001</v>
      </c>
      <c r="H28" s="159">
        <f t="shared" si="0"/>
        <v>-0.23342506880160116</v>
      </c>
      <c r="I28" s="53">
        <f>SUMIFS(Data!$L:$L,Data!$B:$B,Data!$AA$3,Data!$D:$D,$A28,Data!$C:$C,2)</f>
        <v>82.405999999999892</v>
      </c>
      <c r="J28" s="159">
        <f t="shared" si="1"/>
        <v>0.36185754420756949</v>
      </c>
      <c r="K28" s="53">
        <f>SUMIFS(Data!$L:$L,Data!$B:$B,Data!$AA$3,Data!$D:$D,$A28,Data!$C:$C,3)</f>
        <v>80.1039999999999</v>
      </c>
      <c r="L28" s="159">
        <f t="shared" si="2"/>
        <v>0.40346205059920176</v>
      </c>
      <c r="M28" s="53">
        <f>SUMIFS(Data!$L:$L,Data!$B:$B,Data!$AA$3,Data!$D:$D,$A28,Data!$C:$C,4)</f>
        <v>0</v>
      </c>
      <c r="N28" s="159">
        <f t="shared" si="3"/>
        <v>-1</v>
      </c>
      <c r="O28" s="54">
        <f t="shared" si="4"/>
        <v>55.191333333333262</v>
      </c>
      <c r="P28" s="160">
        <f t="shared" si="5"/>
        <v>0.93433251886169633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SUMIFS(Data!$L:$L,Data!$B:$B,Data!$AA$3,Data!$D:$D,$A29,Data!$C:$C,1)</f>
        <v>0</v>
      </c>
      <c r="H29" s="161" t="str">
        <f t="shared" si="0"/>
        <v>-</v>
      </c>
      <c r="I29" s="56">
        <f>SUMIFS(Data!$L:$L,Data!$B:$B,Data!$AA$3,Data!$D:$D,$A29,Data!$C:$C,2)</f>
        <v>0</v>
      </c>
      <c r="J29" s="161" t="str">
        <f t="shared" si="1"/>
        <v>-</v>
      </c>
      <c r="K29" s="56">
        <f>SUMIFS(Data!$L:$L,Data!$B:$B,Data!$AA$3,Data!$D:$D,$A29,Data!$C:$C,3)</f>
        <v>0</v>
      </c>
      <c r="L29" s="161" t="str">
        <f t="shared" si="2"/>
        <v>-</v>
      </c>
      <c r="M29" s="56">
        <f>SUMIFS(Data!$L:$L,Data!$B:$B,Data!$AA$3,Data!$D:$D,$A29,Data!$C:$C,4)</f>
        <v>0</v>
      </c>
      <c r="N29" s="161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35.000999999999898</v>
      </c>
      <c r="C30" s="53">
        <v>126.13600000000011</v>
      </c>
      <c r="D30" s="53">
        <v>104.9259999999998</v>
      </c>
      <c r="E30" s="53">
        <v>96.955999999999904</v>
      </c>
      <c r="F30" s="54">
        <v>121.00633333333325</v>
      </c>
      <c r="G30" s="53">
        <f>SUMIFS(Data!$L:$L,Data!$B:$B,Data!$AA$3,Data!$D:$D,$A30,Data!$C:$C,1)</f>
        <v>37.7469999999999</v>
      </c>
      <c r="H30" s="159">
        <f t="shared" si="0"/>
        <v>7.8454901288534912E-2</v>
      </c>
      <c r="I30" s="53">
        <f>SUMIFS(Data!$L:$L,Data!$B:$B,Data!$AA$3,Data!$D:$D,$A30,Data!$C:$C,2)</f>
        <v>150.41400000000013</v>
      </c>
      <c r="J30" s="159">
        <f t="shared" si="1"/>
        <v>0.19247478911650914</v>
      </c>
      <c r="K30" s="53">
        <f>SUMIFS(Data!$L:$L,Data!$B:$B,Data!$AA$3,Data!$D:$D,$A30,Data!$C:$C,3)</f>
        <v>116.4759999999998</v>
      </c>
      <c r="L30" s="159">
        <f t="shared" si="2"/>
        <v>0.11007757848388405</v>
      </c>
      <c r="M30" s="53">
        <f>SUMIFS(Data!$L:$L,Data!$B:$B,Data!$AA$3,Data!$D:$D,$A30,Data!$C:$C,4)</f>
        <v>0</v>
      </c>
      <c r="N30" s="159">
        <f t="shared" si="3"/>
        <v>-1</v>
      </c>
      <c r="O30" s="54">
        <f t="shared" si="4"/>
        <v>101.54566666666661</v>
      </c>
      <c r="P30" s="160">
        <f t="shared" si="5"/>
        <v>0.8391764618380857</v>
      </c>
    </row>
    <row r="31" spans="1:17">
      <c r="A31" s="17" t="s">
        <v>8</v>
      </c>
      <c r="B31" s="55">
        <v>21.581000000000003</v>
      </c>
      <c r="C31" s="56">
        <v>132.9349999999998</v>
      </c>
      <c r="D31" s="56">
        <v>116.28999999999979</v>
      </c>
      <c r="E31" s="56">
        <v>113.35899999999981</v>
      </c>
      <c r="F31" s="57">
        <v>128.05499999999981</v>
      </c>
      <c r="G31" s="56">
        <f>SUMIFS(Data!$L:$L,Data!$B:$B,Data!$AA$3,Data!$D:$D,$A31,Data!$C:$C,1)</f>
        <v>23.045999999999999</v>
      </c>
      <c r="H31" s="161">
        <f t="shared" si="0"/>
        <v>6.7883786664195173E-2</v>
      </c>
      <c r="I31" s="56">
        <f>SUMIFS(Data!$L:$L,Data!$B:$B,Data!$AA$3,Data!$D:$D,$A31,Data!$C:$C,2)</f>
        <v>135.70799999999969</v>
      </c>
      <c r="J31" s="161">
        <f t="shared" si="1"/>
        <v>2.0859818708390467E-2</v>
      </c>
      <c r="K31" s="56">
        <f>SUMIFS(Data!$L:$L,Data!$B:$B,Data!$AA$3,Data!$D:$D,$A31,Data!$C:$C,3)</f>
        <v>128.66499999999979</v>
      </c>
      <c r="L31" s="161">
        <f t="shared" si="2"/>
        <v>0.1064149969902831</v>
      </c>
      <c r="M31" s="56">
        <f>SUMIFS(Data!$L:$L,Data!$B:$B,Data!$AA$3,Data!$D:$D,$A31,Data!$C:$C,4)</f>
        <v>0</v>
      </c>
      <c r="N31" s="161">
        <f t="shared" si="3"/>
        <v>-1</v>
      </c>
      <c r="O31" s="57">
        <f t="shared" si="4"/>
        <v>95.806333333333157</v>
      </c>
      <c r="P31" s="163">
        <f t="shared" si="5"/>
        <v>0.74816550180261066</v>
      </c>
    </row>
    <row r="32" spans="1:17">
      <c r="A32" s="18" t="s">
        <v>7</v>
      </c>
      <c r="B32" s="52">
        <v>44.689999999999905</v>
      </c>
      <c r="C32" s="53">
        <v>98.485999999999891</v>
      </c>
      <c r="D32" s="53">
        <v>93.371999999999815</v>
      </c>
      <c r="E32" s="53">
        <v>91.888999999999797</v>
      </c>
      <c r="F32" s="54">
        <v>109.4789999999998</v>
      </c>
      <c r="G32" s="53">
        <f>SUMIFS(Data!$L:$L,Data!$B:$B,Data!$AA$3,Data!$D:$D,$A32,Data!$C:$C,1)</f>
        <v>36.199999999999903</v>
      </c>
      <c r="H32" s="159">
        <f t="shared" si="0"/>
        <v>-0.18997538599239247</v>
      </c>
      <c r="I32" s="53">
        <f>SUMIFS(Data!$L:$L,Data!$B:$B,Data!$AA$3,Data!$D:$D,$A32,Data!$C:$C,2)</f>
        <v>89.484999999999914</v>
      </c>
      <c r="J32" s="159">
        <f t="shared" si="1"/>
        <v>-9.1393700627500213E-2</v>
      </c>
      <c r="K32" s="53">
        <f>SUMIFS(Data!$L:$L,Data!$B:$B,Data!$AA$3,Data!$D:$D,$A32,Data!$C:$C,3)</f>
        <v>80.506999999999891</v>
      </c>
      <c r="L32" s="159">
        <f t="shared" si="2"/>
        <v>-0.13778220451527171</v>
      </c>
      <c r="M32" s="53">
        <f>SUMIFS(Data!$L:$L,Data!$B:$B,Data!$AA$3,Data!$D:$D,$A32,Data!$C:$C,4)</f>
        <v>0</v>
      </c>
      <c r="N32" s="159">
        <f t="shared" si="3"/>
        <v>-1</v>
      </c>
      <c r="O32" s="54">
        <f t="shared" si="4"/>
        <v>68.730666666666579</v>
      </c>
      <c r="P32" s="160">
        <f t="shared" si="5"/>
        <v>0.62779772071965134</v>
      </c>
    </row>
    <row r="33" spans="1:18">
      <c r="A33" s="17" t="s">
        <v>35</v>
      </c>
      <c r="B33" s="55">
        <v>25.806999999999999</v>
      </c>
      <c r="C33" s="56">
        <v>39.500999999999998</v>
      </c>
      <c r="D33" s="56">
        <v>51.511999999999901</v>
      </c>
      <c r="E33" s="56">
        <v>45.703000000000003</v>
      </c>
      <c r="F33" s="57">
        <v>54.174333333333301</v>
      </c>
      <c r="G33" s="56">
        <f>SUMIFS(Data!$L:$L,Data!$B:$B,Data!$AA$3,Data!$D:$D,$A33,Data!$C:$C,1)</f>
        <v>28.873999999999999</v>
      </c>
      <c r="H33" s="161">
        <f t="shared" si="0"/>
        <v>0.11884372457085288</v>
      </c>
      <c r="I33" s="56">
        <f>SUMIFS(Data!$L:$L,Data!$B:$B,Data!$AA$3,Data!$D:$D,$A33,Data!$C:$C,2)</f>
        <v>45.412999999999997</v>
      </c>
      <c r="J33" s="161">
        <f t="shared" si="1"/>
        <v>0.14966709703551806</v>
      </c>
      <c r="K33" s="56">
        <f>SUMIFS(Data!$L:$L,Data!$B:$B,Data!$AA$3,Data!$D:$D,$A33,Data!$C:$C,3)</f>
        <v>56.215999999999894</v>
      </c>
      <c r="L33" s="161">
        <f t="shared" si="2"/>
        <v>9.1318527721695963E-2</v>
      </c>
      <c r="M33" s="56">
        <f>SUMIFS(Data!$L:$L,Data!$B:$B,Data!$AA$3,Data!$D:$D,$A33,Data!$C:$C,4)</f>
        <v>0</v>
      </c>
      <c r="N33" s="161">
        <f t="shared" si="3"/>
        <v>-1</v>
      </c>
      <c r="O33" s="57">
        <f t="shared" si="4"/>
        <v>43.500999999999955</v>
      </c>
      <c r="P33" s="163">
        <f>IF(F33=0,"-",O33/F33)</f>
        <v>0.80298173181641952</v>
      </c>
    </row>
    <row r="34" spans="1:18">
      <c r="A34" s="18" t="s">
        <v>6</v>
      </c>
      <c r="B34" s="52">
        <v>18.571000000000002</v>
      </c>
      <c r="C34" s="53">
        <v>54.878999999999898</v>
      </c>
      <c r="D34" s="53">
        <v>47.819000000000003</v>
      </c>
      <c r="E34" s="53">
        <v>46.355000000000004</v>
      </c>
      <c r="F34" s="54">
        <v>55.874666666666634</v>
      </c>
      <c r="G34" s="53">
        <f>SUMIFS(Data!$L:$L,Data!$B:$B,Data!$AA$3,Data!$D:$D,$A34,Data!$C:$C,1)</f>
        <v>14.186</v>
      </c>
      <c r="H34" s="159">
        <f t="shared" si="0"/>
        <v>-0.23612083355769756</v>
      </c>
      <c r="I34" s="53">
        <f>SUMIFS(Data!$L:$L,Data!$B:$B,Data!$AA$3,Data!$D:$D,$A34,Data!$C:$C,2)</f>
        <v>61.271999999999899</v>
      </c>
      <c r="J34" s="159">
        <f t="shared" si="1"/>
        <v>0.11649264746077757</v>
      </c>
      <c r="K34" s="53">
        <f>SUMIFS(Data!$L:$L,Data!$B:$B,Data!$AA$3,Data!$D:$D,$A34,Data!$C:$C,3)</f>
        <v>58.592000000000006</v>
      </c>
      <c r="L34" s="159">
        <f t="shared" si="2"/>
        <v>0.22528701980384372</v>
      </c>
      <c r="M34" s="53">
        <f>SUMIFS(Data!$L:$L,Data!$B:$B,Data!$AA$3,Data!$D:$D,$A34,Data!$C:$C,4)</f>
        <v>0</v>
      </c>
      <c r="N34" s="159">
        <f t="shared" si="3"/>
        <v>-1</v>
      </c>
      <c r="O34" s="54">
        <f t="shared" si="4"/>
        <v>44.683333333333302</v>
      </c>
      <c r="P34" s="160">
        <f t="shared" si="5"/>
        <v>0.79970648594473337</v>
      </c>
    </row>
    <row r="35" spans="1:18">
      <c r="A35" s="17" t="s">
        <v>5</v>
      </c>
      <c r="B35" s="55">
        <v>8.0589999999999993</v>
      </c>
      <c r="C35" s="56">
        <v>194.56900000000007</v>
      </c>
      <c r="D35" s="56">
        <v>192.23399999999998</v>
      </c>
      <c r="E35" s="56">
        <v>168.45600000000002</v>
      </c>
      <c r="F35" s="57">
        <v>187.77266666666671</v>
      </c>
      <c r="G35" s="56">
        <f>SUMIFS(Data!$L:$L,Data!$B:$B,Data!$AA$3,Data!$D:$D,$A35,Data!$C:$C,1)</f>
        <v>7.5309999999999997</v>
      </c>
      <c r="H35" s="161">
        <f t="shared" si="0"/>
        <v>-6.5516813500434257E-2</v>
      </c>
      <c r="I35" s="56">
        <f>SUMIFS(Data!$L:$L,Data!$B:$B,Data!$AA$3,Data!$D:$D,$A35,Data!$C:$C,2)</f>
        <v>143.779</v>
      </c>
      <c r="J35" s="161">
        <f t="shared" si="1"/>
        <v>-0.26103850048054961</v>
      </c>
      <c r="K35" s="56">
        <f>SUMIFS(Data!$L:$L,Data!$B:$B,Data!$AA$3,Data!$D:$D,$A35,Data!$C:$C,3)</f>
        <v>137.94800000000001</v>
      </c>
      <c r="L35" s="161">
        <f t="shared" si="2"/>
        <v>-0.28239541392261502</v>
      </c>
      <c r="M35" s="56">
        <f>SUMIFS(Data!$L:$L,Data!$B:$B,Data!$AA$3,Data!$D:$D,$A35,Data!$C:$C,4)</f>
        <v>0</v>
      </c>
      <c r="N35" s="161">
        <f t="shared" si="3"/>
        <v>-1</v>
      </c>
      <c r="O35" s="57">
        <f t="shared" si="4"/>
        <v>96.419333333333341</v>
      </c>
      <c r="P35" s="163">
        <f t="shared" si="5"/>
        <v>0.51348971628813556</v>
      </c>
    </row>
    <row r="36" spans="1:18" ht="12.75" thickBot="1">
      <c r="A36" s="19" t="s">
        <v>4</v>
      </c>
      <c r="B36" s="58">
        <v>1292.9329999999991</v>
      </c>
      <c r="C36" s="59">
        <v>4353.3609999999953</v>
      </c>
      <c r="D36" s="59">
        <v>4316.5059999999921</v>
      </c>
      <c r="E36" s="59">
        <v>4215.398999999994</v>
      </c>
      <c r="F36" s="60">
        <v>4726.0663333333268</v>
      </c>
      <c r="G36" s="59">
        <f t="shared" ref="G36:K36" si="6">SUM(G6:G35)</f>
        <v>1456.7059999999981</v>
      </c>
      <c r="H36" s="165">
        <f t="shared" ref="H36" si="7">IF(B36=0,"-",(G36-B36)/B36)</f>
        <v>0.12666781650711917</v>
      </c>
      <c r="I36" s="59">
        <f t="shared" si="6"/>
        <v>4649.8379999999943</v>
      </c>
      <c r="J36" s="165">
        <f t="shared" ref="J36" si="8">IF(C36=0,"-",(I36-C36)/C36)</f>
        <v>6.8103012821587566E-2</v>
      </c>
      <c r="K36" s="59">
        <f t="shared" si="6"/>
        <v>4633.3279999999913</v>
      </c>
      <c r="L36" s="165">
        <f t="shared" ref="L36" si="9">IF(D36=0,"-",(K36-D36)/D36)</f>
        <v>7.3397789786461498E-2</v>
      </c>
      <c r="M36" s="59">
        <f>SUM(M6:M35)</f>
        <v>0</v>
      </c>
      <c r="N36" s="165">
        <f t="shared" si="3"/>
        <v>-1</v>
      </c>
      <c r="O36" s="60">
        <f t="shared" si="4"/>
        <v>3579.9573333333283</v>
      </c>
      <c r="P36" s="167">
        <f t="shared" si="5"/>
        <v>0.75749197764821885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140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141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SUMIFS(Data!$L:$L,Data!$B:$B,Data!$AA$3,Data!$E:$E,$A45,Data!$C:$C,1)</f>
        <v>0</v>
      </c>
      <c r="H45" s="137" t="str">
        <f t="shared" ref="H45:H55" si="10">IF(B45=0,"-",(G45-B45)/B45)</f>
        <v>-</v>
      </c>
      <c r="I45" s="129">
        <f>SUMIFS(Data!$L:$L,Data!$B:$B,Data!$AA$3,Data!$E:$E,$A45,Data!$C:$C,2)</f>
        <v>0</v>
      </c>
      <c r="J45" s="137" t="str">
        <f t="shared" ref="J45:J55" si="11">IF(C45=0,"-",(I45-C45)/C45)</f>
        <v>-</v>
      </c>
      <c r="K45" s="130">
        <f>SUMIFS(Data!$L:$L,Data!$B:$B,Data!$AA$3,Data!$E:$E,$A45,Data!$C:$C,3)</f>
        <v>0</v>
      </c>
      <c r="L45" s="137" t="str">
        <f t="shared" ref="L45:L55" si="12">IF(D45=0,"-",(K45-D45)/D45)</f>
        <v>-</v>
      </c>
      <c r="M45" s="130">
        <f>SUMIFS(Data!$L:$L,Data!$B:$B,Data!$AA$3,Data!$E:$E,$A45,Data!$C:$C,4)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SUMIFS(Data!$L:$L,Data!$B:$B,Data!$AA$3,Data!$E:$E,$A46,Data!$C:$C,1)</f>
        <v>0</v>
      </c>
      <c r="H46" s="142" t="str">
        <f t="shared" si="10"/>
        <v>-</v>
      </c>
      <c r="I46" s="129">
        <f>SUMIFS(Data!$L:$L,Data!$B:$B,Data!$AA$3,Data!$E:$E,$A46,Data!$C:$C,2)</f>
        <v>0</v>
      </c>
      <c r="J46" s="142" t="str">
        <f t="shared" si="11"/>
        <v>-</v>
      </c>
      <c r="K46" s="129">
        <f>SUMIFS(Data!$L:$L,Data!$B:$B,Data!$AA$3,Data!$E:$E,$A46,Data!$C:$C,3)</f>
        <v>0</v>
      </c>
      <c r="L46" s="142" t="str">
        <f t="shared" si="12"/>
        <v>-</v>
      </c>
      <c r="M46" s="129">
        <f>SUMIFS(Data!$L:$L,Data!$B:$B,Data!$AA$3,Data!$E:$E,$A46,Data!$C:$C,4)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55.158000000000101</v>
      </c>
      <c r="C48" s="129">
        <v>123.37599999999981</v>
      </c>
      <c r="D48" s="129">
        <v>158.77299999999889</v>
      </c>
      <c r="E48" s="129">
        <v>140.12899999999951</v>
      </c>
      <c r="F48" s="133">
        <v>159.14533333333276</v>
      </c>
      <c r="G48" s="141">
        <f>SUMIFS(Data!$L:$L,Data!$B:$B,Data!$AA$3,Data!$E:$E,$A48,Data!$C:$C,1)</f>
        <v>45.36</v>
      </c>
      <c r="H48" s="142">
        <f t="shared" si="10"/>
        <v>-0.17763515718481604</v>
      </c>
      <c r="I48" s="129">
        <f>SUMIFS(Data!$L:$L,Data!$B:$B,Data!$AA$3,Data!$E:$E,$A48,Data!$C:$C,2)</f>
        <v>124.1089999999998</v>
      </c>
      <c r="J48" s="142">
        <f t="shared" si="11"/>
        <v>5.9411879133704371E-3</v>
      </c>
      <c r="K48" s="129">
        <f>SUMIFS(Data!$L:$L,Data!$B:$B,Data!$AA$3,Data!$E:$E,$A48,Data!$C:$C,3)</f>
        <v>156.90799999999891</v>
      </c>
      <c r="L48" s="142">
        <f t="shared" si="12"/>
        <v>-1.1746329665623209E-2</v>
      </c>
      <c r="M48" s="129">
        <f>SUMIFS(Data!$L:$L,Data!$B:$B,Data!$AA$3,Data!$E:$E,$A48,Data!$C:$C,4)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108.79233333333291</v>
      </c>
      <c r="P48" s="143">
        <f t="shared" ref="P48:P55" si="17">IF(F48=0,"-",O48/F48)</f>
        <v>0.6836036662505548</v>
      </c>
    </row>
    <row r="49" spans="1:16" s="2" customFormat="1">
      <c r="A49" s="21" t="s">
        <v>78</v>
      </c>
      <c r="B49" s="132">
        <v>66.055999999999997</v>
      </c>
      <c r="C49" s="129">
        <v>295.32399999999967</v>
      </c>
      <c r="D49" s="129">
        <v>281.73699999999963</v>
      </c>
      <c r="E49" s="129">
        <v>298.17899999999969</v>
      </c>
      <c r="F49" s="133">
        <v>313.76533333333299</v>
      </c>
      <c r="G49" s="141">
        <f>SUMIFS(Data!$L:$L,Data!$B:$B,Data!$AA$3,Data!$E:$E,$A49,Data!$C:$C,1)</f>
        <v>70.250999999999905</v>
      </c>
      <c r="H49" s="142">
        <f t="shared" si="10"/>
        <v>6.350672156957593E-2</v>
      </c>
      <c r="I49" s="129">
        <f>SUMIFS(Data!$L:$L,Data!$B:$B,Data!$AA$3,Data!$E:$E,$A49,Data!$C:$C,2)</f>
        <v>264.2079999999998</v>
      </c>
      <c r="J49" s="142">
        <f t="shared" si="11"/>
        <v>-0.10536224621094088</v>
      </c>
      <c r="K49" s="129">
        <f>SUMIFS(Data!$L:$L,Data!$B:$B,Data!$AA$3,Data!$E:$E,$A49,Data!$C:$C,3)</f>
        <v>283.84999999999968</v>
      </c>
      <c r="L49" s="142">
        <f t="shared" si="12"/>
        <v>7.499902391237428E-3</v>
      </c>
      <c r="M49" s="129">
        <f>SUMIFS(Data!$L:$L,Data!$B:$B,Data!$AA$3,Data!$E:$E,$A49,Data!$C:$C,4)</f>
        <v>0</v>
      </c>
      <c r="N49" s="142">
        <f t="shared" si="15"/>
        <v>-1</v>
      </c>
      <c r="O49" s="139">
        <f t="shared" si="16"/>
        <v>206.10299999999981</v>
      </c>
      <c r="P49" s="143">
        <f t="shared" si="17"/>
        <v>0.65686989002396712</v>
      </c>
    </row>
    <row r="50" spans="1:16" s="2" customFormat="1">
      <c r="A50" s="21" t="s">
        <v>79</v>
      </c>
      <c r="B50" s="141">
        <v>6.1289999999999996</v>
      </c>
      <c r="C50" s="129">
        <v>40.117999999999995</v>
      </c>
      <c r="D50" s="129">
        <v>41.719000000000008</v>
      </c>
      <c r="E50" s="129">
        <v>37.385000000000005</v>
      </c>
      <c r="F50" s="133">
        <v>41.783666666666669</v>
      </c>
      <c r="G50" s="141">
        <f>SUMIFS(Data!$L:$L,Data!$B:$B,Data!$AA$3,Data!$E:$E,$A50,Data!$C:$C,1)</f>
        <v>6.9930000000000003</v>
      </c>
      <c r="H50" s="142">
        <f t="shared" si="10"/>
        <v>0.14096916299559484</v>
      </c>
      <c r="I50" s="129">
        <f>SUMIFS(Data!$L:$L,Data!$B:$B,Data!$AA$3,Data!$E:$E,$A50,Data!$C:$C,2)</f>
        <v>38.729999999999997</v>
      </c>
      <c r="J50" s="142">
        <f t="shared" si="11"/>
        <v>-3.4597936088538769E-2</v>
      </c>
      <c r="K50" s="129">
        <f>SUMIFS(Data!$L:$L,Data!$B:$B,Data!$AA$3,Data!$E:$E,$A50,Data!$C:$C,3)</f>
        <v>40.045000000000002</v>
      </c>
      <c r="L50" s="142">
        <f t="shared" si="12"/>
        <v>-4.0125602243582213E-2</v>
      </c>
      <c r="M50" s="129">
        <f>SUMIFS(Data!$L:$L,Data!$B:$B,Data!$AA$3,Data!$E:$E,$A50,Data!$C:$C,4)</f>
        <v>0</v>
      </c>
      <c r="N50" s="142">
        <f t="shared" si="15"/>
        <v>-1</v>
      </c>
      <c r="O50" s="139">
        <f t="shared" si="16"/>
        <v>28.589333333333332</v>
      </c>
      <c r="P50" s="143">
        <f t="shared" si="17"/>
        <v>0.68422270265095608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SUMIFS(Data!$L:$L,Data!$B:$B,Data!$AA$3,Data!$E:$E,$A51,Data!$C:$C,1)</f>
        <v>0</v>
      </c>
      <c r="H51" s="142" t="str">
        <f t="shared" si="10"/>
        <v>-</v>
      </c>
      <c r="I51" s="129">
        <f>SUMIFS(Data!$L:$L,Data!$B:$B,Data!$AA$3,Data!$E:$E,$A51,Data!$C:$C,2)</f>
        <v>0</v>
      </c>
      <c r="J51" s="142" t="str">
        <f t="shared" si="11"/>
        <v>-</v>
      </c>
      <c r="K51" s="129">
        <f>SUMIFS(Data!$L:$L,Data!$B:$B,Data!$AA$3,Data!$E:$E,$A51,Data!$C:$C,3)</f>
        <v>0</v>
      </c>
      <c r="L51" s="142" t="str">
        <f t="shared" si="12"/>
        <v>-</v>
      </c>
      <c r="M51" s="129">
        <f>SUMIFS(Data!$L:$L,Data!$B:$B,Data!$AA$3,Data!$E:$E,$A51,Data!$C:$C,4)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127.3430000000001</v>
      </c>
      <c r="C52" s="135">
        <v>458.81799999999947</v>
      </c>
      <c r="D52" s="135">
        <v>482.22899999999851</v>
      </c>
      <c r="E52" s="135">
        <v>475.69299999999919</v>
      </c>
      <c r="F52" s="136">
        <v>514.69433333333245</v>
      </c>
      <c r="G52" s="144">
        <f>SUM(G48:G51)</f>
        <v>122.6039999999999</v>
      </c>
      <c r="H52" s="145">
        <f t="shared" si="10"/>
        <v>-3.7214452305978335E-2</v>
      </c>
      <c r="I52" s="136">
        <f t="shared" ref="I52:K52" si="18">SUM(I48:I51)</f>
        <v>427.04699999999963</v>
      </c>
      <c r="J52" s="145">
        <f t="shared" si="11"/>
        <v>-6.9245321674389154E-2</v>
      </c>
      <c r="K52" s="136">
        <f t="shared" si="18"/>
        <v>480.80299999999858</v>
      </c>
      <c r="L52" s="145">
        <f t="shared" si="12"/>
        <v>-2.9571012941982653E-3</v>
      </c>
      <c r="M52" s="136">
        <f>SUM(M48:M51)</f>
        <v>0</v>
      </c>
      <c r="N52" s="145">
        <f t="shared" si="15"/>
        <v>-1</v>
      </c>
      <c r="O52" s="147">
        <f>(M52+K52+I52+G52)/3</f>
        <v>343.48466666666604</v>
      </c>
      <c r="P52" s="148">
        <f t="shared" si="17"/>
        <v>0.6673566123064627</v>
      </c>
    </row>
    <row r="53" spans="1:16" s="2" customFormat="1">
      <c r="A53" s="21" t="s">
        <v>9</v>
      </c>
      <c r="B53" s="141">
        <v>32.707999999999899</v>
      </c>
      <c r="C53" s="129">
        <v>56.114000000000203</v>
      </c>
      <c r="D53" s="129">
        <v>32.772999999999904</v>
      </c>
      <c r="E53" s="129">
        <v>29.088000000000001</v>
      </c>
      <c r="F53" s="133">
        <v>50.227666666666664</v>
      </c>
      <c r="G53" s="141">
        <f>SUMIFS(Data!$L:$L,Data!$B:$B,Data!$AA$3,Data!$E:$E,$A53,Data!$C:$C,1)</f>
        <v>31.575999999999897</v>
      </c>
      <c r="H53" s="142">
        <f t="shared" si="10"/>
        <v>-3.4609269903387703E-2</v>
      </c>
      <c r="I53" s="149">
        <f>SUMIFS(Data!$L:$L,Data!$B:$B,Data!$AA$3,Data!$E:$E,$A53,Data!$C:$C,2)</f>
        <v>52.184000000000204</v>
      </c>
      <c r="J53" s="142">
        <f t="shared" si="11"/>
        <v>-7.0035998146629821E-2</v>
      </c>
      <c r="K53" s="129">
        <f>SUMIFS(Data!$L:$L,Data!$B:$B,Data!$AA$3,Data!$E:$E,$A53,Data!$C:$C,3)</f>
        <v>31.8399999999999</v>
      </c>
      <c r="L53" s="142">
        <f t="shared" si="12"/>
        <v>-2.8468556433649837E-2</v>
      </c>
      <c r="M53" s="129">
        <f>SUMIFS(Data!$L:$L,Data!$B:$B,Data!$AA$3,Data!$E:$E,$A53,Data!$C:$C,4)</f>
        <v>0</v>
      </c>
      <c r="N53" s="142">
        <f t="shared" si="15"/>
        <v>-1</v>
      </c>
      <c r="O53" s="139">
        <f t="shared" ref="O53:O55" si="19">(M53+K53+I53+G53)/3</f>
        <v>38.533333333333331</v>
      </c>
      <c r="P53" s="143">
        <f t="shared" si="17"/>
        <v>0.76717347013266257</v>
      </c>
    </row>
    <row r="54" spans="1:16" s="2" customFormat="1">
      <c r="A54" s="21" t="s">
        <v>75</v>
      </c>
      <c r="B54" s="132">
        <v>2.2930000000000001</v>
      </c>
      <c r="C54" s="129">
        <v>70.021999999999906</v>
      </c>
      <c r="D54" s="129">
        <v>72.152999999999906</v>
      </c>
      <c r="E54" s="129">
        <v>67.867999999999896</v>
      </c>
      <c r="F54" s="133">
        <v>70.778666666666567</v>
      </c>
      <c r="G54" s="141">
        <f>SUMIFS(Data!$L:$L,Data!$B:$B,Data!$AA$3,Data!$E:$E,$A54,Data!$C:$C,1)</f>
        <v>6.1709999999999994</v>
      </c>
      <c r="H54" s="142">
        <f t="shared" si="10"/>
        <v>1.6912341910161357</v>
      </c>
      <c r="I54" s="149">
        <f>SUMIFS(Data!$L:$L,Data!$B:$B,Data!$AA$3,Data!$E:$E,$A54,Data!$C:$C,2)</f>
        <v>98.22999999999989</v>
      </c>
      <c r="J54" s="142">
        <f t="shared" si="11"/>
        <v>0.40284482019936624</v>
      </c>
      <c r="K54" s="129">
        <f>SUMIFS(Data!$L:$L,Data!$B:$B,Data!$AA$3,Data!$E:$E,$A54,Data!$C:$C,3)</f>
        <v>84.635999999999896</v>
      </c>
      <c r="L54" s="142">
        <f t="shared" si="12"/>
        <v>0.17300735936135719</v>
      </c>
      <c r="M54" s="129">
        <f>SUMIFS(Data!$L:$L,Data!$B:$B,Data!$AA$3,Data!$E:$E,$A54,Data!$C:$C,4)</f>
        <v>0</v>
      </c>
      <c r="N54" s="142">
        <f t="shared" si="15"/>
        <v>-1</v>
      </c>
      <c r="O54" s="139">
        <f t="shared" si="19"/>
        <v>63.01233333333326</v>
      </c>
      <c r="P54" s="143">
        <f t="shared" si="17"/>
        <v>0.89027296360485286</v>
      </c>
    </row>
    <row r="55" spans="1:16" s="2" customFormat="1" ht="12.75" thickBot="1">
      <c r="A55" s="23" t="s">
        <v>102</v>
      </c>
      <c r="B55" s="151">
        <v>35.000999999999898</v>
      </c>
      <c r="C55" s="152">
        <v>126.13600000000011</v>
      </c>
      <c r="D55" s="152">
        <v>104.92599999999982</v>
      </c>
      <c r="E55" s="152">
        <v>96.955999999999904</v>
      </c>
      <c r="F55" s="153">
        <v>121.00633333333325</v>
      </c>
      <c r="G55" s="154">
        <f>SUM(G53:G54)</f>
        <v>37.7469999999999</v>
      </c>
      <c r="H55" s="155">
        <f t="shared" si="10"/>
        <v>7.8454901288534912E-2</v>
      </c>
      <c r="I55" s="153">
        <f>SUM(I53:I54)</f>
        <v>150.4140000000001</v>
      </c>
      <c r="J55" s="155">
        <f t="shared" si="11"/>
        <v>0.19247478911650892</v>
      </c>
      <c r="K55" s="153">
        <f t="shared" ref="K55:M55" si="20">SUM(K53:K54)</f>
        <v>116.4759999999998</v>
      </c>
      <c r="L55" s="155">
        <f t="shared" si="12"/>
        <v>0.11007757848388391</v>
      </c>
      <c r="M55" s="152">
        <f t="shared" si="20"/>
        <v>0</v>
      </c>
      <c r="N55" s="155">
        <f t="shared" si="15"/>
        <v>-1</v>
      </c>
      <c r="O55" s="157">
        <f t="shared" si="19"/>
        <v>101.54566666666659</v>
      </c>
      <c r="P55" s="158">
        <f t="shared" si="17"/>
        <v>0.83917646183808559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15.532999999999999</v>
      </c>
      <c r="C6" s="53">
        <v>33.636999999999901</v>
      </c>
      <c r="D6" s="53">
        <v>42.424999999999898</v>
      </c>
      <c r="E6" s="53">
        <v>65.068999999999804</v>
      </c>
      <c r="F6" s="54">
        <v>52.221333333333199</v>
      </c>
      <c r="G6" s="53">
        <f>SUMIFS(Data!$M:$M,Data!$B:$B,Data!$AA$3,Data!$D:$D,$A6,Data!$C:$C,1)</f>
        <v>59.939999999999799</v>
      </c>
      <c r="H6" s="159">
        <f t="shared" ref="H6:H35" si="0">IF(B6=0,"-",(G6-B6)/B6)</f>
        <v>2.8588810918689114</v>
      </c>
      <c r="I6" s="53">
        <f>SUMIFS(Data!$M:$M,Data!$B:$B,Data!$AA$3,Data!$D:$D,$A6,Data!$C:$C,2)</f>
        <v>107.446</v>
      </c>
      <c r="J6" s="159">
        <f t="shared" ref="J6:J35" si="1">IF(C6=0,"-",(I6-C6)/C6)</f>
        <v>2.1942801082141781</v>
      </c>
      <c r="K6" s="53">
        <f>SUMIFS(Data!$M:$M,Data!$B:$B,Data!$AA$3,Data!$D:$D,$A6,Data!$C:$C,3)</f>
        <v>129.80999999999901</v>
      </c>
      <c r="L6" s="159">
        <f t="shared" ref="L6:L35" si="2">IF(D6=0,"-",(K6-D6)/D6)</f>
        <v>2.0597525044195479</v>
      </c>
      <c r="M6" s="53">
        <f>SUMIFS(Data!$M:$M,Data!$B:$B,Data!$AA$3,Data!$D:$D,$A6,Data!$C:$C,4)</f>
        <v>0</v>
      </c>
      <c r="N6" s="159">
        <f>IF(E6=0,"-",(M6-E6)/E6)</f>
        <v>-1</v>
      </c>
      <c r="O6" s="54">
        <f t="shared" ref="O6:O36" si="3">(G6+I6+K6+M6)/3</f>
        <v>99.06533333333293</v>
      </c>
      <c r="P6" s="160">
        <f t="shared" ref="P6:P36" si="4">IF(F6=0,"-",O6/F6)</f>
        <v>1.8970280345197337</v>
      </c>
    </row>
    <row r="7" spans="1:16">
      <c r="A7" s="17" t="s">
        <v>32</v>
      </c>
      <c r="B7" s="55">
        <v>91.580999999999605</v>
      </c>
      <c r="C7" s="56">
        <v>435.28400000000101</v>
      </c>
      <c r="D7" s="56">
        <v>466.61100000000295</v>
      </c>
      <c r="E7" s="56">
        <v>460.499000000004</v>
      </c>
      <c r="F7" s="57">
        <v>484.65833333333586</v>
      </c>
      <c r="G7" s="56">
        <f>SUMIFS(Data!$M:$M,Data!$B:$B,Data!$AA$3,Data!$D:$D,$A7,Data!$C:$C,1)</f>
        <v>39.9819999999999</v>
      </c>
      <c r="H7" s="161">
        <f t="shared" si="0"/>
        <v>-0.56342472783655917</v>
      </c>
      <c r="I7" s="56">
        <f>SUMIFS(Data!$M:$M,Data!$B:$B,Data!$AA$3,Data!$D:$D,$A7,Data!$C:$C,2)</f>
        <v>428.77000000000402</v>
      </c>
      <c r="J7" s="161">
        <f t="shared" si="1"/>
        <v>-1.4964942428384646E-2</v>
      </c>
      <c r="K7" s="56">
        <f>SUMIFS(Data!$M:$M,Data!$B:$B,Data!$AA$3,Data!$D:$D,$A7,Data!$C:$C,3)</f>
        <v>412.77300000000201</v>
      </c>
      <c r="L7" s="161">
        <f t="shared" si="2"/>
        <v>-0.11538090615094927</v>
      </c>
      <c r="M7" s="56">
        <f>SUMIFS(Data!$M:$M,Data!$B:$B,Data!$AA$3,Data!$D:$D,$A7,Data!$C:$C,4)</f>
        <v>0</v>
      </c>
      <c r="N7" s="161">
        <f t="shared" ref="N7:N36" si="5">IF(E7=0,"-",(M7-E7)/E7)</f>
        <v>-1</v>
      </c>
      <c r="O7" s="57">
        <f t="shared" si="3"/>
        <v>293.84166666666869</v>
      </c>
      <c r="P7" s="163">
        <f t="shared" si="4"/>
        <v>0.60628621537509342</v>
      </c>
    </row>
    <row r="8" spans="1:16">
      <c r="A8" s="18" t="s">
        <v>31</v>
      </c>
      <c r="B8" s="52">
        <v>57.792000000000101</v>
      </c>
      <c r="C8" s="53">
        <v>127.49</v>
      </c>
      <c r="D8" s="53">
        <v>137.161</v>
      </c>
      <c r="E8" s="53">
        <v>139.68299999999999</v>
      </c>
      <c r="F8" s="54">
        <v>154.04200000000003</v>
      </c>
      <c r="G8" s="53">
        <f>SUMIFS(Data!$M:$M,Data!$B:$B,Data!$AA$3,Data!$D:$D,$A8,Data!$C:$C,1)</f>
        <v>55.123000000000097</v>
      </c>
      <c r="H8" s="159">
        <f t="shared" si="0"/>
        <v>-4.6182862679955694E-2</v>
      </c>
      <c r="I8" s="53">
        <f>SUMIFS(Data!$M:$M,Data!$B:$B,Data!$AA$3,Data!$D:$D,$A8,Data!$C:$C,2)</f>
        <v>131.94300000000001</v>
      </c>
      <c r="J8" s="159">
        <f t="shared" si="1"/>
        <v>3.4928229665071905E-2</v>
      </c>
      <c r="K8" s="53">
        <f>SUMIFS(Data!$M:$M,Data!$B:$B,Data!$AA$3,Data!$D:$D,$A8,Data!$C:$C,3)</f>
        <v>110.877</v>
      </c>
      <c r="L8" s="159">
        <f t="shared" si="2"/>
        <v>-0.19162881577124696</v>
      </c>
      <c r="M8" s="53">
        <f>SUMIFS(Data!$M:$M,Data!$B:$B,Data!$AA$3,Data!$D:$D,$A8,Data!$C:$C,4)</f>
        <v>0</v>
      </c>
      <c r="N8" s="159">
        <f t="shared" si="5"/>
        <v>-1</v>
      </c>
      <c r="O8" s="54">
        <f t="shared" si="3"/>
        <v>99.314333333333366</v>
      </c>
      <c r="P8" s="160">
        <f t="shared" si="4"/>
        <v>0.64472243500690296</v>
      </c>
    </row>
    <row r="9" spans="1:16">
      <c r="A9" s="17" t="s">
        <v>30</v>
      </c>
      <c r="B9" s="55">
        <v>73.468999999999994</v>
      </c>
      <c r="C9" s="56">
        <v>113.67400000000001</v>
      </c>
      <c r="D9" s="56">
        <v>137.390999999999</v>
      </c>
      <c r="E9" s="56">
        <v>257.41399999999902</v>
      </c>
      <c r="F9" s="57">
        <v>193.98266666666601</v>
      </c>
      <c r="G9" s="56">
        <f>SUMIFS(Data!$M:$M,Data!$B:$B,Data!$AA$3,Data!$D:$D,$A9,Data!$C:$C,1)</f>
        <v>100.971</v>
      </c>
      <c r="H9" s="161">
        <f t="shared" si="0"/>
        <v>0.37433475343342104</v>
      </c>
      <c r="I9" s="56">
        <f>SUMIFS(Data!$M:$M,Data!$B:$B,Data!$AA$3,Data!$D:$D,$A9,Data!$C:$C,2)</f>
        <v>235.03800000000001</v>
      </c>
      <c r="J9" s="161">
        <f t="shared" si="1"/>
        <v>1.0676495944543167</v>
      </c>
      <c r="K9" s="56">
        <f>SUMIFS(Data!$M:$M,Data!$B:$B,Data!$AA$3,Data!$D:$D,$A9,Data!$C:$C,3)</f>
        <v>300.39800000000002</v>
      </c>
      <c r="L9" s="161">
        <f t="shared" si="2"/>
        <v>1.1864459826335221</v>
      </c>
      <c r="M9" s="56">
        <f>SUMIFS(Data!$M:$M,Data!$B:$B,Data!$AA$3,Data!$D:$D,$A9,Data!$C:$C,4)</f>
        <v>0</v>
      </c>
      <c r="N9" s="161">
        <f t="shared" si="5"/>
        <v>-1</v>
      </c>
      <c r="O9" s="57">
        <f t="shared" si="3"/>
        <v>212.13566666666668</v>
      </c>
      <c r="P9" s="163">
        <f t="shared" si="4"/>
        <v>1.0935805260951188</v>
      </c>
    </row>
    <row r="10" spans="1:16">
      <c r="A10" s="18" t="s">
        <v>29</v>
      </c>
      <c r="B10" s="52">
        <v>59.86</v>
      </c>
      <c r="C10" s="53">
        <v>109.321</v>
      </c>
      <c r="D10" s="53">
        <v>112.319</v>
      </c>
      <c r="E10" s="53">
        <v>116.925</v>
      </c>
      <c r="F10" s="54">
        <v>132.80833333333334</v>
      </c>
      <c r="G10" s="53">
        <f>SUMIFS(Data!$M:$M,Data!$B:$B,Data!$AA$3,Data!$D:$D,$A10,Data!$C:$C,1)</f>
        <v>94.261999999999802</v>
      </c>
      <c r="H10" s="159">
        <f t="shared" si="0"/>
        <v>0.57470765118609757</v>
      </c>
      <c r="I10" s="53">
        <f>SUMIFS(Data!$M:$M,Data!$B:$B,Data!$AA$3,Data!$D:$D,$A10,Data!$C:$C,2)</f>
        <v>139.137</v>
      </c>
      <c r="J10" s="159">
        <f t="shared" si="1"/>
        <v>0.27273808325939208</v>
      </c>
      <c r="K10" s="53">
        <f>SUMIFS(Data!$M:$M,Data!$B:$B,Data!$AA$3,Data!$D:$D,$A10,Data!$C:$C,3)</f>
        <v>135.131</v>
      </c>
      <c r="L10" s="159">
        <f t="shared" si="2"/>
        <v>0.20310009882566615</v>
      </c>
      <c r="M10" s="53">
        <f>SUMIFS(Data!$M:$M,Data!$B:$B,Data!$AA$3,Data!$D:$D,$A10,Data!$C:$C,4)</f>
        <v>0</v>
      </c>
      <c r="N10" s="159">
        <f t="shared" si="5"/>
        <v>-1</v>
      </c>
      <c r="O10" s="54">
        <f t="shared" si="3"/>
        <v>122.84333333333326</v>
      </c>
      <c r="P10" s="160">
        <f t="shared" si="4"/>
        <v>0.92496705779004773</v>
      </c>
    </row>
    <row r="11" spans="1:16">
      <c r="A11" s="17" t="s">
        <v>28</v>
      </c>
      <c r="B11" s="55">
        <v>82.182999999999794</v>
      </c>
      <c r="C11" s="56">
        <v>142.54299999999901</v>
      </c>
      <c r="D11" s="56">
        <v>114.163</v>
      </c>
      <c r="E11" s="56">
        <v>132.376</v>
      </c>
      <c r="F11" s="57">
        <v>157.08833333333294</v>
      </c>
      <c r="G11" s="56">
        <f>SUMIFS(Data!$M:$M,Data!$B:$B,Data!$AA$3,Data!$D:$D,$A11,Data!$C:$C,1)</f>
        <v>60.225000000000001</v>
      </c>
      <c r="H11" s="161">
        <f t="shared" si="0"/>
        <v>-0.26718421084652361</v>
      </c>
      <c r="I11" s="56">
        <f>SUMIFS(Data!$M:$M,Data!$B:$B,Data!$AA$3,Data!$D:$D,$A11,Data!$C:$C,2)</f>
        <v>129.292</v>
      </c>
      <c r="J11" s="161">
        <f t="shared" si="1"/>
        <v>-9.29614221673397E-2</v>
      </c>
      <c r="K11" s="56">
        <f>SUMIFS(Data!$M:$M,Data!$B:$B,Data!$AA$3,Data!$D:$D,$A11,Data!$C:$C,3)</f>
        <v>122.34699999999999</v>
      </c>
      <c r="L11" s="161">
        <f t="shared" si="2"/>
        <v>7.1686973888212449E-2</v>
      </c>
      <c r="M11" s="56">
        <f>SUMIFS(Data!$M:$M,Data!$B:$B,Data!$AA$3,Data!$D:$D,$A11,Data!$C:$C,4)</f>
        <v>0</v>
      </c>
      <c r="N11" s="161">
        <f t="shared" si="5"/>
        <v>-1</v>
      </c>
      <c r="O11" s="57">
        <f t="shared" si="3"/>
        <v>103.95466666666665</v>
      </c>
      <c r="P11" s="163">
        <f t="shared" si="4"/>
        <v>0.6617593073960526</v>
      </c>
    </row>
    <row r="12" spans="1:16">
      <c r="A12" s="18" t="s">
        <v>27</v>
      </c>
      <c r="B12" s="52">
        <v>389.59999999999502</v>
      </c>
      <c r="C12" s="53">
        <v>614.21599999999398</v>
      </c>
      <c r="D12" s="53">
        <v>678.49599999999202</v>
      </c>
      <c r="E12" s="53">
        <v>721.38699999998903</v>
      </c>
      <c r="F12" s="54">
        <v>801.23299999999006</v>
      </c>
      <c r="G12" s="53">
        <f>SUMIFS(Data!$M:$M,Data!$B:$B,Data!$AA$3,Data!$D:$D,$A12,Data!$C:$C,1)</f>
        <v>429.07699999999397</v>
      </c>
      <c r="H12" s="159">
        <f t="shared" si="0"/>
        <v>0.1013270020533867</v>
      </c>
      <c r="I12" s="53">
        <f>SUMIFS(Data!$M:$M,Data!$B:$B,Data!$AA$3,Data!$D:$D,$A12,Data!$C:$C,2)</f>
        <v>669.07299999998804</v>
      </c>
      <c r="J12" s="159">
        <f t="shared" si="1"/>
        <v>8.9312228922715453E-2</v>
      </c>
      <c r="K12" s="53">
        <f>SUMIFS(Data!$M:$M,Data!$B:$B,Data!$AA$3,Data!$D:$D,$A12,Data!$C:$C,3)</f>
        <v>708.14999999998804</v>
      </c>
      <c r="L12" s="159">
        <f t="shared" si="2"/>
        <v>4.370548978917542E-2</v>
      </c>
      <c r="M12" s="53">
        <f>SUMIFS(Data!$M:$M,Data!$B:$B,Data!$AA$3,Data!$D:$D,$A12,Data!$C:$C,4)</f>
        <v>0</v>
      </c>
      <c r="N12" s="159">
        <f t="shared" si="5"/>
        <v>-1</v>
      </c>
      <c r="O12" s="54">
        <f t="shared" si="3"/>
        <v>602.09999999999002</v>
      </c>
      <c r="P12" s="160">
        <f t="shared" si="4"/>
        <v>0.75146680179173531</v>
      </c>
    </row>
    <row r="13" spans="1:16">
      <c r="A13" s="17" t="s">
        <v>26</v>
      </c>
      <c r="B13" s="55">
        <v>198.438999999999</v>
      </c>
      <c r="C13" s="56">
        <v>283.671999999999</v>
      </c>
      <c r="D13" s="56">
        <v>324.06599999999798</v>
      </c>
      <c r="E13" s="56">
        <v>347.96899999999897</v>
      </c>
      <c r="F13" s="57">
        <v>384.71533333333167</v>
      </c>
      <c r="G13" s="56">
        <f>SUMIFS(Data!$M:$M,Data!$B:$B,Data!$AA$3,Data!$D:$D,$A13,Data!$C:$C,1)</f>
        <v>312.788999999998</v>
      </c>
      <c r="H13" s="161">
        <f t="shared" si="0"/>
        <v>0.5762476126164694</v>
      </c>
      <c r="I13" s="56">
        <f>SUMIFS(Data!$M:$M,Data!$B:$B,Data!$AA$3,Data!$D:$D,$A13,Data!$C:$C,2)</f>
        <v>417.575000000003</v>
      </c>
      <c r="J13" s="161">
        <f t="shared" si="1"/>
        <v>0.47203460334472375</v>
      </c>
      <c r="K13" s="56">
        <f>SUMIFS(Data!$M:$M,Data!$B:$B,Data!$AA$3,Data!$D:$D,$A13,Data!$C:$C,3)</f>
        <v>433.37300000000198</v>
      </c>
      <c r="L13" s="161">
        <f t="shared" si="2"/>
        <v>0.33729857498165394</v>
      </c>
      <c r="M13" s="56">
        <f>SUMIFS(Data!$M:$M,Data!$B:$B,Data!$AA$3,Data!$D:$D,$A13,Data!$C:$C,4)</f>
        <v>0</v>
      </c>
      <c r="N13" s="161">
        <f t="shared" si="5"/>
        <v>-1</v>
      </c>
      <c r="O13" s="57">
        <f t="shared" si="3"/>
        <v>387.91233333333429</v>
      </c>
      <c r="P13" s="163">
        <f t="shared" si="4"/>
        <v>1.008310040497483</v>
      </c>
    </row>
    <row r="14" spans="1:16">
      <c r="A14" s="18" t="s">
        <v>25</v>
      </c>
      <c r="B14" s="52">
        <v>164.37499999999901</v>
      </c>
      <c r="C14" s="53">
        <v>277.11699999999797</v>
      </c>
      <c r="D14" s="53">
        <v>312.18999999999801</v>
      </c>
      <c r="E14" s="53">
        <v>340.113</v>
      </c>
      <c r="F14" s="54">
        <v>364.59833333333171</v>
      </c>
      <c r="G14" s="53">
        <f>SUMIFS(Data!$M:$M,Data!$B:$B,Data!$AA$3,Data!$D:$D,$A14,Data!$C:$C,1)</f>
        <v>225.51699999999801</v>
      </c>
      <c r="H14" s="159">
        <f t="shared" si="0"/>
        <v>0.37196653992395057</v>
      </c>
      <c r="I14" s="53">
        <f>SUMIFS(Data!$M:$M,Data!$B:$B,Data!$AA$3,Data!$D:$D,$A14,Data!$C:$C,2)</f>
        <v>264.71099999999802</v>
      </c>
      <c r="J14" s="159">
        <f t="shared" si="1"/>
        <v>-4.4768094342822848E-2</v>
      </c>
      <c r="K14" s="53">
        <f>SUMIFS(Data!$M:$M,Data!$B:$B,Data!$AA$3,Data!$D:$D,$A14,Data!$C:$C,3)</f>
        <v>346.65899999999903</v>
      </c>
      <c r="L14" s="159">
        <f t="shared" si="2"/>
        <v>0.11041032704443203</v>
      </c>
      <c r="M14" s="53">
        <f>SUMIFS(Data!$M:$M,Data!$B:$B,Data!$AA$3,Data!$D:$D,$A14,Data!$C:$C,4)</f>
        <v>0</v>
      </c>
      <c r="N14" s="159">
        <f t="shared" si="5"/>
        <v>-1</v>
      </c>
      <c r="O14" s="54">
        <f t="shared" si="3"/>
        <v>278.96233333333169</v>
      </c>
      <c r="P14" s="160">
        <f t="shared" si="4"/>
        <v>0.76512234925191536</v>
      </c>
    </row>
    <row r="15" spans="1:16">
      <c r="A15" s="17" t="s">
        <v>24</v>
      </c>
      <c r="B15" s="55">
        <v>345.48100000000102</v>
      </c>
      <c r="C15" s="56">
        <v>567.21200000000704</v>
      </c>
      <c r="D15" s="56">
        <v>676.06400000001099</v>
      </c>
      <c r="E15" s="56">
        <v>701.89100000000496</v>
      </c>
      <c r="F15" s="57">
        <v>763.54933333334145</v>
      </c>
      <c r="G15" s="56">
        <f>SUMIFS(Data!$M:$M,Data!$B:$B,Data!$AA$3,Data!$D:$D,$A15,Data!$C:$C,1)</f>
        <v>478.41800000000597</v>
      </c>
      <c r="H15" s="161">
        <f t="shared" si="0"/>
        <v>0.38478816490633222</v>
      </c>
      <c r="I15" s="56">
        <f>SUMIFS(Data!$M:$M,Data!$B:$B,Data!$AA$3,Data!$D:$D,$A15,Data!$C:$C,2)</f>
        <v>744.24700000001201</v>
      </c>
      <c r="J15" s="161">
        <f t="shared" si="1"/>
        <v>0.31211434172761293</v>
      </c>
      <c r="K15" s="56">
        <f>SUMIFS(Data!$M:$M,Data!$B:$B,Data!$AA$3,Data!$D:$D,$A15,Data!$C:$C,3)</f>
        <v>759.60000000001298</v>
      </c>
      <c r="L15" s="161">
        <f t="shared" si="2"/>
        <v>0.12356226629431627</v>
      </c>
      <c r="M15" s="56">
        <f>SUMIFS(Data!$M:$M,Data!$B:$B,Data!$AA$3,Data!$D:$D,$A15,Data!$C:$C,4)</f>
        <v>0</v>
      </c>
      <c r="N15" s="161">
        <f t="shared" si="5"/>
        <v>-1</v>
      </c>
      <c r="O15" s="57">
        <f t="shared" si="3"/>
        <v>660.75500000001023</v>
      </c>
      <c r="P15" s="163">
        <f t="shared" si="4"/>
        <v>0.86537302981514819</v>
      </c>
    </row>
    <row r="16" spans="1:16">
      <c r="A16" s="18" t="s">
        <v>23</v>
      </c>
      <c r="B16" s="52">
        <v>330.60700000000003</v>
      </c>
      <c r="C16" s="53">
        <v>503.22400000000499</v>
      </c>
      <c r="D16" s="53">
        <v>632.00800000000004</v>
      </c>
      <c r="E16" s="53">
        <v>660.07600000000105</v>
      </c>
      <c r="F16" s="54">
        <v>708.63833333333525</v>
      </c>
      <c r="G16" s="53">
        <f>SUMIFS(Data!$M:$M,Data!$B:$B,Data!$AA$3,Data!$D:$D,$A16,Data!$C:$C,1)</f>
        <v>372.92100000000403</v>
      </c>
      <c r="H16" s="159">
        <f t="shared" si="0"/>
        <v>0.12798882056340005</v>
      </c>
      <c r="I16" s="53">
        <f>SUMIFS(Data!$M:$M,Data!$B:$B,Data!$AA$3,Data!$D:$D,$A16,Data!$C:$C,2)</f>
        <v>519.77400000000205</v>
      </c>
      <c r="J16" s="159">
        <f t="shared" si="1"/>
        <v>3.2887938572081006E-2</v>
      </c>
      <c r="K16" s="53">
        <f>SUMIFS(Data!$M:$M,Data!$B:$B,Data!$AA$3,Data!$D:$D,$A16,Data!$C:$C,3)</f>
        <v>388.66300000000098</v>
      </c>
      <c r="L16" s="159">
        <f t="shared" si="2"/>
        <v>-0.38503468310527567</v>
      </c>
      <c r="M16" s="53">
        <f>SUMIFS(Data!$M:$M,Data!$B:$B,Data!$AA$3,Data!$D:$D,$A16,Data!$C:$C,4)</f>
        <v>0</v>
      </c>
      <c r="N16" s="159">
        <f t="shared" si="5"/>
        <v>-1</v>
      </c>
      <c r="O16" s="54">
        <f t="shared" si="3"/>
        <v>427.11933333333565</v>
      </c>
      <c r="P16" s="160">
        <f t="shared" si="4"/>
        <v>0.60273247048917922</v>
      </c>
    </row>
    <row r="17" spans="1:17">
      <c r="A17" s="17" t="s">
        <v>22</v>
      </c>
      <c r="B17" s="55">
        <v>34.161000000000001</v>
      </c>
      <c r="C17" s="56">
        <v>127.053</v>
      </c>
      <c r="D17" s="56">
        <v>128.43799999999999</v>
      </c>
      <c r="E17" s="56">
        <v>130.39400000000001</v>
      </c>
      <c r="F17" s="57">
        <v>140.01533333333333</v>
      </c>
      <c r="G17" s="56">
        <f>SUMIFS(Data!$M:$M,Data!$B:$B,Data!$AA$3,Data!$D:$D,$A17,Data!$C:$C,1)</f>
        <v>53.936999999999898</v>
      </c>
      <c r="H17" s="161">
        <f t="shared" si="0"/>
        <v>0.57890576973741681</v>
      </c>
      <c r="I17" s="56">
        <f>SUMIFS(Data!$M:$M,Data!$B:$B,Data!$AA$3,Data!$D:$D,$A17,Data!$C:$C,2)</f>
        <v>123.557</v>
      </c>
      <c r="J17" s="161">
        <f t="shared" si="1"/>
        <v>-2.7516075968296656E-2</v>
      </c>
      <c r="K17" s="56">
        <f>SUMIFS(Data!$M:$M,Data!$B:$B,Data!$AA$3,Data!$D:$D,$A17,Data!$C:$C,3)</f>
        <v>137.19899999999899</v>
      </c>
      <c r="L17" s="161">
        <f t="shared" si="2"/>
        <v>6.8211899905004758E-2</v>
      </c>
      <c r="M17" s="56">
        <f>SUMIFS(Data!$M:$M,Data!$B:$B,Data!$AA$3,Data!$D:$D,$A17,Data!$C:$C,4)</f>
        <v>0</v>
      </c>
      <c r="N17" s="161">
        <f t="shared" si="5"/>
        <v>-1</v>
      </c>
      <c r="O17" s="57">
        <f t="shared" si="3"/>
        <v>104.8976666666663</v>
      </c>
      <c r="P17" s="163">
        <f t="shared" si="4"/>
        <v>0.74918699380543774</v>
      </c>
    </row>
    <row r="18" spans="1:17">
      <c r="A18" s="18" t="s">
        <v>21</v>
      </c>
      <c r="B18" s="52">
        <v>295.72100000000199</v>
      </c>
      <c r="C18" s="53">
        <v>648.38800000000106</v>
      </c>
      <c r="D18" s="53">
        <v>700.40400000000102</v>
      </c>
      <c r="E18" s="53">
        <v>758.40499999999702</v>
      </c>
      <c r="F18" s="54">
        <v>800.97266666666701</v>
      </c>
      <c r="G18" s="53">
        <f>SUMIFS(Data!$M:$M,Data!$B:$B,Data!$AA$3,Data!$D:$D,$A18,Data!$C:$C,1)</f>
        <v>370.76800000000799</v>
      </c>
      <c r="H18" s="159">
        <f t="shared" si="0"/>
        <v>0.25377636353186106</v>
      </c>
      <c r="I18" s="53">
        <f>SUMIFS(Data!$M:$M,Data!$B:$B,Data!$AA$3,Data!$D:$D,$A18,Data!$C:$C,2)</f>
        <v>798.88999999999896</v>
      </c>
      <c r="J18" s="159">
        <f t="shared" si="1"/>
        <v>0.23211718909047926</v>
      </c>
      <c r="K18" s="53">
        <f>SUMIFS(Data!$M:$M,Data!$B:$B,Data!$AA$3,Data!$D:$D,$A18,Data!$C:$C,3)</f>
        <v>791.68099999999902</v>
      </c>
      <c r="L18" s="159">
        <f t="shared" si="2"/>
        <v>0.13032050073957011</v>
      </c>
      <c r="M18" s="53">
        <f>SUMIFS(Data!$M:$M,Data!$B:$B,Data!$AA$3,Data!$D:$D,$A18,Data!$C:$C,4)</f>
        <v>0</v>
      </c>
      <c r="N18" s="159">
        <f t="shared" si="5"/>
        <v>-1</v>
      </c>
      <c r="O18" s="54">
        <f t="shared" si="3"/>
        <v>653.77966666666862</v>
      </c>
      <c r="P18" s="160">
        <f t="shared" si="4"/>
        <v>0.81623218103988771</v>
      </c>
    </row>
    <row r="19" spans="1:17">
      <c r="A19" s="17" t="s">
        <v>20</v>
      </c>
      <c r="B19" s="55">
        <v>1112.47199999999</v>
      </c>
      <c r="C19" s="56">
        <v>1575.57699999997</v>
      </c>
      <c r="D19" s="56">
        <v>1684.1759999999799</v>
      </c>
      <c r="E19" s="56">
        <v>1676.07599999997</v>
      </c>
      <c r="F19" s="57">
        <v>2016.1003333333035</v>
      </c>
      <c r="G19" s="56">
        <f>SUMIFS(Data!$M:$M,Data!$B:$B,Data!$AA$3,Data!$D:$D,$A19,Data!$C:$C,1)</f>
        <v>1095.2119999999798</v>
      </c>
      <c r="H19" s="161">
        <f t="shared" si="0"/>
        <v>-1.5514997231400322E-2</v>
      </c>
      <c r="I19" s="56">
        <f>SUMIFS(Data!$M:$M,Data!$B:$B,Data!$AA$3,Data!$D:$D,$A19,Data!$C:$C,2)</f>
        <v>1504.7209999999798</v>
      </c>
      <c r="J19" s="161">
        <f t="shared" si="1"/>
        <v>-4.4971461248794295E-2</v>
      </c>
      <c r="K19" s="56">
        <f>SUMIFS(Data!$M:$M,Data!$B:$B,Data!$AA$3,Data!$D:$D,$A19,Data!$C:$C,3)</f>
        <v>1658.1979999999799</v>
      </c>
      <c r="L19" s="161">
        <f t="shared" si="2"/>
        <v>-1.5424753707451225E-2</v>
      </c>
      <c r="M19" s="56">
        <f>SUMIFS(Data!$M:$M,Data!$B:$B,Data!$AA$3,Data!$D:$D,$A19,Data!$C:$C,4)</f>
        <v>0</v>
      </c>
      <c r="N19" s="161">
        <f t="shared" si="5"/>
        <v>-1</v>
      </c>
      <c r="O19" s="57">
        <f t="shared" si="3"/>
        <v>1419.3769999999797</v>
      </c>
      <c r="P19" s="163">
        <f t="shared" si="4"/>
        <v>0.7040210135044539</v>
      </c>
    </row>
    <row r="20" spans="1:17">
      <c r="A20" s="18" t="s">
        <v>19</v>
      </c>
      <c r="B20" s="52">
        <v>255.292000000001</v>
      </c>
      <c r="C20" s="53">
        <v>430.43799999999999</v>
      </c>
      <c r="D20" s="53">
        <v>457.29000000000099</v>
      </c>
      <c r="E20" s="53">
        <v>539.74800000000198</v>
      </c>
      <c r="F20" s="54">
        <v>560.92266666666785</v>
      </c>
      <c r="G20" s="53">
        <f>SUMIFS(Data!$M:$M,Data!$B:$B,Data!$AA$3,Data!$D:$D,$A20,Data!$C:$C,1)</f>
        <v>375.51900000000199</v>
      </c>
      <c r="H20" s="159">
        <f t="shared" si="0"/>
        <v>0.47093915986400092</v>
      </c>
      <c r="I20" s="53">
        <f>SUMIFS(Data!$M:$M,Data!$B:$B,Data!$AA$3,Data!$D:$D,$A20,Data!$C:$C,2)</f>
        <v>576.36700000000599</v>
      </c>
      <c r="J20" s="159">
        <f t="shared" si="1"/>
        <v>0.33902443557493994</v>
      </c>
      <c r="K20" s="53">
        <f>SUMIFS(Data!$M:$M,Data!$B:$B,Data!$AA$3,Data!$D:$D,$A20,Data!$C:$C,3)</f>
        <v>700.86900000000799</v>
      </c>
      <c r="L20" s="159">
        <f t="shared" si="2"/>
        <v>0.53265761333072337</v>
      </c>
      <c r="M20" s="53">
        <f>SUMIFS(Data!$M:$M,Data!$B:$B,Data!$AA$3,Data!$D:$D,$A20,Data!$C:$C,4)</f>
        <v>0</v>
      </c>
      <c r="N20" s="159">
        <f t="shared" si="5"/>
        <v>-1</v>
      </c>
      <c r="O20" s="54">
        <f t="shared" si="3"/>
        <v>550.91833333333864</v>
      </c>
      <c r="P20" s="160">
        <f t="shared" si="4"/>
        <v>0.98216450514866716</v>
      </c>
    </row>
    <row r="21" spans="1:17">
      <c r="A21" s="17" t="s">
        <v>18</v>
      </c>
      <c r="B21" s="55">
        <v>226.55600000000101</v>
      </c>
      <c r="C21" s="56">
        <v>367.77700000000203</v>
      </c>
      <c r="D21" s="56">
        <v>321.48500000000098</v>
      </c>
      <c r="E21" s="56">
        <v>306.30900000000202</v>
      </c>
      <c r="F21" s="57">
        <v>407.37566666666868</v>
      </c>
      <c r="G21" s="56">
        <f>SUMIFS(Data!$M:$M,Data!$B:$B,Data!$AA$3,Data!$D:$D,$A21,Data!$C:$C,1)</f>
        <v>175.21100000000001</v>
      </c>
      <c r="H21" s="161">
        <f t="shared" si="0"/>
        <v>-0.22663270891082454</v>
      </c>
      <c r="I21" s="56">
        <f>SUMIFS(Data!$M:$M,Data!$B:$B,Data!$AA$3,Data!$D:$D,$A21,Data!$C:$C,2)</f>
        <v>339.50700000000001</v>
      </c>
      <c r="J21" s="161">
        <f t="shared" si="1"/>
        <v>-7.6867232045510922E-2</v>
      </c>
      <c r="K21" s="56">
        <f>SUMIFS(Data!$M:$M,Data!$B:$B,Data!$AA$3,Data!$D:$D,$A21,Data!$C:$C,3)</f>
        <v>352.82400000000104</v>
      </c>
      <c r="L21" s="161">
        <f t="shared" si="2"/>
        <v>9.7481997604864798E-2</v>
      </c>
      <c r="M21" s="56">
        <f>SUMIFS(Data!$M:$M,Data!$B:$B,Data!$AA$3,Data!$D:$D,$A21,Data!$C:$C,4)</f>
        <v>0</v>
      </c>
      <c r="N21" s="161">
        <f t="shared" si="5"/>
        <v>-1</v>
      </c>
      <c r="O21" s="57">
        <f t="shared" si="3"/>
        <v>289.18066666666704</v>
      </c>
      <c r="P21" s="163">
        <f t="shared" si="4"/>
        <v>0.70986239564300346</v>
      </c>
    </row>
    <row r="22" spans="1:17">
      <c r="A22" s="18" t="s">
        <v>17</v>
      </c>
      <c r="B22" s="52">
        <v>81.238999999999706</v>
      </c>
      <c r="C22" s="53">
        <v>120.623999999999</v>
      </c>
      <c r="D22" s="53">
        <v>118.521999999999</v>
      </c>
      <c r="E22" s="53">
        <v>124.254</v>
      </c>
      <c r="F22" s="54">
        <v>148.21299999999925</v>
      </c>
      <c r="G22" s="53">
        <f>SUMIFS(Data!$M:$M,Data!$B:$B,Data!$AA$3,Data!$D:$D,$A22,Data!$C:$C,1)</f>
        <v>63.134999999999799</v>
      </c>
      <c r="H22" s="159">
        <f t="shared" si="0"/>
        <v>-0.22284863181476844</v>
      </c>
      <c r="I22" s="53">
        <f>SUMIFS(Data!$M:$M,Data!$B:$B,Data!$AA$3,Data!$D:$D,$A22,Data!$C:$C,2)</f>
        <v>113.05</v>
      </c>
      <c r="J22" s="159">
        <f t="shared" si="1"/>
        <v>-6.2790157845860409E-2</v>
      </c>
      <c r="K22" s="53">
        <f>SUMIFS(Data!$M:$M,Data!$B:$B,Data!$AA$3,Data!$D:$D,$A22,Data!$C:$C,3)</f>
        <v>109.173999999999</v>
      </c>
      <c r="L22" s="159">
        <f t="shared" si="2"/>
        <v>-7.8871433151651835E-2</v>
      </c>
      <c r="M22" s="53">
        <f>SUMIFS(Data!$M:$M,Data!$B:$B,Data!$AA$3,Data!$D:$D,$A22,Data!$C:$C,4)</f>
        <v>0</v>
      </c>
      <c r="N22" s="159">
        <f t="shared" si="5"/>
        <v>-1</v>
      </c>
      <c r="O22" s="54">
        <f t="shared" si="3"/>
        <v>95.119666666666262</v>
      </c>
      <c r="P22" s="160">
        <f t="shared" si="4"/>
        <v>0.64177681220045979</v>
      </c>
    </row>
    <row r="23" spans="1:17">
      <c r="A23" s="17" t="s">
        <v>16</v>
      </c>
      <c r="B23" s="55">
        <v>77.031999999999897</v>
      </c>
      <c r="C23" s="56">
        <v>150.96499999999901</v>
      </c>
      <c r="D23" s="56">
        <v>201.01900000000001</v>
      </c>
      <c r="E23" s="56">
        <v>190.05799999999999</v>
      </c>
      <c r="F23" s="57">
        <v>206.35799999999963</v>
      </c>
      <c r="G23" s="56">
        <f>SUMIFS(Data!$M:$M,Data!$B:$B,Data!$AA$3,Data!$D:$D,$A23,Data!$C:$C,1)</f>
        <v>81.511999999999802</v>
      </c>
      <c r="H23" s="161">
        <f t="shared" si="0"/>
        <v>5.8157648769341451E-2</v>
      </c>
      <c r="I23" s="56">
        <f>SUMIFS(Data!$M:$M,Data!$B:$B,Data!$AA$3,Data!$D:$D,$A23,Data!$C:$C,2)</f>
        <v>187.95400000000001</v>
      </c>
      <c r="J23" s="161">
        <f t="shared" si="1"/>
        <v>0.2450170569337346</v>
      </c>
      <c r="K23" s="56">
        <f>SUMIFS(Data!$M:$M,Data!$B:$B,Data!$AA$3,Data!$D:$D,$A23,Data!$C:$C,3)</f>
        <v>233.35300000000001</v>
      </c>
      <c r="L23" s="161">
        <f t="shared" si="2"/>
        <v>0.16085046687129079</v>
      </c>
      <c r="M23" s="56">
        <f>SUMIFS(Data!$M:$M,Data!$B:$B,Data!$AA$3,Data!$D:$D,$A23,Data!$C:$C,4)</f>
        <v>0</v>
      </c>
      <c r="N23" s="161">
        <f t="shared" si="5"/>
        <v>-1</v>
      </c>
      <c r="O23" s="57">
        <f t="shared" si="3"/>
        <v>167.60633333333325</v>
      </c>
      <c r="P23" s="163">
        <f t="shared" si="4"/>
        <v>0.81221146421914125</v>
      </c>
    </row>
    <row r="24" spans="1:17">
      <c r="A24" s="18" t="s">
        <v>15</v>
      </c>
      <c r="B24" s="52">
        <v>167.69899999999899</v>
      </c>
      <c r="C24" s="53">
        <v>315.33100000000201</v>
      </c>
      <c r="D24" s="53">
        <v>349.56300000000198</v>
      </c>
      <c r="E24" s="53">
        <v>373.35400000000402</v>
      </c>
      <c r="F24" s="54">
        <v>401.98233333333565</v>
      </c>
      <c r="G24" s="53">
        <f>SUMIFS(Data!$M:$M,Data!$B:$B,Data!$AA$3,Data!$D:$D,$A24,Data!$C:$C,1)</f>
        <v>232.554</v>
      </c>
      <c r="H24" s="159">
        <f t="shared" si="0"/>
        <v>0.38673456609759987</v>
      </c>
      <c r="I24" s="53">
        <f>SUMIFS(Data!$M:$M,Data!$B:$B,Data!$AA$3,Data!$D:$D,$A24,Data!$C:$C,2)</f>
        <v>338.96699999999998</v>
      </c>
      <c r="J24" s="159">
        <f t="shared" si="1"/>
        <v>7.4956157180860197E-2</v>
      </c>
      <c r="K24" s="53">
        <f>SUMIFS(Data!$M:$M,Data!$B:$B,Data!$AA$3,Data!$D:$D,$A24,Data!$C:$C,3)</f>
        <v>326.76600000000099</v>
      </c>
      <c r="L24" s="159">
        <f t="shared" si="2"/>
        <v>-6.5215712189221578E-2</v>
      </c>
      <c r="M24" s="53">
        <f>SUMIFS(Data!$M:$M,Data!$B:$B,Data!$AA$3,Data!$D:$D,$A24,Data!$C:$C,4)</f>
        <v>0</v>
      </c>
      <c r="N24" s="159">
        <f t="shared" si="5"/>
        <v>-1</v>
      </c>
      <c r="O24" s="54">
        <f t="shared" si="3"/>
        <v>299.42900000000031</v>
      </c>
      <c r="P24" s="160">
        <f t="shared" si="4"/>
        <v>0.74488099394085794</v>
      </c>
    </row>
    <row r="25" spans="1:17">
      <c r="A25" s="17" t="s">
        <v>14</v>
      </c>
      <c r="B25" s="55">
        <v>263.09699999999998</v>
      </c>
      <c r="C25" s="56">
        <v>802.94300000000806</v>
      </c>
      <c r="D25" s="56">
        <v>683.208000000011</v>
      </c>
      <c r="E25" s="56">
        <v>728.16100000000995</v>
      </c>
      <c r="F25" s="57">
        <v>825.80300000000977</v>
      </c>
      <c r="G25" s="56">
        <f>SUMIFS(Data!$M:$M,Data!$B:$B,Data!$AA$3,Data!$D:$D,$A25,Data!$C:$C,1)</f>
        <v>284.25499999999897</v>
      </c>
      <c r="H25" s="161">
        <f t="shared" si="0"/>
        <v>8.0419008958669214E-2</v>
      </c>
      <c r="I25" s="56">
        <f>SUMIFS(Data!$M:$M,Data!$B:$B,Data!$AA$3,Data!$D:$D,$A25,Data!$C:$C,2)</f>
        <v>695.52600000000496</v>
      </c>
      <c r="J25" s="161">
        <f t="shared" si="1"/>
        <v>-0.13377911009872684</v>
      </c>
      <c r="K25" s="56">
        <f>SUMIFS(Data!$M:$M,Data!$B:$B,Data!$AA$3,Data!$D:$D,$A25,Data!$C:$C,3)</f>
        <v>768.77900000000795</v>
      </c>
      <c r="L25" s="161">
        <f t="shared" si="2"/>
        <v>0.12524882612615129</v>
      </c>
      <c r="M25" s="56">
        <f>SUMIFS(Data!$M:$M,Data!$B:$B,Data!$AA$3,Data!$D:$D,$A25,Data!$C:$C,4)</f>
        <v>0</v>
      </c>
      <c r="N25" s="161">
        <f t="shared" si="5"/>
        <v>-1</v>
      </c>
      <c r="O25" s="57">
        <f t="shared" si="3"/>
        <v>582.85333333333722</v>
      </c>
      <c r="P25" s="163">
        <f t="shared" si="4"/>
        <v>0.70580190836474355</v>
      </c>
      <c r="Q25" s="20"/>
    </row>
    <row r="26" spans="1:17">
      <c r="A26" s="18" t="s">
        <v>13</v>
      </c>
      <c r="B26" s="52">
        <v>670.03499999999804</v>
      </c>
      <c r="C26" s="53">
        <v>1336.3169999999982</v>
      </c>
      <c r="D26" s="53">
        <v>1382.28</v>
      </c>
      <c r="E26" s="53">
        <v>1311.384</v>
      </c>
      <c r="F26" s="54">
        <v>1566.6719999999987</v>
      </c>
      <c r="G26" s="53">
        <f>SUMIFS(Data!$M:$M,Data!$B:$B,Data!$AA$3,Data!$D:$D,$A26,Data!$C:$C,1)</f>
        <v>828.54199999999901</v>
      </c>
      <c r="H26" s="159">
        <f t="shared" si="0"/>
        <v>0.23656525405389486</v>
      </c>
      <c r="I26" s="53">
        <f>SUMIFS(Data!$M:$M,Data!$B:$B,Data!$AA$3,Data!$D:$D,$A26,Data!$C:$C,2)</f>
        <v>1547.2110000000052</v>
      </c>
      <c r="J26" s="159">
        <f t="shared" si="1"/>
        <v>0.15781734423793706</v>
      </c>
      <c r="K26" s="53">
        <f>SUMIFS(Data!$M:$M,Data!$B:$B,Data!$AA$3,Data!$D:$D,$A26,Data!$C:$C,3)</f>
        <v>1530.6590000000069</v>
      </c>
      <c r="L26" s="159">
        <f t="shared" si="2"/>
        <v>0.10734366409121665</v>
      </c>
      <c r="M26" s="53">
        <f>SUMIFS(Data!$M:$M,Data!$B:$B,Data!$AA$3,Data!$D:$D,$A26,Data!$C:$C,4)</f>
        <v>0</v>
      </c>
      <c r="N26" s="159">
        <f t="shared" si="5"/>
        <v>-1</v>
      </c>
      <c r="O26" s="54">
        <f t="shared" si="3"/>
        <v>1302.137333333337</v>
      </c>
      <c r="P26" s="160">
        <f t="shared" si="4"/>
        <v>0.83114865991945863</v>
      </c>
    </row>
    <row r="27" spans="1:17">
      <c r="A27" s="17" t="s">
        <v>12</v>
      </c>
      <c r="B27" s="55">
        <v>197.12300000000101</v>
      </c>
      <c r="C27" s="56">
        <v>348.33999999999799</v>
      </c>
      <c r="D27" s="56">
        <v>388.06299999999698</v>
      </c>
      <c r="E27" s="56">
        <v>467.167999999995</v>
      </c>
      <c r="F27" s="57">
        <v>466.89799999999696</v>
      </c>
      <c r="G27" s="56">
        <f>SUMIFS(Data!$M:$M,Data!$B:$B,Data!$AA$3,Data!$D:$D,$A27,Data!$C:$C,1)</f>
        <v>333.272999999999</v>
      </c>
      <c r="H27" s="161">
        <f t="shared" si="0"/>
        <v>0.69068551107682663</v>
      </c>
      <c r="I27" s="56">
        <f>SUMIFS(Data!$M:$M,Data!$B:$B,Data!$AA$3,Data!$D:$D,$A27,Data!$C:$C,2)</f>
        <v>471.29099999999198</v>
      </c>
      <c r="J27" s="161">
        <f t="shared" si="1"/>
        <v>0.35296262272490875</v>
      </c>
      <c r="K27" s="56">
        <f>SUMIFS(Data!$M:$M,Data!$B:$B,Data!$AA$3,Data!$D:$D,$A27,Data!$C:$C,3)</f>
        <v>492.46399999999602</v>
      </c>
      <c r="L27" s="161">
        <f t="shared" si="2"/>
        <v>0.26903105938984095</v>
      </c>
      <c r="M27" s="56">
        <f>SUMIFS(Data!$M:$M,Data!$B:$B,Data!$AA$3,Data!$D:$D,$A27,Data!$C:$C,4)</f>
        <v>0</v>
      </c>
      <c r="N27" s="161">
        <f t="shared" si="5"/>
        <v>-1</v>
      </c>
      <c r="O27" s="57">
        <f t="shared" si="3"/>
        <v>432.34266666666235</v>
      </c>
      <c r="P27" s="163">
        <f t="shared" si="4"/>
        <v>0.92598954518259913</v>
      </c>
    </row>
    <row r="28" spans="1:17">
      <c r="A28" s="18" t="s">
        <v>11</v>
      </c>
      <c r="B28" s="52">
        <v>152.16499999999999</v>
      </c>
      <c r="C28" s="53">
        <v>297.75299999999902</v>
      </c>
      <c r="D28" s="53">
        <v>289.76899999999802</v>
      </c>
      <c r="E28" s="53">
        <v>388.851999999996</v>
      </c>
      <c r="F28" s="54">
        <v>376.17966666666433</v>
      </c>
      <c r="G28" s="53">
        <f>SUMIFS(Data!$M:$M,Data!$B:$B,Data!$AA$3,Data!$D:$D,$A28,Data!$C:$C,1)</f>
        <v>182.64400000000001</v>
      </c>
      <c r="H28" s="159">
        <f t="shared" si="0"/>
        <v>0.20030230342062902</v>
      </c>
      <c r="I28" s="53">
        <f>SUMIFS(Data!$M:$M,Data!$B:$B,Data!$AA$3,Data!$D:$D,$A28,Data!$C:$C,2)</f>
        <v>366.35899999999702</v>
      </c>
      <c r="J28" s="159">
        <f t="shared" si="1"/>
        <v>0.23041245596181475</v>
      </c>
      <c r="K28" s="53">
        <f>SUMIFS(Data!$M:$M,Data!$B:$B,Data!$AA$3,Data!$D:$D,$A28,Data!$C:$C,3)</f>
        <v>357.74599999999703</v>
      </c>
      <c r="L28" s="159">
        <f t="shared" si="2"/>
        <v>0.23459031159302574</v>
      </c>
      <c r="M28" s="53">
        <f>SUMIFS(Data!$M:$M,Data!$B:$B,Data!$AA$3,Data!$D:$D,$A28,Data!$C:$C,4)</f>
        <v>0</v>
      </c>
      <c r="N28" s="159">
        <f t="shared" si="5"/>
        <v>-1</v>
      </c>
      <c r="O28" s="54">
        <f t="shared" si="3"/>
        <v>302.24966666666467</v>
      </c>
      <c r="P28" s="160">
        <f t="shared" si="4"/>
        <v>0.8034715681070832</v>
      </c>
    </row>
    <row r="29" spans="1:17">
      <c r="A29" s="17" t="s">
        <v>10</v>
      </c>
      <c r="B29" s="55">
        <v>128.97200000000001</v>
      </c>
      <c r="C29" s="56">
        <v>234.102000000001</v>
      </c>
      <c r="D29" s="56">
        <v>245.18700000000101</v>
      </c>
      <c r="E29" s="56">
        <v>268.01400000000098</v>
      </c>
      <c r="F29" s="57">
        <v>292.09166666666766</v>
      </c>
      <c r="G29" s="56">
        <f>SUMIFS(Data!$M:$M,Data!$B:$B,Data!$AA$3,Data!$D:$D,$A29,Data!$C:$C,1)</f>
        <v>114.622</v>
      </c>
      <c r="H29" s="161">
        <f t="shared" si="0"/>
        <v>-0.11126446050305498</v>
      </c>
      <c r="I29" s="56">
        <f>SUMIFS(Data!$M:$M,Data!$B:$B,Data!$AA$3,Data!$D:$D,$A29,Data!$C:$C,2)</f>
        <v>261.25200000000098</v>
      </c>
      <c r="J29" s="161">
        <f t="shared" si="1"/>
        <v>0.11597508778224817</v>
      </c>
      <c r="K29" s="56">
        <f>SUMIFS(Data!$M:$M,Data!$B:$B,Data!$AA$3,Data!$D:$D,$A29,Data!$C:$C,3)</f>
        <v>276.561000000001</v>
      </c>
      <c r="L29" s="161">
        <f t="shared" si="2"/>
        <v>0.12795947582865269</v>
      </c>
      <c r="M29" s="56">
        <f>SUMIFS(Data!$M:$M,Data!$B:$B,Data!$AA$3,Data!$D:$D,$A29,Data!$C:$C,4)</f>
        <v>0</v>
      </c>
      <c r="N29" s="161">
        <f t="shared" si="5"/>
        <v>-1</v>
      </c>
      <c r="O29" s="57">
        <f t="shared" si="3"/>
        <v>217.47833333333401</v>
      </c>
      <c r="P29" s="163">
        <f t="shared" si="4"/>
        <v>0.74455507688796296</v>
      </c>
    </row>
    <row r="30" spans="1:17">
      <c r="A30" s="18" t="s">
        <v>9</v>
      </c>
      <c r="B30" s="52">
        <v>532.14099999999996</v>
      </c>
      <c r="C30" s="53">
        <v>1106.0060000000101</v>
      </c>
      <c r="D30" s="53">
        <v>1230.1860000000099</v>
      </c>
      <c r="E30" s="53">
        <v>1343.8779999999999</v>
      </c>
      <c r="F30" s="54">
        <v>1404.0703333333397</v>
      </c>
      <c r="G30" s="53">
        <f>SUMIFS(Data!$M:$M,Data!$B:$B,Data!$AA$3,Data!$D:$D,$A30,Data!$C:$C,1)</f>
        <v>528.89900000000102</v>
      </c>
      <c r="H30" s="159">
        <f t="shared" si="0"/>
        <v>-6.0923702552499034E-3</v>
      </c>
      <c r="I30" s="53">
        <f>SUMIFS(Data!$M:$M,Data!$B:$B,Data!$AA$3,Data!$D:$D,$A30,Data!$C:$C,2)</f>
        <v>1334.85800000001</v>
      </c>
      <c r="J30" s="159">
        <f t="shared" si="1"/>
        <v>0.206917503160017</v>
      </c>
      <c r="K30" s="53">
        <f>SUMIFS(Data!$M:$M,Data!$B:$B,Data!$AA$3,Data!$D:$D,$A30,Data!$C:$C,3)</f>
        <v>1353.2090000000001</v>
      </c>
      <c r="L30" s="159">
        <f t="shared" si="2"/>
        <v>0.10000357669489747</v>
      </c>
      <c r="M30" s="53">
        <f>SUMIFS(Data!$M:$M,Data!$B:$B,Data!$AA$3,Data!$D:$D,$A30,Data!$C:$C,4)</f>
        <v>0</v>
      </c>
      <c r="N30" s="159">
        <f t="shared" si="5"/>
        <v>-1</v>
      </c>
      <c r="O30" s="54">
        <f t="shared" si="3"/>
        <v>1072.3220000000038</v>
      </c>
      <c r="P30" s="160">
        <f t="shared" si="4"/>
        <v>0.76372384954124961</v>
      </c>
    </row>
    <row r="31" spans="1:17">
      <c r="A31" s="17" t="s">
        <v>8</v>
      </c>
      <c r="B31" s="55">
        <v>186.05500000000001</v>
      </c>
      <c r="C31" s="56">
        <v>383.93700000000001</v>
      </c>
      <c r="D31" s="56">
        <v>339.960000000001</v>
      </c>
      <c r="E31" s="56">
        <v>307.16899999999998</v>
      </c>
      <c r="F31" s="57">
        <v>405.70700000000033</v>
      </c>
      <c r="G31" s="56">
        <f>SUMIFS(Data!$M:$M,Data!$B:$B,Data!$AA$3,Data!$D:$D,$A31,Data!$C:$C,1)</f>
        <v>209.71600000000001</v>
      </c>
      <c r="H31" s="161">
        <f t="shared" si="0"/>
        <v>0.12717207277417969</v>
      </c>
      <c r="I31" s="56">
        <f>SUMIFS(Data!$M:$M,Data!$B:$B,Data!$AA$3,Data!$D:$D,$A31,Data!$C:$C,2)</f>
        <v>331.94000000000005</v>
      </c>
      <c r="J31" s="161">
        <f t="shared" si="1"/>
        <v>-0.13543107332713428</v>
      </c>
      <c r="K31" s="56">
        <f>SUMIFS(Data!$M:$M,Data!$B:$B,Data!$AA$3,Data!$D:$D,$A31,Data!$C:$C,3)</f>
        <v>303.73099999999999</v>
      </c>
      <c r="L31" s="161">
        <f t="shared" si="2"/>
        <v>-0.10656841981409843</v>
      </c>
      <c r="M31" s="56">
        <f>SUMIFS(Data!$M:$M,Data!$B:$B,Data!$AA$3,Data!$D:$D,$A31,Data!$C:$C,4)</f>
        <v>0</v>
      </c>
      <c r="N31" s="161">
        <f t="shared" si="5"/>
        <v>-1</v>
      </c>
      <c r="O31" s="57">
        <f t="shared" si="3"/>
        <v>281.7956666666667</v>
      </c>
      <c r="P31" s="163">
        <f t="shared" si="4"/>
        <v>0.69457925711576696</v>
      </c>
    </row>
    <row r="32" spans="1:17">
      <c r="A32" s="18" t="s">
        <v>7</v>
      </c>
      <c r="B32" s="52">
        <v>14.384</v>
      </c>
      <c r="C32" s="53">
        <v>72.841999999999899</v>
      </c>
      <c r="D32" s="53">
        <v>76.636999999999702</v>
      </c>
      <c r="E32" s="53">
        <v>77.638999999999797</v>
      </c>
      <c r="F32" s="54">
        <v>80.500666666666461</v>
      </c>
      <c r="G32" s="53">
        <f>SUMIFS(Data!$M:$M,Data!$B:$B,Data!$AA$3,Data!$D:$D,$A32,Data!$C:$C,1)</f>
        <v>17.530999999999999</v>
      </c>
      <c r="H32" s="159">
        <f t="shared" si="0"/>
        <v>0.21878476084538365</v>
      </c>
      <c r="I32" s="53">
        <f>SUMIFS(Data!$M:$M,Data!$B:$B,Data!$AA$3,Data!$D:$D,$A32,Data!$C:$C,2)</f>
        <v>84.785999999999802</v>
      </c>
      <c r="J32" s="159">
        <f t="shared" si="1"/>
        <v>0.16397133521869142</v>
      </c>
      <c r="K32" s="53">
        <f>SUMIFS(Data!$M:$M,Data!$B:$B,Data!$AA$3,Data!$D:$D,$A32,Data!$C:$C,3)</f>
        <v>116.842</v>
      </c>
      <c r="L32" s="159">
        <f t="shared" si="2"/>
        <v>0.52461604707909304</v>
      </c>
      <c r="M32" s="53">
        <f>SUMIFS(Data!$M:$M,Data!$B:$B,Data!$AA$3,Data!$D:$D,$A32,Data!$C:$C,4)</f>
        <v>0</v>
      </c>
      <c r="N32" s="159">
        <f t="shared" si="5"/>
        <v>-1</v>
      </c>
      <c r="O32" s="54">
        <f t="shared" si="3"/>
        <v>73.05299999999994</v>
      </c>
      <c r="P32" s="160">
        <f t="shared" si="4"/>
        <v>0.90748316784126171</v>
      </c>
    </row>
    <row r="33" spans="1:18">
      <c r="A33" s="17" t="s">
        <v>35</v>
      </c>
      <c r="B33" s="55">
        <v>92.023999999999702</v>
      </c>
      <c r="C33" s="56">
        <v>213.011</v>
      </c>
      <c r="D33" s="56">
        <v>204.96200000000101</v>
      </c>
      <c r="E33" s="56">
        <v>195.87899999999999</v>
      </c>
      <c r="F33" s="57">
        <v>235.29200000000023</v>
      </c>
      <c r="G33" s="56">
        <f>SUMIFS(Data!$M:$M,Data!$B:$B,Data!$AA$3,Data!$D:$D,$A33,Data!$C:$C,1)</f>
        <v>107.5</v>
      </c>
      <c r="H33" s="161">
        <f t="shared" si="0"/>
        <v>0.16817351995132082</v>
      </c>
      <c r="I33" s="56">
        <f>SUMIFS(Data!$M:$M,Data!$B:$B,Data!$AA$3,Data!$D:$D,$A33,Data!$C:$C,2)</f>
        <v>258.768000000001</v>
      </c>
      <c r="J33" s="161">
        <f t="shared" si="1"/>
        <v>0.21481050274399444</v>
      </c>
      <c r="K33" s="56">
        <f>SUMIFS(Data!$M:$M,Data!$B:$B,Data!$AA$3,Data!$D:$D,$A33,Data!$C:$C,3)</f>
        <v>236.167</v>
      </c>
      <c r="L33" s="161">
        <f t="shared" si="2"/>
        <v>0.152247733726246</v>
      </c>
      <c r="M33" s="56">
        <f>SUMIFS(Data!$M:$M,Data!$B:$B,Data!$AA$3,Data!$D:$D,$A33,Data!$C:$C,4)</f>
        <v>0</v>
      </c>
      <c r="N33" s="161">
        <f t="shared" si="5"/>
        <v>-1</v>
      </c>
      <c r="O33" s="57">
        <f t="shared" si="3"/>
        <v>200.81166666666698</v>
      </c>
      <c r="P33" s="163">
        <f>IF(F33=0,"-",O33/F33)</f>
        <v>0.85345726444871384</v>
      </c>
    </row>
    <row r="34" spans="1:18">
      <c r="A34" s="18" t="s">
        <v>6</v>
      </c>
      <c r="B34" s="52">
        <v>4.5540000000000003</v>
      </c>
      <c r="C34" s="53">
        <v>129.41499999999999</v>
      </c>
      <c r="D34" s="53">
        <v>159.27500000000001</v>
      </c>
      <c r="E34" s="53">
        <v>165.53700000000001</v>
      </c>
      <c r="F34" s="54">
        <v>152.92700000000002</v>
      </c>
      <c r="G34" s="53">
        <f>SUMIFS(Data!$M:$M,Data!$B:$B,Data!$AA$3,Data!$D:$D,$A34,Data!$C:$C,1)</f>
        <v>37.095999999999897</v>
      </c>
      <c r="H34" s="159">
        <f t="shared" si="0"/>
        <v>7.145805884936296</v>
      </c>
      <c r="I34" s="53">
        <f>SUMIFS(Data!$M:$M,Data!$B:$B,Data!$AA$3,Data!$D:$D,$A34,Data!$C:$C,2)</f>
        <v>166.25700000000001</v>
      </c>
      <c r="J34" s="159">
        <f t="shared" si="1"/>
        <v>0.28468106479156213</v>
      </c>
      <c r="K34" s="53">
        <f>SUMIFS(Data!$M:$M,Data!$B:$B,Data!$AA$3,Data!$D:$D,$A34,Data!$C:$C,3)</f>
        <v>171.67400000000001</v>
      </c>
      <c r="L34" s="159">
        <f t="shared" si="2"/>
        <v>7.7846491916496632E-2</v>
      </c>
      <c r="M34" s="53">
        <f>SUMIFS(Data!$M:$M,Data!$B:$B,Data!$AA$3,Data!$D:$D,$A34,Data!$C:$C,4)</f>
        <v>0</v>
      </c>
      <c r="N34" s="159">
        <f t="shared" si="5"/>
        <v>-1</v>
      </c>
      <c r="O34" s="54">
        <f t="shared" si="3"/>
        <v>125.00899999999997</v>
      </c>
      <c r="P34" s="160">
        <f t="shared" si="4"/>
        <v>0.81744230907557169</v>
      </c>
    </row>
    <row r="35" spans="1:18">
      <c r="A35" s="17" t="s">
        <v>5</v>
      </c>
      <c r="B35" s="55">
        <v>80.435999999999794</v>
      </c>
      <c r="C35" s="56">
        <v>280.57699999999795</v>
      </c>
      <c r="D35" s="56">
        <v>419.60199999999998</v>
      </c>
      <c r="E35" s="56">
        <v>448.82600000000002</v>
      </c>
      <c r="F35" s="57">
        <v>409.81366666666594</v>
      </c>
      <c r="G35" s="56">
        <f>SUMIFS(Data!$M:$M,Data!$B:$B,Data!$AA$3,Data!$D:$D,$A35,Data!$C:$C,1)</f>
        <v>115.904</v>
      </c>
      <c r="H35" s="161">
        <f t="shared" si="0"/>
        <v>0.44094683972351051</v>
      </c>
      <c r="I35" s="56">
        <f>SUMIFS(Data!$M:$M,Data!$B:$B,Data!$AA$3,Data!$D:$D,$A35,Data!$C:$C,2)</f>
        <v>377.50799999999902</v>
      </c>
      <c r="J35" s="161">
        <f t="shared" si="1"/>
        <v>0.34547022742420713</v>
      </c>
      <c r="K35" s="56">
        <f>SUMIFS(Data!$M:$M,Data!$B:$B,Data!$AA$3,Data!$D:$D,$A35,Data!$C:$C,3)</f>
        <v>402.92799999999801</v>
      </c>
      <c r="L35" s="161">
        <f t="shared" si="2"/>
        <v>-3.9737656159889535E-2</v>
      </c>
      <c r="M35" s="56">
        <f>SUMIFS(Data!$M:$M,Data!$B:$B,Data!$AA$3,Data!$D:$D,$A35,Data!$C:$C,4)</f>
        <v>0</v>
      </c>
      <c r="N35" s="161">
        <f t="shared" si="5"/>
        <v>-1</v>
      </c>
      <c r="O35" s="57">
        <f t="shared" si="3"/>
        <v>298.77999999999901</v>
      </c>
      <c r="P35" s="163">
        <f t="shared" si="4"/>
        <v>0.72906304572565794</v>
      </c>
    </row>
    <row r="36" spans="1:18" ht="12.75" thickBot="1">
      <c r="A36" s="19" t="s">
        <v>4</v>
      </c>
      <c r="B36" s="58">
        <v>6380.0779999999841</v>
      </c>
      <c r="C36" s="59">
        <v>12148.785999999989</v>
      </c>
      <c r="D36" s="59">
        <v>13012.920000000006</v>
      </c>
      <c r="E36" s="59">
        <v>13744.506999999972</v>
      </c>
      <c r="F36" s="60">
        <v>15095.430333333317</v>
      </c>
      <c r="G36" s="59">
        <f t="shared" ref="G36" si="6">SUM(G6:G35)</f>
        <v>7437.0549999999894</v>
      </c>
      <c r="H36" s="165">
        <f t="shared" ref="H36" si="7">IF(B36=0,"-",(G36-B36)/B36)</f>
        <v>0.16566835076311104</v>
      </c>
      <c r="I36" s="59">
        <f>SUM(I6:I35)</f>
        <v>13665.775</v>
      </c>
      <c r="J36" s="165">
        <f t="shared" ref="J36" si="8">IF(C36=0,"-",(I36-C36)/C36)</f>
        <v>0.12486753820505291</v>
      </c>
      <c r="K36" s="59">
        <f>SUM(K6:K35)</f>
        <v>14168.605000000001</v>
      </c>
      <c r="L36" s="165">
        <f t="shared" ref="L36" si="9">IF(D36=0,"-",(K36-D36)/D36)</f>
        <v>8.8810582098406463E-2</v>
      </c>
      <c r="M36" s="59">
        <f>SUM(M6:M35)</f>
        <v>0</v>
      </c>
      <c r="N36" s="165">
        <f t="shared" si="5"/>
        <v>-1</v>
      </c>
      <c r="O36" s="60">
        <f t="shared" si="3"/>
        <v>11757.144999999997</v>
      </c>
      <c r="P36" s="167">
        <f t="shared" si="4"/>
        <v>0.77885457654282242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186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195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SUMIFS(Data!$M:$M,Data!$B:$B,Data!$AA$3,Data!$E:$E,$A45,Data!$C:$C,1)</f>
        <v>0</v>
      </c>
      <c r="H45" s="137" t="str">
        <f t="shared" ref="H45:H55" si="10">IF(B45=0,"-",(G45-B45)/B45)</f>
        <v>-</v>
      </c>
      <c r="I45" s="129">
        <f>SUMIFS(Data!$M:$M,Data!$B:$B,Data!$AA$3,Data!$E:$E,$A45,Data!$C:$C,2)</f>
        <v>0</v>
      </c>
      <c r="J45" s="137" t="str">
        <f t="shared" ref="J45:J55" si="11">IF(C45=0,"-",(I45-C45)/C45)</f>
        <v>-</v>
      </c>
      <c r="K45" s="130">
        <f>SUMIFS(Data!$M:$M,Data!$B:$B,Data!$AA$3,Data!$E:$E,$A45,Data!$C:$C,3)</f>
        <v>0</v>
      </c>
      <c r="L45" s="137" t="str">
        <f t="shared" ref="L45:L54" si="12">IF(D45=0,"-",(K45-D45)/D45)</f>
        <v>-</v>
      </c>
      <c r="M45" s="130">
        <f>SUMIFS(Data!$M:$M,Data!$B:$B,Data!$AA$3,Data!$E:$E,$A45,Data!$C:$C,4)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SUMIFS(Data!$M:$M,Data!$B:$B,Data!$AA$3,Data!$E:$E,$A46,Data!$C:$C,1)</f>
        <v>0</v>
      </c>
      <c r="H46" s="142" t="str">
        <f t="shared" si="10"/>
        <v>-</v>
      </c>
      <c r="I46" s="129">
        <f>SUMIFS(Data!$M:$M,Data!$B:$B,Data!$AA$3,Data!$E:$E,$A46,Data!$C:$C,2)</f>
        <v>0</v>
      </c>
      <c r="J46" s="142" t="str">
        <f t="shared" si="11"/>
        <v>-</v>
      </c>
      <c r="K46" s="129">
        <f>SUMIFS(Data!$M:$M,Data!$B:$B,Data!$AA$3,Data!$E:$E,$A46,Data!$C:$C,3)</f>
        <v>0</v>
      </c>
      <c r="L46" s="142" t="str">
        <f t="shared" si="12"/>
        <v>-</v>
      </c>
      <c r="M46" s="129">
        <f>SUMIFS(Data!$M:$M,Data!$B:$B,Data!$AA$3,Data!$E:$E,$A46,Data!$C:$C,4)</f>
        <v>0</v>
      </c>
      <c r="N46" s="142"/>
      <c r="O46" s="139"/>
      <c r="P46" s="143"/>
    </row>
    <row r="47" spans="1:18" s="2" customFormat="1">
      <c r="A47" s="22" t="s">
        <v>198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248.417000000001</v>
      </c>
      <c r="C48" s="129">
        <v>396.21799999999803</v>
      </c>
      <c r="D48" s="129">
        <v>401.43199999999803</v>
      </c>
      <c r="E48" s="129">
        <v>357.491999999999</v>
      </c>
      <c r="F48" s="133">
        <v>467.8529999999987</v>
      </c>
      <c r="G48" s="141">
        <f>SUMIFS(Data!$M:$M,Data!$B:$B,Data!$AA$3,Data!$E:$E,$A48,Data!$C:$C,1)</f>
        <v>325.38799999999998</v>
      </c>
      <c r="H48" s="142">
        <f t="shared" si="10"/>
        <v>0.30984594452069975</v>
      </c>
      <c r="I48" s="129">
        <f>SUMIFS(Data!$M:$M,Data!$B:$B,Data!$AA$3,Data!$E:$E,$A48,Data!$C:$C,2)</f>
        <v>452.05399999999901</v>
      </c>
      <c r="J48" s="142">
        <f t="shared" si="11"/>
        <v>0.14092242149524065</v>
      </c>
      <c r="K48" s="129">
        <f>SUMIFS(Data!$M:$M,Data!$B:$B,Data!$AA$3,Data!$E:$E,$A48,Data!$C:$C,3)</f>
        <v>416.765999999999</v>
      </c>
      <c r="L48" s="142">
        <f t="shared" si="12"/>
        <v>3.8198250264057286E-2</v>
      </c>
      <c r="M48" s="129">
        <f>SUMIFS(Data!$M:$M,Data!$B:$B,Data!$AA$3,Data!$E:$E,$A48,Data!$C:$C,4)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398.06933333333268</v>
      </c>
      <c r="P48" s="143">
        <f t="shared" ref="P48:P55" si="15">IF(F48=0,"-",O48/F48)</f>
        <v>0.85084275046506874</v>
      </c>
    </row>
    <row r="49" spans="1:16" s="2" customFormat="1">
      <c r="A49" s="21" t="s">
        <v>78</v>
      </c>
      <c r="B49" s="132">
        <v>166.38999999999899</v>
      </c>
      <c r="C49" s="129">
        <v>477.59199999999902</v>
      </c>
      <c r="D49" s="129">
        <v>482.05399999999997</v>
      </c>
      <c r="E49" s="129">
        <v>464.63199999999802</v>
      </c>
      <c r="F49" s="133">
        <v>530.2226666666653</v>
      </c>
      <c r="G49" s="141">
        <f>SUMIFS(Data!$M:$M,Data!$B:$B,Data!$AA$3,Data!$E:$E,$A49,Data!$C:$C,1)</f>
        <v>199.04399999999899</v>
      </c>
      <c r="H49" s="142">
        <f t="shared" si="10"/>
        <v>0.19624977462588011</v>
      </c>
      <c r="I49" s="129">
        <f>SUMIFS(Data!$M:$M,Data!$B:$B,Data!$AA$3,Data!$E:$E,$A49,Data!$C:$C,2)</f>
        <v>468.57200000000103</v>
      </c>
      <c r="J49" s="142">
        <f t="shared" si="11"/>
        <v>-1.8886413507759783E-2</v>
      </c>
      <c r="K49" s="129">
        <f>SUMIFS(Data!$M:$M,Data!$B:$B,Data!$AA$3,Data!$E:$E,$A49,Data!$C:$C,3)</f>
        <v>485.29600000000198</v>
      </c>
      <c r="L49" s="142">
        <f t="shared" si="12"/>
        <v>6.7253876121803951E-3</v>
      </c>
      <c r="M49" s="129">
        <f>SUMIFS(Data!$M:$M,Data!$B:$B,Data!$AA$3,Data!$E:$E,$A49,Data!$C:$C,4)</f>
        <v>0</v>
      </c>
      <c r="N49" s="142">
        <f t="shared" si="13"/>
        <v>-1</v>
      </c>
      <c r="O49" s="139">
        <f t="shared" si="14"/>
        <v>384.30400000000071</v>
      </c>
      <c r="P49" s="143">
        <f t="shared" si="15"/>
        <v>0.72479738072307054</v>
      </c>
    </row>
    <row r="50" spans="1:16" s="2" customFormat="1">
      <c r="A50" s="21" t="s">
        <v>79</v>
      </c>
      <c r="B50" s="141">
        <v>255.22799999999799</v>
      </c>
      <c r="C50" s="129">
        <v>462.50700000000103</v>
      </c>
      <c r="D50" s="129">
        <v>498.79400000000197</v>
      </c>
      <c r="E50" s="129">
        <v>489.260000000003</v>
      </c>
      <c r="F50" s="133">
        <v>568.59633333333466</v>
      </c>
      <c r="G50" s="141">
        <f>SUMIFS(Data!$M:$M,Data!$B:$B,Data!$AA$3,Data!$E:$E,$A50,Data!$C:$C,1)</f>
        <v>304.11</v>
      </c>
      <c r="H50" s="142">
        <f t="shared" si="10"/>
        <v>0.19152287366590817</v>
      </c>
      <c r="I50" s="129">
        <f>SUMIFS(Data!$M:$M,Data!$B:$B,Data!$AA$3,Data!$E:$E,$A50,Data!$C:$C,2)</f>
        <v>626.58500000000504</v>
      </c>
      <c r="J50" s="142">
        <f t="shared" si="11"/>
        <v>0.35475787393488889</v>
      </c>
      <c r="K50" s="129">
        <f>SUMIFS(Data!$M:$M,Data!$B:$B,Data!$AA$3,Data!$E:$E,$A50,Data!$C:$C,3)</f>
        <v>628.59700000000601</v>
      </c>
      <c r="L50" s="142">
        <f t="shared" si="12"/>
        <v>0.26023368364495869</v>
      </c>
      <c r="M50" s="129">
        <f>SUMIFS(Data!$M:$M,Data!$B:$B,Data!$AA$3,Data!$E:$E,$A50,Data!$C:$C,4)</f>
        <v>0</v>
      </c>
      <c r="N50" s="142">
        <f t="shared" si="13"/>
        <v>-1</v>
      </c>
      <c r="O50" s="139">
        <f t="shared" si="14"/>
        <v>519.76400000000365</v>
      </c>
      <c r="P50" s="143">
        <f t="shared" si="15"/>
        <v>0.91411774844368632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SUMIFS(Data!$M:$M,Data!$B:$B,Data!$AA$3,Data!$E:$E,$A51,Data!$C:$C,1)</f>
        <v>0</v>
      </c>
      <c r="H51" s="142" t="str">
        <f t="shared" si="10"/>
        <v>-</v>
      </c>
      <c r="I51" s="129">
        <f>SUMIFS(Data!$M:$M,Data!$B:$B,Data!$AA$3,Data!$E:$E,$A51,Data!$C:$C,2)</f>
        <v>0</v>
      </c>
      <c r="J51" s="142" t="str">
        <f t="shared" si="11"/>
        <v>-</v>
      </c>
      <c r="K51" s="129">
        <f>SUMIFS(Data!$M:$M,Data!$B:$B,Data!$AA$3,Data!$E:$E,$A51,Data!$C:$C,3)</f>
        <v>0</v>
      </c>
      <c r="L51" s="142" t="str">
        <f t="shared" si="12"/>
        <v>-</v>
      </c>
      <c r="M51" s="129">
        <f>SUMIFS(Data!$M:$M,Data!$B:$B,Data!$AA$3,Data!$E:$E,$A51,Data!$C:$C,4)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670.03499999999804</v>
      </c>
      <c r="C52" s="135">
        <v>1336.316999999998</v>
      </c>
      <c r="D52" s="135">
        <v>1382.28</v>
      </c>
      <c r="E52" s="135">
        <v>1311.384</v>
      </c>
      <c r="F52" s="136">
        <v>1566.6719999999987</v>
      </c>
      <c r="G52" s="144">
        <f>SUM(G48:G51)</f>
        <v>828.54199999999901</v>
      </c>
      <c r="H52" s="145">
        <f t="shared" si="10"/>
        <v>0.23656525405389486</v>
      </c>
      <c r="I52" s="136">
        <f>SUM(I48:I51)</f>
        <v>1547.211000000005</v>
      </c>
      <c r="J52" s="145">
        <f t="shared" si="11"/>
        <v>0.15781734423793708</v>
      </c>
      <c r="K52" s="136">
        <f>SUM(K48:K51)</f>
        <v>1530.6590000000069</v>
      </c>
      <c r="L52" s="145">
        <f t="shared" si="12"/>
        <v>0.10734366409121665</v>
      </c>
      <c r="M52" s="136">
        <f>SUM(M48:M51)</f>
        <v>0</v>
      </c>
      <c r="N52" s="145">
        <f t="shared" si="13"/>
        <v>-1</v>
      </c>
      <c r="O52" s="147">
        <f>(M52+K52+I52+G52)/3</f>
        <v>1302.137333333337</v>
      </c>
      <c r="P52" s="148">
        <f t="shared" si="15"/>
        <v>0.83114865991945863</v>
      </c>
    </row>
    <row r="53" spans="1:16" s="2" customFormat="1">
      <c r="A53" s="21" t="s">
        <v>9</v>
      </c>
      <c r="B53" s="141">
        <v>532.14099999999996</v>
      </c>
      <c r="C53" s="129">
        <v>1106.0060000000101</v>
      </c>
      <c r="D53" s="129">
        <v>1230.1860000000099</v>
      </c>
      <c r="E53" s="129">
        <v>1343.8779999999999</v>
      </c>
      <c r="F53" s="133">
        <v>1404.0703333333397</v>
      </c>
      <c r="G53" s="141">
        <f>SUMIFS(Data!$M:$M,Data!$B:$B,Data!$AA$3,Data!$E:$E,$A53,Data!$C:$C,1)</f>
        <v>528.89900000000102</v>
      </c>
      <c r="H53" s="142">
        <f t="shared" si="10"/>
        <v>-6.0923702552499034E-3</v>
      </c>
      <c r="I53" s="149">
        <f>SUMIFS(Data!$M:$M,Data!$B:$B,Data!$AA$3,Data!$E:$E,$A53,Data!$C:$C,2)</f>
        <v>1334.85800000001</v>
      </c>
      <c r="J53" s="142">
        <f t="shared" si="11"/>
        <v>0.206917503160017</v>
      </c>
      <c r="K53" s="129">
        <f>SUMIFS(Data!$M:$M,Data!$B:$B,Data!$AA$3,Data!$E:$E,$A53,Data!$C:$C,3)</f>
        <v>1353.2090000000001</v>
      </c>
      <c r="L53" s="142">
        <f t="shared" si="12"/>
        <v>0.10000357669489747</v>
      </c>
      <c r="M53" s="129">
        <f>SUMIFS(Data!$M:$M,Data!$B:$B,Data!$AA$3,Data!$E:$E,$A53,Data!$C:$C,4)</f>
        <v>0</v>
      </c>
      <c r="N53" s="142">
        <f t="shared" si="13"/>
        <v>-1</v>
      </c>
      <c r="O53" s="139">
        <f t="shared" ref="O53:O55" si="16">(M53+K53+I53+G53)/3</f>
        <v>1072.3220000000038</v>
      </c>
      <c r="P53" s="143">
        <f t="shared" si="15"/>
        <v>0.76372384954124961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SUMIFS(Data!$M:$M,Data!$B:$B,Data!$AA$3,Data!$E:$E,$A54,Data!$C:$C,1)</f>
        <v>0</v>
      </c>
      <c r="H54" s="142" t="str">
        <f t="shared" si="10"/>
        <v>-</v>
      </c>
      <c r="I54" s="149">
        <f>SUMIFS(Data!$M:$M,Data!$B:$B,Data!$AA$3,Data!$E:$E,$A54,Data!$C:$C,2)</f>
        <v>0</v>
      </c>
      <c r="J54" s="142" t="str">
        <f t="shared" si="11"/>
        <v>-</v>
      </c>
      <c r="K54" s="129">
        <f>SUMIFS(Data!$M:$M,Data!$B:$B,Data!$AA$3,Data!$E:$E,$A54,Data!$C:$C,3)</f>
        <v>0</v>
      </c>
      <c r="L54" s="142" t="str">
        <f t="shared" si="12"/>
        <v>-</v>
      </c>
      <c r="M54" s="129">
        <f>SUMIFS(Data!$M:$M,Data!$B:$B,Data!$AA$3,Data!$E:$E,$A54,Data!$C:$C,4)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532.14099999999996</v>
      </c>
      <c r="C55" s="152">
        <v>1106.0060000000101</v>
      </c>
      <c r="D55" s="152">
        <v>1230.1860000000099</v>
      </c>
      <c r="E55" s="152">
        <v>1343.8779999999999</v>
      </c>
      <c r="F55" s="153">
        <v>1404.0703333333397</v>
      </c>
      <c r="G55" s="154">
        <f>SUM(G53:G54)</f>
        <v>528.89900000000102</v>
      </c>
      <c r="H55" s="155">
        <f t="shared" si="10"/>
        <v>-6.0923702552499034E-3</v>
      </c>
      <c r="I55" s="153">
        <f>(I53+I54)</f>
        <v>1334.85800000001</v>
      </c>
      <c r="J55" s="155">
        <f t="shared" si="11"/>
        <v>0.206917503160017</v>
      </c>
      <c r="K55" s="153">
        <f>SUM(K53:K54)</f>
        <v>1353.2090000000001</v>
      </c>
      <c r="L55" s="155">
        <f>IF(D55=0,"-",(K55-D55)/D55)</f>
        <v>0.10000357669489747</v>
      </c>
      <c r="M55" s="152">
        <f>SUM(M53:M54)</f>
        <v>0</v>
      </c>
      <c r="N55" s="155">
        <f t="shared" si="13"/>
        <v>-1</v>
      </c>
      <c r="O55" s="157">
        <f t="shared" si="16"/>
        <v>1072.3220000000038</v>
      </c>
      <c r="P55" s="158">
        <f t="shared" si="15"/>
        <v>0.76372384954124961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351.80800000000198</v>
      </c>
      <c r="C6" s="53">
        <v>666.69000000000699</v>
      </c>
      <c r="D6" s="53">
        <v>504.40900000001</v>
      </c>
      <c r="E6" s="53">
        <v>499.11000000000899</v>
      </c>
      <c r="F6" s="54">
        <v>674.00566666667589</v>
      </c>
      <c r="G6" s="53">
        <f>SUMIFS(Data!$K:$K,Data!$B:$B,Data!$AA$3,Data!$D:$D,$A6,Data!$C:$C,1)</f>
        <v>230.69399999999899</v>
      </c>
      <c r="H6" s="159">
        <f t="shared" ref="H6:H35" si="0">IF(B6=0,"-",(G6-B6)/B6)</f>
        <v>-0.34426164271421428</v>
      </c>
      <c r="I6" s="53">
        <f>SUMIFS(Data!$K:$K,Data!$B:$B,Data!$AA$3,Data!$D:$D,$A6,Data!$C:$C,2)</f>
        <v>812.17300000000205</v>
      </c>
      <c r="J6" s="159">
        <f t="shared" ref="J6:J35" si="1">IF(C6=0,"-",(I6-C6)/C6)</f>
        <v>0.21821686240980595</v>
      </c>
      <c r="K6" s="53">
        <f>SUMIFS(Data!$K:$K,Data!$B:$B,Data!$AA$3,Data!$D:$D,$A6,Data!$C:$C,3)</f>
        <v>539.87500000000898</v>
      </c>
      <c r="L6" s="159">
        <f t="shared" ref="L6:L35" si="2">IF(D6=0,"-",(K6-D6)/D6)</f>
        <v>7.0311988882034784E-2</v>
      </c>
      <c r="M6" s="53">
        <f>SUMIFS(Data!$K:$K,Data!$B:$B,Data!$AA$3,Data!$D:$D,$A6,Data!$C:$C,4)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527.58066666667003</v>
      </c>
      <c r="P6" s="160">
        <f t="shared" ref="P6:P36" si="5">IF(F6=0,"-",O6/F6)</f>
        <v>0.78275405201835024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SUMIFS(Data!$K:$K,Data!$B:$B,Data!$AA$3,Data!$D:$D,$A7,Data!$C:$C,1)</f>
        <v>0</v>
      </c>
      <c r="H7" s="161" t="str">
        <f t="shared" si="0"/>
        <v>-</v>
      </c>
      <c r="I7" s="56">
        <f>SUMIFS(Data!$K:$K,Data!$B:$B,Data!$AA$3,Data!$D:$D,$A7,Data!$C:$C,2)</f>
        <v>0</v>
      </c>
      <c r="J7" s="162" t="str">
        <f t="shared" si="1"/>
        <v>-</v>
      </c>
      <c r="K7" s="56">
        <f>SUMIFS(Data!$K:$K,Data!$B:$B,Data!$AA$3,Data!$D:$D,$A7,Data!$C:$C,3)</f>
        <v>0</v>
      </c>
      <c r="L7" s="162" t="str">
        <f t="shared" si="2"/>
        <v>-</v>
      </c>
      <c r="M7" s="56">
        <f>SUMIFS(Data!$K:$K,Data!$B:$B,Data!$AA$3,Data!$D:$D,$A7,Data!$C:$C,4)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4</v>
      </c>
      <c r="C8" s="53">
        <v>9.8640000000000008</v>
      </c>
      <c r="D8" s="53">
        <v>19.064</v>
      </c>
      <c r="E8" s="53">
        <v>3.597</v>
      </c>
      <c r="F8" s="54">
        <v>12.174999999999999</v>
      </c>
      <c r="G8" s="53">
        <f>SUMIFS(Data!$K:$K,Data!$B:$B,Data!$AA$3,Data!$D:$D,$A8,Data!$C:$C,1)</f>
        <v>1.6</v>
      </c>
      <c r="H8" s="159">
        <f t="shared" si="0"/>
        <v>-0.6</v>
      </c>
      <c r="I8" s="53">
        <f>SUMIFS(Data!$K:$K,Data!$B:$B,Data!$AA$3,Data!$D:$D,$A8,Data!$C:$C,2)</f>
        <v>14.930999999999999</v>
      </c>
      <c r="J8" s="164">
        <f t="shared" si="1"/>
        <v>0.51368613138686114</v>
      </c>
      <c r="K8" s="53">
        <f>SUMIFS(Data!$K:$K,Data!$B:$B,Data!$AA$3,Data!$D:$D,$A8,Data!$C:$C,3)</f>
        <v>10.198</v>
      </c>
      <c r="L8" s="164">
        <f t="shared" si="2"/>
        <v>-0.46506504406210658</v>
      </c>
      <c r="M8" s="53">
        <f>SUMIFS(Data!$K:$K,Data!$B:$B,Data!$AA$3,Data!$D:$D,$A8,Data!$C:$C,4)</f>
        <v>0</v>
      </c>
      <c r="N8" s="164">
        <f t="shared" si="3"/>
        <v>-1</v>
      </c>
      <c r="O8" s="54">
        <f t="shared" si="4"/>
        <v>8.9096666666666664</v>
      </c>
      <c r="P8" s="160">
        <f t="shared" si="5"/>
        <v>0.73180013689253942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SUMIFS(Data!$K:$K,Data!$B:$B,Data!$AA$3,Data!$D:$D,$A9,Data!$C:$C,1)</f>
        <v>0</v>
      </c>
      <c r="H9" s="161" t="str">
        <f t="shared" si="0"/>
        <v>-</v>
      </c>
      <c r="I9" s="56">
        <f>SUMIFS(Data!$K:$K,Data!$B:$B,Data!$AA$3,Data!$D:$D,$A9,Data!$C:$C,2)</f>
        <v>0</v>
      </c>
      <c r="J9" s="162" t="str">
        <f t="shared" si="1"/>
        <v>-</v>
      </c>
      <c r="K9" s="56">
        <f>SUMIFS(Data!$K:$K,Data!$B:$B,Data!$AA$3,Data!$D:$D,$A9,Data!$C:$C,3)</f>
        <v>0</v>
      </c>
      <c r="L9" s="162" t="str">
        <f t="shared" si="2"/>
        <v>-</v>
      </c>
      <c r="M9" s="56">
        <f>SUMIFS(Data!$K:$K,Data!$B:$B,Data!$AA$3,Data!$D:$D,$A9,Data!$C:$C,4)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SUMIFS(Data!$K:$K,Data!$B:$B,Data!$AA$3,Data!$D:$D,$A10,Data!$C:$C,1)</f>
        <v>0</v>
      </c>
      <c r="H10" s="159" t="str">
        <f t="shared" si="0"/>
        <v>-</v>
      </c>
      <c r="I10" s="53">
        <f>SUMIFS(Data!$K:$K,Data!$B:$B,Data!$AA$3,Data!$D:$D,$A10,Data!$C:$C,2)</f>
        <v>0</v>
      </c>
      <c r="J10" s="164" t="str">
        <f t="shared" si="1"/>
        <v>-</v>
      </c>
      <c r="K10" s="53">
        <f>SUMIFS(Data!$K:$K,Data!$B:$B,Data!$AA$3,Data!$D:$D,$A10,Data!$C:$C,3)</f>
        <v>0</v>
      </c>
      <c r="L10" s="164" t="str">
        <f t="shared" si="2"/>
        <v>-</v>
      </c>
      <c r="M10" s="53">
        <f>SUMIFS(Data!$K:$K,Data!$B:$B,Data!$AA$3,Data!$D:$D,$A10,Data!$C:$C,4)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SUMIFS(Data!$K:$K,Data!$B:$B,Data!$AA$3,Data!$D:$D,$A11,Data!$C:$C,1)</f>
        <v>0</v>
      </c>
      <c r="H11" s="161" t="str">
        <f t="shared" si="0"/>
        <v>-</v>
      </c>
      <c r="I11" s="56">
        <f>SUMIFS(Data!$K:$K,Data!$B:$B,Data!$AA$3,Data!$D:$D,$A11,Data!$C:$C,2)</f>
        <v>0</v>
      </c>
      <c r="J11" s="162" t="str">
        <f t="shared" si="1"/>
        <v>-</v>
      </c>
      <c r="K11" s="56">
        <f>SUMIFS(Data!$K:$K,Data!$B:$B,Data!$AA$3,Data!$D:$D,$A11,Data!$C:$C,3)</f>
        <v>0</v>
      </c>
      <c r="L11" s="162" t="str">
        <f t="shared" si="2"/>
        <v>-</v>
      </c>
      <c r="M11" s="56">
        <f>SUMIFS(Data!$K:$K,Data!$B:$B,Data!$AA$3,Data!$D:$D,$A11,Data!$C:$C,4)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1.2</v>
      </c>
      <c r="D12" s="53">
        <v>1.2</v>
      </c>
      <c r="E12" s="53">
        <v>1.2</v>
      </c>
      <c r="F12" s="54">
        <v>1.2</v>
      </c>
      <c r="G12" s="53">
        <f>SUMIFS(Data!$K:$K,Data!$B:$B,Data!$AA$3,Data!$D:$D,$A12,Data!$C:$C,1)</f>
        <v>1.532</v>
      </c>
      <c r="H12" s="159" t="str">
        <f t="shared" si="0"/>
        <v>-</v>
      </c>
      <c r="I12" s="53">
        <f>SUMIFS(Data!$K:$K,Data!$B:$B,Data!$AA$3,Data!$D:$D,$A12,Data!$C:$C,2)</f>
        <v>4.0659999999999998</v>
      </c>
      <c r="J12" s="164">
        <f t="shared" si="1"/>
        <v>2.3883333333333332</v>
      </c>
      <c r="K12" s="53">
        <f>SUMIFS(Data!$K:$K,Data!$B:$B,Data!$AA$3,Data!$D:$D,$A12,Data!$C:$C,3)</f>
        <v>3.266</v>
      </c>
      <c r="L12" s="164">
        <f t="shared" si="2"/>
        <v>1.7216666666666667</v>
      </c>
      <c r="M12" s="53">
        <f>SUMIFS(Data!$K:$K,Data!$B:$B,Data!$AA$3,Data!$D:$D,$A12,Data!$C:$C,4)</f>
        <v>0</v>
      </c>
      <c r="N12" s="164">
        <f t="shared" si="3"/>
        <v>-1</v>
      </c>
      <c r="O12" s="54">
        <f t="shared" si="4"/>
        <v>2.9546666666666668</v>
      </c>
      <c r="P12" s="160">
        <f t="shared" si="5"/>
        <v>2.4622222222222225</v>
      </c>
    </row>
    <row r="13" spans="1:16">
      <c r="A13" s="17" t="s">
        <v>26</v>
      </c>
      <c r="B13" s="55">
        <v>7.2</v>
      </c>
      <c r="C13" s="56">
        <v>14.07</v>
      </c>
      <c r="D13" s="56">
        <v>50.391999999999904</v>
      </c>
      <c r="E13" s="56">
        <v>39.466999999999999</v>
      </c>
      <c r="F13" s="57">
        <v>37.042999999999971</v>
      </c>
      <c r="G13" s="56">
        <f>SUMIFS(Data!$K:$K,Data!$B:$B,Data!$AA$3,Data!$D:$D,$A13,Data!$C:$C,1)</f>
        <v>5.4</v>
      </c>
      <c r="H13" s="161">
        <f t="shared" si="0"/>
        <v>-0.24999999999999997</v>
      </c>
      <c r="I13" s="56">
        <f>SUMIFS(Data!$K:$K,Data!$B:$B,Data!$AA$3,Data!$D:$D,$A13,Data!$C:$C,2)</f>
        <v>45.119000000000099</v>
      </c>
      <c r="J13" s="162">
        <f t="shared" si="1"/>
        <v>2.2067519545131553</v>
      </c>
      <c r="K13" s="56">
        <f>SUMIFS(Data!$K:$K,Data!$B:$B,Data!$AA$3,Data!$D:$D,$A13,Data!$C:$C,3)</f>
        <v>58.597999999999999</v>
      </c>
      <c r="L13" s="162">
        <f t="shared" si="2"/>
        <v>0.16284330846166278</v>
      </c>
      <c r="M13" s="56">
        <f>SUMIFS(Data!$K:$K,Data!$B:$B,Data!$AA$3,Data!$D:$D,$A13,Data!$C:$C,4)</f>
        <v>0</v>
      </c>
      <c r="N13" s="162">
        <f t="shared" si="3"/>
        <v>-1</v>
      </c>
      <c r="O13" s="57">
        <f t="shared" si="4"/>
        <v>36.372333333333366</v>
      </c>
      <c r="P13" s="163">
        <f t="shared" si="5"/>
        <v>0.98189491491869973</v>
      </c>
    </row>
    <row r="14" spans="1:16">
      <c r="A14" s="18" t="s">
        <v>25</v>
      </c>
      <c r="B14" s="52">
        <v>0.86599999999999999</v>
      </c>
      <c r="C14" s="53">
        <v>282.75700000000199</v>
      </c>
      <c r="D14" s="53">
        <v>274.827</v>
      </c>
      <c r="E14" s="53">
        <v>258.72600000000102</v>
      </c>
      <c r="F14" s="54">
        <v>272.39200000000102</v>
      </c>
      <c r="G14" s="53">
        <f>SUMIFS(Data!$K:$K,Data!$B:$B,Data!$AA$3,Data!$D:$D,$A14,Data!$C:$C,1)</f>
        <v>10.785</v>
      </c>
      <c r="H14" s="159">
        <f t="shared" si="0"/>
        <v>11.453810623556583</v>
      </c>
      <c r="I14" s="53">
        <f>SUMIFS(Data!$K:$K,Data!$B:$B,Data!$AA$3,Data!$D:$D,$A14,Data!$C:$C,2)</f>
        <v>331.412000000001</v>
      </c>
      <c r="J14" s="164">
        <f t="shared" si="1"/>
        <v>0.17207354725081489</v>
      </c>
      <c r="K14" s="53">
        <f>SUMIFS(Data!$K:$K,Data!$B:$B,Data!$AA$3,Data!$D:$D,$A14,Data!$C:$C,3)</f>
        <v>272.03199999999998</v>
      </c>
      <c r="L14" s="164">
        <f t="shared" si="2"/>
        <v>-1.0170034239721773E-2</v>
      </c>
      <c r="M14" s="53">
        <f>SUMIFS(Data!$K:$K,Data!$B:$B,Data!$AA$3,Data!$D:$D,$A14,Data!$C:$C,4)</f>
        <v>0</v>
      </c>
      <c r="N14" s="164">
        <f t="shared" si="3"/>
        <v>-1</v>
      </c>
      <c r="O14" s="54">
        <f t="shared" si="4"/>
        <v>204.74300000000031</v>
      </c>
      <c r="P14" s="160">
        <f t="shared" si="5"/>
        <v>0.75164835971687693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SUMIFS(Data!$K:$K,Data!$B:$B,Data!$AA$3,Data!$D:$D,$A15,Data!$C:$C,1)</f>
        <v>0</v>
      </c>
      <c r="H15" s="161" t="str">
        <f t="shared" si="0"/>
        <v>-</v>
      </c>
      <c r="I15" s="56">
        <f>SUMIFS(Data!$K:$K,Data!$B:$B,Data!$AA$3,Data!$D:$D,$A15,Data!$C:$C,2)</f>
        <v>0</v>
      </c>
      <c r="J15" s="162" t="str">
        <f t="shared" si="1"/>
        <v>-</v>
      </c>
      <c r="K15" s="56">
        <f>SUMIFS(Data!$K:$K,Data!$B:$B,Data!$AA$3,Data!$D:$D,$A15,Data!$C:$C,3)</f>
        <v>0</v>
      </c>
      <c r="L15" s="162" t="str">
        <f t="shared" si="2"/>
        <v>-</v>
      </c>
      <c r="M15" s="56">
        <f>SUMIFS(Data!$K:$K,Data!$B:$B,Data!$AA$3,Data!$D:$D,$A15,Data!$C:$C,4)</f>
        <v>0</v>
      </c>
      <c r="N15" s="162" t="str">
        <f t="shared" si="3"/>
        <v>-</v>
      </c>
      <c r="O15" s="57">
        <f t="shared" si="4"/>
        <v>0</v>
      </c>
      <c r="P15" s="163" t="str">
        <f t="shared" si="5"/>
        <v>-</v>
      </c>
    </row>
    <row r="16" spans="1:16">
      <c r="A16" s="18" t="s">
        <v>23</v>
      </c>
      <c r="B16" s="52">
        <v>0</v>
      </c>
      <c r="C16" s="53">
        <v>13.32</v>
      </c>
      <c r="D16" s="53">
        <v>1.0660000000000001</v>
      </c>
      <c r="E16" s="53">
        <v>16.917999999999999</v>
      </c>
      <c r="F16" s="54">
        <v>10.434666666666667</v>
      </c>
      <c r="G16" s="53">
        <f>SUMIFS(Data!$K:$K,Data!$B:$B,Data!$AA$3,Data!$D:$D,$A16,Data!$C:$C,1)</f>
        <v>0.66600000000000004</v>
      </c>
      <c r="H16" s="159" t="str">
        <f t="shared" si="0"/>
        <v>-</v>
      </c>
      <c r="I16" s="53">
        <f>SUMIFS(Data!$K:$K,Data!$B:$B,Data!$AA$3,Data!$D:$D,$A16,Data!$C:$C,2)</f>
        <v>22.850999999999999</v>
      </c>
      <c r="J16" s="164">
        <f t="shared" si="1"/>
        <v>0.71554054054054039</v>
      </c>
      <c r="K16" s="53">
        <f>SUMIFS(Data!$K:$K,Data!$B:$B,Data!$AA$3,Data!$D:$D,$A16,Data!$C:$C,3)</f>
        <v>28.706999999999901</v>
      </c>
      <c r="L16" s="164">
        <f t="shared" si="2"/>
        <v>25.929643527204409</v>
      </c>
      <c r="M16" s="53">
        <f>SUMIFS(Data!$K:$K,Data!$B:$B,Data!$AA$3,Data!$D:$D,$A16,Data!$C:$C,4)</f>
        <v>0</v>
      </c>
      <c r="N16" s="164">
        <f t="shared" si="3"/>
        <v>-1</v>
      </c>
      <c r="O16" s="54">
        <f t="shared" si="4"/>
        <v>17.407999999999969</v>
      </c>
      <c r="P16" s="160">
        <f t="shared" si="5"/>
        <v>1.668285203168921</v>
      </c>
    </row>
    <row r="17" spans="1:17">
      <c r="A17" s="17" t="s">
        <v>22</v>
      </c>
      <c r="B17" s="55">
        <v>0</v>
      </c>
      <c r="C17" s="56">
        <v>7.476</v>
      </c>
      <c r="D17" s="56">
        <v>7.476</v>
      </c>
      <c r="E17" s="56">
        <v>7.476</v>
      </c>
      <c r="F17" s="57">
        <v>7.476</v>
      </c>
      <c r="G17" s="56">
        <f>SUMIFS(Data!$K:$K,Data!$B:$B,Data!$AA$3,Data!$D:$D,$A17,Data!$C:$C,1)</f>
        <v>0</v>
      </c>
      <c r="H17" s="161" t="str">
        <f t="shared" si="0"/>
        <v>-</v>
      </c>
      <c r="I17" s="56">
        <f>SUMIFS(Data!$K:$K,Data!$B:$B,Data!$AA$3,Data!$D:$D,$A17,Data!$C:$C,2)</f>
        <v>6.141</v>
      </c>
      <c r="J17" s="162">
        <f t="shared" si="1"/>
        <v>-0.17857142857142858</v>
      </c>
      <c r="K17" s="56">
        <f>SUMIFS(Data!$K:$K,Data!$B:$B,Data!$AA$3,Data!$D:$D,$A17,Data!$C:$C,3)</f>
        <v>6.4080000000000004</v>
      </c>
      <c r="L17" s="162">
        <f t="shared" si="2"/>
        <v>-0.14285714285714279</v>
      </c>
      <c r="M17" s="56">
        <f>SUMIFS(Data!$K:$K,Data!$B:$B,Data!$AA$3,Data!$D:$D,$A17,Data!$C:$C,4)</f>
        <v>0</v>
      </c>
      <c r="N17" s="162">
        <f t="shared" si="3"/>
        <v>-1</v>
      </c>
      <c r="O17" s="57">
        <f t="shared" si="4"/>
        <v>4.1829999999999998</v>
      </c>
      <c r="P17" s="163">
        <f t="shared" si="5"/>
        <v>0.55952380952380953</v>
      </c>
    </row>
    <row r="18" spans="1:17">
      <c r="A18" s="18" t="s">
        <v>21</v>
      </c>
      <c r="B18" s="52">
        <v>0.73299999999999998</v>
      </c>
      <c r="C18" s="53">
        <v>1.0660000000000001</v>
      </c>
      <c r="D18" s="53">
        <v>0.33300000000000002</v>
      </c>
      <c r="E18" s="53">
        <v>0</v>
      </c>
      <c r="F18" s="54">
        <v>0.71066666666666667</v>
      </c>
      <c r="G18" s="53">
        <f>SUMIFS(Data!$K:$K,Data!$B:$B,Data!$AA$3,Data!$D:$D,$A18,Data!$C:$C,1)</f>
        <v>0</v>
      </c>
      <c r="H18" s="159">
        <f t="shared" si="0"/>
        <v>-1</v>
      </c>
      <c r="I18" s="53">
        <f>SUMIFS(Data!$K:$K,Data!$B:$B,Data!$AA$3,Data!$D:$D,$A18,Data!$C:$C,2)</f>
        <v>0</v>
      </c>
      <c r="J18" s="164">
        <f t="shared" si="1"/>
        <v>-1</v>
      </c>
      <c r="K18" s="53">
        <f>SUMIFS(Data!$K:$K,Data!$B:$B,Data!$AA$3,Data!$D:$D,$A18,Data!$C:$C,3)</f>
        <v>0</v>
      </c>
      <c r="L18" s="164">
        <f t="shared" si="2"/>
        <v>-1</v>
      </c>
      <c r="M18" s="53">
        <f>SUMIFS(Data!$K:$K,Data!$B:$B,Data!$AA$3,Data!$D:$D,$A18,Data!$C:$C,4)</f>
        <v>0</v>
      </c>
      <c r="N18" s="164" t="str">
        <f t="shared" si="3"/>
        <v>-</v>
      </c>
      <c r="O18" s="54">
        <f t="shared" si="4"/>
        <v>0</v>
      </c>
      <c r="P18" s="160">
        <f t="shared" si="5"/>
        <v>0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SUMIFS(Data!$K:$K,Data!$B:$B,Data!$AA$3,Data!$D:$D,$A19,Data!$C:$C,1)</f>
        <v>0</v>
      </c>
      <c r="H19" s="161" t="str">
        <f t="shared" si="0"/>
        <v>-</v>
      </c>
      <c r="I19" s="56">
        <f>SUMIFS(Data!$K:$K,Data!$B:$B,Data!$AA$3,Data!$D:$D,$A19,Data!$C:$C,2)</f>
        <v>0</v>
      </c>
      <c r="J19" s="162" t="str">
        <f t="shared" si="1"/>
        <v>-</v>
      </c>
      <c r="K19" s="56">
        <f>SUMIFS(Data!$K:$K,Data!$B:$B,Data!$AA$3,Data!$D:$D,$A19,Data!$C:$C,3)</f>
        <v>0</v>
      </c>
      <c r="L19" s="162" t="str">
        <f t="shared" si="2"/>
        <v>-</v>
      </c>
      <c r="M19" s="56">
        <f>SUMIFS(Data!$K:$K,Data!$B:$B,Data!$AA$3,Data!$D:$D,$A19,Data!$C:$C,4)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0</v>
      </c>
      <c r="C20" s="53">
        <v>0</v>
      </c>
      <c r="D20" s="53">
        <v>68.468999999999994</v>
      </c>
      <c r="E20" s="53">
        <v>1.399</v>
      </c>
      <c r="F20" s="54">
        <v>23.289333333333332</v>
      </c>
      <c r="G20" s="53">
        <f>SUMIFS(Data!$K:$K,Data!$B:$B,Data!$AA$3,Data!$D:$D,$A20,Data!$C:$C,1)</f>
        <v>8.5280000000000005</v>
      </c>
      <c r="H20" s="159" t="str">
        <f t="shared" si="0"/>
        <v>-</v>
      </c>
      <c r="I20" s="53">
        <f>SUMIFS(Data!$K:$K,Data!$B:$B,Data!$AA$3,Data!$D:$D,$A20,Data!$C:$C,2)</f>
        <v>86.176000000000101</v>
      </c>
      <c r="J20" s="164" t="str">
        <f t="shared" si="1"/>
        <v>-</v>
      </c>
      <c r="K20" s="53">
        <f>SUMIFS(Data!$K:$K,Data!$B:$B,Data!$AA$3,Data!$D:$D,$A20,Data!$C:$C,3)</f>
        <v>77.675999999999902</v>
      </c>
      <c r="L20" s="164">
        <f t="shared" si="2"/>
        <v>0.13446961398589011</v>
      </c>
      <c r="M20" s="53">
        <f>SUMIFS(Data!$K:$K,Data!$B:$B,Data!$AA$3,Data!$D:$D,$A20,Data!$C:$C,4)</f>
        <v>0</v>
      </c>
      <c r="N20" s="164">
        <f t="shared" si="3"/>
        <v>-1</v>
      </c>
      <c r="O20" s="54">
        <f t="shared" si="4"/>
        <v>57.46</v>
      </c>
      <c r="P20" s="160">
        <f t="shared" si="5"/>
        <v>2.4672239079406886</v>
      </c>
    </row>
    <row r="21" spans="1:17">
      <c r="A21" s="17" t="s">
        <v>18</v>
      </c>
      <c r="B21" s="55">
        <v>2.5979999999999999</v>
      </c>
      <c r="C21" s="56">
        <v>5.8630000000000004</v>
      </c>
      <c r="D21" s="56">
        <v>4.5970000000000004</v>
      </c>
      <c r="E21" s="56">
        <v>5.4640000000000004</v>
      </c>
      <c r="F21" s="57">
        <v>6.1739999999999995</v>
      </c>
      <c r="G21" s="56">
        <f>SUMIFS(Data!$K:$K,Data!$B:$B,Data!$AA$3,Data!$D:$D,$A21,Data!$C:$C,1)</f>
        <v>2.7309999999999999</v>
      </c>
      <c r="H21" s="161">
        <f t="shared" si="0"/>
        <v>5.1193225558121634E-2</v>
      </c>
      <c r="I21" s="56">
        <f>SUMIFS(Data!$K:$K,Data!$B:$B,Data!$AA$3,Data!$D:$D,$A21,Data!$C:$C,2)</f>
        <v>2.3319999999999999</v>
      </c>
      <c r="J21" s="162">
        <f t="shared" si="1"/>
        <v>-0.60225140712945602</v>
      </c>
      <c r="K21" s="56">
        <f>SUMIFS(Data!$K:$K,Data!$B:$B,Data!$AA$3,Data!$D:$D,$A21,Data!$C:$C,3)</f>
        <v>3.93</v>
      </c>
      <c r="L21" s="162">
        <f t="shared" si="2"/>
        <v>-0.14509462693060696</v>
      </c>
      <c r="M21" s="56">
        <f>SUMIFS(Data!$K:$K,Data!$B:$B,Data!$AA$3,Data!$D:$D,$A21,Data!$C:$C,4)</f>
        <v>0</v>
      </c>
      <c r="N21" s="162">
        <f t="shared" si="3"/>
        <v>-1</v>
      </c>
      <c r="O21" s="57">
        <f t="shared" si="4"/>
        <v>2.9976666666666669</v>
      </c>
      <c r="P21" s="163">
        <f t="shared" si="5"/>
        <v>0.48553072022459787</v>
      </c>
    </row>
    <row r="22" spans="1:17">
      <c r="A22" s="18" t="s">
        <v>17</v>
      </c>
      <c r="B22" s="52">
        <v>321.20399999999898</v>
      </c>
      <c r="C22" s="53">
        <v>269.70199999999801</v>
      </c>
      <c r="D22" s="53">
        <v>322.90799999999899</v>
      </c>
      <c r="E22" s="53">
        <v>329.64499999999902</v>
      </c>
      <c r="F22" s="54">
        <v>414.48633333333169</v>
      </c>
      <c r="G22" s="53">
        <f>SUMIFS(Data!$K:$K,Data!$B:$B,Data!$AA$3,Data!$D:$D,$A22,Data!$C:$C,1)</f>
        <v>313.12199999999899</v>
      </c>
      <c r="H22" s="159">
        <f t="shared" si="0"/>
        <v>-2.5161579556917158E-2</v>
      </c>
      <c r="I22" s="53">
        <f>SUMIFS(Data!$K:$K,Data!$B:$B,Data!$AA$3,Data!$D:$D,$A22,Data!$C:$C,2)</f>
        <v>345.43399999999798</v>
      </c>
      <c r="J22" s="164">
        <f t="shared" si="1"/>
        <v>0.28079880757280457</v>
      </c>
      <c r="K22" s="53">
        <f>SUMIFS(Data!$K:$K,Data!$B:$B,Data!$AA$3,Data!$D:$D,$A22,Data!$C:$C,3)</f>
        <v>308.83999999999799</v>
      </c>
      <c r="L22" s="164">
        <f t="shared" si="2"/>
        <v>-4.3566588625865731E-2</v>
      </c>
      <c r="M22" s="53">
        <f>SUMIFS(Data!$K:$K,Data!$B:$B,Data!$AA$3,Data!$D:$D,$A22,Data!$C:$C,4)</f>
        <v>0</v>
      </c>
      <c r="N22" s="164">
        <f t="shared" si="3"/>
        <v>-1</v>
      </c>
      <c r="O22" s="54">
        <f t="shared" si="4"/>
        <v>322.46533333333167</v>
      </c>
      <c r="P22" s="160">
        <f t="shared" si="5"/>
        <v>0.77798785484684163</v>
      </c>
    </row>
    <row r="23" spans="1:17">
      <c r="A23" s="17" t="s">
        <v>16</v>
      </c>
      <c r="B23" s="55">
        <v>127.79</v>
      </c>
      <c r="C23" s="56">
        <v>90.97</v>
      </c>
      <c r="D23" s="56">
        <v>86.793999999999997</v>
      </c>
      <c r="E23" s="56">
        <v>20.391999999999999</v>
      </c>
      <c r="F23" s="57">
        <v>108.64866666666666</v>
      </c>
      <c r="G23" s="56">
        <f>SUMIFS(Data!$K:$K,Data!$B:$B,Data!$AA$3,Data!$D:$D,$A23,Data!$C:$C,1)</f>
        <v>44.391999999999904</v>
      </c>
      <c r="H23" s="161">
        <f t="shared" si="0"/>
        <v>-0.65261757571015033</v>
      </c>
      <c r="I23" s="56">
        <f>SUMIFS(Data!$K:$K,Data!$B:$B,Data!$AA$3,Data!$D:$D,$A23,Data!$C:$C,2)</f>
        <v>56.241999999999898</v>
      </c>
      <c r="J23" s="162">
        <f t="shared" si="1"/>
        <v>-0.38175222600857539</v>
      </c>
      <c r="K23" s="56">
        <f>SUMIFS(Data!$K:$K,Data!$B:$B,Data!$AA$3,Data!$D:$D,$A23,Data!$C:$C,3)</f>
        <v>93.535000000000096</v>
      </c>
      <c r="L23" s="162">
        <f t="shared" si="2"/>
        <v>7.7666658985645315E-2</v>
      </c>
      <c r="M23" s="56">
        <f>SUMIFS(Data!$K:$K,Data!$B:$B,Data!$AA$3,Data!$D:$D,$A23,Data!$C:$C,4)</f>
        <v>0</v>
      </c>
      <c r="N23" s="162">
        <f t="shared" si="3"/>
        <v>-1</v>
      </c>
      <c r="O23" s="57">
        <f t="shared" si="4"/>
        <v>64.722999999999971</v>
      </c>
      <c r="P23" s="163">
        <f t="shared" si="5"/>
        <v>0.59570910518920295</v>
      </c>
    </row>
    <row r="24" spans="1:17">
      <c r="A24" s="18" t="s">
        <v>15</v>
      </c>
      <c r="B24" s="52">
        <v>5.3280000000000003</v>
      </c>
      <c r="C24" s="53">
        <v>8.6579999999999995</v>
      </c>
      <c r="D24" s="53">
        <v>7.992</v>
      </c>
      <c r="E24" s="53">
        <v>8.6579999999999995</v>
      </c>
      <c r="F24" s="54">
        <v>10.212000000000002</v>
      </c>
      <c r="G24" s="53">
        <f>SUMIFS(Data!$K:$K,Data!$B:$B,Data!$AA$3,Data!$D:$D,$A24,Data!$C:$C,1)</f>
        <v>2.6640000000000001</v>
      </c>
      <c r="H24" s="159">
        <f t="shared" si="0"/>
        <v>-0.5</v>
      </c>
      <c r="I24" s="53">
        <f>SUMIFS(Data!$K:$K,Data!$B:$B,Data!$AA$3,Data!$D:$D,$A24,Data!$C:$C,2)</f>
        <v>7.6589999999999998</v>
      </c>
      <c r="J24" s="164">
        <f t="shared" si="1"/>
        <v>-0.11538461538461535</v>
      </c>
      <c r="K24" s="53">
        <f>SUMIFS(Data!$K:$K,Data!$B:$B,Data!$AA$3,Data!$D:$D,$A24,Data!$C:$C,3)</f>
        <v>3.33</v>
      </c>
      <c r="L24" s="164">
        <f t="shared" si="2"/>
        <v>-0.58333333333333337</v>
      </c>
      <c r="M24" s="53">
        <f>SUMIFS(Data!$K:$K,Data!$B:$B,Data!$AA$3,Data!$D:$D,$A24,Data!$C:$C,4)</f>
        <v>0</v>
      </c>
      <c r="N24" s="164">
        <f t="shared" si="3"/>
        <v>-1</v>
      </c>
      <c r="O24" s="54">
        <f t="shared" si="4"/>
        <v>4.5510000000000002</v>
      </c>
      <c r="P24" s="160">
        <f t="shared" si="5"/>
        <v>0.4456521739130434</v>
      </c>
    </row>
    <row r="25" spans="1:17">
      <c r="A25" s="17" t="s">
        <v>14</v>
      </c>
      <c r="B25" s="55">
        <v>7.4669999999999996</v>
      </c>
      <c r="C25" s="56">
        <v>324.15599999999199</v>
      </c>
      <c r="D25" s="56">
        <v>295.06099999999401</v>
      </c>
      <c r="E25" s="56">
        <v>371.257999999991</v>
      </c>
      <c r="F25" s="57">
        <v>332.64733333332566</v>
      </c>
      <c r="G25" s="56">
        <f>SUMIFS(Data!$K:$K,Data!$B:$B,Data!$AA$3,Data!$D:$D,$A25,Data!$C:$C,1)</f>
        <v>126.117000000001</v>
      </c>
      <c r="H25" s="161">
        <f t="shared" si="0"/>
        <v>15.889915628766708</v>
      </c>
      <c r="I25" s="56">
        <f>SUMIFS(Data!$K:$K,Data!$B:$B,Data!$AA$3,Data!$D:$D,$A25,Data!$C:$C,2)</f>
        <v>341.23699999999201</v>
      </c>
      <c r="J25" s="162">
        <f t="shared" si="1"/>
        <v>5.2693764730563183E-2</v>
      </c>
      <c r="K25" s="56">
        <f>SUMIFS(Data!$K:$K,Data!$B:$B,Data!$AA$3,Data!$D:$D,$A25,Data!$C:$C,3)</f>
        <v>287.62099999999401</v>
      </c>
      <c r="L25" s="162">
        <f t="shared" si="2"/>
        <v>-2.5215125008049687E-2</v>
      </c>
      <c r="M25" s="56">
        <f>SUMIFS(Data!$K:$K,Data!$B:$B,Data!$AA$3,Data!$D:$D,$A25,Data!$C:$C,4)</f>
        <v>0</v>
      </c>
      <c r="N25" s="162">
        <f t="shared" si="3"/>
        <v>-1</v>
      </c>
      <c r="O25" s="57">
        <f t="shared" si="4"/>
        <v>251.65833333332898</v>
      </c>
      <c r="P25" s="163">
        <f t="shared" si="5"/>
        <v>0.75653194273815949</v>
      </c>
      <c r="Q25" s="20"/>
    </row>
    <row r="26" spans="1:17">
      <c r="A26" s="18" t="s">
        <v>13</v>
      </c>
      <c r="B26" s="52">
        <v>445.57499999999402</v>
      </c>
      <c r="C26" s="53">
        <v>1363.2460000000099</v>
      </c>
      <c r="D26" s="53">
        <v>1108.221</v>
      </c>
      <c r="E26" s="53">
        <v>1085.44999999999</v>
      </c>
      <c r="F26" s="54">
        <v>1334.1639999999979</v>
      </c>
      <c r="G26" s="53">
        <f>SUMIFS(Data!$K:$K,Data!$B:$B,Data!$AA$3,Data!$D:$D,$A26,Data!$C:$C,1)</f>
        <v>396.838999999995</v>
      </c>
      <c r="H26" s="159">
        <f t="shared" si="0"/>
        <v>-0.10937777029680677</v>
      </c>
      <c r="I26" s="53">
        <f>SUMIFS(Data!$K:$K,Data!$B:$B,Data!$AA$3,Data!$D:$D,$A26,Data!$C:$C,2)</f>
        <v>1418.9399999999901</v>
      </c>
      <c r="J26" s="164">
        <f t="shared" si="1"/>
        <v>4.0853961794114761E-2</v>
      </c>
      <c r="K26" s="53">
        <f>SUMIFS(Data!$K:$K,Data!$B:$B,Data!$AA$3,Data!$D:$D,$A26,Data!$C:$C,3)</f>
        <v>1037.95099999999</v>
      </c>
      <c r="L26" s="164">
        <f t="shared" si="2"/>
        <v>-6.3407930367688381E-2</v>
      </c>
      <c r="M26" s="53">
        <f>SUMIFS(Data!$K:$K,Data!$B:$B,Data!$AA$3,Data!$D:$D,$A26,Data!$C:$C,4)</f>
        <v>0</v>
      </c>
      <c r="N26" s="164">
        <f t="shared" si="3"/>
        <v>-1</v>
      </c>
      <c r="O26" s="54">
        <f t="shared" si="4"/>
        <v>951.24333333332504</v>
      </c>
      <c r="P26" s="160">
        <f t="shared" si="5"/>
        <v>0.712988308283934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SUMIFS(Data!$K:$K,Data!$B:$B,Data!$AA$3,Data!$D:$D,$A27,Data!$C:$C,1)</f>
        <v>0</v>
      </c>
      <c r="H27" s="161" t="str">
        <f t="shared" si="0"/>
        <v>-</v>
      </c>
      <c r="I27" s="56">
        <f>SUMIFS(Data!$K:$K,Data!$B:$B,Data!$AA$3,Data!$D:$D,$A27,Data!$C:$C,2)</f>
        <v>0</v>
      </c>
      <c r="J27" s="162" t="str">
        <f t="shared" si="1"/>
        <v>-</v>
      </c>
      <c r="K27" s="56">
        <f>SUMIFS(Data!$K:$K,Data!$B:$B,Data!$AA$3,Data!$D:$D,$A27,Data!$C:$C,3)</f>
        <v>0</v>
      </c>
      <c r="L27" s="162" t="str">
        <f t="shared" si="2"/>
        <v>-</v>
      </c>
      <c r="M27" s="56">
        <f>SUMIFS(Data!$K:$K,Data!$B:$B,Data!$AA$3,Data!$D:$D,$A27,Data!$C:$C,4)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3.863</v>
      </c>
      <c r="C28" s="53">
        <v>336.20400000000302</v>
      </c>
      <c r="D28" s="53">
        <v>250.28500000000099</v>
      </c>
      <c r="E28" s="53">
        <v>325.33400000000302</v>
      </c>
      <c r="F28" s="54">
        <v>305.22866666666897</v>
      </c>
      <c r="G28" s="53">
        <f>SUMIFS(Data!$K:$K,Data!$B:$B,Data!$AA$3,Data!$D:$D,$A28,Data!$C:$C,1)</f>
        <v>69.864999999999796</v>
      </c>
      <c r="H28" s="159">
        <f t="shared" si="0"/>
        <v>17.085684701009527</v>
      </c>
      <c r="I28" s="53">
        <f>SUMIFS(Data!$K:$K,Data!$B:$B,Data!$AA$3,Data!$D:$D,$A28,Data!$C:$C,2)</f>
        <v>352.03500000000201</v>
      </c>
      <c r="J28" s="164">
        <f t="shared" si="1"/>
        <v>4.7087482599846679E-2</v>
      </c>
      <c r="K28" s="53">
        <f>SUMIFS(Data!$K:$K,Data!$B:$B,Data!$AA$3,Data!$D:$D,$A28,Data!$C:$C,3)</f>
        <v>321.44000000000102</v>
      </c>
      <c r="L28" s="164">
        <f t="shared" si="2"/>
        <v>0.28429590267095411</v>
      </c>
      <c r="M28" s="53">
        <f>SUMIFS(Data!$K:$K,Data!$B:$B,Data!$AA$3,Data!$D:$D,$A28,Data!$C:$C,4)</f>
        <v>0</v>
      </c>
      <c r="N28" s="164">
        <f t="shared" si="3"/>
        <v>-1</v>
      </c>
      <c r="O28" s="54">
        <f t="shared" si="4"/>
        <v>247.78000000000097</v>
      </c>
      <c r="P28" s="160">
        <f t="shared" si="5"/>
        <v>0.81178482580272859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SUMIFS(Data!$K:$K,Data!$B:$B,Data!$AA$3,Data!$D:$D,$A29,Data!$C:$C,1)</f>
        <v>0</v>
      </c>
      <c r="H29" s="161" t="str">
        <f t="shared" si="0"/>
        <v>-</v>
      </c>
      <c r="I29" s="56">
        <f>SUMIFS(Data!$K:$K,Data!$B:$B,Data!$AA$3,Data!$D:$D,$A29,Data!$C:$C,2)</f>
        <v>0</v>
      </c>
      <c r="J29" s="162" t="str">
        <f t="shared" si="1"/>
        <v>-</v>
      </c>
      <c r="K29" s="56">
        <f>SUMIFS(Data!$K:$K,Data!$B:$B,Data!$AA$3,Data!$D:$D,$A29,Data!$C:$C,3)</f>
        <v>0</v>
      </c>
      <c r="L29" s="162" t="str">
        <f t="shared" si="2"/>
        <v>-</v>
      </c>
      <c r="M29" s="56">
        <f>SUMIFS(Data!$K:$K,Data!$B:$B,Data!$AA$3,Data!$D:$D,$A29,Data!$C:$C,4)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153.36600000000001</v>
      </c>
      <c r="C30" s="53">
        <v>558.25599999999702</v>
      </c>
      <c r="D30" s="53">
        <v>564.51299999999901</v>
      </c>
      <c r="E30" s="53">
        <v>309.91899999999703</v>
      </c>
      <c r="F30" s="54">
        <v>528.68466666666438</v>
      </c>
      <c r="G30" s="53">
        <f>SUMIFS(Data!$K:$K,Data!$B:$B,Data!$AA$3,Data!$D:$D,$A30,Data!$C:$C,1)</f>
        <v>158.63699999999901</v>
      </c>
      <c r="H30" s="159">
        <f t="shared" si="0"/>
        <v>3.436876491529408E-2</v>
      </c>
      <c r="I30" s="53">
        <f>SUMIFS(Data!$K:$K,Data!$B:$B,Data!$AA$3,Data!$D:$D,$A30,Data!$C:$C,2)</f>
        <v>532.75099999999395</v>
      </c>
      <c r="J30" s="164">
        <f t="shared" si="1"/>
        <v>-4.5686924994990115E-2</v>
      </c>
      <c r="K30" s="53">
        <f>SUMIFS(Data!$K:$K,Data!$B:$B,Data!$AA$3,Data!$D:$D,$A30,Data!$C:$C,3)</f>
        <v>506.24199999999399</v>
      </c>
      <c r="L30" s="164">
        <f t="shared" si="2"/>
        <v>-0.10322348643876247</v>
      </c>
      <c r="M30" s="53">
        <f>SUMIFS(Data!$K:$K,Data!$B:$B,Data!$AA$3,Data!$D:$D,$A30,Data!$C:$C,4)</f>
        <v>0</v>
      </c>
      <c r="N30" s="164">
        <f t="shared" si="3"/>
        <v>-1</v>
      </c>
      <c r="O30" s="54">
        <f t="shared" si="4"/>
        <v>399.20999999999566</v>
      </c>
      <c r="P30" s="160">
        <f t="shared" si="5"/>
        <v>0.75510039380751992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SUMIFS(Data!$K:$K,Data!$B:$B,Data!$AA$3,Data!$D:$D,$A31,Data!$C:$C,1)</f>
        <v>0</v>
      </c>
      <c r="H31" s="161" t="str">
        <f t="shared" si="0"/>
        <v>-</v>
      </c>
      <c r="I31" s="56">
        <f>SUMIFS(Data!$K:$K,Data!$B:$B,Data!$AA$3,Data!$D:$D,$A31,Data!$C:$C,2)</f>
        <v>0</v>
      </c>
      <c r="J31" s="162" t="str">
        <f t="shared" si="1"/>
        <v>-</v>
      </c>
      <c r="K31" s="56">
        <f>SUMIFS(Data!$K:$K,Data!$B:$B,Data!$AA$3,Data!$D:$D,$A31,Data!$C:$C,3)</f>
        <v>0</v>
      </c>
      <c r="L31" s="162" t="str">
        <f t="shared" si="2"/>
        <v>-</v>
      </c>
      <c r="M31" s="56">
        <f>SUMIFS(Data!$K:$K,Data!$B:$B,Data!$AA$3,Data!$D:$D,$A31,Data!$C:$C,4)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SUMIFS(Data!$K:$K,Data!$B:$B,Data!$AA$3,Data!$D:$D,$A32,Data!$C:$C,1)</f>
        <v>0</v>
      </c>
      <c r="H32" s="159" t="str">
        <f t="shared" si="0"/>
        <v>-</v>
      </c>
      <c r="I32" s="53">
        <f>SUMIFS(Data!$K:$K,Data!$B:$B,Data!$AA$3,Data!$D:$D,$A32,Data!$C:$C,2)</f>
        <v>0</v>
      </c>
      <c r="J32" s="164" t="str">
        <f t="shared" si="1"/>
        <v>-</v>
      </c>
      <c r="K32" s="53">
        <f>SUMIFS(Data!$K:$K,Data!$B:$B,Data!$AA$3,Data!$D:$D,$A32,Data!$C:$C,3)</f>
        <v>0</v>
      </c>
      <c r="L32" s="164" t="str">
        <f t="shared" si="2"/>
        <v>-</v>
      </c>
      <c r="M32" s="53">
        <f>SUMIFS(Data!$K:$K,Data!$B:$B,Data!$AA$3,Data!$D:$D,$A32,Data!$C:$C,4)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41.651000000000003</v>
      </c>
      <c r="C33" s="56">
        <v>0</v>
      </c>
      <c r="D33" s="56">
        <v>0</v>
      </c>
      <c r="E33" s="56">
        <v>0</v>
      </c>
      <c r="F33" s="57">
        <v>13.883666666666668</v>
      </c>
      <c r="G33" s="56">
        <f>SUMIFS(Data!$K:$K,Data!$B:$B,Data!$AA$3,Data!$D:$D,$A33,Data!$C:$C,1)</f>
        <v>0</v>
      </c>
      <c r="H33" s="161">
        <f t="shared" si="0"/>
        <v>-1</v>
      </c>
      <c r="I33" s="56">
        <f>SUMIFS(Data!$K:$K,Data!$B:$B,Data!$AA$3,Data!$D:$D,$A33,Data!$C:$C,2)</f>
        <v>7.04</v>
      </c>
      <c r="J33" s="162" t="str">
        <f t="shared" si="1"/>
        <v>-</v>
      </c>
      <c r="K33" s="56">
        <f>SUMIFS(Data!$K:$K,Data!$B:$B,Data!$AA$3,Data!$D:$D,$A33,Data!$C:$C,3)</f>
        <v>8.64</v>
      </c>
      <c r="L33" s="162" t="str">
        <f t="shared" si="2"/>
        <v>-</v>
      </c>
      <c r="M33" s="56">
        <f>SUMIFS(Data!$K:$K,Data!$B:$B,Data!$AA$3,Data!$D:$D,$A33,Data!$C:$C,4)</f>
        <v>0</v>
      </c>
      <c r="N33" s="162" t="str">
        <f t="shared" si="3"/>
        <v>-</v>
      </c>
      <c r="O33" s="57">
        <f t="shared" si="4"/>
        <v>5.2266666666666666</v>
      </c>
      <c r="P33" s="163">
        <f>IF(F33=0,"-",O33/F33)</f>
        <v>0.37646154954262795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SUMIFS(Data!$K:$K,Data!$B:$B,Data!$AA$3,Data!$D:$D,$A34,Data!$C:$C,1)</f>
        <v>0</v>
      </c>
      <c r="H34" s="159" t="str">
        <f t="shared" si="0"/>
        <v>-</v>
      </c>
      <c r="I34" s="53">
        <f>SUMIFS(Data!$K:$K,Data!$B:$B,Data!$AA$3,Data!$D:$D,$A34,Data!$C:$C,2)</f>
        <v>0</v>
      </c>
      <c r="J34" s="164" t="str">
        <f t="shared" si="1"/>
        <v>-</v>
      </c>
      <c r="K34" s="53">
        <f>SUMIFS(Data!$K:$K,Data!$B:$B,Data!$AA$3,Data!$D:$D,$A34,Data!$C:$C,3)</f>
        <v>0</v>
      </c>
      <c r="L34" s="164" t="str">
        <f t="shared" si="2"/>
        <v>-</v>
      </c>
      <c r="M34" s="53">
        <f>SUMIFS(Data!$K:$K,Data!$B:$B,Data!$AA$3,Data!$D:$D,$A34,Data!$C:$C,4)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SUMIFS(Data!$K:$K,Data!$B:$B,Data!$AA$3,Data!$D:$D,$A35,Data!$C:$C,1)</f>
        <v>0</v>
      </c>
      <c r="H35" s="161" t="str">
        <f t="shared" si="0"/>
        <v>-</v>
      </c>
      <c r="I35" s="56">
        <f>SUMIFS(Data!$K:$K,Data!$B:$B,Data!$AA$3,Data!$D:$D,$A35,Data!$C:$C,2)</f>
        <v>0</v>
      </c>
      <c r="J35" s="162" t="str">
        <f t="shared" si="1"/>
        <v>-</v>
      </c>
      <c r="K35" s="56">
        <f>SUMIFS(Data!$K:$K,Data!$B:$B,Data!$AA$3,Data!$D:$D,$A35,Data!$C:$C,3)</f>
        <v>0</v>
      </c>
      <c r="L35" s="162" t="str">
        <f t="shared" si="2"/>
        <v>-</v>
      </c>
      <c r="M35" s="56">
        <f>SUMIFS(Data!$K:$K,Data!$B:$B,Data!$AA$3,Data!$D:$D,$A35,Data!$C:$C,4)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1473.4489999999951</v>
      </c>
      <c r="C36" s="59">
        <v>3953.4980000000091</v>
      </c>
      <c r="D36" s="59">
        <v>3567.6070000000027</v>
      </c>
      <c r="E36" s="59">
        <v>3284.0129999999904</v>
      </c>
      <c r="F36" s="60">
        <v>4092.8556666666659</v>
      </c>
      <c r="G36" s="59">
        <f t="shared" ref="G36" si="6">SUM(G6:G35)</f>
        <v>1373.5719999999926</v>
      </c>
      <c r="H36" s="165">
        <f t="shared" ref="H36" si="7">IF(B36=0,"-",(G36-B36)/B36)</f>
        <v>-6.7784497461400278E-2</v>
      </c>
      <c r="I36" s="59">
        <f>SUM(I6:I35)</f>
        <v>4386.5389999999798</v>
      </c>
      <c r="J36" s="166">
        <f t="shared" ref="J36" si="8">IF(C36=0,"-",(I36-C36)/C36)</f>
        <v>0.10953363325337957</v>
      </c>
      <c r="K36" s="59">
        <f>SUM(K6:K35)</f>
        <v>3568.2889999999852</v>
      </c>
      <c r="L36" s="166">
        <f t="shared" ref="L36" si="9">IF(D36=0,"-",(K36-D36)/D36)</f>
        <v>1.9116455371415855E-4</v>
      </c>
      <c r="M36" s="59">
        <f>SUM(M6:M35)</f>
        <v>0</v>
      </c>
      <c r="N36" s="166">
        <f t="shared" si="3"/>
        <v>-1</v>
      </c>
      <c r="O36" s="60">
        <f t="shared" si="4"/>
        <v>3109.4666666666526</v>
      </c>
      <c r="P36" s="167">
        <f t="shared" si="5"/>
        <v>0.75973034964096053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SUMIFS(Data!$K:$K,Data!$B:$B,Data!$AA$3,Data!$E:$E,$A45,Data!$C:$C,1)</f>
        <v>0</v>
      </c>
      <c r="H45" s="137" t="str">
        <f t="shared" ref="H45:H55" si="10">IF(B45=0,"-",(G45-B45)/B45)</f>
        <v>-</v>
      </c>
      <c r="I45" s="129">
        <f>SUMIFS(Data!$K:$K,Data!$B:$B,Data!$AA$3,Data!$E:$E,$A45,Data!$C:$C,2)</f>
        <v>0</v>
      </c>
      <c r="J45" s="168" t="str">
        <f t="shared" ref="J45:J55" si="11">IF(C45=0,"-",(I45-C45)/C45)</f>
        <v>-</v>
      </c>
      <c r="K45" s="130">
        <f>SUMIFS(Data!$K:$K,Data!$B:$B,Data!$AA$3,Data!$E:$E,$A45,Data!$C:$C,3)</f>
        <v>0</v>
      </c>
      <c r="L45" s="168" t="str">
        <f t="shared" ref="L45:L55" si="12">IF(D45=0,"-",(K45-D45)/D45)</f>
        <v>-</v>
      </c>
      <c r="M45" s="130">
        <f>SUMIFS(Data!$K:$K,Data!$B:$B,Data!$AA$3,Data!$E:$E,$A45,Data!$C:$C,4)</f>
        <v>0</v>
      </c>
      <c r="N45" s="16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SUMIFS(Data!$K:$K,Data!$B:$B,Data!$AA$3,Data!$E:$E,$A46,Data!$C:$C,1)</f>
        <v>0</v>
      </c>
      <c r="H46" s="142" t="str">
        <f t="shared" si="10"/>
        <v>-</v>
      </c>
      <c r="I46" s="129">
        <f>SUMIFS(Data!$K:$K,Data!$B:$B,Data!$AA$3,Data!$E:$E,$A46,Data!$C:$C,2)</f>
        <v>0</v>
      </c>
      <c r="J46" s="168" t="str">
        <f t="shared" si="11"/>
        <v>-</v>
      </c>
      <c r="K46" s="129">
        <f>SUMIFS(Data!$K:$K,Data!$B:$B,Data!$AA$3,Data!$E:$E,$A46,Data!$C:$C,3)</f>
        <v>0</v>
      </c>
      <c r="L46" s="168" t="str">
        <f t="shared" si="12"/>
        <v>-</v>
      </c>
      <c r="M46" s="129">
        <f>SUMIFS(Data!$K:$K,Data!$B:$B,Data!$AA$3,Data!$E:$E,$A46,Data!$C:$C,4)</f>
        <v>0</v>
      </c>
      <c r="N46" s="168"/>
      <c r="O46" s="139"/>
      <c r="P46" s="143"/>
    </row>
    <row r="47" spans="1:18" s="2" customFormat="1">
      <c r="A47" s="22" t="s">
        <v>197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SUMIFS(Data!$K:$K,Data!$B:$B,Data!$AA$3,Data!$E:$E,$A48,Data!$C:$C,1)</f>
        <v>0</v>
      </c>
      <c r="H48" s="142" t="str">
        <f t="shared" si="10"/>
        <v>-</v>
      </c>
      <c r="I48" s="129">
        <f>SUMIFS(Data!$K:$K,Data!$B:$B,Data!$AA$3,Data!$E:$E,$A48,Data!$C:$C,2)</f>
        <v>0</v>
      </c>
      <c r="J48" s="168" t="str">
        <f t="shared" si="11"/>
        <v>-</v>
      </c>
      <c r="K48" s="129">
        <f>SUMIFS(Data!$K:$K,Data!$B:$B,Data!$AA$3,Data!$E:$E,$A48,Data!$C:$C,3)</f>
        <v>0</v>
      </c>
      <c r="L48" s="168" t="str">
        <f t="shared" si="12"/>
        <v>-</v>
      </c>
      <c r="M48" s="129">
        <f>SUMIFS(Data!$K:$K,Data!$B:$B,Data!$AA$3,Data!$E:$E,$A48,Data!$C:$C,4)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3.5640000000000001</v>
      </c>
      <c r="E49" s="129">
        <v>2.298</v>
      </c>
      <c r="F49" s="133">
        <v>1.954</v>
      </c>
      <c r="G49" s="141">
        <f>SUMIFS(Data!$K:$K,Data!$B:$B,Data!$AA$3,Data!$E:$E,$A49,Data!$C:$C,1)</f>
        <v>2.8980000000000001</v>
      </c>
      <c r="H49" s="142" t="str">
        <f t="shared" si="10"/>
        <v>-</v>
      </c>
      <c r="I49" s="129">
        <f>SUMIFS(Data!$K:$K,Data!$B:$B,Data!$AA$3,Data!$E:$E,$A49,Data!$C:$C,2)</f>
        <v>15.77</v>
      </c>
      <c r="J49" s="168" t="str">
        <f t="shared" si="11"/>
        <v>-</v>
      </c>
      <c r="K49" s="129">
        <f>SUMIFS(Data!$K:$K,Data!$B:$B,Data!$AA$3,Data!$E:$E,$A49,Data!$C:$C,3)</f>
        <v>27.742000000000001</v>
      </c>
      <c r="L49" s="168">
        <f t="shared" si="12"/>
        <v>6.783950617283951</v>
      </c>
      <c r="M49" s="129">
        <f>SUMIFS(Data!$K:$K,Data!$B:$B,Data!$AA$3,Data!$E:$E,$A49,Data!$C:$C,4)</f>
        <v>0</v>
      </c>
      <c r="N49" s="168">
        <f t="shared" si="13"/>
        <v>-1</v>
      </c>
      <c r="O49" s="139">
        <f t="shared" si="14"/>
        <v>15.469999999999999</v>
      </c>
      <c r="P49" s="143">
        <f t="shared" si="15"/>
        <v>7.9170931422722619</v>
      </c>
    </row>
    <row r="50" spans="1:16" s="2" customFormat="1">
      <c r="A50" s="21" t="s">
        <v>79</v>
      </c>
      <c r="B50" s="141">
        <v>445.57499999999402</v>
      </c>
      <c r="C50" s="129">
        <v>1363.2460000000099</v>
      </c>
      <c r="D50" s="129">
        <v>1104.6569999999999</v>
      </c>
      <c r="E50" s="129">
        <v>1083.15199999999</v>
      </c>
      <c r="F50" s="133">
        <v>1332.209999999998</v>
      </c>
      <c r="G50" s="141">
        <f>SUMIFS(Data!$K:$K,Data!$B:$B,Data!$AA$3,Data!$E:$E,$A50,Data!$C:$C,1)</f>
        <v>393.94099999999497</v>
      </c>
      <c r="H50" s="142">
        <f t="shared" si="10"/>
        <v>-0.11588172585984344</v>
      </c>
      <c r="I50" s="129">
        <f>SUMIFS(Data!$K:$K,Data!$B:$B,Data!$AA$3,Data!$E:$E,$A50,Data!$C:$C,2)</f>
        <v>1403.1699999999901</v>
      </c>
      <c r="J50" s="168">
        <f t="shared" si="11"/>
        <v>2.9285983600890748E-2</v>
      </c>
      <c r="K50" s="129">
        <f>SUMIFS(Data!$K:$K,Data!$B:$B,Data!$AA$3,Data!$E:$E,$A50,Data!$C:$C,3)</f>
        <v>1010.2089999999901</v>
      </c>
      <c r="L50" s="168">
        <f t="shared" si="12"/>
        <v>-8.5499842937680995E-2</v>
      </c>
      <c r="M50" s="129">
        <f>SUMIFS(Data!$K:$K,Data!$B:$B,Data!$AA$3,Data!$E:$E,$A50,Data!$C:$C,4)</f>
        <v>0</v>
      </c>
      <c r="N50" s="168">
        <f t="shared" si="13"/>
        <v>-1</v>
      </c>
      <c r="O50" s="139">
        <f t="shared" si="14"/>
        <v>935.77333333332501</v>
      </c>
      <c r="P50" s="143">
        <f t="shared" si="15"/>
        <v>0.70242179035837171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SUMIFS(Data!$K:$K,Data!$B:$B,Data!$AA$3,Data!$E:$E,$A51,Data!$C:$C,1)</f>
        <v>0</v>
      </c>
      <c r="H51" s="142" t="str">
        <f t="shared" si="10"/>
        <v>-</v>
      </c>
      <c r="I51" s="129">
        <f>SUMIFS(Data!$K:$K,Data!$B:$B,Data!$AA$3,Data!$E:$E,$A51,Data!$C:$C,2)</f>
        <v>0</v>
      </c>
      <c r="J51" s="168" t="str">
        <f t="shared" si="11"/>
        <v>-</v>
      </c>
      <c r="K51" s="129">
        <f>SUMIFS(Data!$K:$K,Data!$B:$B,Data!$AA$3,Data!$E:$E,$A51,Data!$C:$C,3)</f>
        <v>0</v>
      </c>
      <c r="L51" s="168" t="str">
        <f t="shared" si="12"/>
        <v>-</v>
      </c>
      <c r="M51" s="129">
        <f>SUMIFS(Data!$K:$K,Data!$B:$B,Data!$AA$3,Data!$E:$E,$A51,Data!$C:$C,4)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445.57499999999402</v>
      </c>
      <c r="C52" s="135">
        <v>1363.2460000000099</v>
      </c>
      <c r="D52" s="135">
        <v>1108.221</v>
      </c>
      <c r="E52" s="135">
        <v>1085.44999999999</v>
      </c>
      <c r="F52" s="136">
        <v>1334.1639999999982</v>
      </c>
      <c r="G52" s="144">
        <f>SUM(G48:G51)</f>
        <v>396.838999999995</v>
      </c>
      <c r="H52" s="145">
        <f t="shared" si="10"/>
        <v>-0.10937777029680677</v>
      </c>
      <c r="I52" s="136">
        <f>SUM(I48:I51)</f>
        <v>1418.9399999999901</v>
      </c>
      <c r="J52" s="146">
        <f t="shared" si="11"/>
        <v>4.0853961794114761E-2</v>
      </c>
      <c r="K52" s="136">
        <f t="shared" ref="K52:M52" si="16">SUM(K48:K51)</f>
        <v>1037.95099999999</v>
      </c>
      <c r="L52" s="146">
        <f t="shared" si="12"/>
        <v>-6.3407930367688381E-2</v>
      </c>
      <c r="M52" s="136">
        <f t="shared" si="16"/>
        <v>0</v>
      </c>
      <c r="N52" s="146">
        <f t="shared" si="13"/>
        <v>-1</v>
      </c>
      <c r="O52" s="147">
        <f>(M52+K52+I52+G52)/3</f>
        <v>951.24333333332504</v>
      </c>
      <c r="P52" s="148">
        <f t="shared" si="15"/>
        <v>0.71298830828393389</v>
      </c>
    </row>
    <row r="53" spans="1:16" s="2" customFormat="1">
      <c r="A53" s="21" t="s">
        <v>9</v>
      </c>
      <c r="B53" s="141">
        <v>153.36600000000001</v>
      </c>
      <c r="C53" s="129">
        <v>558.25599999999702</v>
      </c>
      <c r="D53" s="129">
        <v>564.51299999999901</v>
      </c>
      <c r="E53" s="129">
        <v>309.91899999999703</v>
      </c>
      <c r="F53" s="133">
        <v>528.68466666666438</v>
      </c>
      <c r="G53" s="141">
        <f>SUMIFS(Data!$K:$K,Data!$B:$B,Data!$AA$3,Data!$E:$E,$A53,Data!$C:$C,1)</f>
        <v>158.63699999999901</v>
      </c>
      <c r="H53" s="142">
        <f t="shared" si="10"/>
        <v>3.436876491529408E-2</v>
      </c>
      <c r="I53" s="149">
        <f>SUMIFS(Data!$K:$K,Data!$B:$B,Data!$AA$3,Data!$E:$E,$A53,Data!$C:$C,2)</f>
        <v>532.75099999999395</v>
      </c>
      <c r="J53" s="169">
        <f t="shared" si="11"/>
        <v>-4.5686924994990115E-2</v>
      </c>
      <c r="K53" s="129">
        <f>SUMIFS(Data!$K:$K,Data!$B:$B,Data!$AA$3,Data!$E:$E,$A53,Data!$C:$C,3)</f>
        <v>506.24199999999399</v>
      </c>
      <c r="L53" s="169">
        <f t="shared" si="12"/>
        <v>-0.10322348643876247</v>
      </c>
      <c r="M53" s="129">
        <f>SUMIFS(Data!$K:$K,Data!$B:$B,Data!$AA$3,Data!$E:$E,$A53,Data!$C:$C,4)</f>
        <v>0</v>
      </c>
      <c r="N53" s="169">
        <f t="shared" si="13"/>
        <v>-1</v>
      </c>
      <c r="O53" s="139">
        <f t="shared" ref="O53:O55" si="17">(M53+K53+I53+G53)/3</f>
        <v>399.20999999999566</v>
      </c>
      <c r="P53" s="143">
        <f t="shared" si="15"/>
        <v>0.75510039380751992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SUMIFS(Data!$K:$K,Data!$B:$B,Data!$AA$3,Data!$E:$E,$A54,Data!$C:$C,1)</f>
        <v>0</v>
      </c>
      <c r="H54" s="142" t="str">
        <f t="shared" si="10"/>
        <v>-</v>
      </c>
      <c r="I54" s="149">
        <f>SUMIFS(Data!$K:$K,Data!$B:$B,Data!$AA$3,Data!$E:$E,$A54,Data!$C:$C,2)</f>
        <v>0</v>
      </c>
      <c r="J54" s="169" t="str">
        <f t="shared" si="11"/>
        <v>-</v>
      </c>
      <c r="K54" s="129">
        <f>SUMIFS(Data!$K:$K,Data!$B:$B,Data!$AA$3,Data!$E:$E,$A54,Data!$C:$C,3)</f>
        <v>0</v>
      </c>
      <c r="L54" s="169" t="str">
        <f t="shared" si="12"/>
        <v>-</v>
      </c>
      <c r="M54" s="129">
        <f>SUMIFS(Data!$K:$K,Data!$B:$B,Data!$AA$3,Data!$E:$E,$A54,Data!$C:$C,4)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153.36600000000001</v>
      </c>
      <c r="C55" s="152">
        <v>558.25599999999702</v>
      </c>
      <c r="D55" s="152">
        <v>564.51299999999901</v>
      </c>
      <c r="E55" s="152">
        <v>309.91899999999703</v>
      </c>
      <c r="F55" s="153">
        <v>528.68466666666438</v>
      </c>
      <c r="G55" s="154">
        <f>SUM(G53:G54)</f>
        <v>158.63699999999901</v>
      </c>
      <c r="H55" s="155">
        <f t="shared" si="10"/>
        <v>3.436876491529408E-2</v>
      </c>
      <c r="I55" s="153">
        <f>SUM(I53:I54)</f>
        <v>532.75099999999395</v>
      </c>
      <c r="J55" s="156">
        <f t="shared" si="11"/>
        <v>-4.5686924994990115E-2</v>
      </c>
      <c r="K55" s="153">
        <f>SUM(K53:K54)</f>
        <v>506.24199999999399</v>
      </c>
      <c r="L55" s="156">
        <f t="shared" si="12"/>
        <v>-0.10322348643876247</v>
      </c>
      <c r="M55" s="152">
        <f>SUM(M53:M54)</f>
        <v>0</v>
      </c>
      <c r="N55" s="156">
        <f>IF(E55=0,"-",(M55-E55)/E55)</f>
        <v>-1</v>
      </c>
      <c r="O55" s="157">
        <f t="shared" si="17"/>
        <v>399.20999999999566</v>
      </c>
      <c r="P55" s="158">
        <f t="shared" si="15"/>
        <v>0.75510039380751992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153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70.63</v>
      </c>
      <c r="C6" s="53">
        <v>75.730999999999895</v>
      </c>
      <c r="D6" s="53">
        <v>82.787000000000006</v>
      </c>
      <c r="E6" s="53">
        <v>72.254000000000005</v>
      </c>
      <c r="F6" s="54">
        <v>100.46733333333329</v>
      </c>
      <c r="G6" s="53">
        <f>SUMIFS(Data!$N:$N,Data!$B:$B,Data!$AA$3,Data!$D:$D,$A6,Data!$C:$C,1)</f>
        <v>85.592999999999904</v>
      </c>
      <c r="H6" s="159">
        <f t="shared" ref="H6:H35" si="0">IF(B6=0,"-",(G6-B6)/B6)</f>
        <v>0.21185048846099264</v>
      </c>
      <c r="I6" s="53">
        <f>SUMIFS(Data!$N:$N,Data!$B:$B,Data!$AA$3,Data!$D:$D,$A6,Data!$C:$C,2)</f>
        <v>110.64</v>
      </c>
      <c r="J6" s="159">
        <f t="shared" ref="J6:J35" si="1">IF(C6=0,"-",(I6-C6)/C6)</f>
        <v>0.4609605049451368</v>
      </c>
      <c r="K6" s="53">
        <f>SUMIFS(Data!$N:$N,Data!$B:$B,Data!$AA$3,Data!$D:$D,$A6,Data!$C:$C,3)</f>
        <v>117.85599999999999</v>
      </c>
      <c r="L6" s="159">
        <f t="shared" ref="L6:L35" si="2">IF(D6=0,"-",(K6-D6)/D6)</f>
        <v>0.42360515539879434</v>
      </c>
      <c r="M6" s="53">
        <f>SUMIFS(Data!$N:$N,Data!$B:$B,Data!$AA$3,Data!$D:$D,$A6,Data!$C:$C,4)</f>
        <v>0</v>
      </c>
      <c r="N6" s="159">
        <f>IF(E6=0,"-",(M6-E6)/E6)</f>
        <v>-1</v>
      </c>
      <c r="O6" s="54">
        <f t="shared" ref="O6:O36" si="3">(G6+I6+K6+M6)/3</f>
        <v>104.6963333333333</v>
      </c>
      <c r="P6" s="160">
        <f t="shared" ref="P6:P36" si="4">IF(F6=0,"-",O6/F6)</f>
        <v>1.0420932840525281</v>
      </c>
    </row>
    <row r="7" spans="1:16">
      <c r="A7" s="17" t="s">
        <v>32</v>
      </c>
      <c r="B7" s="55">
        <v>36.114999999999903</v>
      </c>
      <c r="C7" s="56">
        <v>75.776999999999902</v>
      </c>
      <c r="D7" s="56">
        <v>76.138999999999896</v>
      </c>
      <c r="E7" s="56">
        <v>82.211999999999804</v>
      </c>
      <c r="F7" s="57">
        <v>90.080999999999833</v>
      </c>
      <c r="G7" s="56">
        <f>SUMIFS(Data!$N:$N,Data!$B:$B,Data!$AA$3,Data!$D:$D,$A7,Data!$C:$C,1)</f>
        <v>33.448999999999998</v>
      </c>
      <c r="H7" s="161">
        <f t="shared" si="0"/>
        <v>-7.3819742489267939E-2</v>
      </c>
      <c r="I7" s="56">
        <f>SUMIFS(Data!$N:$N,Data!$B:$B,Data!$AA$3,Data!$D:$D,$A7,Data!$C:$C,2)</f>
        <v>74.399999999999906</v>
      </c>
      <c r="J7" s="161">
        <f t="shared" si="1"/>
        <v>-1.8171740765667646E-2</v>
      </c>
      <c r="K7" s="56">
        <f>SUMIFS(Data!$N:$N,Data!$B:$B,Data!$AA$3,Data!$D:$D,$A7,Data!$C:$C,3)</f>
        <v>89.720999999999805</v>
      </c>
      <c r="L7" s="161">
        <f t="shared" si="2"/>
        <v>0.17838427087300762</v>
      </c>
      <c r="M7" s="56">
        <f>SUMIFS(Data!$N:$N,Data!$B:$B,Data!$AA$3,Data!$D:$D,$A7,Data!$C:$C,4)</f>
        <v>0</v>
      </c>
      <c r="N7" s="161">
        <f t="shared" ref="N7:N36" si="5">IF(E7=0,"-",(M7-E7)/E7)</f>
        <v>-1</v>
      </c>
      <c r="O7" s="57">
        <f t="shared" si="3"/>
        <v>65.85666666666657</v>
      </c>
      <c r="P7" s="163">
        <f t="shared" si="4"/>
        <v>0.73108276625111501</v>
      </c>
    </row>
    <row r="8" spans="1:16">
      <c r="A8" s="18" t="s">
        <v>31</v>
      </c>
      <c r="B8" s="52">
        <v>18.786999999999999</v>
      </c>
      <c r="C8" s="53">
        <v>115.66800000000001</v>
      </c>
      <c r="D8" s="53">
        <v>126.532</v>
      </c>
      <c r="E8" s="53">
        <v>116.953</v>
      </c>
      <c r="F8" s="54">
        <v>125.98000000000002</v>
      </c>
      <c r="G8" s="53">
        <f>SUMIFS(Data!$N:$N,Data!$B:$B,Data!$AA$3,Data!$D:$D,$A8,Data!$C:$C,1)</f>
        <v>19.161000000000001</v>
      </c>
      <c r="H8" s="159">
        <f t="shared" si="0"/>
        <v>1.9907382764677829E-2</v>
      </c>
      <c r="I8" s="53">
        <f>SUMIFS(Data!$N:$N,Data!$B:$B,Data!$AA$3,Data!$D:$D,$A8,Data!$C:$C,2)</f>
        <v>122.607</v>
      </c>
      <c r="J8" s="159">
        <f t="shared" si="1"/>
        <v>5.9990662931839335E-2</v>
      </c>
      <c r="K8" s="53">
        <f>SUMIFS(Data!$N:$N,Data!$B:$B,Data!$AA$3,Data!$D:$D,$A8,Data!$C:$C,3)</f>
        <v>100.41200000000001</v>
      </c>
      <c r="L8" s="159">
        <f t="shared" si="2"/>
        <v>-0.2064299939936142</v>
      </c>
      <c r="M8" s="53">
        <f>SUMIFS(Data!$N:$N,Data!$B:$B,Data!$AA$3,Data!$D:$D,$A8,Data!$C:$C,4)</f>
        <v>0</v>
      </c>
      <c r="N8" s="159">
        <f t="shared" si="5"/>
        <v>-1</v>
      </c>
      <c r="O8" s="54">
        <f t="shared" si="3"/>
        <v>80.726666666666674</v>
      </c>
      <c r="P8" s="160">
        <f t="shared" si="4"/>
        <v>0.64078954331375348</v>
      </c>
    </row>
    <row r="9" spans="1:16">
      <c r="A9" s="17" t="s">
        <v>30</v>
      </c>
      <c r="B9" s="55">
        <v>16.98</v>
      </c>
      <c r="C9" s="56">
        <v>55.593000000000004</v>
      </c>
      <c r="D9" s="56">
        <v>64.16</v>
      </c>
      <c r="E9" s="56">
        <v>71.541999999999902</v>
      </c>
      <c r="F9" s="57">
        <v>69.424999999999969</v>
      </c>
      <c r="G9" s="56">
        <f>SUMIFS(Data!$N:$N,Data!$B:$B,Data!$AA$3,Data!$D:$D,$A9,Data!$C:$C,1)</f>
        <v>19.773</v>
      </c>
      <c r="H9" s="161">
        <f t="shared" si="0"/>
        <v>0.16448763250883389</v>
      </c>
      <c r="I9" s="56">
        <f>SUMIFS(Data!$N:$N,Data!$B:$B,Data!$AA$3,Data!$D:$D,$A9,Data!$C:$C,2)</f>
        <v>74.964999999999904</v>
      </c>
      <c r="J9" s="161">
        <f t="shared" si="1"/>
        <v>0.34846113719352972</v>
      </c>
      <c r="K9" s="56">
        <f>SUMIFS(Data!$N:$N,Data!$B:$B,Data!$AA$3,Data!$D:$D,$A9,Data!$C:$C,3)</f>
        <v>85.688999999999808</v>
      </c>
      <c r="L9" s="161">
        <f t="shared" si="2"/>
        <v>0.33555174563590728</v>
      </c>
      <c r="M9" s="56">
        <f>SUMIFS(Data!$N:$N,Data!$B:$B,Data!$AA$3,Data!$D:$D,$A9,Data!$C:$C,4)</f>
        <v>0</v>
      </c>
      <c r="N9" s="161">
        <f t="shared" si="5"/>
        <v>-1</v>
      </c>
      <c r="O9" s="57">
        <f t="shared" si="3"/>
        <v>60.142333333333234</v>
      </c>
      <c r="P9" s="163">
        <f t="shared" si="4"/>
        <v>0.86629216180530444</v>
      </c>
    </row>
    <row r="10" spans="1:16">
      <c r="A10" s="18" t="s">
        <v>29</v>
      </c>
      <c r="B10" s="52">
        <v>3.7970000000000002</v>
      </c>
      <c r="C10" s="53">
        <v>4.4619999999999997</v>
      </c>
      <c r="D10" s="53">
        <v>3.464</v>
      </c>
      <c r="E10" s="53">
        <v>1.399</v>
      </c>
      <c r="F10" s="54">
        <v>4.3739999999999997</v>
      </c>
      <c r="G10" s="53">
        <f>SUMIFS(Data!$N:$N,Data!$B:$B,Data!$AA$3,Data!$D:$D,$A10,Data!$C:$C,1)</f>
        <v>0</v>
      </c>
      <c r="H10" s="159">
        <f t="shared" si="0"/>
        <v>-1</v>
      </c>
      <c r="I10" s="53">
        <f>SUMIFS(Data!$N:$N,Data!$B:$B,Data!$AA$3,Data!$D:$D,$A10,Data!$C:$C,2)</f>
        <v>0.6</v>
      </c>
      <c r="J10" s="159">
        <f t="shared" si="1"/>
        <v>-0.86553115194979824</v>
      </c>
      <c r="K10" s="53">
        <f>SUMIFS(Data!$N:$N,Data!$B:$B,Data!$AA$3,Data!$D:$D,$A10,Data!$C:$C,3)</f>
        <v>3.1989999999999998</v>
      </c>
      <c r="L10" s="159">
        <f t="shared" si="2"/>
        <v>-7.6501154734411117E-2</v>
      </c>
      <c r="M10" s="53">
        <f>SUMIFS(Data!$N:$N,Data!$B:$B,Data!$AA$3,Data!$D:$D,$A10,Data!$C:$C,4)</f>
        <v>0</v>
      </c>
      <c r="N10" s="159">
        <f t="shared" si="5"/>
        <v>-1</v>
      </c>
      <c r="O10" s="54">
        <f t="shared" si="3"/>
        <v>1.2663333333333333</v>
      </c>
      <c r="P10" s="160">
        <f t="shared" si="4"/>
        <v>0.28951379362901997</v>
      </c>
    </row>
    <row r="11" spans="1:16">
      <c r="A11" s="17" t="s">
        <v>28</v>
      </c>
      <c r="B11" s="55">
        <v>29.771999999999899</v>
      </c>
      <c r="C11" s="56">
        <v>87.3539999999998</v>
      </c>
      <c r="D11" s="56">
        <v>99.124999999999702</v>
      </c>
      <c r="E11" s="56">
        <v>85.943999999999804</v>
      </c>
      <c r="F11" s="57">
        <v>100.7316666666664</v>
      </c>
      <c r="G11" s="56">
        <f>SUMIFS(Data!$N:$N,Data!$B:$B,Data!$AA$3,Data!$D:$D,$A11,Data!$C:$C,1)</f>
        <v>48.958999999999897</v>
      </c>
      <c r="H11" s="161">
        <f t="shared" si="0"/>
        <v>0.64446459760849328</v>
      </c>
      <c r="I11" s="56">
        <f>SUMIFS(Data!$N:$N,Data!$B:$B,Data!$AA$3,Data!$D:$D,$A11,Data!$C:$C,2)</f>
        <v>133.57599999999999</v>
      </c>
      <c r="J11" s="161">
        <f t="shared" si="1"/>
        <v>0.52913432699132612</v>
      </c>
      <c r="K11" s="56">
        <f>SUMIFS(Data!$N:$N,Data!$B:$B,Data!$AA$3,Data!$D:$D,$A11,Data!$C:$C,3)</f>
        <v>140.375</v>
      </c>
      <c r="L11" s="161">
        <f t="shared" si="2"/>
        <v>0.4161412358133712</v>
      </c>
      <c r="M11" s="56">
        <f>SUMIFS(Data!$N:$N,Data!$B:$B,Data!$AA$3,Data!$D:$D,$A11,Data!$C:$C,4)</f>
        <v>0</v>
      </c>
      <c r="N11" s="161">
        <f t="shared" si="5"/>
        <v>-1</v>
      </c>
      <c r="O11" s="57">
        <f t="shared" si="3"/>
        <v>107.63666666666661</v>
      </c>
      <c r="P11" s="163">
        <f t="shared" si="4"/>
        <v>1.0685484538129377</v>
      </c>
    </row>
    <row r="12" spans="1:16">
      <c r="A12" s="18" t="s">
        <v>27</v>
      </c>
      <c r="B12" s="52">
        <v>71.302999999999898</v>
      </c>
      <c r="C12" s="53">
        <v>161.71599999999899</v>
      </c>
      <c r="D12" s="53">
        <v>152.72499999999999</v>
      </c>
      <c r="E12" s="53">
        <v>160.86000000000001</v>
      </c>
      <c r="F12" s="54">
        <v>182.20133333333297</v>
      </c>
      <c r="G12" s="53">
        <f>SUMIFS(Data!$N:$N,Data!$B:$B,Data!$AA$3,Data!$D:$D,$A12,Data!$C:$C,1)</f>
        <v>92.812999999999903</v>
      </c>
      <c r="H12" s="159">
        <f t="shared" si="0"/>
        <v>0.30167033645148222</v>
      </c>
      <c r="I12" s="53">
        <f>SUMIFS(Data!$N:$N,Data!$B:$B,Data!$AA$3,Data!$D:$D,$A12,Data!$C:$C,2)</f>
        <v>177.643</v>
      </c>
      <c r="J12" s="159">
        <f t="shared" si="1"/>
        <v>9.8487471864262752E-2</v>
      </c>
      <c r="K12" s="53">
        <f>SUMIFS(Data!$N:$N,Data!$B:$B,Data!$AA$3,Data!$D:$D,$A12,Data!$C:$C,3)</f>
        <v>167.183999999999</v>
      </c>
      <c r="L12" s="159">
        <f t="shared" si="2"/>
        <v>9.4673432640360183E-2</v>
      </c>
      <c r="M12" s="53">
        <f>SUMIFS(Data!$N:$N,Data!$B:$B,Data!$AA$3,Data!$D:$D,$A12,Data!$C:$C,4)</f>
        <v>0</v>
      </c>
      <c r="N12" s="159">
        <f t="shared" si="5"/>
        <v>-1</v>
      </c>
      <c r="O12" s="54">
        <f t="shared" si="3"/>
        <v>145.87999999999963</v>
      </c>
      <c r="P12" s="160">
        <f t="shared" si="4"/>
        <v>0.80065275775515687</v>
      </c>
    </row>
    <row r="13" spans="1:16">
      <c r="A13" s="17" t="s">
        <v>26</v>
      </c>
      <c r="B13" s="55">
        <v>120.256</v>
      </c>
      <c r="C13" s="56">
        <v>160.09099999999901</v>
      </c>
      <c r="D13" s="56">
        <v>140.77099999999999</v>
      </c>
      <c r="E13" s="56">
        <v>166.005</v>
      </c>
      <c r="F13" s="57">
        <v>195.70766666666634</v>
      </c>
      <c r="G13" s="56">
        <f>SUMIFS(Data!$N:$N,Data!$B:$B,Data!$AA$3,Data!$D:$D,$A13,Data!$C:$C,1)</f>
        <v>136.12200000000001</v>
      </c>
      <c r="H13" s="161">
        <f t="shared" si="0"/>
        <v>0.13193520489622151</v>
      </c>
      <c r="I13" s="56">
        <f>SUMIFS(Data!$N:$N,Data!$B:$B,Data!$AA$3,Data!$D:$D,$A13,Data!$C:$C,2)</f>
        <v>163.47200000000001</v>
      </c>
      <c r="J13" s="161">
        <f t="shared" si="1"/>
        <v>2.1119238433147496E-2</v>
      </c>
      <c r="K13" s="56">
        <f>SUMIFS(Data!$N:$N,Data!$B:$B,Data!$AA$3,Data!$D:$D,$A13,Data!$C:$C,3)</f>
        <v>158.18799999999999</v>
      </c>
      <c r="L13" s="161">
        <f t="shared" si="2"/>
        <v>0.12372576738106572</v>
      </c>
      <c r="M13" s="56">
        <f>SUMIFS(Data!$N:$N,Data!$B:$B,Data!$AA$3,Data!$D:$D,$A13,Data!$C:$C,4)</f>
        <v>0</v>
      </c>
      <c r="N13" s="161">
        <f t="shared" si="5"/>
        <v>-1</v>
      </c>
      <c r="O13" s="57">
        <f t="shared" si="3"/>
        <v>152.59400000000002</v>
      </c>
      <c r="P13" s="163">
        <f t="shared" si="4"/>
        <v>0.77970374180538116</v>
      </c>
    </row>
    <row r="14" spans="1:16">
      <c r="A14" s="18" t="s">
        <v>25</v>
      </c>
      <c r="B14" s="52">
        <v>29.747999999999902</v>
      </c>
      <c r="C14" s="53">
        <v>57.342999999999897</v>
      </c>
      <c r="D14" s="53">
        <v>47.472999999999999</v>
      </c>
      <c r="E14" s="53">
        <v>73.587999999999909</v>
      </c>
      <c r="F14" s="54">
        <v>69.383999999999901</v>
      </c>
      <c r="G14" s="53">
        <f>SUMIFS(Data!$N:$N,Data!$B:$B,Data!$AA$3,Data!$D:$D,$A14,Data!$C:$C,1)</f>
        <v>31.642999999999901</v>
      </c>
      <c r="H14" s="159">
        <f t="shared" si="0"/>
        <v>6.3701761462955683E-2</v>
      </c>
      <c r="I14" s="53">
        <f>SUMIFS(Data!$N:$N,Data!$B:$B,Data!$AA$3,Data!$D:$D,$A14,Data!$C:$C,2)</f>
        <v>81.57499999999979</v>
      </c>
      <c r="J14" s="159">
        <f t="shared" si="1"/>
        <v>0.42257991385173321</v>
      </c>
      <c r="K14" s="53">
        <f>SUMIFS(Data!$N:$N,Data!$B:$B,Data!$AA$3,Data!$D:$D,$A14,Data!$C:$C,3)</f>
        <v>76.211999999999804</v>
      </c>
      <c r="L14" s="159">
        <f t="shared" si="2"/>
        <v>0.60537568723273871</v>
      </c>
      <c r="M14" s="53">
        <f>SUMIFS(Data!$N:$N,Data!$B:$B,Data!$AA$3,Data!$D:$D,$A14,Data!$C:$C,4)</f>
        <v>0</v>
      </c>
      <c r="N14" s="159">
        <f t="shared" si="5"/>
        <v>-1</v>
      </c>
      <c r="O14" s="54">
        <f t="shared" si="3"/>
        <v>63.143333333333167</v>
      </c>
      <c r="P14" s="160">
        <f t="shared" si="4"/>
        <v>0.91005611284061538</v>
      </c>
    </row>
    <row r="15" spans="1:16">
      <c r="A15" s="17" t="s">
        <v>24</v>
      </c>
      <c r="B15" s="55">
        <v>36.708999999999897</v>
      </c>
      <c r="C15" s="56">
        <v>79.125999999999905</v>
      </c>
      <c r="D15" s="56">
        <v>70.3509999999999</v>
      </c>
      <c r="E15" s="56">
        <v>69.569000000000003</v>
      </c>
      <c r="F15" s="57">
        <v>85.251666666666566</v>
      </c>
      <c r="G15" s="56">
        <f>SUMIFS(Data!$N:$N,Data!$B:$B,Data!$AA$3,Data!$D:$D,$A15,Data!$C:$C,1)</f>
        <v>46.091999999999899</v>
      </c>
      <c r="H15" s="161">
        <f t="shared" si="0"/>
        <v>0.25560489253316704</v>
      </c>
      <c r="I15" s="56">
        <f>SUMIFS(Data!$N:$N,Data!$B:$B,Data!$AA$3,Data!$D:$D,$A15,Data!$C:$C,2)</f>
        <v>82.875999999999792</v>
      </c>
      <c r="J15" s="161">
        <f t="shared" si="1"/>
        <v>4.7392765968201231E-2</v>
      </c>
      <c r="K15" s="56">
        <f>SUMIFS(Data!$N:$N,Data!$B:$B,Data!$AA$3,Data!$D:$D,$A15,Data!$C:$C,3)</f>
        <v>74.492999999999896</v>
      </c>
      <c r="L15" s="161">
        <f t="shared" si="2"/>
        <v>5.8876206450512454E-2</v>
      </c>
      <c r="M15" s="56">
        <f>SUMIFS(Data!$N:$N,Data!$B:$B,Data!$AA$3,Data!$D:$D,$A15,Data!$C:$C,4)</f>
        <v>0</v>
      </c>
      <c r="N15" s="161">
        <f t="shared" si="5"/>
        <v>-1</v>
      </c>
      <c r="O15" s="57">
        <f t="shared" si="3"/>
        <v>67.820333333333181</v>
      </c>
      <c r="P15" s="163">
        <f t="shared" si="4"/>
        <v>0.79553087916169685</v>
      </c>
    </row>
    <row r="16" spans="1:16">
      <c r="A16" s="18" t="s">
        <v>23</v>
      </c>
      <c r="B16" s="52">
        <v>36.134999999999899</v>
      </c>
      <c r="C16" s="53">
        <v>61.723999999999897</v>
      </c>
      <c r="D16" s="53">
        <v>58.4729999999999</v>
      </c>
      <c r="E16" s="53">
        <v>62.867999999999903</v>
      </c>
      <c r="F16" s="54">
        <v>73.066666666666535</v>
      </c>
      <c r="G16" s="53">
        <f>SUMIFS(Data!$N:$N,Data!$B:$B,Data!$AA$3,Data!$D:$D,$A16,Data!$C:$C,1)</f>
        <v>36.553999999999903</v>
      </c>
      <c r="H16" s="159">
        <f t="shared" si="0"/>
        <v>1.1595406115954205E-2</v>
      </c>
      <c r="I16" s="53">
        <f>SUMIFS(Data!$N:$N,Data!$B:$B,Data!$AA$3,Data!$D:$D,$A16,Data!$C:$C,2)</f>
        <v>81.260999999999797</v>
      </c>
      <c r="J16" s="159">
        <f t="shared" si="1"/>
        <v>0.31652193636186787</v>
      </c>
      <c r="K16" s="53">
        <f>SUMIFS(Data!$N:$N,Data!$B:$B,Data!$AA$3,Data!$D:$D,$A16,Data!$C:$C,3)</f>
        <v>83.295999999999907</v>
      </c>
      <c r="L16" s="159">
        <f t="shared" si="2"/>
        <v>0.42452071896430915</v>
      </c>
      <c r="M16" s="53">
        <f>SUMIFS(Data!$N:$N,Data!$B:$B,Data!$AA$3,Data!$D:$D,$A16,Data!$C:$C,4)</f>
        <v>0</v>
      </c>
      <c r="N16" s="159">
        <f t="shared" si="5"/>
        <v>-1</v>
      </c>
      <c r="O16" s="54">
        <f t="shared" si="3"/>
        <v>67.036999999999864</v>
      </c>
      <c r="P16" s="160">
        <f t="shared" si="4"/>
        <v>0.91747718978102166</v>
      </c>
    </row>
    <row r="17" spans="1:17">
      <c r="A17" s="17" t="s">
        <v>22</v>
      </c>
      <c r="B17" s="55">
        <v>13.925000000000001</v>
      </c>
      <c r="C17" s="56">
        <v>54.673000000000002</v>
      </c>
      <c r="D17" s="56">
        <v>65.6009999999999</v>
      </c>
      <c r="E17" s="56">
        <v>74.443999999999804</v>
      </c>
      <c r="F17" s="57">
        <v>69.547666666666558</v>
      </c>
      <c r="G17" s="56">
        <f>SUMIFS(Data!$N:$N,Data!$B:$B,Data!$AA$3,Data!$D:$D,$A17,Data!$C:$C,1)</f>
        <v>23.914000000000001</v>
      </c>
      <c r="H17" s="161">
        <f t="shared" si="0"/>
        <v>0.71734290843806103</v>
      </c>
      <c r="I17" s="56">
        <f>SUMIFS(Data!$N:$N,Data!$B:$B,Data!$AA$3,Data!$D:$D,$A17,Data!$C:$C,2)</f>
        <v>89.779999999999802</v>
      </c>
      <c r="J17" s="161">
        <f t="shared" si="1"/>
        <v>0.64212682677006561</v>
      </c>
      <c r="K17" s="56">
        <f>SUMIFS(Data!$N:$N,Data!$B:$B,Data!$AA$3,Data!$D:$D,$A17,Data!$C:$C,3)</f>
        <v>102.57599999999999</v>
      </c>
      <c r="L17" s="161">
        <f t="shared" si="2"/>
        <v>0.56363470069054056</v>
      </c>
      <c r="M17" s="56">
        <f>SUMIFS(Data!$N:$N,Data!$B:$B,Data!$AA$3,Data!$D:$D,$A17,Data!$C:$C,4)</f>
        <v>0</v>
      </c>
      <c r="N17" s="161">
        <f t="shared" si="5"/>
        <v>-1</v>
      </c>
      <c r="O17" s="57">
        <f t="shared" si="3"/>
        <v>72.089999999999932</v>
      </c>
      <c r="P17" s="163">
        <f t="shared" si="4"/>
        <v>1.0365552642552116</v>
      </c>
    </row>
    <row r="18" spans="1:17">
      <c r="A18" s="18" t="s">
        <v>21</v>
      </c>
      <c r="B18" s="52">
        <v>70.946999999999804</v>
      </c>
      <c r="C18" s="53">
        <v>132.55199999999999</v>
      </c>
      <c r="D18" s="53">
        <v>120.753</v>
      </c>
      <c r="E18" s="53">
        <v>120.518</v>
      </c>
      <c r="F18" s="54">
        <v>148.25666666666658</v>
      </c>
      <c r="G18" s="53">
        <f>SUMIFS(Data!$N:$N,Data!$B:$B,Data!$AA$3,Data!$D:$D,$A18,Data!$C:$C,1)</f>
        <v>69.266999999999797</v>
      </c>
      <c r="H18" s="159">
        <f t="shared" si="0"/>
        <v>-2.3679648188084223E-2</v>
      </c>
      <c r="I18" s="53">
        <f>SUMIFS(Data!$N:$N,Data!$B:$B,Data!$AA$3,Data!$D:$D,$A18,Data!$C:$C,2)</f>
        <v>155.35299999999998</v>
      </c>
      <c r="J18" s="159">
        <f t="shared" si="1"/>
        <v>0.17201551089383782</v>
      </c>
      <c r="K18" s="53">
        <f>SUMIFS(Data!$N:$N,Data!$B:$B,Data!$AA$3,Data!$D:$D,$A18,Data!$C:$C,3)</f>
        <v>143.20999999999998</v>
      </c>
      <c r="L18" s="159">
        <f t="shared" si="2"/>
        <v>0.1859746755774182</v>
      </c>
      <c r="M18" s="53">
        <f>SUMIFS(Data!$N:$N,Data!$B:$B,Data!$AA$3,Data!$D:$D,$A18,Data!$C:$C,4)</f>
        <v>0</v>
      </c>
      <c r="N18" s="159">
        <f t="shared" si="5"/>
        <v>-1</v>
      </c>
      <c r="O18" s="54">
        <f t="shared" si="3"/>
        <v>122.60999999999991</v>
      </c>
      <c r="P18" s="160">
        <f t="shared" si="4"/>
        <v>0.82701171391955386</v>
      </c>
    </row>
    <row r="19" spans="1:17">
      <c r="A19" s="17" t="s">
        <v>20</v>
      </c>
      <c r="B19" s="55">
        <v>101.871</v>
      </c>
      <c r="C19" s="56">
        <v>190.916</v>
      </c>
      <c r="D19" s="56">
        <v>213.45199999999997</v>
      </c>
      <c r="E19" s="56">
        <v>118.41099999999997</v>
      </c>
      <c r="F19" s="57">
        <v>208.21666666666661</v>
      </c>
      <c r="G19" s="56">
        <f>SUMIFS(Data!$N:$N,Data!$B:$B,Data!$AA$3,Data!$D:$D,$A19,Data!$C:$C,1)</f>
        <v>70.934999999999889</v>
      </c>
      <c r="H19" s="161">
        <f t="shared" si="0"/>
        <v>-0.3036781812292027</v>
      </c>
      <c r="I19" s="56">
        <f>SUMIFS(Data!$N:$N,Data!$B:$B,Data!$AA$3,Data!$D:$D,$A19,Data!$C:$C,2)</f>
        <v>121.209</v>
      </c>
      <c r="J19" s="161">
        <f t="shared" si="1"/>
        <v>-0.36511869094261346</v>
      </c>
      <c r="K19" s="56">
        <f>SUMIFS(Data!$N:$N,Data!$B:$B,Data!$AA$3,Data!$D:$D,$A19,Data!$C:$C,3)</f>
        <v>122.828</v>
      </c>
      <c r="L19" s="161">
        <f t="shared" si="2"/>
        <v>-0.4245638363660213</v>
      </c>
      <c r="M19" s="56">
        <f>SUMIFS(Data!$N:$N,Data!$B:$B,Data!$AA$3,Data!$D:$D,$A19,Data!$C:$C,4)</f>
        <v>0</v>
      </c>
      <c r="N19" s="161">
        <f t="shared" si="5"/>
        <v>-1</v>
      </c>
      <c r="O19" s="57">
        <f t="shared" si="3"/>
        <v>104.99066666666663</v>
      </c>
      <c r="P19" s="163">
        <f t="shared" si="4"/>
        <v>0.50423757304090289</v>
      </c>
    </row>
    <row r="20" spans="1:17">
      <c r="A20" s="18" t="s">
        <v>19</v>
      </c>
      <c r="B20" s="52">
        <v>33.285000000000004</v>
      </c>
      <c r="C20" s="53">
        <v>83.035999999999902</v>
      </c>
      <c r="D20" s="53">
        <v>98.817999999999799</v>
      </c>
      <c r="E20" s="53">
        <v>104.06699999999999</v>
      </c>
      <c r="F20" s="54">
        <v>106.40199999999992</v>
      </c>
      <c r="G20" s="53">
        <f>SUMIFS(Data!$N:$N,Data!$B:$B,Data!$AA$3,Data!$D:$D,$A20,Data!$C:$C,1)</f>
        <v>54.35</v>
      </c>
      <c r="H20" s="159">
        <f t="shared" si="0"/>
        <v>0.63286765810425105</v>
      </c>
      <c r="I20" s="53">
        <f>SUMIFS(Data!$N:$N,Data!$B:$B,Data!$AA$3,Data!$D:$D,$A20,Data!$C:$C,2)</f>
        <v>104.04299999999999</v>
      </c>
      <c r="J20" s="159">
        <f t="shared" si="1"/>
        <v>0.2529866563900009</v>
      </c>
      <c r="K20" s="53">
        <f>SUMIFS(Data!$N:$N,Data!$B:$B,Data!$AA$3,Data!$D:$D,$A20,Data!$C:$C,3)</f>
        <v>97.733999999999895</v>
      </c>
      <c r="L20" s="159">
        <f t="shared" si="2"/>
        <v>-1.0969661397720111E-2</v>
      </c>
      <c r="M20" s="53">
        <f>SUMIFS(Data!$N:$N,Data!$B:$B,Data!$AA$3,Data!$D:$D,$A20,Data!$C:$C,4)</f>
        <v>0</v>
      </c>
      <c r="N20" s="159">
        <f t="shared" si="5"/>
        <v>-1</v>
      </c>
      <c r="O20" s="54">
        <f t="shared" si="3"/>
        <v>85.375666666666632</v>
      </c>
      <c r="P20" s="160">
        <f t="shared" si="4"/>
        <v>0.80238779972807561</v>
      </c>
    </row>
    <row r="21" spans="1:17">
      <c r="A21" s="17" t="s">
        <v>18</v>
      </c>
      <c r="B21" s="55">
        <v>28.114999999999998</v>
      </c>
      <c r="C21" s="56">
        <v>47.274999999999999</v>
      </c>
      <c r="D21" s="56">
        <v>40.146000000000001</v>
      </c>
      <c r="E21" s="56">
        <v>39.203000000000003</v>
      </c>
      <c r="F21" s="57">
        <v>51.579666666666668</v>
      </c>
      <c r="G21" s="56">
        <f>SUMIFS(Data!$N:$N,Data!$B:$B,Data!$AA$3,Data!$D:$D,$A21,Data!$C:$C,1)</f>
        <v>22.234999999999999</v>
      </c>
      <c r="H21" s="161">
        <f t="shared" si="0"/>
        <v>-0.20914102792103856</v>
      </c>
      <c r="I21" s="56">
        <f>SUMIFS(Data!$N:$N,Data!$B:$B,Data!$AA$3,Data!$D:$D,$A21,Data!$C:$C,2)</f>
        <v>64.534999999999997</v>
      </c>
      <c r="J21" s="161">
        <f t="shared" si="1"/>
        <v>0.36509783183500788</v>
      </c>
      <c r="K21" s="56">
        <f>SUMIFS(Data!$N:$N,Data!$B:$B,Data!$AA$3,Data!$D:$D,$A21,Data!$C:$C,3)</f>
        <v>67.361999999999995</v>
      </c>
      <c r="L21" s="161">
        <f t="shared" si="2"/>
        <v>0.67792557166342837</v>
      </c>
      <c r="M21" s="56">
        <f>SUMIFS(Data!$N:$N,Data!$B:$B,Data!$AA$3,Data!$D:$D,$A21,Data!$C:$C,4)</f>
        <v>0</v>
      </c>
      <c r="N21" s="161">
        <f t="shared" si="5"/>
        <v>-1</v>
      </c>
      <c r="O21" s="57">
        <f t="shared" si="3"/>
        <v>51.377333333333333</v>
      </c>
      <c r="P21" s="163">
        <f t="shared" si="4"/>
        <v>0.99607726558915333</v>
      </c>
    </row>
    <row r="22" spans="1:17">
      <c r="A22" s="18" t="s">
        <v>17</v>
      </c>
      <c r="B22" s="52">
        <v>65.681999999999903</v>
      </c>
      <c r="C22" s="53">
        <v>110.54299999999999</v>
      </c>
      <c r="D22" s="53">
        <v>103.54799999999999</v>
      </c>
      <c r="E22" s="53">
        <v>116.77500000000001</v>
      </c>
      <c r="F22" s="54">
        <v>132.18266666666662</v>
      </c>
      <c r="G22" s="53">
        <f>SUMIFS(Data!$N:$N,Data!$B:$B,Data!$AA$3,Data!$D:$D,$A22,Data!$C:$C,1)</f>
        <v>59.628</v>
      </c>
      <c r="H22" s="159">
        <f t="shared" si="0"/>
        <v>-9.2171371151912415E-2</v>
      </c>
      <c r="I22" s="53">
        <f>SUMIFS(Data!$N:$N,Data!$B:$B,Data!$AA$3,Data!$D:$D,$A22,Data!$C:$C,2)</f>
        <v>111.621</v>
      </c>
      <c r="J22" s="159">
        <f t="shared" si="1"/>
        <v>9.7518612666564423E-3</v>
      </c>
      <c r="K22" s="53">
        <f>SUMIFS(Data!$N:$N,Data!$B:$B,Data!$AA$3,Data!$D:$D,$A22,Data!$C:$C,3)</f>
        <v>109.434</v>
      </c>
      <c r="L22" s="159">
        <f t="shared" si="2"/>
        <v>5.6843203152161417E-2</v>
      </c>
      <c r="M22" s="53">
        <f>SUMIFS(Data!$N:$N,Data!$B:$B,Data!$AA$3,Data!$D:$D,$A22,Data!$C:$C,4)</f>
        <v>0</v>
      </c>
      <c r="N22" s="159">
        <f t="shared" si="5"/>
        <v>-1</v>
      </c>
      <c r="O22" s="54">
        <f t="shared" si="3"/>
        <v>93.560999999999993</v>
      </c>
      <c r="P22" s="160">
        <f t="shared" si="4"/>
        <v>0.70781595166285061</v>
      </c>
    </row>
    <row r="23" spans="1:17">
      <c r="A23" s="17" t="s">
        <v>16</v>
      </c>
      <c r="B23" s="55">
        <v>29.321000000000002</v>
      </c>
      <c r="C23" s="56">
        <v>82.542999999999907</v>
      </c>
      <c r="D23" s="56">
        <v>89.1009999999998</v>
      </c>
      <c r="E23" s="56">
        <v>87.046999999999798</v>
      </c>
      <c r="F23" s="57">
        <v>96.003999999999834</v>
      </c>
      <c r="G23" s="56">
        <f>SUMIFS(Data!$N:$N,Data!$B:$B,Data!$AA$3,Data!$D:$D,$A23,Data!$C:$C,1)</f>
        <v>24.52</v>
      </c>
      <c r="H23" s="161">
        <f t="shared" si="0"/>
        <v>-0.16373929947818974</v>
      </c>
      <c r="I23" s="56">
        <f>SUMIFS(Data!$N:$N,Data!$B:$B,Data!$AA$3,Data!$D:$D,$A23,Data!$C:$C,2)</f>
        <v>100.2</v>
      </c>
      <c r="J23" s="161">
        <f t="shared" si="1"/>
        <v>0.21391274850684025</v>
      </c>
      <c r="K23" s="56">
        <f>SUMIFS(Data!$N:$N,Data!$B:$B,Data!$AA$3,Data!$D:$D,$A23,Data!$C:$C,3)</f>
        <v>113.586</v>
      </c>
      <c r="L23" s="161">
        <f t="shared" si="2"/>
        <v>0.2748005072894833</v>
      </c>
      <c r="M23" s="56">
        <f>SUMIFS(Data!$N:$N,Data!$B:$B,Data!$AA$3,Data!$D:$D,$A23,Data!$C:$C,4)</f>
        <v>0</v>
      </c>
      <c r="N23" s="161">
        <f t="shared" si="5"/>
        <v>-1</v>
      </c>
      <c r="O23" s="57">
        <f t="shared" si="3"/>
        <v>79.435333333333332</v>
      </c>
      <c r="P23" s="163">
        <f t="shared" si="4"/>
        <v>0.82741691318417432</v>
      </c>
    </row>
    <row r="24" spans="1:17">
      <c r="A24" s="18" t="s">
        <v>15</v>
      </c>
      <c r="B24" s="52">
        <v>41.146999999999899</v>
      </c>
      <c r="C24" s="53">
        <v>70.251999999999796</v>
      </c>
      <c r="D24" s="53">
        <v>65.798999999999893</v>
      </c>
      <c r="E24" s="53">
        <v>74.934999999999803</v>
      </c>
      <c r="F24" s="54">
        <v>84.044333333333128</v>
      </c>
      <c r="G24" s="53">
        <f>SUMIFS(Data!$N:$N,Data!$B:$B,Data!$AA$3,Data!$D:$D,$A24,Data!$C:$C,1)</f>
        <v>59.3719999999999</v>
      </c>
      <c r="H24" s="159">
        <f t="shared" si="0"/>
        <v>0.44292414999878599</v>
      </c>
      <c r="I24" s="53">
        <f>SUMIFS(Data!$N:$N,Data!$B:$B,Data!$AA$3,Data!$D:$D,$A24,Data!$C:$C,2)</f>
        <v>84.784999999999698</v>
      </c>
      <c r="J24" s="159">
        <f t="shared" si="1"/>
        <v>0.20686955531515036</v>
      </c>
      <c r="K24" s="53">
        <f>SUMIFS(Data!$N:$N,Data!$B:$B,Data!$AA$3,Data!$D:$D,$A24,Data!$C:$C,3)</f>
        <v>96.144999999999698</v>
      </c>
      <c r="L24" s="159">
        <f t="shared" si="2"/>
        <v>0.46119241933767768</v>
      </c>
      <c r="M24" s="53">
        <f>SUMIFS(Data!$N:$N,Data!$B:$B,Data!$AA$3,Data!$D:$D,$A24,Data!$C:$C,4)</f>
        <v>0</v>
      </c>
      <c r="N24" s="159">
        <f t="shared" si="5"/>
        <v>-1</v>
      </c>
      <c r="O24" s="54">
        <f t="shared" si="3"/>
        <v>80.100666666666427</v>
      </c>
      <c r="P24" s="160">
        <f t="shared" si="4"/>
        <v>0.95307635255995793</v>
      </c>
    </row>
    <row r="25" spans="1:17">
      <c r="A25" s="17" t="s">
        <v>14</v>
      </c>
      <c r="B25" s="55">
        <v>22.364999999999998</v>
      </c>
      <c r="C25" s="56">
        <v>61.634</v>
      </c>
      <c r="D25" s="56">
        <v>57.356000000000002</v>
      </c>
      <c r="E25" s="56">
        <v>56.305999999999997</v>
      </c>
      <c r="F25" s="57">
        <v>65.887</v>
      </c>
      <c r="G25" s="56">
        <f>SUMIFS(Data!$N:$N,Data!$B:$B,Data!$AA$3,Data!$D:$D,$A25,Data!$C:$C,1)</f>
        <v>17.675000000000001</v>
      </c>
      <c r="H25" s="161">
        <f t="shared" si="0"/>
        <v>-0.20970266040688568</v>
      </c>
      <c r="I25" s="56">
        <f>SUMIFS(Data!$N:$N,Data!$B:$B,Data!$AA$3,Data!$D:$D,$A25,Data!$C:$C,2)</f>
        <v>46.941000000000003</v>
      </c>
      <c r="J25" s="161">
        <f t="shared" si="1"/>
        <v>-0.23839114774312875</v>
      </c>
      <c r="K25" s="56">
        <f>SUMIFS(Data!$N:$N,Data!$B:$B,Data!$AA$3,Data!$D:$D,$A25,Data!$C:$C,3)</f>
        <v>47.951000000000001</v>
      </c>
      <c r="L25" s="161">
        <f t="shared" si="2"/>
        <v>-0.16397587000488181</v>
      </c>
      <c r="M25" s="56">
        <f>SUMIFS(Data!$N:$N,Data!$B:$B,Data!$AA$3,Data!$D:$D,$A25,Data!$C:$C,4)</f>
        <v>0</v>
      </c>
      <c r="N25" s="161">
        <f t="shared" si="5"/>
        <v>-1</v>
      </c>
      <c r="O25" s="57">
        <f t="shared" si="3"/>
        <v>37.522333333333336</v>
      </c>
      <c r="P25" s="163">
        <f t="shared" si="4"/>
        <v>0.56949524691264342</v>
      </c>
      <c r="Q25" s="20"/>
    </row>
    <row r="26" spans="1:17">
      <c r="A26" s="18" t="s">
        <v>13</v>
      </c>
      <c r="B26" s="52">
        <v>100.5019999999999</v>
      </c>
      <c r="C26" s="53">
        <v>182.75499999999968</v>
      </c>
      <c r="D26" s="53">
        <v>197.95999999999981</v>
      </c>
      <c r="E26" s="53">
        <v>213.65899999999988</v>
      </c>
      <c r="F26" s="54">
        <v>231.62533333333309</v>
      </c>
      <c r="G26" s="53">
        <f>SUMIFS(Data!$N:$N,Data!$B:$B,Data!$AA$3,Data!$D:$D,$A26,Data!$C:$C,1)</f>
        <v>117.33299999999988</v>
      </c>
      <c r="H26" s="159">
        <f t="shared" si="0"/>
        <v>0.16746930409345093</v>
      </c>
      <c r="I26" s="53">
        <f>SUMIFS(Data!$N:$N,Data!$B:$B,Data!$AA$3,Data!$D:$D,$A26,Data!$C:$C,2)</f>
        <v>228.29699999999971</v>
      </c>
      <c r="J26" s="159">
        <f t="shared" si="1"/>
        <v>0.24919701239364236</v>
      </c>
      <c r="K26" s="53">
        <f>SUMIFS(Data!$N:$N,Data!$B:$B,Data!$AA$3,Data!$D:$D,$A26,Data!$C:$C,3)</f>
        <v>245.04499999999982</v>
      </c>
      <c r="L26" s="159">
        <f t="shared" si="2"/>
        <v>0.23785108102647026</v>
      </c>
      <c r="M26" s="53">
        <f>SUMIFS(Data!$N:$N,Data!$B:$B,Data!$AA$3,Data!$D:$D,$A26,Data!$C:$C,4)</f>
        <v>0</v>
      </c>
      <c r="N26" s="159">
        <f t="shared" si="5"/>
        <v>-1</v>
      </c>
      <c r="O26" s="54">
        <f t="shared" si="3"/>
        <v>196.89166666666645</v>
      </c>
      <c r="P26" s="160">
        <f t="shared" si="4"/>
        <v>0.85004374881273781</v>
      </c>
    </row>
    <row r="27" spans="1:17">
      <c r="A27" s="17" t="s">
        <v>12</v>
      </c>
      <c r="B27" s="55">
        <v>50.135999999999903</v>
      </c>
      <c r="C27" s="56">
        <v>92.252999999999901</v>
      </c>
      <c r="D27" s="56">
        <v>91.691000000000003</v>
      </c>
      <c r="E27" s="56">
        <v>83.798000000000002</v>
      </c>
      <c r="F27" s="57">
        <v>105.95933333333328</v>
      </c>
      <c r="G27" s="56">
        <f>SUMIFS(Data!$N:$N,Data!$B:$B,Data!$AA$3,Data!$D:$D,$A27,Data!$C:$C,1)</f>
        <v>40.930999999999997</v>
      </c>
      <c r="H27" s="161">
        <f t="shared" si="0"/>
        <v>-0.1836006063507245</v>
      </c>
      <c r="I27" s="56">
        <f>SUMIFS(Data!$N:$N,Data!$B:$B,Data!$AA$3,Data!$D:$D,$A27,Data!$C:$C,2)</f>
        <v>91.639999999999802</v>
      </c>
      <c r="J27" s="161">
        <f t="shared" si="1"/>
        <v>-6.6447703597725784E-3</v>
      </c>
      <c r="K27" s="56">
        <f>SUMIFS(Data!$N:$N,Data!$B:$B,Data!$AA$3,Data!$D:$D,$A27,Data!$C:$C,3)</f>
        <v>94.310999999999893</v>
      </c>
      <c r="L27" s="161">
        <f t="shared" si="2"/>
        <v>2.8574233021778483E-2</v>
      </c>
      <c r="M27" s="56">
        <f>SUMIFS(Data!$N:$N,Data!$B:$B,Data!$AA$3,Data!$D:$D,$A27,Data!$C:$C,4)</f>
        <v>0</v>
      </c>
      <c r="N27" s="161">
        <f t="shared" si="5"/>
        <v>-1</v>
      </c>
      <c r="O27" s="57">
        <f t="shared" si="3"/>
        <v>75.627333333333226</v>
      </c>
      <c r="P27" s="163">
        <f t="shared" si="4"/>
        <v>0.71373923329075872</v>
      </c>
    </row>
    <row r="28" spans="1:17">
      <c r="A28" s="18" t="s">
        <v>11</v>
      </c>
      <c r="B28" s="52">
        <v>15.125999999999999</v>
      </c>
      <c r="C28" s="53">
        <v>53.973999999999997</v>
      </c>
      <c r="D28" s="53">
        <v>63.546999999999997</v>
      </c>
      <c r="E28" s="53">
        <v>48.579999999999899</v>
      </c>
      <c r="F28" s="54">
        <v>60.408999999999963</v>
      </c>
      <c r="G28" s="53">
        <f>SUMIFS(Data!$N:$N,Data!$B:$B,Data!$AA$3,Data!$D:$D,$A28,Data!$C:$C,1)</f>
        <v>20.52</v>
      </c>
      <c r="H28" s="159">
        <f t="shared" si="0"/>
        <v>0.35660452201507342</v>
      </c>
      <c r="I28" s="53">
        <f>SUMIFS(Data!$N:$N,Data!$B:$B,Data!$AA$3,Data!$D:$D,$A28,Data!$C:$C,2)</f>
        <v>62.286999999999999</v>
      </c>
      <c r="J28" s="159">
        <f t="shared" si="1"/>
        <v>0.15401860154889396</v>
      </c>
      <c r="K28" s="53">
        <f>SUMIFS(Data!$N:$N,Data!$B:$B,Data!$AA$3,Data!$D:$D,$A28,Data!$C:$C,3)</f>
        <v>64.040999999999997</v>
      </c>
      <c r="L28" s="159">
        <f t="shared" si="2"/>
        <v>7.7737737422694979E-3</v>
      </c>
      <c r="M28" s="53">
        <f>SUMIFS(Data!$N:$N,Data!$B:$B,Data!$AA$3,Data!$D:$D,$A28,Data!$C:$C,4)</f>
        <v>0</v>
      </c>
      <c r="N28" s="159">
        <f t="shared" si="5"/>
        <v>-1</v>
      </c>
      <c r="O28" s="54">
        <f t="shared" si="3"/>
        <v>48.949333333333335</v>
      </c>
      <c r="P28" s="160">
        <f t="shared" si="4"/>
        <v>0.81029868617810863</v>
      </c>
    </row>
    <row r="29" spans="1:17">
      <c r="A29" s="17" t="s">
        <v>10</v>
      </c>
      <c r="B29" s="55">
        <v>34.503999999999898</v>
      </c>
      <c r="C29" s="56">
        <v>54.172999999999902</v>
      </c>
      <c r="D29" s="56">
        <v>55.274999999999899</v>
      </c>
      <c r="E29" s="56">
        <v>46.4969999999999</v>
      </c>
      <c r="F29" s="57">
        <v>63.482999999999862</v>
      </c>
      <c r="G29" s="56">
        <f>SUMIFS(Data!$N:$N,Data!$B:$B,Data!$AA$3,Data!$D:$D,$A29,Data!$C:$C,1)</f>
        <v>24.414000000000001</v>
      </c>
      <c r="H29" s="161">
        <f t="shared" si="0"/>
        <v>-0.29242986320426406</v>
      </c>
      <c r="I29" s="56">
        <f>SUMIFS(Data!$N:$N,Data!$B:$B,Data!$AA$3,Data!$D:$D,$A29,Data!$C:$C,2)</f>
        <v>49.2289999999999</v>
      </c>
      <c r="J29" s="161">
        <f t="shared" si="1"/>
        <v>-9.1263175382570866E-2</v>
      </c>
      <c r="K29" s="56">
        <f>SUMIFS(Data!$N:$N,Data!$B:$B,Data!$AA$3,Data!$D:$D,$A29,Data!$C:$C,3)</f>
        <v>54.192999999999898</v>
      </c>
      <c r="L29" s="161">
        <f t="shared" si="2"/>
        <v>-1.9574853007688877E-2</v>
      </c>
      <c r="M29" s="56">
        <f>SUMIFS(Data!$N:$N,Data!$B:$B,Data!$AA$3,Data!$D:$D,$A29,Data!$C:$C,4)</f>
        <v>0</v>
      </c>
      <c r="N29" s="161">
        <f t="shared" si="5"/>
        <v>-1</v>
      </c>
      <c r="O29" s="57">
        <f t="shared" si="3"/>
        <v>42.611999999999931</v>
      </c>
      <c r="P29" s="163">
        <f t="shared" si="4"/>
        <v>0.67123481877037983</v>
      </c>
    </row>
    <row r="30" spans="1:17">
      <c r="A30" s="18" t="s">
        <v>9</v>
      </c>
      <c r="B30" s="52">
        <v>60.468000000000004</v>
      </c>
      <c r="C30" s="53">
        <v>245.98299999999989</v>
      </c>
      <c r="D30" s="53">
        <v>240.2639999999999</v>
      </c>
      <c r="E30" s="53">
        <v>272.74799999999891</v>
      </c>
      <c r="F30" s="54">
        <v>273.15433333333289</v>
      </c>
      <c r="G30" s="53">
        <f>SUMIFS(Data!$N:$N,Data!$B:$B,Data!$AA$3,Data!$D:$D,$A30,Data!$C:$C,1)</f>
        <v>81.356999999999999</v>
      </c>
      <c r="H30" s="159">
        <f t="shared" si="0"/>
        <v>0.34545544750942636</v>
      </c>
      <c r="I30" s="53">
        <f>SUMIFS(Data!$N:$N,Data!$B:$B,Data!$AA$3,Data!$D:$D,$A30,Data!$C:$C,2)</f>
        <v>308.79399999999981</v>
      </c>
      <c r="J30" s="159">
        <f t="shared" si="1"/>
        <v>0.25534691421764899</v>
      </c>
      <c r="K30" s="53">
        <f>SUMIFS(Data!$N:$N,Data!$B:$B,Data!$AA$3,Data!$D:$D,$A30,Data!$C:$C,3)</f>
        <v>326.32199999999972</v>
      </c>
      <c r="L30" s="159">
        <f t="shared" si="2"/>
        <v>0.3581810008990105</v>
      </c>
      <c r="M30" s="53">
        <f>SUMIFS(Data!$N:$N,Data!$B:$B,Data!$AA$3,Data!$D:$D,$A30,Data!$C:$C,4)</f>
        <v>0</v>
      </c>
      <c r="N30" s="159">
        <f t="shared" si="5"/>
        <v>-1</v>
      </c>
      <c r="O30" s="54">
        <f t="shared" si="3"/>
        <v>238.82433333333316</v>
      </c>
      <c r="P30" s="160">
        <f t="shared" si="4"/>
        <v>0.87432013403899955</v>
      </c>
    </row>
    <row r="31" spans="1:17">
      <c r="A31" s="17" t="s">
        <v>8</v>
      </c>
      <c r="B31" s="55">
        <v>71.319999999999894</v>
      </c>
      <c r="C31" s="56">
        <v>151.99999999999901</v>
      </c>
      <c r="D31" s="56">
        <v>164.80999999999901</v>
      </c>
      <c r="E31" s="56">
        <v>180.735999999999</v>
      </c>
      <c r="F31" s="57">
        <v>189.62199999999896</v>
      </c>
      <c r="G31" s="56">
        <f>SUMIFS(Data!$N:$N,Data!$B:$B,Data!$AA$3,Data!$D:$D,$A31,Data!$C:$C,1)</f>
        <v>103.405</v>
      </c>
      <c r="H31" s="161">
        <f t="shared" si="0"/>
        <v>0.44987380818844863</v>
      </c>
      <c r="I31" s="56">
        <f>SUMIFS(Data!$N:$N,Data!$B:$B,Data!$AA$3,Data!$D:$D,$A31,Data!$C:$C,2)</f>
        <v>225.34899999999899</v>
      </c>
      <c r="J31" s="161">
        <f t="shared" si="1"/>
        <v>0.48255921052631889</v>
      </c>
      <c r="K31" s="56">
        <f>SUMIFS(Data!$N:$N,Data!$B:$B,Data!$AA$3,Data!$D:$D,$A31,Data!$C:$C,3)</f>
        <v>219.27999999999901</v>
      </c>
      <c r="L31" s="161">
        <f t="shared" si="2"/>
        <v>0.33050178993993279</v>
      </c>
      <c r="M31" s="56">
        <f>SUMIFS(Data!$N:$N,Data!$B:$B,Data!$AA$3,Data!$D:$D,$A31,Data!$C:$C,4)</f>
        <v>0</v>
      </c>
      <c r="N31" s="161">
        <f t="shared" si="5"/>
        <v>-1</v>
      </c>
      <c r="O31" s="57">
        <f t="shared" si="3"/>
        <v>182.67799999999934</v>
      </c>
      <c r="P31" s="163">
        <f t="shared" si="4"/>
        <v>0.96337977660820129</v>
      </c>
    </row>
    <row r="32" spans="1:17">
      <c r="A32" s="18" t="s">
        <v>7</v>
      </c>
      <c r="B32" s="52">
        <v>28.152000000000001</v>
      </c>
      <c r="C32" s="53">
        <v>82.442999999999898</v>
      </c>
      <c r="D32" s="53">
        <v>83.024999999999807</v>
      </c>
      <c r="E32" s="53">
        <v>78.554999999999893</v>
      </c>
      <c r="F32" s="54">
        <v>90.724999999999866</v>
      </c>
      <c r="G32" s="53">
        <f>SUMIFS(Data!$N:$N,Data!$B:$B,Data!$AA$3,Data!$D:$D,$A32,Data!$C:$C,1)</f>
        <v>23.675999999999998</v>
      </c>
      <c r="H32" s="159">
        <f t="shared" si="0"/>
        <v>-0.158994032395567</v>
      </c>
      <c r="I32" s="53">
        <f>SUMIFS(Data!$N:$N,Data!$B:$B,Data!$AA$3,Data!$D:$D,$A32,Data!$C:$C,2)</f>
        <v>112.298</v>
      </c>
      <c r="J32" s="159">
        <f t="shared" si="1"/>
        <v>0.36212898608735905</v>
      </c>
      <c r="K32" s="53">
        <f>SUMIFS(Data!$N:$N,Data!$B:$B,Data!$AA$3,Data!$D:$D,$A32,Data!$C:$C,3)</f>
        <v>100.837</v>
      </c>
      <c r="L32" s="159">
        <f t="shared" si="2"/>
        <v>0.21453778982234553</v>
      </c>
      <c r="M32" s="53">
        <f>SUMIFS(Data!$N:$N,Data!$B:$B,Data!$AA$3,Data!$D:$D,$A32,Data!$C:$C,4)</f>
        <v>0</v>
      </c>
      <c r="N32" s="159">
        <f t="shared" si="5"/>
        <v>-1</v>
      </c>
      <c r="O32" s="54">
        <f t="shared" si="3"/>
        <v>78.936999999999998</v>
      </c>
      <c r="P32" s="160">
        <f t="shared" si="4"/>
        <v>0.87006888950124128</v>
      </c>
    </row>
    <row r="33" spans="1:18">
      <c r="A33" s="17" t="s">
        <v>35</v>
      </c>
      <c r="B33" s="55">
        <v>9.8620000000000001</v>
      </c>
      <c r="C33" s="56">
        <v>36.659999999999897</v>
      </c>
      <c r="D33" s="56">
        <v>32.788999999999902</v>
      </c>
      <c r="E33" s="56">
        <v>34.795999999999999</v>
      </c>
      <c r="F33" s="57">
        <v>38.0356666666666</v>
      </c>
      <c r="G33" s="56">
        <f>SUMIFS(Data!$N:$N,Data!$B:$B,Data!$AA$3,Data!$D:$D,$A33,Data!$C:$C,1)</f>
        <v>14.73</v>
      </c>
      <c r="H33" s="161">
        <f t="shared" si="0"/>
        <v>0.49361184343946463</v>
      </c>
      <c r="I33" s="56">
        <f>SUMIFS(Data!$N:$N,Data!$B:$B,Data!$AA$3,Data!$D:$D,$A33,Data!$C:$C,2)</f>
        <v>37.585000000000001</v>
      </c>
      <c r="J33" s="161">
        <f t="shared" si="1"/>
        <v>2.5231860338246218E-2</v>
      </c>
      <c r="K33" s="56">
        <f>SUMIFS(Data!$N:$N,Data!$B:$B,Data!$AA$3,Data!$D:$D,$A33,Data!$C:$C,3)</f>
        <v>47.033999999999899</v>
      </c>
      <c r="L33" s="161">
        <f t="shared" si="2"/>
        <v>0.43444447833114885</v>
      </c>
      <c r="M33" s="56">
        <f>SUMIFS(Data!$N:$N,Data!$B:$B,Data!$AA$3,Data!$D:$D,$A33,Data!$C:$C,4)</f>
        <v>0</v>
      </c>
      <c r="N33" s="161">
        <f t="shared" si="5"/>
        <v>-1</v>
      </c>
      <c r="O33" s="57">
        <f t="shared" si="3"/>
        <v>33.116333333333301</v>
      </c>
      <c r="P33" s="163">
        <f>IF(F33=0,"-",O33/F33)</f>
        <v>0.8706652527890496</v>
      </c>
    </row>
    <row r="34" spans="1:18">
      <c r="A34" s="18" t="s">
        <v>6</v>
      </c>
      <c r="B34" s="52">
        <v>21.923999999999999</v>
      </c>
      <c r="C34" s="53">
        <v>57.121000000000002</v>
      </c>
      <c r="D34" s="53">
        <v>54.558999999999898</v>
      </c>
      <c r="E34" s="53">
        <v>66.063999999999893</v>
      </c>
      <c r="F34" s="54">
        <v>66.555999999999926</v>
      </c>
      <c r="G34" s="53">
        <f>SUMIFS(Data!$N:$N,Data!$B:$B,Data!$AA$3,Data!$D:$D,$A34,Data!$C:$C,1)</f>
        <v>29.7119999999999</v>
      </c>
      <c r="H34" s="159">
        <f t="shared" si="0"/>
        <v>0.3552271483305921</v>
      </c>
      <c r="I34" s="53">
        <f>SUMIFS(Data!$N:$N,Data!$B:$B,Data!$AA$3,Data!$D:$D,$A34,Data!$C:$C,2)</f>
        <v>78.816999999999894</v>
      </c>
      <c r="J34" s="159">
        <f t="shared" si="1"/>
        <v>0.37982528317081093</v>
      </c>
      <c r="K34" s="53">
        <f>SUMIFS(Data!$N:$N,Data!$B:$B,Data!$AA$3,Data!$D:$D,$A34,Data!$C:$C,3)</f>
        <v>95.555999999999699</v>
      </c>
      <c r="L34" s="159">
        <f t="shared" si="2"/>
        <v>0.75142506277607501</v>
      </c>
      <c r="M34" s="53">
        <f>SUMIFS(Data!$N:$N,Data!$B:$B,Data!$AA$3,Data!$D:$D,$A34,Data!$C:$C,4)</f>
        <v>0</v>
      </c>
      <c r="N34" s="159">
        <f t="shared" si="5"/>
        <v>-1</v>
      </c>
      <c r="O34" s="54">
        <f t="shared" si="3"/>
        <v>68.028333333333165</v>
      </c>
      <c r="P34" s="160">
        <f t="shared" si="4"/>
        <v>1.0221217220586158</v>
      </c>
    </row>
    <row r="35" spans="1:18">
      <c r="A35" s="17" t="s">
        <v>5</v>
      </c>
      <c r="B35" s="55">
        <v>8.3940000000000001</v>
      </c>
      <c r="C35" s="56">
        <v>13.323</v>
      </c>
      <c r="D35" s="56">
        <v>16.588000000000001</v>
      </c>
      <c r="E35" s="56">
        <v>16.251999999999999</v>
      </c>
      <c r="F35" s="57">
        <v>18.185666666666666</v>
      </c>
      <c r="G35" s="56">
        <f>SUMIFS(Data!$N:$N,Data!$B:$B,Data!$AA$3,Data!$D:$D,$A35,Data!$C:$C,1)</f>
        <v>3.7309999999999999</v>
      </c>
      <c r="H35" s="161">
        <f t="shared" si="0"/>
        <v>-0.55551584465094117</v>
      </c>
      <c r="I35" s="56">
        <f>SUMIFS(Data!$N:$N,Data!$B:$B,Data!$AA$3,Data!$D:$D,$A35,Data!$C:$C,2)</f>
        <v>14.359</v>
      </c>
      <c r="J35" s="161">
        <f t="shared" si="1"/>
        <v>7.776026420475865E-2</v>
      </c>
      <c r="K35" s="56">
        <f>SUMIFS(Data!$N:$N,Data!$B:$B,Data!$AA$3,Data!$D:$D,$A35,Data!$C:$C,3)</f>
        <v>10.724</v>
      </c>
      <c r="L35" s="161">
        <f t="shared" si="2"/>
        <v>-0.35350856040511214</v>
      </c>
      <c r="M35" s="56">
        <f>SUMIFS(Data!$N:$N,Data!$B:$B,Data!$AA$3,Data!$D:$D,$A35,Data!$C:$C,4)</f>
        <v>0</v>
      </c>
      <c r="N35" s="161">
        <f t="shared" si="5"/>
        <v>-1</v>
      </c>
      <c r="O35" s="57">
        <f t="shared" si="3"/>
        <v>9.6046666666666667</v>
      </c>
      <c r="P35" s="163">
        <f t="shared" si="4"/>
        <v>0.52814487600124638</v>
      </c>
    </row>
    <row r="36" spans="1:18" ht="12.75" thickBot="1">
      <c r="A36" s="19" t="s">
        <v>4</v>
      </c>
      <c r="B36" s="58">
        <v>1277.2779999999989</v>
      </c>
      <c r="C36" s="59">
        <v>2738.6939999999945</v>
      </c>
      <c r="D36" s="59">
        <v>2777.0819999999972</v>
      </c>
      <c r="E36" s="59">
        <v>2796.5849999999955</v>
      </c>
      <c r="F36" s="60">
        <v>3196.5463333333287</v>
      </c>
      <c r="G36" s="59">
        <f t="shared" ref="G36" si="6">SUM(G6:G35)</f>
        <v>1411.8639999999989</v>
      </c>
      <c r="H36" s="74">
        <f t="shared" ref="H36" si="7">IF(B36=0,"-",(G36-B36)/B36)</f>
        <v>0.10536938708722779</v>
      </c>
      <c r="I36" s="59">
        <f>SUM(I6:I35)</f>
        <v>3190.7369999999969</v>
      </c>
      <c r="J36" s="165">
        <f t="shared" ref="J36" si="8">IF(C36=0,"-",(I36-C36)/C36)</f>
        <v>0.16505787064929608</v>
      </c>
      <c r="K36" s="59">
        <f>SUM(K6:K35)</f>
        <v>3254.7939999999958</v>
      </c>
      <c r="L36" s="74">
        <f t="shared" ref="L36" si="9">IF(D36=0,"-",(K36-D36)/D36)</f>
        <v>0.17201940742117053</v>
      </c>
      <c r="M36" s="59">
        <f>SUM(M6:M35)</f>
        <v>0</v>
      </c>
      <c r="N36" s="165">
        <f t="shared" si="5"/>
        <v>-1</v>
      </c>
      <c r="O36" s="60">
        <f t="shared" si="3"/>
        <v>2619.1316666666639</v>
      </c>
      <c r="P36" s="167">
        <f t="shared" si="4"/>
        <v>0.81936296037838374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213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151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SUMIFS(Data!$N:$N,Data!$B:$B,Data!$AA$3,Data!$E:$E,$A45,Data!$C:$C,1)</f>
        <v>0</v>
      </c>
      <c r="H45" s="137" t="str">
        <f t="shared" ref="H45:H55" si="10">IF(B45=0,"-",(G45-B45)/B45)</f>
        <v>-</v>
      </c>
      <c r="I45" s="129">
        <f>SUMIFS(Data!$N:$N,Data!$B:$B,Data!$AA$3,Data!$E:$E,$A45,Data!$C:$C,2)</f>
        <v>0</v>
      </c>
      <c r="J45" s="137" t="str">
        <f t="shared" ref="J45:J55" si="11">IF(C45=0,"-",(I45-C45)/C45)</f>
        <v>-</v>
      </c>
      <c r="K45" s="130">
        <f>SUMIFS(Data!$N:$N,Data!$B:$B,Data!$AA$3,Data!$E:$E,$A45,Data!$C:$C,3)</f>
        <v>0</v>
      </c>
      <c r="L45" s="137" t="str">
        <f t="shared" ref="L45:L54" si="12">IF(D45=0,"-",(K45-D45)/D45)</f>
        <v>-</v>
      </c>
      <c r="M45" s="130">
        <f>SUMIFS(Data!$N:$N,Data!$B:$B,Data!$AA$3,Data!$E:$E,$A45,Data!$C:$C,4)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SUMIFS(Data!$N:$N,Data!$B:$B,Data!$AA$3,Data!$E:$E,$A46,Data!$C:$C,1)</f>
        <v>0</v>
      </c>
      <c r="H46" s="142" t="str">
        <f t="shared" si="10"/>
        <v>-</v>
      </c>
      <c r="I46" s="129">
        <f>SUMIFS(Data!$N:$N,Data!$B:$B,Data!$AA$3,Data!$E:$E,$A46,Data!$C:$C,2)</f>
        <v>0</v>
      </c>
      <c r="J46" s="142" t="str">
        <f t="shared" si="11"/>
        <v>-</v>
      </c>
      <c r="K46" s="129">
        <f>SUMIFS(Data!$N:$N,Data!$B:$B,Data!$AA$3,Data!$E:$E,$A46,Data!$C:$C,3)</f>
        <v>0</v>
      </c>
      <c r="L46" s="142" t="str">
        <f t="shared" si="12"/>
        <v>-</v>
      </c>
      <c r="M46" s="129">
        <f>SUMIFS(Data!$N:$N,Data!$B:$B,Data!$AA$3,Data!$E:$E,$A46,Data!$C:$C,4)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45.172999999999902</v>
      </c>
      <c r="C48" s="129">
        <v>95.227999999999795</v>
      </c>
      <c r="D48" s="129">
        <v>96.046999999999898</v>
      </c>
      <c r="E48" s="129">
        <v>100.374</v>
      </c>
      <c r="F48" s="133">
        <v>112.27399999999984</v>
      </c>
      <c r="G48" s="141">
        <f>SUMIFS(Data!$N:$N,Data!$B:$B,Data!$AA$3,Data!$E:$E,$A48,Data!$C:$C,1)</f>
        <v>51.283999999999899</v>
      </c>
      <c r="H48" s="142">
        <f t="shared" si="10"/>
        <v>0.13527992384831669</v>
      </c>
      <c r="I48" s="129">
        <f>SUMIFS(Data!$N:$N,Data!$B:$B,Data!$AA$3,Data!$E:$E,$A48,Data!$C:$C,2)</f>
        <v>93.623999999999796</v>
      </c>
      <c r="J48" s="142">
        <f t="shared" si="11"/>
        <v>-1.6843785441256802E-2</v>
      </c>
      <c r="K48" s="129">
        <f>SUMIFS(Data!$N:$N,Data!$B:$B,Data!$AA$3,Data!$E:$E,$A48,Data!$C:$C,3)</f>
        <v>107.68300000000001</v>
      </c>
      <c r="L48" s="142">
        <f t="shared" si="12"/>
        <v>0.12114902079190523</v>
      </c>
      <c r="M48" s="129">
        <f>SUMIFS(Data!$N:$N,Data!$B:$B,Data!$AA$3,Data!$E:$E,$A48,Data!$C:$C,4)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84.196999999999903</v>
      </c>
      <c r="P48" s="143">
        <f t="shared" ref="P48:P55" si="15">IF(F48=0,"-",O48/F48)</f>
        <v>0.74992429235620017</v>
      </c>
    </row>
    <row r="49" spans="1:16" s="2" customFormat="1">
      <c r="A49" s="21" t="s">
        <v>78</v>
      </c>
      <c r="B49" s="132">
        <v>22.398999999999997</v>
      </c>
      <c r="C49" s="129">
        <v>48.714999999999897</v>
      </c>
      <c r="D49" s="129">
        <v>50.005999999999894</v>
      </c>
      <c r="E49" s="129">
        <v>59.315999999999896</v>
      </c>
      <c r="F49" s="133">
        <v>60.14533333333322</v>
      </c>
      <c r="G49" s="141">
        <f>SUMIFS(Data!$N:$N,Data!$B:$B,Data!$AA$3,Data!$E:$E,$A49,Data!$C:$C,1)</f>
        <v>27.301000000000002</v>
      </c>
      <c r="H49" s="142">
        <f t="shared" si="10"/>
        <v>0.21884905576141814</v>
      </c>
      <c r="I49" s="129">
        <f>SUMIFS(Data!$N:$N,Data!$B:$B,Data!$AA$3,Data!$E:$E,$A49,Data!$C:$C,2)</f>
        <v>77.171999999999898</v>
      </c>
      <c r="J49" s="142">
        <f t="shared" si="11"/>
        <v>0.58415272503335858</v>
      </c>
      <c r="K49" s="129">
        <f>SUMIFS(Data!$N:$N,Data!$B:$B,Data!$AA$3,Data!$E:$E,$A49,Data!$C:$C,3)</f>
        <v>75.372999999999905</v>
      </c>
      <c r="L49" s="142">
        <f t="shared" si="12"/>
        <v>0.50727912650482077</v>
      </c>
      <c r="M49" s="129">
        <f>SUMIFS(Data!$N:$N,Data!$B:$B,Data!$AA$3,Data!$E:$E,$A49,Data!$C:$C,4)</f>
        <v>0</v>
      </c>
      <c r="N49" s="142">
        <f t="shared" si="13"/>
        <v>-1</v>
      </c>
      <c r="O49" s="139">
        <f t="shared" si="14"/>
        <v>59.948666666666604</v>
      </c>
      <c r="P49" s="143">
        <f t="shared" si="15"/>
        <v>0.99673014254361736</v>
      </c>
    </row>
    <row r="50" spans="1:16" s="2" customFormat="1">
      <c r="A50" s="21" t="s">
        <v>79</v>
      </c>
      <c r="B50" s="141">
        <v>32.93</v>
      </c>
      <c r="C50" s="129">
        <v>38.812000000000005</v>
      </c>
      <c r="D50" s="129">
        <v>51.906999999999996</v>
      </c>
      <c r="E50" s="129">
        <v>53.969000000000001</v>
      </c>
      <c r="F50" s="133">
        <v>59.205999999999996</v>
      </c>
      <c r="G50" s="141">
        <f>SUMIFS(Data!$N:$N,Data!$B:$B,Data!$AA$3,Data!$E:$E,$A50,Data!$C:$C,1)</f>
        <v>38.747999999999998</v>
      </c>
      <c r="H50" s="142">
        <f t="shared" si="10"/>
        <v>0.17667780139690245</v>
      </c>
      <c r="I50" s="129">
        <f>SUMIFS(Data!$N:$N,Data!$B:$B,Data!$AA$3,Data!$E:$E,$A50,Data!$C:$C,2)</f>
        <v>57.501000000000005</v>
      </c>
      <c r="J50" s="142">
        <f t="shared" si="11"/>
        <v>0.48152633206224871</v>
      </c>
      <c r="K50" s="129">
        <f>SUMIFS(Data!$N:$N,Data!$B:$B,Data!$AA$3,Data!$E:$E,$A50,Data!$C:$C,3)</f>
        <v>61.988999999999898</v>
      </c>
      <c r="L50" s="142">
        <f t="shared" si="12"/>
        <v>0.19423199183154299</v>
      </c>
      <c r="M50" s="129">
        <f>SUMIFS(Data!$N:$N,Data!$B:$B,Data!$AA$3,Data!$E:$E,$A50,Data!$C:$C,4)</f>
        <v>0</v>
      </c>
      <c r="N50" s="142">
        <f t="shared" si="13"/>
        <v>-1</v>
      </c>
      <c r="O50" s="139">
        <f t="shared" si="14"/>
        <v>52.74599999999996</v>
      </c>
      <c r="P50" s="143">
        <f t="shared" si="15"/>
        <v>0.89088943688139655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SUMIFS(Data!$N:$N,Data!$B:$B,Data!$AA$3,Data!$E:$E,$A51,Data!$C:$C,1)</f>
        <v>0</v>
      </c>
      <c r="H51" s="142" t="str">
        <f t="shared" si="10"/>
        <v>-</v>
      </c>
      <c r="I51" s="129">
        <f>SUMIFS(Data!$N:$N,Data!$B:$B,Data!$AA$3,Data!$E:$E,$A51,Data!$C:$C,2)</f>
        <v>0</v>
      </c>
      <c r="J51" s="142" t="str">
        <f t="shared" si="11"/>
        <v>-</v>
      </c>
      <c r="K51" s="129">
        <f>SUMIFS(Data!$N:$N,Data!$B:$B,Data!$AA$3,Data!$E:$E,$A51,Data!$C:$C,3)</f>
        <v>0</v>
      </c>
      <c r="L51" s="142" t="str">
        <f t="shared" si="12"/>
        <v>-</v>
      </c>
      <c r="M51" s="129">
        <f>SUMIFS(Data!$N:$N,Data!$B:$B,Data!$AA$3,Data!$E:$E,$A51,Data!$C:$C,4)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100.5019999999999</v>
      </c>
      <c r="C52" s="135">
        <v>182.75499999999971</v>
      </c>
      <c r="D52" s="135">
        <v>197.95999999999981</v>
      </c>
      <c r="E52" s="135">
        <v>213.65899999999988</v>
      </c>
      <c r="F52" s="136">
        <v>231.62533333333309</v>
      </c>
      <c r="G52" s="144">
        <f>SUM(G48:G51)</f>
        <v>117.33299999999988</v>
      </c>
      <c r="H52" s="145">
        <f t="shared" si="10"/>
        <v>0.16746930409345093</v>
      </c>
      <c r="I52" s="136">
        <f>SUM(I48:I51)</f>
        <v>228.29699999999971</v>
      </c>
      <c r="J52" s="145">
        <f t="shared" si="11"/>
        <v>0.24919701239364217</v>
      </c>
      <c r="K52" s="136">
        <f>SUM(K48:K51)</f>
        <v>245.04499999999982</v>
      </c>
      <c r="L52" s="145">
        <f t="shared" si="12"/>
        <v>0.23785108102647026</v>
      </c>
      <c r="M52" s="136">
        <f>SUM(M48:M51)</f>
        <v>0</v>
      </c>
      <c r="N52" s="145">
        <f t="shared" si="13"/>
        <v>-1</v>
      </c>
      <c r="O52" s="147">
        <f>(M52+K52+I52+G52)/3</f>
        <v>196.89166666666645</v>
      </c>
      <c r="P52" s="148">
        <f t="shared" si="15"/>
        <v>0.85004374881273781</v>
      </c>
    </row>
    <row r="53" spans="1:16" s="2" customFormat="1">
      <c r="A53" s="21" t="s">
        <v>9</v>
      </c>
      <c r="B53" s="141">
        <v>55.207000000000001</v>
      </c>
      <c r="C53" s="129">
        <v>204.01599999999999</v>
      </c>
      <c r="D53" s="129">
        <v>190.17099999999999</v>
      </c>
      <c r="E53" s="129">
        <v>229.90499999999901</v>
      </c>
      <c r="F53" s="133">
        <v>226.43299999999965</v>
      </c>
      <c r="G53" s="141">
        <f>SUMIFS(Data!$N:$N,Data!$B:$B,Data!$AA$3,Data!$E:$E,$A53,Data!$C:$C,1)</f>
        <v>77.628</v>
      </c>
      <c r="H53" s="142">
        <f t="shared" si="10"/>
        <v>0.40612603474197112</v>
      </c>
      <c r="I53" s="149">
        <f>SUMIFS(Data!$N:$N,Data!$B:$B,Data!$AA$3,Data!$E:$E,$A53,Data!$C:$C,2)</f>
        <v>221.25399999999999</v>
      </c>
      <c r="J53" s="142">
        <f t="shared" si="11"/>
        <v>8.4493373068778924E-2</v>
      </c>
      <c r="K53" s="129">
        <f>SUMIFS(Data!$N:$N,Data!$B:$B,Data!$AA$3,Data!$E:$E,$A53,Data!$C:$C,3)</f>
        <v>226.93100000000001</v>
      </c>
      <c r="L53" s="142">
        <f t="shared" si="12"/>
        <v>0.19329971446750566</v>
      </c>
      <c r="M53" s="129">
        <f>SUMIFS(Data!$N:$N,Data!$B:$B,Data!$AA$3,Data!$E:$E,$A53,Data!$C:$C,4)</f>
        <v>0</v>
      </c>
      <c r="N53" s="142">
        <f t="shared" si="13"/>
        <v>-1</v>
      </c>
      <c r="O53" s="139">
        <f t="shared" ref="O53:O55" si="16">(M53+K53+I53+G53)/3</f>
        <v>175.27099999999999</v>
      </c>
      <c r="P53" s="143">
        <f t="shared" si="15"/>
        <v>0.7740523686918438</v>
      </c>
    </row>
    <row r="54" spans="1:16" s="2" customFormat="1">
      <c r="A54" s="21" t="s">
        <v>75</v>
      </c>
      <c r="B54" s="132">
        <v>5.2610000000000001</v>
      </c>
      <c r="C54" s="129">
        <v>41.966999999999899</v>
      </c>
      <c r="D54" s="129">
        <v>50.092999999999897</v>
      </c>
      <c r="E54" s="129">
        <v>42.842999999999897</v>
      </c>
      <c r="F54" s="133">
        <v>46.721333333333227</v>
      </c>
      <c r="G54" s="141">
        <f>SUMIFS(Data!$N:$N,Data!$B:$B,Data!$AA$3,Data!$E:$E,$A54,Data!$C:$C,1)</f>
        <v>3.7290000000000001</v>
      </c>
      <c r="H54" s="142">
        <f t="shared" si="10"/>
        <v>-0.29119939175061776</v>
      </c>
      <c r="I54" s="149">
        <f>SUMIFS(Data!$N:$N,Data!$B:$B,Data!$AA$3,Data!$E:$E,$A54,Data!$C:$C,2)</f>
        <v>87.539999999999793</v>
      </c>
      <c r="J54" s="142">
        <f t="shared" si="11"/>
        <v>1.0859246550861392</v>
      </c>
      <c r="K54" s="129">
        <f>SUMIFS(Data!$N:$N,Data!$B:$B,Data!$AA$3,Data!$E:$E,$A54,Data!$C:$C,3)</f>
        <v>99.390999999999693</v>
      </c>
      <c r="L54" s="142">
        <f t="shared" si="12"/>
        <v>0.98412951909448221</v>
      </c>
      <c r="M54" s="129">
        <f>SUMIFS(Data!$N:$N,Data!$B:$B,Data!$AA$3,Data!$E:$E,$A54,Data!$C:$C,4)</f>
        <v>0</v>
      </c>
      <c r="N54" s="142">
        <f t="shared" si="13"/>
        <v>-1</v>
      </c>
      <c r="O54" s="139">
        <f t="shared" si="16"/>
        <v>63.553333333333164</v>
      </c>
      <c r="P54" s="143">
        <f t="shared" si="15"/>
        <v>1.3602636911047055</v>
      </c>
    </row>
    <row r="55" spans="1:16" s="2" customFormat="1" ht="12.75" thickBot="1">
      <c r="A55" s="23" t="s">
        <v>102</v>
      </c>
      <c r="B55" s="151">
        <v>60.468000000000004</v>
      </c>
      <c r="C55" s="152">
        <v>245.98299999999989</v>
      </c>
      <c r="D55" s="152">
        <v>240.2639999999999</v>
      </c>
      <c r="E55" s="152">
        <v>272.74799999999891</v>
      </c>
      <c r="F55" s="153">
        <v>273.15433333333289</v>
      </c>
      <c r="G55" s="154">
        <f>SUM(G53:G54)</f>
        <v>81.356999999999999</v>
      </c>
      <c r="H55" s="155">
        <f t="shared" si="10"/>
        <v>0.34545544750942636</v>
      </c>
      <c r="I55" s="153">
        <f>(I53+I54)</f>
        <v>308.79399999999976</v>
      </c>
      <c r="J55" s="155">
        <f t="shared" si="11"/>
        <v>0.25534691421764877</v>
      </c>
      <c r="K55" s="153">
        <f>SUM(K53:K54)</f>
        <v>326.32199999999972</v>
      </c>
      <c r="L55" s="155">
        <f>IF(D55=0,"-",(K55-D55)/D55)</f>
        <v>0.3581810008990105</v>
      </c>
      <c r="M55" s="152">
        <f>SUM(M53:M54)</f>
        <v>0</v>
      </c>
      <c r="N55" s="155">
        <f t="shared" si="13"/>
        <v>-1</v>
      </c>
      <c r="O55" s="157">
        <f t="shared" si="16"/>
        <v>238.82433333333316</v>
      </c>
      <c r="P55" s="158">
        <f t="shared" si="15"/>
        <v>0.87432013403899955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SUMIFS(Data!$O:$O,Data!$B:$B,Data!$AA$3,Data!$D:$D,$A6,Data!$C:$C,1)</f>
        <v>0</v>
      </c>
      <c r="H6" s="53" t="str">
        <f t="shared" ref="H6:H36" si="0">IF(B6=0,"-",(G6-B6)/B6)</f>
        <v>-</v>
      </c>
      <c r="I6" s="53">
        <f>SUMIFS(Data!$O:$O,Data!$B:$B,Data!$AA$3,Data!$D:$D,$A6,Data!$C:$C,2)</f>
        <v>0</v>
      </c>
      <c r="J6" s="53" t="str">
        <f t="shared" ref="J6:J35" si="1">IF(C6=0,"-",(I6-C6)/C6)</f>
        <v>-</v>
      </c>
      <c r="K6" s="53">
        <f>SUMIFS(Data!$O:$O,Data!$B:$B,Data!$AA$3,Data!$D:$D,$A6,Data!$C:$C,3)</f>
        <v>0</v>
      </c>
      <c r="L6" s="53" t="str">
        <f t="shared" ref="L6:L35" si="2">IF(D6=0,"-",(K6-D6)/D6)</f>
        <v>-</v>
      </c>
      <c r="M6" s="53">
        <f>SUMIFS(Data!$O:$O,Data!$B:$B,Data!$AA$3,Data!$D:$D,$A6,Data!$C:$C,4)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SUMIFS(Data!$O:$O,Data!$B:$B,Data!$AA$3,Data!$D:$D,$A7,Data!$C:$C,1)</f>
        <v>0</v>
      </c>
      <c r="H7" s="161" t="str">
        <f t="shared" si="0"/>
        <v>-</v>
      </c>
      <c r="I7" s="56">
        <f>SUMIFS(Data!$O:$O,Data!$B:$B,Data!$AA$3,Data!$D:$D,$A7,Data!$C:$C,2)</f>
        <v>0</v>
      </c>
      <c r="J7" s="161" t="str">
        <f t="shared" si="1"/>
        <v>-</v>
      </c>
      <c r="K7" s="56">
        <f>SUMIFS(Data!$O:$O,Data!$B:$B,Data!$AA$3,Data!$D:$D,$A7,Data!$C:$C,3)</f>
        <v>0</v>
      </c>
      <c r="L7" s="161" t="str">
        <f t="shared" si="2"/>
        <v>-</v>
      </c>
      <c r="M7" s="56">
        <f>SUMIFS(Data!$O:$O,Data!$B:$B,Data!$AA$3,Data!$D:$D,$A7,Data!$C:$C,4)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SUMIFS(Data!$O:$O,Data!$B:$B,Data!$AA$3,Data!$D:$D,$A8,Data!$C:$C,1)</f>
        <v>0</v>
      </c>
      <c r="H8" s="159" t="str">
        <f t="shared" si="0"/>
        <v>-</v>
      </c>
      <c r="I8" s="53">
        <f>SUMIFS(Data!$O:$O,Data!$B:$B,Data!$AA$3,Data!$D:$D,$A8,Data!$C:$C,2)</f>
        <v>0</v>
      </c>
      <c r="J8" s="159" t="str">
        <f t="shared" si="1"/>
        <v>-</v>
      </c>
      <c r="K8" s="53">
        <f>SUMIFS(Data!$O:$O,Data!$B:$B,Data!$AA$3,Data!$D:$D,$A8,Data!$C:$C,3)</f>
        <v>0</v>
      </c>
      <c r="L8" s="159" t="str">
        <f t="shared" si="2"/>
        <v>-</v>
      </c>
      <c r="M8" s="53">
        <f>SUMIFS(Data!$O:$O,Data!$B:$B,Data!$AA$3,Data!$D:$D,$A8,Data!$C:$C,4)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SUMIFS(Data!$O:$O,Data!$B:$B,Data!$AA$3,Data!$D:$D,$A9,Data!$C:$C,1)</f>
        <v>0</v>
      </c>
      <c r="H9" s="161" t="str">
        <f t="shared" si="0"/>
        <v>-</v>
      </c>
      <c r="I9" s="56">
        <f>SUMIFS(Data!$O:$O,Data!$B:$B,Data!$AA$3,Data!$D:$D,$A9,Data!$C:$C,2)</f>
        <v>0</v>
      </c>
      <c r="J9" s="161" t="str">
        <f t="shared" si="1"/>
        <v>-</v>
      </c>
      <c r="K9" s="56">
        <f>SUMIFS(Data!$O:$O,Data!$B:$B,Data!$AA$3,Data!$D:$D,$A9,Data!$C:$C,3)</f>
        <v>0</v>
      </c>
      <c r="L9" s="161" t="str">
        <f t="shared" si="2"/>
        <v>-</v>
      </c>
      <c r="M9" s="56">
        <f>SUMIFS(Data!$O:$O,Data!$B:$B,Data!$AA$3,Data!$D:$D,$A9,Data!$C:$C,4)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SUMIFS(Data!$O:$O,Data!$B:$B,Data!$AA$3,Data!$D:$D,$A10,Data!$C:$C,1)</f>
        <v>0</v>
      </c>
      <c r="H10" s="159" t="str">
        <f t="shared" si="0"/>
        <v>-</v>
      </c>
      <c r="I10" s="53">
        <f>SUMIFS(Data!$O:$O,Data!$B:$B,Data!$AA$3,Data!$D:$D,$A10,Data!$C:$C,2)</f>
        <v>0</v>
      </c>
      <c r="J10" s="159" t="str">
        <f t="shared" si="1"/>
        <v>-</v>
      </c>
      <c r="K10" s="53">
        <f>SUMIFS(Data!$O:$O,Data!$B:$B,Data!$AA$3,Data!$D:$D,$A10,Data!$C:$C,3)</f>
        <v>0</v>
      </c>
      <c r="L10" s="159" t="str">
        <f t="shared" si="2"/>
        <v>-</v>
      </c>
      <c r="M10" s="53">
        <f>SUMIFS(Data!$O:$O,Data!$B:$B,Data!$AA$3,Data!$D:$D,$A10,Data!$C:$C,4)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61.642000000000003</v>
      </c>
      <c r="C11" s="56">
        <v>138.10300000000001</v>
      </c>
      <c r="D11" s="56">
        <v>192.02</v>
      </c>
      <c r="E11" s="56">
        <v>196.37</v>
      </c>
      <c r="F11" s="57">
        <v>196.04499999999999</v>
      </c>
      <c r="G11" s="56">
        <f>SUMIFS(Data!$O:$O,Data!$B:$B,Data!$AA$3,Data!$D:$D,$A11,Data!$C:$C,1)</f>
        <v>130.95099999999999</v>
      </c>
      <c r="H11" s="161">
        <f t="shared" si="0"/>
        <v>1.1243794815223385</v>
      </c>
      <c r="I11" s="56">
        <f>SUMIFS(Data!$O:$O,Data!$B:$B,Data!$AA$3,Data!$D:$D,$A11,Data!$C:$C,2)</f>
        <v>141.03100000000001</v>
      </c>
      <c r="J11" s="161">
        <f t="shared" si="1"/>
        <v>2.1201566946409543E-2</v>
      </c>
      <c r="K11" s="56">
        <f>SUMIFS(Data!$O:$O,Data!$B:$B,Data!$AA$3,Data!$D:$D,$A11,Data!$C:$C,3)</f>
        <v>143.22399999999999</v>
      </c>
      <c r="L11" s="161">
        <f t="shared" si="2"/>
        <v>-0.25411936256639944</v>
      </c>
      <c r="M11" s="56">
        <f>SUMIFS(Data!$O:$O,Data!$B:$B,Data!$AA$3,Data!$D:$D,$A11,Data!$C:$C,4)</f>
        <v>0</v>
      </c>
      <c r="N11" s="161">
        <f t="shared" si="5"/>
        <v>-1</v>
      </c>
      <c r="O11" s="57">
        <f t="shared" si="3"/>
        <v>138.40199999999999</v>
      </c>
      <c r="P11" s="163">
        <f t="shared" si="4"/>
        <v>0.70597056798184088</v>
      </c>
    </row>
    <row r="12" spans="1:16">
      <c r="A12" s="18" t="s">
        <v>27</v>
      </c>
      <c r="B12" s="52">
        <v>32.186</v>
      </c>
      <c r="C12" s="53">
        <v>32.996000000000002</v>
      </c>
      <c r="D12" s="53">
        <v>32.450000000000003</v>
      </c>
      <c r="E12" s="53">
        <v>26.603000000000002</v>
      </c>
      <c r="F12" s="54">
        <v>41.411666666666669</v>
      </c>
      <c r="G12" s="53">
        <f>SUMIFS(Data!$O:$O,Data!$B:$B,Data!$AA$3,Data!$D:$D,$A12,Data!$C:$C,1)</f>
        <v>4.8810000000000002</v>
      </c>
      <c r="H12" s="159">
        <f t="shared" si="0"/>
        <v>-0.84835021437892255</v>
      </c>
      <c r="I12" s="53">
        <f>SUMIFS(Data!$O:$O,Data!$B:$B,Data!$AA$3,Data!$D:$D,$A12,Data!$C:$C,2)</f>
        <v>0</v>
      </c>
      <c r="J12" s="159">
        <f t="shared" si="1"/>
        <v>-1</v>
      </c>
      <c r="K12" s="53">
        <f>SUMIFS(Data!$O:$O,Data!$B:$B,Data!$AA$3,Data!$D:$D,$A12,Data!$C:$C,3)</f>
        <v>0</v>
      </c>
      <c r="L12" s="159">
        <f t="shared" si="2"/>
        <v>-1</v>
      </c>
      <c r="M12" s="53">
        <f>SUMIFS(Data!$O:$O,Data!$B:$B,Data!$AA$3,Data!$D:$D,$A12,Data!$C:$C,4)</f>
        <v>0</v>
      </c>
      <c r="N12" s="159">
        <f t="shared" si="5"/>
        <v>-1</v>
      </c>
      <c r="O12" s="54">
        <f t="shared" si="3"/>
        <v>1.627</v>
      </c>
      <c r="P12" s="160">
        <f t="shared" si="4"/>
        <v>3.9288445285145086E-2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SUMIFS(Data!$O:$O,Data!$B:$B,Data!$AA$3,Data!$D:$D,$A13,Data!$C:$C,1)</f>
        <v>0</v>
      </c>
      <c r="H13" s="161" t="str">
        <f t="shared" si="0"/>
        <v>-</v>
      </c>
      <c r="I13" s="56">
        <f>SUMIFS(Data!$O:$O,Data!$B:$B,Data!$AA$3,Data!$D:$D,$A13,Data!$C:$C,2)</f>
        <v>0</v>
      </c>
      <c r="J13" s="161" t="str">
        <f t="shared" si="1"/>
        <v>-</v>
      </c>
      <c r="K13" s="56">
        <f>SUMIFS(Data!$O:$O,Data!$B:$B,Data!$AA$3,Data!$D:$D,$A13,Data!$C:$C,3)</f>
        <v>0</v>
      </c>
      <c r="L13" s="161" t="str">
        <f t="shared" si="2"/>
        <v>-</v>
      </c>
      <c r="M13" s="56">
        <f>SUMIFS(Data!$O:$O,Data!$B:$B,Data!$AA$3,Data!$D:$D,$A13,Data!$C:$C,4)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SUMIFS(Data!$O:$O,Data!$B:$B,Data!$AA$3,Data!$D:$D,$A14,Data!$C:$C,1)</f>
        <v>0</v>
      </c>
      <c r="H14" s="159" t="str">
        <f t="shared" si="0"/>
        <v>-</v>
      </c>
      <c r="I14" s="53">
        <f>SUMIFS(Data!$O:$O,Data!$B:$B,Data!$AA$3,Data!$D:$D,$A14,Data!$C:$C,2)</f>
        <v>0</v>
      </c>
      <c r="J14" s="159" t="str">
        <f t="shared" si="1"/>
        <v>-</v>
      </c>
      <c r="K14" s="53">
        <f>SUMIFS(Data!$O:$O,Data!$B:$B,Data!$AA$3,Data!$D:$D,$A14,Data!$C:$C,3)</f>
        <v>0</v>
      </c>
      <c r="L14" s="159" t="str">
        <f t="shared" si="2"/>
        <v>-</v>
      </c>
      <c r="M14" s="53">
        <f>SUMIFS(Data!$O:$O,Data!$B:$B,Data!$AA$3,Data!$D:$D,$A14,Data!$C:$C,4)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90.108999999999796</v>
      </c>
      <c r="C15" s="56">
        <v>135.194999999999</v>
      </c>
      <c r="D15" s="56">
        <v>130.445999999999</v>
      </c>
      <c r="E15" s="56">
        <v>156.980999999999</v>
      </c>
      <c r="F15" s="57">
        <v>170.91033333333226</v>
      </c>
      <c r="G15" s="56">
        <f>SUMIFS(Data!$O:$O,Data!$B:$B,Data!$AA$3,Data!$D:$D,$A15,Data!$C:$C,1)</f>
        <v>85.147999999999897</v>
      </c>
      <c r="H15" s="161">
        <f t="shared" si="0"/>
        <v>-5.5055543841346706E-2</v>
      </c>
      <c r="I15" s="56">
        <f>SUMIFS(Data!$O:$O,Data!$B:$B,Data!$AA$3,Data!$D:$D,$A15,Data!$C:$C,2)</f>
        <v>111.073999999999</v>
      </c>
      <c r="J15" s="161">
        <f t="shared" si="1"/>
        <v>-0.17841636155183382</v>
      </c>
      <c r="K15" s="56">
        <f>SUMIFS(Data!$O:$O,Data!$B:$B,Data!$AA$3,Data!$D:$D,$A15,Data!$C:$C,3)</f>
        <v>165.76499999999899</v>
      </c>
      <c r="L15" s="161">
        <f t="shared" si="2"/>
        <v>0.27075571500851126</v>
      </c>
      <c r="M15" s="56">
        <f>SUMIFS(Data!$O:$O,Data!$B:$B,Data!$AA$3,Data!$D:$D,$A15,Data!$C:$C,4)</f>
        <v>0</v>
      </c>
      <c r="N15" s="161">
        <f t="shared" si="5"/>
        <v>-1</v>
      </c>
      <c r="O15" s="57">
        <f t="shared" si="3"/>
        <v>120.66233333333264</v>
      </c>
      <c r="P15" s="163">
        <f t="shared" si="4"/>
        <v>0.70599788193029134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SUMIFS(Data!$O:$O,Data!$B:$B,Data!$AA$3,Data!$D:$D,$A16,Data!$C:$C,1)</f>
        <v>0</v>
      </c>
      <c r="H16" s="159" t="str">
        <f t="shared" si="0"/>
        <v>-</v>
      </c>
      <c r="I16" s="53">
        <f>SUMIFS(Data!$O:$O,Data!$B:$B,Data!$AA$3,Data!$D:$D,$A16,Data!$C:$C,2)</f>
        <v>0</v>
      </c>
      <c r="J16" s="159" t="str">
        <f t="shared" si="1"/>
        <v>-</v>
      </c>
      <c r="K16" s="53">
        <f>SUMIFS(Data!$O:$O,Data!$B:$B,Data!$AA$3,Data!$D:$D,$A16,Data!$C:$C,3)</f>
        <v>0</v>
      </c>
      <c r="L16" s="159" t="str">
        <f t="shared" si="2"/>
        <v>-</v>
      </c>
      <c r="M16" s="53">
        <f>SUMIFS(Data!$O:$O,Data!$B:$B,Data!$AA$3,Data!$D:$D,$A16,Data!$C:$C,4)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135.55500000000001</v>
      </c>
      <c r="C17" s="56">
        <v>183.95399999999901</v>
      </c>
      <c r="D17" s="56">
        <v>174.54899999999901</v>
      </c>
      <c r="E17" s="56">
        <v>208.021999999999</v>
      </c>
      <c r="F17" s="57">
        <v>234.02666666666565</v>
      </c>
      <c r="G17" s="56">
        <f>SUMIFS(Data!$O:$O,Data!$B:$B,Data!$AA$3,Data!$D:$D,$A17,Data!$C:$C,1)</f>
        <v>150.667</v>
      </c>
      <c r="H17" s="161">
        <f t="shared" si="0"/>
        <v>0.11148242410829548</v>
      </c>
      <c r="I17" s="56">
        <f>SUMIFS(Data!$O:$O,Data!$B:$B,Data!$AA$3,Data!$D:$D,$A17,Data!$C:$C,2)</f>
        <v>234.129999999999</v>
      </c>
      <c r="J17" s="161">
        <f t="shared" si="1"/>
        <v>0.27276384313469809</v>
      </c>
      <c r="K17" s="56">
        <f>SUMIFS(Data!$O:$O,Data!$B:$B,Data!$AA$3,Data!$D:$D,$A17,Data!$C:$C,3)</f>
        <v>213.53100000000001</v>
      </c>
      <c r="L17" s="161">
        <f t="shared" si="2"/>
        <v>0.22332983861266015</v>
      </c>
      <c r="M17" s="56">
        <f>SUMIFS(Data!$O:$O,Data!$B:$B,Data!$AA$3,Data!$D:$D,$A17,Data!$C:$C,4)</f>
        <v>0</v>
      </c>
      <c r="N17" s="161">
        <f t="shared" si="5"/>
        <v>-1</v>
      </c>
      <c r="O17" s="57">
        <f t="shared" si="3"/>
        <v>199.44266666666636</v>
      </c>
      <c r="P17" s="163">
        <f t="shared" si="4"/>
        <v>0.85222196900638347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SUMIFS(Data!$O:$O,Data!$B:$B,Data!$AA$3,Data!$D:$D,$A18,Data!$C:$C,1)</f>
        <v>0</v>
      </c>
      <c r="H18" s="159" t="str">
        <f t="shared" si="0"/>
        <v>-</v>
      </c>
      <c r="I18" s="53">
        <f>SUMIFS(Data!$O:$O,Data!$B:$B,Data!$AA$3,Data!$D:$D,$A18,Data!$C:$C,2)</f>
        <v>0</v>
      </c>
      <c r="J18" s="159" t="str">
        <f t="shared" si="1"/>
        <v>-</v>
      </c>
      <c r="K18" s="53">
        <f>SUMIFS(Data!$O:$O,Data!$B:$B,Data!$AA$3,Data!$D:$D,$A18,Data!$C:$C,3)</f>
        <v>0</v>
      </c>
      <c r="L18" s="159" t="str">
        <f t="shared" si="2"/>
        <v>-</v>
      </c>
      <c r="M18" s="53">
        <f>SUMIFS(Data!$O:$O,Data!$B:$B,Data!$AA$3,Data!$D:$D,$A18,Data!$C:$C,4)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SUMIFS(Data!$O:$O,Data!$B:$B,Data!$AA$3,Data!$D:$D,$A19,Data!$C:$C,1)</f>
        <v>0</v>
      </c>
      <c r="H19" s="161" t="str">
        <f t="shared" si="0"/>
        <v>-</v>
      </c>
      <c r="I19" s="56">
        <f>SUMIFS(Data!$O:$O,Data!$B:$B,Data!$AA$3,Data!$D:$D,$A19,Data!$C:$C,2)</f>
        <v>0</v>
      </c>
      <c r="J19" s="161" t="str">
        <f t="shared" si="1"/>
        <v>-</v>
      </c>
      <c r="K19" s="56">
        <f>SUMIFS(Data!$O:$O,Data!$B:$B,Data!$AA$3,Data!$D:$D,$A19,Data!$C:$C,3)</f>
        <v>0</v>
      </c>
      <c r="L19" s="161" t="str">
        <f t="shared" si="2"/>
        <v>-</v>
      </c>
      <c r="M19" s="56">
        <f>SUMIFS(Data!$O:$O,Data!$B:$B,Data!$AA$3,Data!$D:$D,$A19,Data!$C:$C,4)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SUMIFS(Data!$O:$O,Data!$B:$B,Data!$AA$3,Data!$D:$D,$A20,Data!$C:$C,1)</f>
        <v>0</v>
      </c>
      <c r="H20" s="159" t="str">
        <f t="shared" si="0"/>
        <v>-</v>
      </c>
      <c r="I20" s="53">
        <f>SUMIFS(Data!$O:$O,Data!$B:$B,Data!$AA$3,Data!$D:$D,$A20,Data!$C:$C,2)</f>
        <v>0</v>
      </c>
      <c r="J20" s="159" t="str">
        <f t="shared" si="1"/>
        <v>-</v>
      </c>
      <c r="K20" s="53">
        <f>SUMIFS(Data!$O:$O,Data!$B:$B,Data!$AA$3,Data!$D:$D,$A20,Data!$C:$C,3)</f>
        <v>0</v>
      </c>
      <c r="L20" s="159" t="str">
        <f t="shared" si="2"/>
        <v>-</v>
      </c>
      <c r="M20" s="53">
        <f>SUMIFS(Data!$O:$O,Data!$B:$B,Data!$AA$3,Data!$D:$D,$A20,Data!$C:$C,4)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SUMIFS(Data!$O:$O,Data!$B:$B,Data!$AA$3,Data!$D:$D,$A21,Data!$C:$C,1)</f>
        <v>0</v>
      </c>
      <c r="H21" s="161" t="str">
        <f t="shared" si="0"/>
        <v>-</v>
      </c>
      <c r="I21" s="56">
        <f>SUMIFS(Data!$O:$O,Data!$B:$B,Data!$AA$3,Data!$D:$D,$A21,Data!$C:$C,2)</f>
        <v>0</v>
      </c>
      <c r="J21" s="161" t="str">
        <f t="shared" si="1"/>
        <v>-</v>
      </c>
      <c r="K21" s="56">
        <f>SUMIFS(Data!$O:$O,Data!$B:$B,Data!$AA$3,Data!$D:$D,$A21,Data!$C:$C,3)</f>
        <v>0</v>
      </c>
      <c r="L21" s="161" t="str">
        <f t="shared" si="2"/>
        <v>-</v>
      </c>
      <c r="M21" s="56">
        <f>SUMIFS(Data!$O:$O,Data!$B:$B,Data!$AA$3,Data!$D:$D,$A21,Data!$C:$C,4)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SUMIFS(Data!$O:$O,Data!$B:$B,Data!$AA$3,Data!$D:$D,$A22,Data!$C:$C,1)</f>
        <v>0</v>
      </c>
      <c r="H22" s="159" t="str">
        <f t="shared" si="0"/>
        <v>-</v>
      </c>
      <c r="I22" s="53">
        <f>SUMIFS(Data!$O:$O,Data!$B:$B,Data!$AA$3,Data!$D:$D,$A22,Data!$C:$C,2)</f>
        <v>0</v>
      </c>
      <c r="J22" s="159" t="str">
        <f t="shared" si="1"/>
        <v>-</v>
      </c>
      <c r="K22" s="53">
        <f>SUMIFS(Data!$O:$O,Data!$B:$B,Data!$AA$3,Data!$D:$D,$A22,Data!$C:$C,3)</f>
        <v>0</v>
      </c>
      <c r="L22" s="159" t="str">
        <f t="shared" si="2"/>
        <v>-</v>
      </c>
      <c r="M22" s="53">
        <f>SUMIFS(Data!$O:$O,Data!$B:$B,Data!$AA$3,Data!$D:$D,$A22,Data!$C:$C,4)</f>
        <v>0</v>
      </c>
      <c r="N22" s="159" t="str">
        <f t="shared" si="5"/>
        <v>-</v>
      </c>
      <c r="O22" s="54">
        <f t="shared" si="3"/>
        <v>0</v>
      </c>
      <c r="P22" s="160" t="str">
        <f t="shared" si="4"/>
        <v>-</v>
      </c>
    </row>
    <row r="23" spans="1:17">
      <c r="A23" s="17" t="s">
        <v>16</v>
      </c>
      <c r="B23" s="55">
        <v>29.123000000000001</v>
      </c>
      <c r="C23" s="56">
        <v>55.703999999999901</v>
      </c>
      <c r="D23" s="56">
        <v>75.637999999999806</v>
      </c>
      <c r="E23" s="56">
        <v>62.719999999999899</v>
      </c>
      <c r="F23" s="57">
        <v>74.394999999999868</v>
      </c>
      <c r="G23" s="56">
        <f>SUMIFS(Data!$O:$O,Data!$B:$B,Data!$AA$3,Data!$D:$D,$A23,Data!$C:$C,1)</f>
        <v>26.774000000000001</v>
      </c>
      <c r="H23" s="161">
        <f t="shared" si="0"/>
        <v>-8.0657899254884466E-2</v>
      </c>
      <c r="I23" s="56">
        <f>SUMIFS(Data!$O:$O,Data!$B:$B,Data!$AA$3,Data!$D:$D,$A23,Data!$C:$C,2)</f>
        <v>56.308999999999997</v>
      </c>
      <c r="J23" s="161">
        <f t="shared" si="1"/>
        <v>1.0860979462876947E-2</v>
      </c>
      <c r="K23" s="56">
        <f>SUMIFS(Data!$O:$O,Data!$B:$B,Data!$AA$3,Data!$D:$D,$A23,Data!$C:$C,3)</f>
        <v>79.791999999999902</v>
      </c>
      <c r="L23" s="161">
        <f t="shared" si="2"/>
        <v>5.4919484914991226E-2</v>
      </c>
      <c r="M23" s="56">
        <f>SUMIFS(Data!$O:$O,Data!$B:$B,Data!$AA$3,Data!$D:$D,$A23,Data!$C:$C,4)</f>
        <v>0</v>
      </c>
      <c r="N23" s="161">
        <f t="shared" si="5"/>
        <v>-1</v>
      </c>
      <c r="O23" s="57">
        <f t="shared" si="3"/>
        <v>54.291666666666629</v>
      </c>
      <c r="P23" s="163">
        <f t="shared" si="4"/>
        <v>0.72977574657795186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SUMIFS(Data!$O:$O,Data!$B:$B,Data!$AA$3,Data!$D:$D,$A24,Data!$C:$C,1)</f>
        <v>0</v>
      </c>
      <c r="H24" s="159" t="str">
        <f t="shared" si="0"/>
        <v>-</v>
      </c>
      <c r="I24" s="53">
        <f>SUMIFS(Data!$O:$O,Data!$B:$B,Data!$AA$3,Data!$D:$D,$A24,Data!$C:$C,2)</f>
        <v>0</v>
      </c>
      <c r="J24" s="159" t="str">
        <f t="shared" si="1"/>
        <v>-</v>
      </c>
      <c r="K24" s="53">
        <f>SUMIFS(Data!$O:$O,Data!$B:$B,Data!$AA$3,Data!$D:$D,$A24,Data!$C:$C,3)</f>
        <v>0</v>
      </c>
      <c r="L24" s="159" t="str">
        <f t="shared" si="2"/>
        <v>-</v>
      </c>
      <c r="M24" s="53">
        <f>SUMIFS(Data!$O:$O,Data!$B:$B,Data!$AA$3,Data!$D:$D,$A24,Data!$C:$C,4)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SUMIFS(Data!$O:$O,Data!$B:$B,Data!$AA$3,Data!$D:$D,$A25,Data!$C:$C,1)</f>
        <v>0</v>
      </c>
      <c r="H25" s="161" t="str">
        <f t="shared" si="0"/>
        <v>-</v>
      </c>
      <c r="I25" s="56">
        <f>SUMIFS(Data!$O:$O,Data!$B:$B,Data!$AA$3,Data!$D:$D,$A25,Data!$C:$C,2)</f>
        <v>0</v>
      </c>
      <c r="J25" s="161" t="str">
        <f t="shared" si="1"/>
        <v>-</v>
      </c>
      <c r="K25" s="56">
        <f>SUMIFS(Data!$O:$O,Data!$B:$B,Data!$AA$3,Data!$D:$D,$A25,Data!$C:$C,3)</f>
        <v>0</v>
      </c>
      <c r="L25" s="161" t="str">
        <f t="shared" si="2"/>
        <v>-</v>
      </c>
      <c r="M25" s="56">
        <f>SUMIFS(Data!$O:$O,Data!$B:$B,Data!$AA$3,Data!$D:$D,$A25,Data!$C:$C,4)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SUMIFS(Data!$O:$O,Data!$B:$B,Data!$AA$3,Data!$D:$D,$A26,Data!$C:$C,1)</f>
        <v>0</v>
      </c>
      <c r="H26" s="159" t="str">
        <f t="shared" si="0"/>
        <v>-</v>
      </c>
      <c r="I26" s="53">
        <f>SUMIFS(Data!$O:$O,Data!$B:$B,Data!$AA$3,Data!$D:$D,$A26,Data!$C:$C,2)</f>
        <v>0</v>
      </c>
      <c r="J26" s="159" t="str">
        <f t="shared" si="1"/>
        <v>-</v>
      </c>
      <c r="K26" s="53">
        <f>SUMIFS(Data!$O:$O,Data!$B:$B,Data!$AA$3,Data!$D:$D,$A26,Data!$C:$C,3)</f>
        <v>0</v>
      </c>
      <c r="L26" s="159" t="str">
        <f t="shared" si="2"/>
        <v>-</v>
      </c>
      <c r="M26" s="53">
        <f>SUMIFS(Data!$O:$O,Data!$B:$B,Data!$AA$3,Data!$D:$D,$A26,Data!$C:$C,4)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SUMIFS(Data!$O:$O,Data!$B:$B,Data!$AA$3,Data!$D:$D,$A27,Data!$C:$C,1)</f>
        <v>0</v>
      </c>
      <c r="H27" s="161" t="str">
        <f t="shared" si="0"/>
        <v>-</v>
      </c>
      <c r="I27" s="56">
        <f>SUMIFS(Data!$O:$O,Data!$B:$B,Data!$AA$3,Data!$D:$D,$A27,Data!$C:$C,2)</f>
        <v>0</v>
      </c>
      <c r="J27" s="161" t="str">
        <f t="shared" si="1"/>
        <v>-</v>
      </c>
      <c r="K27" s="56">
        <f>SUMIFS(Data!$O:$O,Data!$B:$B,Data!$AA$3,Data!$D:$D,$A27,Data!$C:$C,3)</f>
        <v>0</v>
      </c>
      <c r="L27" s="161" t="str">
        <f t="shared" si="2"/>
        <v>-</v>
      </c>
      <c r="M27" s="56">
        <f>SUMIFS(Data!$O:$O,Data!$B:$B,Data!$AA$3,Data!$D:$D,$A27,Data!$C:$C,4)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SUMIFS(Data!$O:$O,Data!$B:$B,Data!$AA$3,Data!$D:$D,$A28,Data!$C:$C,1)</f>
        <v>0</v>
      </c>
      <c r="H28" s="159" t="str">
        <f t="shared" si="0"/>
        <v>-</v>
      </c>
      <c r="I28" s="53">
        <f>SUMIFS(Data!$O:$O,Data!$B:$B,Data!$AA$3,Data!$D:$D,$A28,Data!$C:$C,2)</f>
        <v>0</v>
      </c>
      <c r="J28" s="159" t="str">
        <f t="shared" si="1"/>
        <v>-</v>
      </c>
      <c r="K28" s="53">
        <f>SUMIFS(Data!$O:$O,Data!$B:$B,Data!$AA$3,Data!$D:$D,$A28,Data!$C:$C,3)</f>
        <v>0</v>
      </c>
      <c r="L28" s="159" t="str">
        <f t="shared" si="2"/>
        <v>-</v>
      </c>
      <c r="M28" s="53">
        <f>SUMIFS(Data!$O:$O,Data!$B:$B,Data!$AA$3,Data!$D:$D,$A28,Data!$C:$C,4)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SUMIFS(Data!$O:$O,Data!$B:$B,Data!$AA$3,Data!$D:$D,$A29,Data!$C:$C,1)</f>
        <v>0</v>
      </c>
      <c r="H29" s="161" t="str">
        <f t="shared" si="0"/>
        <v>-</v>
      </c>
      <c r="I29" s="56">
        <f>SUMIFS(Data!$O:$O,Data!$B:$B,Data!$AA$3,Data!$D:$D,$A29,Data!$C:$C,2)</f>
        <v>0</v>
      </c>
      <c r="J29" s="161" t="str">
        <f t="shared" si="1"/>
        <v>-</v>
      </c>
      <c r="K29" s="56">
        <f>SUMIFS(Data!$O:$O,Data!$B:$B,Data!$AA$3,Data!$D:$D,$A29,Data!$C:$C,3)</f>
        <v>0</v>
      </c>
      <c r="L29" s="161" t="str">
        <f t="shared" si="2"/>
        <v>-</v>
      </c>
      <c r="M29" s="56">
        <f>SUMIFS(Data!$O:$O,Data!$B:$B,Data!$AA$3,Data!$D:$D,$A29,Data!$C:$C,4)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121.624</v>
      </c>
      <c r="C30" s="53">
        <v>162.19800000000001</v>
      </c>
      <c r="D30" s="53">
        <v>276.07400000000001</v>
      </c>
      <c r="E30" s="53">
        <v>301.09800000000001</v>
      </c>
      <c r="F30" s="54">
        <v>286.99799999999999</v>
      </c>
      <c r="G30" s="53">
        <f>SUMIFS(Data!$O:$O,Data!$B:$B,Data!$AA$3,Data!$D:$D,$A30,Data!$C:$C,1)</f>
        <v>309.09800000000001</v>
      </c>
      <c r="H30" s="159">
        <f t="shared" si="0"/>
        <v>1.5414227455107548</v>
      </c>
      <c r="I30" s="53">
        <f>SUMIFS(Data!$O:$O,Data!$B:$B,Data!$AA$3,Data!$D:$D,$A30,Data!$C:$C,2)</f>
        <v>348.94600000000003</v>
      </c>
      <c r="J30" s="159">
        <f t="shared" si="1"/>
        <v>1.15135821650082</v>
      </c>
      <c r="K30" s="53">
        <f>SUMIFS(Data!$O:$O,Data!$B:$B,Data!$AA$3,Data!$D:$D,$A30,Data!$C:$C,3)</f>
        <v>299.61700000000002</v>
      </c>
      <c r="L30" s="159">
        <f t="shared" si="2"/>
        <v>8.5277860283836965E-2</v>
      </c>
      <c r="M30" s="53">
        <f>SUMIFS(Data!$O:$O,Data!$B:$B,Data!$AA$3,Data!$D:$D,$A30,Data!$C:$C,4)</f>
        <v>0</v>
      </c>
      <c r="N30" s="159">
        <f t="shared" si="5"/>
        <v>-1</v>
      </c>
      <c r="O30" s="54">
        <f t="shared" si="3"/>
        <v>319.22033333333337</v>
      </c>
      <c r="P30" s="160">
        <f t="shared" si="4"/>
        <v>1.1122737208389375</v>
      </c>
    </row>
    <row r="31" spans="1:17">
      <c r="A31" s="17" t="s">
        <v>8</v>
      </c>
      <c r="B31" s="55">
        <v>87.741</v>
      </c>
      <c r="C31" s="56">
        <v>122.032</v>
      </c>
      <c r="D31" s="56">
        <v>122.072</v>
      </c>
      <c r="E31" s="56">
        <v>153.00700000000001</v>
      </c>
      <c r="F31" s="57">
        <v>161.61733333333333</v>
      </c>
      <c r="G31" s="56">
        <f>SUMIFS(Data!$O:$O,Data!$B:$B,Data!$AA$3,Data!$D:$D,$A31,Data!$C:$C,1)</f>
        <v>146.71799999999999</v>
      </c>
      <c r="H31" s="161">
        <f t="shared" si="0"/>
        <v>0.67217150476971987</v>
      </c>
      <c r="I31" s="56">
        <f>SUMIFS(Data!$O:$O,Data!$B:$B,Data!$AA$3,Data!$D:$D,$A31,Data!$C:$C,2)</f>
        <v>135.44</v>
      </c>
      <c r="J31" s="161">
        <f t="shared" si="1"/>
        <v>0.10987282024387048</v>
      </c>
      <c r="K31" s="56">
        <f>SUMIFS(Data!$O:$O,Data!$B:$B,Data!$AA$3,Data!$D:$D,$A31,Data!$C:$C,3)</f>
        <v>146.55500000000001</v>
      </c>
      <c r="L31" s="161">
        <f t="shared" si="2"/>
        <v>0.20056196343141755</v>
      </c>
      <c r="M31" s="56">
        <f>SUMIFS(Data!$O:$O,Data!$B:$B,Data!$AA$3,Data!$D:$D,$A31,Data!$C:$C,4)</f>
        <v>0</v>
      </c>
      <c r="N31" s="161">
        <f t="shared" si="5"/>
        <v>-1</v>
      </c>
      <c r="O31" s="57">
        <f t="shared" si="3"/>
        <v>142.90433333333334</v>
      </c>
      <c r="P31" s="163">
        <f t="shared" si="4"/>
        <v>0.88421415194739839</v>
      </c>
    </row>
    <row r="32" spans="1:17">
      <c r="A32" s="18" t="s">
        <v>7</v>
      </c>
      <c r="B32" s="52">
        <v>684.03900000000704</v>
      </c>
      <c r="C32" s="53">
        <v>856.19899999999791</v>
      </c>
      <c r="D32" s="53">
        <v>919.79299999999205</v>
      </c>
      <c r="E32" s="53">
        <v>960.17599999998799</v>
      </c>
      <c r="F32" s="54">
        <v>1140.068999999995</v>
      </c>
      <c r="G32" s="53">
        <f>SUMIFS(Data!$O:$O,Data!$B:$B,Data!$AA$3,Data!$D:$D,$A32,Data!$C:$C,1)</f>
        <v>890.18599999999708</v>
      </c>
      <c r="H32" s="159">
        <f t="shared" si="0"/>
        <v>0.30136731969959013</v>
      </c>
      <c r="I32" s="53">
        <f>SUMIFS(Data!$O:$O,Data!$B:$B,Data!$AA$3,Data!$D:$D,$A32,Data!$C:$C,2)</f>
        <v>1003.8129999999881</v>
      </c>
      <c r="J32" s="159">
        <f t="shared" si="1"/>
        <v>0.17240618127326768</v>
      </c>
      <c r="K32" s="53">
        <f>SUMIFS(Data!$O:$O,Data!$B:$B,Data!$AA$3,Data!$D:$D,$A32,Data!$C:$C,3)</f>
        <v>1043.26799999999</v>
      </c>
      <c r="L32" s="159">
        <f t="shared" si="2"/>
        <v>0.13424216100796488</v>
      </c>
      <c r="M32" s="53">
        <f>SUMIFS(Data!$O:$O,Data!$B:$B,Data!$AA$3,Data!$D:$D,$A32,Data!$C:$C,4)</f>
        <v>0</v>
      </c>
      <c r="N32" s="159">
        <f t="shared" si="5"/>
        <v>-1</v>
      </c>
      <c r="O32" s="54">
        <f t="shared" si="3"/>
        <v>979.08899999999176</v>
      </c>
      <c r="P32" s="160">
        <f t="shared" si="4"/>
        <v>0.85879802011983142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SUMIFS(Data!$O:$O,Data!$B:$B,Data!$AA$3,Data!$D:$D,$A33,Data!$C:$C,1)</f>
        <v>0</v>
      </c>
      <c r="H33" s="161" t="str">
        <f t="shared" si="0"/>
        <v>-</v>
      </c>
      <c r="I33" s="56">
        <f>SUMIFS(Data!$O:$O,Data!$B:$B,Data!$AA$3,Data!$D:$D,$A33,Data!$C:$C,2)</f>
        <v>0</v>
      </c>
      <c r="J33" s="161" t="str">
        <f t="shared" si="1"/>
        <v>-</v>
      </c>
      <c r="K33" s="56">
        <f>SUMIFS(Data!$O:$O,Data!$B:$B,Data!$AA$3,Data!$D:$D,$A33,Data!$C:$C,3)</f>
        <v>0</v>
      </c>
      <c r="L33" s="161" t="str">
        <f t="shared" si="2"/>
        <v>-</v>
      </c>
      <c r="M33" s="56">
        <f>SUMIFS(Data!$O:$O,Data!$B:$B,Data!$AA$3,Data!$D:$D,$A33,Data!$C:$C,4)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SUMIFS(Data!$O:$O,Data!$B:$B,Data!$AA$3,Data!$D:$D,$A34,Data!$C:$C,1)</f>
        <v>0</v>
      </c>
      <c r="H34" s="159" t="str">
        <f t="shared" si="0"/>
        <v>-</v>
      </c>
      <c r="I34" s="53">
        <f>SUMIFS(Data!$O:$O,Data!$B:$B,Data!$AA$3,Data!$D:$D,$A34,Data!$C:$C,2)</f>
        <v>0</v>
      </c>
      <c r="J34" s="159" t="str">
        <f t="shared" si="1"/>
        <v>-</v>
      </c>
      <c r="K34" s="53">
        <f>SUMIFS(Data!$O:$O,Data!$B:$B,Data!$AA$3,Data!$D:$D,$A34,Data!$C:$C,3)</f>
        <v>0</v>
      </c>
      <c r="L34" s="159" t="str">
        <f t="shared" si="2"/>
        <v>-</v>
      </c>
      <c r="M34" s="53">
        <f>SUMIFS(Data!$O:$O,Data!$B:$B,Data!$AA$3,Data!$D:$D,$A34,Data!$C:$C,4)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SUMIFS(Data!$O:$O,Data!$B:$B,Data!$AA$3,Data!$D:$D,$A35,Data!$C:$C,1)</f>
        <v>0</v>
      </c>
      <c r="H35" s="161" t="str">
        <f t="shared" si="0"/>
        <v>-</v>
      </c>
      <c r="I35" s="56">
        <f>SUMIFS(Data!$O:$O,Data!$B:$B,Data!$AA$3,Data!$D:$D,$A35,Data!$C:$C,2)</f>
        <v>0</v>
      </c>
      <c r="J35" s="161" t="str">
        <f t="shared" si="1"/>
        <v>-</v>
      </c>
      <c r="K35" s="56">
        <f>SUMIFS(Data!$O:$O,Data!$B:$B,Data!$AA$3,Data!$D:$D,$A35,Data!$C:$C,3)</f>
        <v>0</v>
      </c>
      <c r="L35" s="161" t="str">
        <f t="shared" si="2"/>
        <v>-</v>
      </c>
      <c r="M35" s="56">
        <f>SUMIFS(Data!$O:$O,Data!$B:$B,Data!$AA$3,Data!$D:$D,$A35,Data!$C:$C,4)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1242.0190000000068</v>
      </c>
      <c r="C36" s="59">
        <v>1686.3809999999958</v>
      </c>
      <c r="D36" s="59">
        <v>1923.0419999999899</v>
      </c>
      <c r="E36" s="59">
        <v>2064.9769999999862</v>
      </c>
      <c r="F36" s="60">
        <v>2305.4729999999927</v>
      </c>
      <c r="G36" s="59">
        <f t="shared" ref="G36" si="6">SUM(G6:G35)</f>
        <v>1744.422999999997</v>
      </c>
      <c r="H36" s="165">
        <f t="shared" si="0"/>
        <v>0.40450588920136282</v>
      </c>
      <c r="I36" s="59">
        <f>SUM(I6:I35)</f>
        <v>2030.7429999999861</v>
      </c>
      <c r="J36" s="166">
        <f t="shared" ref="J36" si="7">IF(C36=0,"-",(I36-C36)/C36)</f>
        <v>0.20420177883882182</v>
      </c>
      <c r="K36" s="59">
        <f>SUM(K6:K35)</f>
        <v>2091.751999999989</v>
      </c>
      <c r="L36" s="165">
        <f t="shared" ref="L36" si="8">IF(D36=0,"-",(K36-D36)/D36)</f>
        <v>8.7730793191204359E-2</v>
      </c>
      <c r="M36" s="59">
        <f>SUM(M6:M35)</f>
        <v>0</v>
      </c>
      <c r="N36" s="165">
        <f t="shared" si="5"/>
        <v>-1</v>
      </c>
      <c r="O36" s="60">
        <f t="shared" si="3"/>
        <v>1955.6393333333242</v>
      </c>
      <c r="P36" s="167">
        <f t="shared" si="4"/>
        <v>0.84825948225519465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SUMIFS(Data!$O:$O,Data!$B:$B,Data!$AA$3,Data!$E:$E,$A45,Data!$C:$C,1)</f>
        <v>0</v>
      </c>
      <c r="H45" s="137" t="str">
        <f t="shared" ref="H45:H54" si="9">IF(B45=0,"-",(G45-B45)/B45)</f>
        <v>-</v>
      </c>
      <c r="I45" s="129">
        <f>SUMIFS(Data!$O:$O,Data!$B:$B,Data!$AA$3,Data!$E:$E,$A45,Data!$C:$C,2)</f>
        <v>0</v>
      </c>
      <c r="J45" s="137" t="str">
        <f t="shared" ref="J45:J55" si="10">IF(C45=0,"-",(I45-C45)/C45)</f>
        <v>-</v>
      </c>
      <c r="K45" s="130">
        <f>SUMIFS(Data!$O:$O,Data!$B:$B,Data!$AA$3,Data!$E:$E,$A45,Data!$C:$C,3)</f>
        <v>0</v>
      </c>
      <c r="L45" s="137" t="str">
        <f t="shared" ref="L45:L55" si="11">IF(D45=0,"-",(K45-D45)/D45)</f>
        <v>-</v>
      </c>
      <c r="M45" s="130">
        <f>SUMIFS(Data!$O:$O,Data!$B:$B,Data!$AA$3,Data!$E:$E,$A45,Data!$C:$C,4)</f>
        <v>0</v>
      </c>
      <c r="N45" s="137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SUMIFS(Data!$O:$O,Data!$B:$B,Data!$AA$3,Data!$E:$E,$A46,Data!$C:$C,1)</f>
        <v>0</v>
      </c>
      <c r="H46" s="142" t="str">
        <f t="shared" si="9"/>
        <v>-</v>
      </c>
      <c r="I46" s="129">
        <f>SUMIFS(Data!$O:$O,Data!$B:$B,Data!$AA$3,Data!$E:$E,$A46,Data!$C:$C,2)</f>
        <v>0</v>
      </c>
      <c r="J46" s="142" t="str">
        <f t="shared" si="10"/>
        <v>-</v>
      </c>
      <c r="K46" s="129">
        <f>SUMIFS(Data!$O:$O,Data!$B:$B,Data!$AA$3,Data!$E:$E,$A46,Data!$C:$C,3)</f>
        <v>0</v>
      </c>
      <c r="L46" s="142" t="str">
        <f t="shared" si="11"/>
        <v>-</v>
      </c>
      <c r="M46" s="129">
        <f>SUMIFS(Data!$O:$O,Data!$B:$B,Data!$AA$3,Data!$E:$E,$A46,Data!$C:$C,4)</f>
        <v>0</v>
      </c>
      <c r="N46" s="142"/>
      <c r="O46" s="139"/>
      <c r="P46" s="143"/>
    </row>
    <row r="47" spans="1:16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SUMIFS(Data!$O:$O,Data!$B:$B,Data!$AA$3,Data!$E:$E,$A48,Data!$C:$C,1)</f>
        <v>0</v>
      </c>
      <c r="H48" s="142" t="str">
        <f t="shared" si="9"/>
        <v>-</v>
      </c>
      <c r="I48" s="129">
        <f>SUMIFS(Data!$O:$O,Data!$B:$B,Data!$AA$3,Data!$E:$E,$A48,Data!$C:$C,2)</f>
        <v>0</v>
      </c>
      <c r="J48" s="142" t="str">
        <f t="shared" si="10"/>
        <v>-</v>
      </c>
      <c r="K48" s="129">
        <f>SUMIFS(Data!$O:$O,Data!$B:$B,Data!$AA$3,Data!$E:$E,$A48,Data!$C:$C,3)</f>
        <v>0</v>
      </c>
      <c r="L48" s="142" t="str">
        <f t="shared" si="11"/>
        <v>-</v>
      </c>
      <c r="M48" s="129">
        <f>SUMIFS(Data!$O:$O,Data!$B:$B,Data!$AA$3,Data!$E:$E,$A48,Data!$C:$C,4)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SUMIFS(Data!$O:$O,Data!$B:$B,Data!$AA$3,Data!$E:$E,$A49,Data!$C:$C,1)</f>
        <v>0</v>
      </c>
      <c r="H49" s="142" t="str">
        <f t="shared" si="9"/>
        <v>-</v>
      </c>
      <c r="I49" s="129">
        <f>SUMIFS(Data!$O:$O,Data!$B:$B,Data!$AA$3,Data!$E:$E,$A49,Data!$C:$C,2)</f>
        <v>0</v>
      </c>
      <c r="J49" s="142" t="str">
        <f t="shared" si="10"/>
        <v>-</v>
      </c>
      <c r="K49" s="129">
        <f>SUMIFS(Data!$O:$O,Data!$B:$B,Data!$AA$3,Data!$E:$E,$A49,Data!$C:$C,3)</f>
        <v>0</v>
      </c>
      <c r="L49" s="142" t="str">
        <f t="shared" si="11"/>
        <v>-</v>
      </c>
      <c r="M49" s="129">
        <f>SUMIFS(Data!$O:$O,Data!$B:$B,Data!$AA$3,Data!$E:$E,$A49,Data!$C:$C,4)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SUMIFS(Data!$O:$O,Data!$B:$B,Data!$AA$3,Data!$E:$E,$A50,Data!$C:$C,1)</f>
        <v>0</v>
      </c>
      <c r="H50" s="142" t="str">
        <f t="shared" si="9"/>
        <v>-</v>
      </c>
      <c r="I50" s="129">
        <f>SUMIFS(Data!$O:$O,Data!$B:$B,Data!$AA$3,Data!$E:$E,$A50,Data!$C:$C,2)</f>
        <v>0</v>
      </c>
      <c r="J50" s="142" t="str">
        <f t="shared" si="10"/>
        <v>-</v>
      </c>
      <c r="K50" s="129">
        <f>SUMIFS(Data!$O:$O,Data!$B:$B,Data!$AA$3,Data!$E:$E,$A50,Data!$C:$C,3)</f>
        <v>0</v>
      </c>
      <c r="L50" s="142" t="str">
        <f t="shared" si="11"/>
        <v>-</v>
      </c>
      <c r="M50" s="129">
        <f>SUMIFS(Data!$O:$O,Data!$B:$B,Data!$AA$3,Data!$E:$E,$A50,Data!$C:$C,4)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SUMIFS(Data!$O:$O,Data!$B:$B,Data!$AA$3,Data!$E:$E,$A51,Data!$C:$C,1)</f>
        <v>0</v>
      </c>
      <c r="H51" s="142" t="str">
        <f t="shared" si="9"/>
        <v>-</v>
      </c>
      <c r="I51" s="129">
        <f>SUMIFS(Data!$O:$O,Data!$B:$B,Data!$AA$3,Data!$E:$E,$A51,Data!$C:$C,2)</f>
        <v>0</v>
      </c>
      <c r="J51" s="142" t="str">
        <f t="shared" si="10"/>
        <v>-</v>
      </c>
      <c r="K51" s="129">
        <f>SUMIFS(Data!$O:$O,Data!$B:$B,Data!$AA$3,Data!$E:$E,$A51,Data!$C:$C,3)</f>
        <v>0</v>
      </c>
      <c r="L51" s="142" t="str">
        <f t="shared" si="11"/>
        <v>-</v>
      </c>
      <c r="M51" s="129">
        <f>SUMIFS(Data!$O:$O,Data!$B:$B,Data!$AA$3,Data!$E:$E,$A51,Data!$C:$C,4)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121.624</v>
      </c>
      <c r="C53" s="129">
        <v>162.19800000000001</v>
      </c>
      <c r="D53" s="129">
        <v>276.07400000000001</v>
      </c>
      <c r="E53" s="129">
        <v>301.09800000000001</v>
      </c>
      <c r="F53" s="133">
        <v>286.99799999999999</v>
      </c>
      <c r="G53" s="141">
        <f>SUMIFS(Data!$O:$O,Data!$B:$B,Data!$AA$3,Data!$E:$E,$A53,Data!$C:$C,1)</f>
        <v>309.09800000000001</v>
      </c>
      <c r="H53" s="142">
        <f t="shared" si="9"/>
        <v>1.5414227455107548</v>
      </c>
      <c r="I53" s="149">
        <f>SUMIFS(Data!$O:$O,Data!$B:$B,Data!$AA$3,Data!$E:$E,$A53,Data!$C:$C,2)</f>
        <v>348.94600000000003</v>
      </c>
      <c r="J53" s="142">
        <f t="shared" si="10"/>
        <v>1.15135821650082</v>
      </c>
      <c r="K53" s="129">
        <f>SUMIFS(Data!$O:$O,Data!$B:$B,Data!$AA$3,Data!$E:$E,$A53,Data!$C:$C,3)</f>
        <v>299.61700000000002</v>
      </c>
      <c r="L53" s="142">
        <f t="shared" si="11"/>
        <v>8.5277860283836965E-2</v>
      </c>
      <c r="M53" s="129">
        <f>SUMIFS(Data!$O:$O,Data!$B:$B,Data!$AA$3,Data!$E:$E,$A53,Data!$C:$C,4)</f>
        <v>0</v>
      </c>
      <c r="N53" s="142">
        <f t="shared" si="12"/>
        <v>-1</v>
      </c>
      <c r="O53" s="139">
        <f t="shared" ref="O53:O55" si="15">(M53+K53+I53+G53)/3</f>
        <v>319.22033333333337</v>
      </c>
      <c r="P53" s="143">
        <f t="shared" si="14"/>
        <v>1.1122737208389375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SUMIFS(Data!$O:$O,Data!$B:$B,Data!$AA$3,Data!$E:$E,$A54,Data!$C:$C,1)</f>
        <v>0</v>
      </c>
      <c r="H54" s="142" t="str">
        <f t="shared" si="9"/>
        <v>-</v>
      </c>
      <c r="I54" s="149">
        <f>SUMIFS(Data!$O:$O,Data!$B:$B,Data!$AA$3,Data!$E:$E,$A54,Data!$C:$C,2)</f>
        <v>0</v>
      </c>
      <c r="J54" s="142" t="str">
        <f t="shared" si="10"/>
        <v>-</v>
      </c>
      <c r="K54" s="129">
        <f>SUMIFS(Data!$O:$O,Data!$B:$B,Data!$AA$3,Data!$E:$E,$A54,Data!$C:$C,3)</f>
        <v>0</v>
      </c>
      <c r="L54" s="142" t="str">
        <f t="shared" si="11"/>
        <v>-</v>
      </c>
      <c r="M54" s="129">
        <f>SUMIFS(Data!$O:$O,Data!$B:$B,Data!$AA$3,Data!$E:$E,$A54,Data!$C:$C,4)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102</v>
      </c>
      <c r="B55" s="151">
        <v>121.624</v>
      </c>
      <c r="C55" s="152">
        <v>162.19800000000001</v>
      </c>
      <c r="D55" s="152">
        <v>276.07400000000001</v>
      </c>
      <c r="E55" s="152">
        <v>301.09800000000001</v>
      </c>
      <c r="F55" s="153">
        <v>286.99799999999999</v>
      </c>
      <c r="G55" s="154">
        <f>SUM(G53:G54)</f>
        <v>309.09800000000001</v>
      </c>
      <c r="H55" s="155">
        <f>IF(B55=0,"-",(G55-B55)/B55)</f>
        <v>1.5414227455107548</v>
      </c>
      <c r="I55" s="153">
        <f>SUM(I53:I54)</f>
        <v>348.94600000000003</v>
      </c>
      <c r="J55" s="155">
        <f t="shared" si="10"/>
        <v>1.15135821650082</v>
      </c>
      <c r="K55" s="153">
        <f>SUM(K53:K54)</f>
        <v>299.61700000000002</v>
      </c>
      <c r="L55" s="155">
        <f t="shared" si="11"/>
        <v>8.5277860283836965E-2</v>
      </c>
      <c r="M55" s="152">
        <f>SUM(M53:M54)</f>
        <v>0</v>
      </c>
      <c r="N55" s="155">
        <f t="shared" si="12"/>
        <v>-1</v>
      </c>
      <c r="O55" s="157">
        <f t="shared" si="15"/>
        <v>319.22033333333337</v>
      </c>
      <c r="P55" s="158">
        <f t="shared" si="14"/>
        <v>1.1122737208389375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602.86500000001001</v>
      </c>
      <c r="C6" s="53">
        <v>1025.5730000000001</v>
      </c>
      <c r="D6" s="53">
        <v>750.283000000009</v>
      </c>
      <c r="E6" s="53">
        <v>1059.29800000002</v>
      </c>
      <c r="F6" s="54">
        <v>1146.0063333333464</v>
      </c>
      <c r="G6" s="53">
        <f>SUMIFS(Data!$P:$P,Data!$B:$B,Data!$AA$3,Data!$D:$D,$A6,Data!$C:$C,1)</f>
        <v>616.94800000000703</v>
      </c>
      <c r="H6" s="159">
        <f t="shared" ref="H6:H35" si="0">IF(B6=0,"-",(G6-B6)/B6)</f>
        <v>2.3360122083711576E-2</v>
      </c>
      <c r="I6" s="53">
        <f>SUMIFS(Data!$P:$P,Data!$B:$B,Data!$AA$3,Data!$D:$D,$A6,Data!$C:$C,2)</f>
        <v>1087.6400000000301</v>
      </c>
      <c r="J6" s="159">
        <f t="shared" ref="J6:J35" si="1">IF(C6=0,"-",(I6-C6)/C6)</f>
        <v>6.0519338945184804E-2</v>
      </c>
      <c r="K6" s="53">
        <f>SUMIFS(Data!$P:$P,Data!$B:$B,Data!$AA$3,Data!$D:$D,$A6,Data!$C:$C,3)</f>
        <v>940.79599999999505</v>
      </c>
      <c r="L6" s="159">
        <f t="shared" ref="L6:L35" si="2">IF(D6=0,"-",(K6-D6)/D6)</f>
        <v>0.25392152027965947</v>
      </c>
      <c r="M6" s="53">
        <f>SUMIFS(Data!$P:$P,Data!$B:$B,Data!$AA$3,Data!$D:$D,$A6,Data!$C:$C,4)</f>
        <v>0</v>
      </c>
      <c r="N6" s="159">
        <f>IF(E6=0,"-",(M6-E6)/E6)</f>
        <v>-1</v>
      </c>
      <c r="O6" s="54">
        <f t="shared" ref="O6:O36" si="3">(M6+K6+I6+G6)/3</f>
        <v>881.79466666667747</v>
      </c>
      <c r="P6" s="160">
        <f t="shared" ref="P6:P36" si="4">IF(F6=0,"-",O6/F6)</f>
        <v>0.7694500815731391</v>
      </c>
    </row>
    <row r="7" spans="1:16">
      <c r="A7" s="17" t="s">
        <v>32</v>
      </c>
      <c r="B7" s="55">
        <v>2046.67500000019</v>
      </c>
      <c r="C7" s="56">
        <v>7666.2589999978882</v>
      </c>
      <c r="D7" s="56">
        <v>7347.5509999980486</v>
      </c>
      <c r="E7" s="56">
        <v>7722.8079999977663</v>
      </c>
      <c r="F7" s="57">
        <v>8261.0976666646293</v>
      </c>
      <c r="G7" s="56">
        <f>SUMIFS(Data!$P:$P,Data!$B:$B,Data!$AA$3,Data!$D:$D,$A7,Data!$C:$C,1)</f>
        <v>2083.5590000001794</v>
      </c>
      <c r="H7" s="161">
        <f t="shared" si="0"/>
        <v>1.8021424994191019E-2</v>
      </c>
      <c r="I7" s="56">
        <f>SUMIFS(Data!$P:$P,Data!$B:$B,Data!$AA$3,Data!$D:$D,$A7,Data!$C:$C,2)</f>
        <v>7744.5789999977769</v>
      </c>
      <c r="J7" s="161">
        <f t="shared" si="1"/>
        <v>1.0216195408987659E-2</v>
      </c>
      <c r="K7" s="56">
        <f>SUMIFS(Data!$P:$P,Data!$B:$B,Data!$AA$3,Data!$D:$D,$A7,Data!$C:$C,3)</f>
        <v>8952.8389999965093</v>
      </c>
      <c r="L7" s="161">
        <f t="shared" si="2"/>
        <v>0.21847932732945807</v>
      </c>
      <c r="M7" s="56">
        <f>SUMIFS(Data!$P:$P,Data!$B:$B,Data!$AA$3,Data!$D:$D,$A7,Data!$C:$C,4)</f>
        <v>0</v>
      </c>
      <c r="N7" s="161">
        <f t="shared" ref="N7:N36" si="5">IF(E7=0,"-",(M7-E7)/E7)</f>
        <v>-1</v>
      </c>
      <c r="O7" s="57">
        <f t="shared" si="3"/>
        <v>6260.3256666648222</v>
      </c>
      <c r="P7" s="163">
        <f t="shared" si="4"/>
        <v>0.75780797168475955</v>
      </c>
    </row>
    <row r="8" spans="1:16">
      <c r="A8" s="18" t="s">
        <v>31</v>
      </c>
      <c r="B8" s="52">
        <v>217.479999999999</v>
      </c>
      <c r="C8" s="53">
        <v>1008.946000000012</v>
      </c>
      <c r="D8" s="53">
        <v>959.55399999999702</v>
      </c>
      <c r="E8" s="53">
        <v>921.42100000000005</v>
      </c>
      <c r="F8" s="54">
        <v>1035.8003333333361</v>
      </c>
      <c r="G8" s="53">
        <f>SUMIFS(Data!$P:$P,Data!$B:$B,Data!$AA$3,Data!$D:$D,$A8,Data!$C:$C,1)</f>
        <v>225.402999999999</v>
      </c>
      <c r="H8" s="159">
        <f t="shared" si="0"/>
        <v>3.6430936178039539E-2</v>
      </c>
      <c r="I8" s="53">
        <f>SUMIFS(Data!$P:$P,Data!$B:$B,Data!$AA$3,Data!$D:$D,$A8,Data!$C:$C,2)</f>
        <v>1081.2830000000099</v>
      </c>
      <c r="J8" s="159">
        <f t="shared" si="1"/>
        <v>7.1695611063423703E-2</v>
      </c>
      <c r="K8" s="53">
        <f>SUMIFS(Data!$P:$P,Data!$B:$B,Data!$AA$3,Data!$D:$D,$A8,Data!$C:$C,3)</f>
        <v>1078.1570000000102</v>
      </c>
      <c r="L8" s="159">
        <f t="shared" si="2"/>
        <v>0.1236022151958238</v>
      </c>
      <c r="M8" s="53">
        <f>SUMIFS(Data!$P:$P,Data!$B:$B,Data!$AA$3,Data!$D:$D,$A8,Data!$C:$C,4)</f>
        <v>0</v>
      </c>
      <c r="N8" s="159">
        <f t="shared" si="5"/>
        <v>-1</v>
      </c>
      <c r="O8" s="54">
        <f t="shared" si="3"/>
        <v>794.94766666667294</v>
      </c>
      <c r="P8" s="160">
        <f t="shared" si="4"/>
        <v>0.76747191624126154</v>
      </c>
    </row>
    <row r="9" spans="1:16">
      <c r="A9" s="17" t="s">
        <v>30</v>
      </c>
      <c r="B9" s="55">
        <v>227.747999999999</v>
      </c>
      <c r="C9" s="56">
        <v>1245.01900000003</v>
      </c>
      <c r="D9" s="56">
        <v>1185.6100000000199</v>
      </c>
      <c r="E9" s="56">
        <v>1279.3200000000397</v>
      </c>
      <c r="F9" s="57">
        <v>1312.5656666666962</v>
      </c>
      <c r="G9" s="56">
        <f>SUMIFS(Data!$P:$P,Data!$B:$B,Data!$AA$3,Data!$D:$D,$A9,Data!$C:$C,1)</f>
        <v>223.248999999999</v>
      </c>
      <c r="H9" s="161">
        <f t="shared" si="0"/>
        <v>-1.9754289829109432E-2</v>
      </c>
      <c r="I9" s="56">
        <f>SUMIFS(Data!$P:$P,Data!$B:$B,Data!$AA$3,Data!$D:$D,$A9,Data!$C:$C,2)</f>
        <v>1350.0290000000496</v>
      </c>
      <c r="J9" s="161">
        <f t="shared" si="1"/>
        <v>8.4344094347168205E-2</v>
      </c>
      <c r="K9" s="56">
        <f>SUMIFS(Data!$P:$P,Data!$B:$B,Data!$AA$3,Data!$D:$D,$A9,Data!$C:$C,3)</f>
        <v>1322.0200000000398</v>
      </c>
      <c r="L9" s="161">
        <f t="shared" si="2"/>
        <v>0.11505469758185033</v>
      </c>
      <c r="M9" s="56">
        <f>SUMIFS(Data!$P:$P,Data!$B:$B,Data!$AA$3,Data!$D:$D,$A9,Data!$C:$C,4)</f>
        <v>0</v>
      </c>
      <c r="N9" s="161">
        <f t="shared" si="5"/>
        <v>-1</v>
      </c>
      <c r="O9" s="57">
        <f t="shared" si="3"/>
        <v>965.09933333336267</v>
      </c>
      <c r="P9" s="163">
        <f t="shared" si="4"/>
        <v>0.73527699058612761</v>
      </c>
    </row>
    <row r="10" spans="1:16">
      <c r="A10" s="18" t="s">
        <v>29</v>
      </c>
      <c r="B10" s="52">
        <v>285.75200000000098</v>
      </c>
      <c r="C10" s="53">
        <v>907.14899999998886</v>
      </c>
      <c r="D10" s="53">
        <v>1022.1079999999811</v>
      </c>
      <c r="E10" s="53">
        <v>877.57999999999208</v>
      </c>
      <c r="F10" s="54">
        <v>1030.8629999999878</v>
      </c>
      <c r="G10" s="53">
        <f>SUMIFS(Data!$P:$P,Data!$B:$B,Data!$AA$3,Data!$D:$D,$A10,Data!$C:$C,1)</f>
        <v>322.419000000003</v>
      </c>
      <c r="H10" s="159">
        <f t="shared" si="0"/>
        <v>0.12831756208181183</v>
      </c>
      <c r="I10" s="53">
        <f>SUMIFS(Data!$P:$P,Data!$B:$B,Data!$AA$3,Data!$D:$D,$A10,Data!$C:$C,2)</f>
        <v>929.8109999999881</v>
      </c>
      <c r="J10" s="159">
        <f t="shared" si="1"/>
        <v>2.4981563116973637E-2</v>
      </c>
      <c r="K10" s="53">
        <f>SUMIFS(Data!$P:$P,Data!$B:$B,Data!$AA$3,Data!$D:$D,$A10,Data!$C:$C,3)</f>
        <v>1277.9840000000399</v>
      </c>
      <c r="L10" s="159">
        <f t="shared" si="2"/>
        <v>0.2503414511970003</v>
      </c>
      <c r="M10" s="53">
        <f>SUMIFS(Data!$P:$P,Data!$B:$B,Data!$AA$3,Data!$D:$D,$A10,Data!$C:$C,4)</f>
        <v>0</v>
      </c>
      <c r="N10" s="159">
        <f t="shared" si="5"/>
        <v>-1</v>
      </c>
      <c r="O10" s="54">
        <f t="shared" si="3"/>
        <v>843.40466666667714</v>
      </c>
      <c r="P10" s="160">
        <f t="shared" si="4"/>
        <v>0.81815398037051201</v>
      </c>
    </row>
    <row r="11" spans="1:16">
      <c r="A11" s="17" t="s">
        <v>28</v>
      </c>
      <c r="B11" s="55">
        <v>461.36900000000804</v>
      </c>
      <c r="C11" s="56">
        <v>1509.93300000006</v>
      </c>
      <c r="D11" s="56">
        <v>1283.46000000002</v>
      </c>
      <c r="E11" s="56">
        <v>1277.3820000000101</v>
      </c>
      <c r="F11" s="57">
        <v>1510.7146666666995</v>
      </c>
      <c r="G11" s="56">
        <f>SUMIFS(Data!$P:$P,Data!$B:$B,Data!$AA$3,Data!$D:$D,$A11,Data!$C:$C,1)</f>
        <v>360.17000000000405</v>
      </c>
      <c r="H11" s="161">
        <f t="shared" si="0"/>
        <v>-0.21934503618579104</v>
      </c>
      <c r="I11" s="56">
        <f>SUMIFS(Data!$P:$P,Data!$B:$B,Data!$AA$3,Data!$D:$D,$A11,Data!$C:$C,2)</f>
        <v>1693.4650000000997</v>
      </c>
      <c r="J11" s="161">
        <f t="shared" si="1"/>
        <v>0.1215497641286285</v>
      </c>
      <c r="K11" s="56">
        <f>SUMIFS(Data!$P:$P,Data!$B:$B,Data!$AA$3,Data!$D:$D,$A11,Data!$C:$C,3)</f>
        <v>1494.1390000000497</v>
      </c>
      <c r="L11" s="161">
        <f t="shared" si="2"/>
        <v>0.16414925280104278</v>
      </c>
      <c r="M11" s="56">
        <f>SUMIFS(Data!$P:$P,Data!$B:$B,Data!$AA$3,Data!$D:$D,$A11,Data!$C:$C,4)</f>
        <v>0</v>
      </c>
      <c r="N11" s="161">
        <f t="shared" si="5"/>
        <v>-1</v>
      </c>
      <c r="O11" s="57">
        <f t="shared" si="3"/>
        <v>1182.5913333333845</v>
      </c>
      <c r="P11" s="163">
        <f t="shared" si="4"/>
        <v>0.78280257644065954</v>
      </c>
    </row>
    <row r="12" spans="1:16">
      <c r="A12" s="18" t="s">
        <v>27</v>
      </c>
      <c r="B12" s="52">
        <v>1606.0620000000999</v>
      </c>
      <c r="C12" s="53">
        <v>4353.58900000019</v>
      </c>
      <c r="D12" s="53">
        <v>4069.8700000002796</v>
      </c>
      <c r="E12" s="53">
        <v>4000.6430000002697</v>
      </c>
      <c r="F12" s="54">
        <v>4676.7213333336131</v>
      </c>
      <c r="G12" s="53">
        <f>SUMIFS(Data!$P:$P,Data!$B:$B,Data!$AA$3,Data!$D:$D,$A12,Data!$C:$C,1)</f>
        <v>1540.6110000000897</v>
      </c>
      <c r="H12" s="159">
        <f t="shared" si="0"/>
        <v>-4.0752474063894283E-2</v>
      </c>
      <c r="I12" s="53">
        <f>SUMIFS(Data!$P:$P,Data!$B:$B,Data!$AA$3,Data!$D:$D,$A12,Data!$C:$C,2)</f>
        <v>4400.1430000001892</v>
      </c>
      <c r="J12" s="159">
        <f t="shared" si="1"/>
        <v>1.0693246422663496E-2</v>
      </c>
      <c r="K12" s="53">
        <f>SUMIFS(Data!$P:$P,Data!$B:$B,Data!$AA$3,Data!$D:$D,$A12,Data!$C:$C,3)</f>
        <v>4191.4050000002899</v>
      </c>
      <c r="L12" s="159">
        <f t="shared" si="2"/>
        <v>2.9862133188529847E-2</v>
      </c>
      <c r="M12" s="53">
        <f>SUMIFS(Data!$P:$P,Data!$B:$B,Data!$AA$3,Data!$D:$D,$A12,Data!$C:$C,4)</f>
        <v>0</v>
      </c>
      <c r="N12" s="159">
        <f t="shared" si="5"/>
        <v>-1</v>
      </c>
      <c r="O12" s="54">
        <f t="shared" si="3"/>
        <v>3377.386333333523</v>
      </c>
      <c r="P12" s="160">
        <f t="shared" si="4"/>
        <v>0.72216967670513066</v>
      </c>
    </row>
    <row r="13" spans="1:16">
      <c r="A13" s="17" t="s">
        <v>26</v>
      </c>
      <c r="B13" s="55">
        <v>993.83000000002107</v>
      </c>
      <c r="C13" s="56">
        <v>1521.9970000000999</v>
      </c>
      <c r="D13" s="56">
        <v>1397.19300000006</v>
      </c>
      <c r="E13" s="56">
        <v>1487.9960000000799</v>
      </c>
      <c r="F13" s="57">
        <v>1800.3386666667536</v>
      </c>
      <c r="G13" s="56">
        <f>SUMIFS(Data!$P:$P,Data!$B:$B,Data!$AA$3,Data!$D:$D,$A13,Data!$C:$C,1)</f>
        <v>1160.5490000000405</v>
      </c>
      <c r="H13" s="161">
        <f t="shared" si="0"/>
        <v>0.16775404244188225</v>
      </c>
      <c r="I13" s="56">
        <f>SUMIFS(Data!$P:$P,Data!$B:$B,Data!$AA$3,Data!$D:$D,$A13,Data!$C:$C,2)</f>
        <v>1855.1880000001402</v>
      </c>
      <c r="J13" s="161">
        <f t="shared" si="1"/>
        <v>0.21891698866687542</v>
      </c>
      <c r="K13" s="56">
        <f>SUMIFS(Data!$P:$P,Data!$B:$B,Data!$AA$3,Data!$D:$D,$A13,Data!$C:$C,3)</f>
        <v>1818.50100000014</v>
      </c>
      <c r="L13" s="161">
        <f t="shared" si="2"/>
        <v>0.30153887115098771</v>
      </c>
      <c r="M13" s="56">
        <f>SUMIFS(Data!$P:$P,Data!$B:$B,Data!$AA$3,Data!$D:$D,$A13,Data!$C:$C,4)</f>
        <v>0</v>
      </c>
      <c r="N13" s="161">
        <f t="shared" si="5"/>
        <v>-1</v>
      </c>
      <c r="O13" s="57">
        <f t="shared" si="3"/>
        <v>1611.4126666667737</v>
      </c>
      <c r="P13" s="163">
        <f t="shared" si="4"/>
        <v>0.8950608552168865</v>
      </c>
    </row>
    <row r="14" spans="1:16">
      <c r="A14" s="18" t="s">
        <v>25</v>
      </c>
      <c r="B14" s="52">
        <v>1296.7120000000195</v>
      </c>
      <c r="C14" s="53">
        <v>3387.1370000002789</v>
      </c>
      <c r="D14" s="53">
        <v>3475.8580000002794</v>
      </c>
      <c r="E14" s="53">
        <v>3393.3790000002791</v>
      </c>
      <c r="F14" s="54">
        <v>3851.0286666669522</v>
      </c>
      <c r="G14" s="53">
        <f>SUMIFS(Data!$P:$P,Data!$B:$B,Data!$AA$3,Data!$D:$D,$A14,Data!$C:$C,1)</f>
        <v>1270.5779999999997</v>
      </c>
      <c r="H14" s="159">
        <f t="shared" si="0"/>
        <v>-2.0154051169434233E-2</v>
      </c>
      <c r="I14" s="53">
        <f>SUMIFS(Data!$P:$P,Data!$B:$B,Data!$AA$3,Data!$D:$D,$A14,Data!$C:$C,2)</f>
        <v>3889.5520000003685</v>
      </c>
      <c r="J14" s="159">
        <f t="shared" si="1"/>
        <v>0.14833028602033169</v>
      </c>
      <c r="K14" s="53">
        <f>SUMIFS(Data!$P:$P,Data!$B:$B,Data!$AA$3,Data!$D:$D,$A14,Data!$C:$C,3)</f>
        <v>4118.0290000003988</v>
      </c>
      <c r="L14" s="159">
        <f t="shared" si="2"/>
        <v>0.1847517936578732</v>
      </c>
      <c r="M14" s="53">
        <f>SUMIFS(Data!$P:$P,Data!$B:$B,Data!$AA$3,Data!$D:$D,$A14,Data!$C:$C,4)</f>
        <v>0</v>
      </c>
      <c r="N14" s="159">
        <f t="shared" si="5"/>
        <v>-1</v>
      </c>
      <c r="O14" s="54">
        <f t="shared" si="3"/>
        <v>3092.7196666669224</v>
      </c>
      <c r="P14" s="160">
        <f t="shared" si="4"/>
        <v>0.80308923520521525</v>
      </c>
    </row>
    <row r="15" spans="1:16">
      <c r="A15" s="17" t="s">
        <v>24</v>
      </c>
      <c r="B15" s="55">
        <v>1486.58600000003</v>
      </c>
      <c r="C15" s="56">
        <v>3949.4700000002704</v>
      </c>
      <c r="D15" s="56">
        <v>3728.1760000002805</v>
      </c>
      <c r="E15" s="56">
        <v>3519.8930000002197</v>
      </c>
      <c r="F15" s="57">
        <v>4228.0416666669335</v>
      </c>
      <c r="G15" s="56">
        <f>SUMIFS(Data!$P:$P,Data!$B:$B,Data!$AA$3,Data!$D:$D,$A15,Data!$C:$C,1)</f>
        <v>1531.4440000000802</v>
      </c>
      <c r="H15" s="161">
        <f t="shared" si="0"/>
        <v>3.0175179908898168E-2</v>
      </c>
      <c r="I15" s="56">
        <f>SUMIFS(Data!$P:$P,Data!$B:$B,Data!$AA$3,Data!$D:$D,$A15,Data!$C:$C,2)</f>
        <v>3976.6190000002307</v>
      </c>
      <c r="J15" s="161">
        <f t="shared" si="1"/>
        <v>6.8740869027890993E-3</v>
      </c>
      <c r="K15" s="56">
        <f>SUMIFS(Data!$P:$P,Data!$B:$B,Data!$AA$3,Data!$D:$D,$A15,Data!$C:$C,3)</f>
        <v>4170.9950000002509</v>
      </c>
      <c r="L15" s="161">
        <f t="shared" si="2"/>
        <v>0.11877631313541449</v>
      </c>
      <c r="M15" s="56">
        <f>SUMIFS(Data!$P:$P,Data!$B:$B,Data!$AA$3,Data!$D:$D,$A15,Data!$C:$C,4)</f>
        <v>0</v>
      </c>
      <c r="N15" s="161">
        <f t="shared" si="5"/>
        <v>-1</v>
      </c>
      <c r="O15" s="57">
        <f t="shared" si="3"/>
        <v>3226.3526666668536</v>
      </c>
      <c r="P15" s="163">
        <f t="shared" si="4"/>
        <v>0.7630844066894602</v>
      </c>
    </row>
    <row r="16" spans="1:16">
      <c r="A16" s="18" t="s">
        <v>23</v>
      </c>
      <c r="B16" s="52">
        <v>1304.3140000000401</v>
      </c>
      <c r="C16" s="53">
        <v>3722.4150000004101</v>
      </c>
      <c r="D16" s="53">
        <v>3501.5330000003601</v>
      </c>
      <c r="E16" s="53">
        <v>3545.5910000003801</v>
      </c>
      <c r="F16" s="54">
        <v>4024.6176666670635</v>
      </c>
      <c r="G16" s="53">
        <f>SUMIFS(Data!$P:$P,Data!$B:$B,Data!$AA$3,Data!$D:$D,$A16,Data!$C:$C,1)</f>
        <v>1235.7170000000301</v>
      </c>
      <c r="H16" s="159">
        <f t="shared" si="0"/>
        <v>-5.2592397229507523E-2</v>
      </c>
      <c r="I16" s="53">
        <f>SUMIFS(Data!$P:$P,Data!$B:$B,Data!$AA$3,Data!$D:$D,$A16,Data!$C:$C,2)</f>
        <v>3899.7550000004398</v>
      </c>
      <c r="J16" s="159">
        <f t="shared" si="1"/>
        <v>4.7641114706450022E-2</v>
      </c>
      <c r="K16" s="53">
        <f>SUMIFS(Data!$P:$P,Data!$B:$B,Data!$AA$3,Data!$D:$D,$A16,Data!$C:$C,3)</f>
        <v>3628.7570000004202</v>
      </c>
      <c r="L16" s="159">
        <f t="shared" si="2"/>
        <v>3.6333800081292139E-2</v>
      </c>
      <c r="M16" s="53">
        <f>SUMIFS(Data!$P:$P,Data!$B:$B,Data!$AA$3,Data!$D:$D,$A16,Data!$C:$C,4)</f>
        <v>0</v>
      </c>
      <c r="N16" s="159">
        <f t="shared" si="5"/>
        <v>-1</v>
      </c>
      <c r="O16" s="54">
        <f t="shared" si="3"/>
        <v>2921.4096666669634</v>
      </c>
      <c r="P16" s="160">
        <f t="shared" si="4"/>
        <v>0.72588501781494486</v>
      </c>
    </row>
    <row r="17" spans="1:17">
      <c r="A17" s="17" t="s">
        <v>22</v>
      </c>
      <c r="B17" s="55">
        <v>194.820999999999</v>
      </c>
      <c r="C17" s="56">
        <v>830.30899999999895</v>
      </c>
      <c r="D17" s="56">
        <v>817.71799999999598</v>
      </c>
      <c r="E17" s="56">
        <v>908.19599999999286</v>
      </c>
      <c r="F17" s="57">
        <v>917.01466666666227</v>
      </c>
      <c r="G17" s="56">
        <f>SUMIFS(Data!$P:$P,Data!$B:$B,Data!$AA$3,Data!$D:$D,$A17,Data!$C:$C,1)</f>
        <v>238.88999999999899</v>
      </c>
      <c r="H17" s="161">
        <f t="shared" si="0"/>
        <v>0.22620251410269024</v>
      </c>
      <c r="I17" s="56">
        <f>SUMIFS(Data!$P:$P,Data!$B:$B,Data!$AA$3,Data!$D:$D,$A17,Data!$C:$C,2)</f>
        <v>912.55399999999509</v>
      </c>
      <c r="J17" s="161">
        <f t="shared" si="1"/>
        <v>9.905348490742151E-2</v>
      </c>
      <c r="K17" s="56">
        <f>SUMIFS(Data!$P:$P,Data!$B:$B,Data!$AA$3,Data!$D:$D,$A17,Data!$C:$C,3)</f>
        <v>858.48199999999406</v>
      </c>
      <c r="L17" s="161">
        <f t="shared" si="2"/>
        <v>4.985092660305665E-2</v>
      </c>
      <c r="M17" s="56">
        <f>SUMIFS(Data!$P:$P,Data!$B:$B,Data!$AA$3,Data!$D:$D,$A17,Data!$C:$C,4)</f>
        <v>0</v>
      </c>
      <c r="N17" s="161">
        <f t="shared" si="5"/>
        <v>-1</v>
      </c>
      <c r="O17" s="57">
        <f t="shared" si="3"/>
        <v>669.97533333332933</v>
      </c>
      <c r="P17" s="163">
        <f t="shared" si="4"/>
        <v>0.73060481766194862</v>
      </c>
    </row>
    <row r="18" spans="1:17">
      <c r="A18" s="18" t="s">
        <v>21</v>
      </c>
      <c r="B18" s="52">
        <v>1785.5810000001093</v>
      </c>
      <c r="C18" s="53">
        <v>4968.7220000000398</v>
      </c>
      <c r="D18" s="53">
        <v>4769.7430000002196</v>
      </c>
      <c r="E18" s="53">
        <v>4652.597000000349</v>
      </c>
      <c r="F18" s="54">
        <v>5392.2143333335725</v>
      </c>
      <c r="G18" s="53">
        <f>SUMIFS(Data!$P:$P,Data!$B:$B,Data!$AA$3,Data!$D:$D,$A18,Data!$C:$C,1)</f>
        <v>1914.065000000129</v>
      </c>
      <c r="H18" s="159">
        <f t="shared" si="0"/>
        <v>7.1956410826510719E-2</v>
      </c>
      <c r="I18" s="53">
        <f>SUMIFS(Data!$P:$P,Data!$B:$B,Data!$AA$3,Data!$D:$D,$A18,Data!$C:$C,2)</f>
        <v>5674.8789999994306</v>
      </c>
      <c r="J18" s="159">
        <f t="shared" si="1"/>
        <v>0.14212044867863108</v>
      </c>
      <c r="K18" s="53">
        <f>SUMIFS(Data!$P:$P,Data!$B:$B,Data!$AA$3,Data!$D:$D,$A18,Data!$C:$C,3)</f>
        <v>5453.5029999997096</v>
      </c>
      <c r="L18" s="159">
        <f t="shared" si="2"/>
        <v>0.14335363561505485</v>
      </c>
      <c r="M18" s="53">
        <f>SUMIFS(Data!$P:$P,Data!$B:$B,Data!$AA$3,Data!$D:$D,$A18,Data!$C:$C,4)</f>
        <v>0</v>
      </c>
      <c r="N18" s="159">
        <f t="shared" si="5"/>
        <v>-1</v>
      </c>
      <c r="O18" s="54">
        <f t="shared" si="3"/>
        <v>4347.4823333330896</v>
      </c>
      <c r="P18" s="160">
        <f t="shared" si="4"/>
        <v>0.80625176682199706</v>
      </c>
    </row>
    <row r="19" spans="1:17">
      <c r="A19" s="17" t="s">
        <v>20</v>
      </c>
      <c r="B19" s="55">
        <v>1741.5460000000101</v>
      </c>
      <c r="C19" s="56">
        <v>3861.36300000033</v>
      </c>
      <c r="D19" s="56">
        <v>3452.557000000299</v>
      </c>
      <c r="E19" s="56">
        <v>3259.1590000002993</v>
      </c>
      <c r="F19" s="57">
        <v>4104.8750000003129</v>
      </c>
      <c r="G19" s="56">
        <f>SUMIFS(Data!$P:$P,Data!$B:$B,Data!$AA$3,Data!$D:$D,$A19,Data!$C:$C,1)</f>
        <v>1214.8800000000001</v>
      </c>
      <c r="H19" s="161">
        <f t="shared" si="0"/>
        <v>-0.30241291358368194</v>
      </c>
      <c r="I19" s="56">
        <f>SUMIFS(Data!$P:$P,Data!$B:$B,Data!$AA$3,Data!$D:$D,$A19,Data!$C:$C,2)</f>
        <v>3612.5120000003399</v>
      </c>
      <c r="J19" s="161">
        <f t="shared" si="1"/>
        <v>-6.4446414387864817E-2</v>
      </c>
      <c r="K19" s="56">
        <f>SUMIFS(Data!$P:$P,Data!$B:$B,Data!$AA$3,Data!$D:$D,$A19,Data!$C:$C,3)</f>
        <v>3575.0120000003894</v>
      </c>
      <c r="L19" s="161">
        <f t="shared" si="2"/>
        <v>3.5467915518869006E-2</v>
      </c>
      <c r="M19" s="56">
        <f>SUMIFS(Data!$P:$P,Data!$B:$B,Data!$AA$3,Data!$D:$D,$A19,Data!$C:$C,4)</f>
        <v>0</v>
      </c>
      <c r="N19" s="161">
        <f t="shared" si="5"/>
        <v>-1</v>
      </c>
      <c r="O19" s="57">
        <f t="shared" si="3"/>
        <v>2800.8013333335766</v>
      </c>
      <c r="P19" s="163">
        <f t="shared" si="4"/>
        <v>0.68231099201153822</v>
      </c>
    </row>
    <row r="20" spans="1:17">
      <c r="A20" s="18" t="s">
        <v>19</v>
      </c>
      <c r="B20" s="52">
        <v>529.17000000000905</v>
      </c>
      <c r="C20" s="53">
        <v>1374.4450000000297</v>
      </c>
      <c r="D20" s="53">
        <v>1288.1330000000196</v>
      </c>
      <c r="E20" s="53">
        <v>1311.0190000000202</v>
      </c>
      <c r="F20" s="54">
        <v>1500.9223333333596</v>
      </c>
      <c r="G20" s="53">
        <f>SUMIFS(Data!$P:$P,Data!$B:$B,Data!$AA$3,Data!$D:$D,$A20,Data!$C:$C,1)</f>
        <v>532.04600000001221</v>
      </c>
      <c r="H20" s="159">
        <f t="shared" si="0"/>
        <v>5.4349263941703236E-3</v>
      </c>
      <c r="I20" s="53">
        <f>SUMIFS(Data!$P:$P,Data!$B:$B,Data!$AA$3,Data!$D:$D,$A20,Data!$C:$C,2)</f>
        <v>1478.4340000000493</v>
      </c>
      <c r="J20" s="159">
        <f t="shared" si="1"/>
        <v>7.5658902320585641E-2</v>
      </c>
      <c r="K20" s="53">
        <f>SUMIFS(Data!$P:$P,Data!$B:$B,Data!$AA$3,Data!$D:$D,$A20,Data!$C:$C,3)</f>
        <v>1462.8190000000398</v>
      </c>
      <c r="L20" s="159">
        <f t="shared" si="2"/>
        <v>0.13561177300792504</v>
      </c>
      <c r="M20" s="53">
        <f>SUMIFS(Data!$P:$P,Data!$B:$B,Data!$AA$3,Data!$D:$D,$A20,Data!$C:$C,4)</f>
        <v>0</v>
      </c>
      <c r="N20" s="159">
        <f t="shared" si="5"/>
        <v>-1</v>
      </c>
      <c r="O20" s="54">
        <f t="shared" si="3"/>
        <v>1157.7663333333669</v>
      </c>
      <c r="P20" s="160">
        <f t="shared" si="4"/>
        <v>0.77136991543200883</v>
      </c>
    </row>
    <row r="21" spans="1:17">
      <c r="A21" s="17" t="s">
        <v>18</v>
      </c>
      <c r="B21" s="55">
        <v>613.57700000000898</v>
      </c>
      <c r="C21" s="56">
        <v>1775.0760000001499</v>
      </c>
      <c r="D21" s="56">
        <v>1630.1320000001299</v>
      </c>
      <c r="E21" s="56">
        <v>1607.9980000001099</v>
      </c>
      <c r="F21" s="57">
        <v>1875.5943333334662</v>
      </c>
      <c r="G21" s="56">
        <f>SUMIFS(Data!$P:$P,Data!$B:$B,Data!$AA$3,Data!$D:$D,$A21,Data!$C:$C,1)</f>
        <v>546.5170000000071</v>
      </c>
      <c r="H21" s="161">
        <f t="shared" si="0"/>
        <v>-0.10929353610060497</v>
      </c>
      <c r="I21" s="56">
        <f>SUMIFS(Data!$P:$P,Data!$B:$B,Data!$AA$3,Data!$D:$D,$A21,Data!$C:$C,2)</f>
        <v>1659.9340000001298</v>
      </c>
      <c r="J21" s="161">
        <f t="shared" si="1"/>
        <v>-6.4865955035170522E-2</v>
      </c>
      <c r="K21" s="56">
        <f>SUMIFS(Data!$P:$P,Data!$B:$B,Data!$AA$3,Data!$D:$D,$A21,Data!$C:$C,3)</f>
        <v>1673.3640000001201</v>
      </c>
      <c r="L21" s="161">
        <f t="shared" si="2"/>
        <v>2.6520551709914748E-2</v>
      </c>
      <c r="M21" s="56">
        <f>SUMIFS(Data!$P:$P,Data!$B:$B,Data!$AA$3,Data!$D:$D,$A21,Data!$C:$C,4)</f>
        <v>0</v>
      </c>
      <c r="N21" s="161">
        <f t="shared" si="5"/>
        <v>-1</v>
      </c>
      <c r="O21" s="57">
        <f t="shared" si="3"/>
        <v>1293.2716666667523</v>
      </c>
      <c r="P21" s="163">
        <f t="shared" si="4"/>
        <v>0.68952632436686856</v>
      </c>
    </row>
    <row r="22" spans="1:17">
      <c r="A22" s="18" t="s">
        <v>17</v>
      </c>
      <c r="B22" s="52">
        <v>872.0579999999901</v>
      </c>
      <c r="C22" s="53">
        <v>2708.9820000002792</v>
      </c>
      <c r="D22" s="53">
        <v>2563.14900000026</v>
      </c>
      <c r="E22" s="53">
        <v>2531.4440000002696</v>
      </c>
      <c r="F22" s="54">
        <v>2891.8776666669332</v>
      </c>
      <c r="G22" s="53">
        <f>SUMIFS(Data!$P:$P,Data!$B:$B,Data!$AA$3,Data!$D:$D,$A22,Data!$C:$C,1)</f>
        <v>919.0609999999931</v>
      </c>
      <c r="H22" s="159">
        <f t="shared" si="0"/>
        <v>5.3898937914684038E-2</v>
      </c>
      <c r="I22" s="53">
        <f>SUMIFS(Data!$P:$P,Data!$B:$B,Data!$AA$3,Data!$D:$D,$A22,Data!$C:$C,2)</f>
        <v>2705.3000000002398</v>
      </c>
      <c r="J22" s="159">
        <f t="shared" si="1"/>
        <v>-1.3591821577400561E-3</v>
      </c>
      <c r="K22" s="53">
        <f>SUMIFS(Data!$P:$P,Data!$B:$B,Data!$AA$3,Data!$D:$D,$A22,Data!$C:$C,3)</f>
        <v>2582.9930000002696</v>
      </c>
      <c r="L22" s="159">
        <f t="shared" si="2"/>
        <v>7.7420391869561962E-3</v>
      </c>
      <c r="M22" s="53">
        <f>SUMIFS(Data!$P:$P,Data!$B:$B,Data!$AA$3,Data!$D:$D,$A22,Data!$C:$C,4)</f>
        <v>0</v>
      </c>
      <c r="N22" s="159">
        <f t="shared" si="5"/>
        <v>-1</v>
      </c>
      <c r="O22" s="54">
        <f t="shared" si="3"/>
        <v>2069.1180000001673</v>
      </c>
      <c r="P22" s="160">
        <f t="shared" si="4"/>
        <v>0.71549292138106002</v>
      </c>
    </row>
    <row r="23" spans="1:17">
      <c r="A23" s="17" t="s">
        <v>16</v>
      </c>
      <c r="B23" s="55">
        <v>299.70100000000105</v>
      </c>
      <c r="C23" s="56">
        <v>883.91699999999287</v>
      </c>
      <c r="D23" s="56">
        <v>837.96499999999594</v>
      </c>
      <c r="E23" s="56">
        <v>726.46100000000501</v>
      </c>
      <c r="F23" s="57">
        <v>916.01466666666477</v>
      </c>
      <c r="G23" s="56">
        <f>SUMIFS(Data!$P:$P,Data!$B:$B,Data!$AA$3,Data!$D:$D,$A23,Data!$C:$C,1)</f>
        <v>199.44900000000001</v>
      </c>
      <c r="H23" s="161">
        <f t="shared" si="0"/>
        <v>-0.3345067250359548</v>
      </c>
      <c r="I23" s="56">
        <f>SUMIFS(Data!$P:$P,Data!$B:$B,Data!$AA$3,Data!$D:$D,$A23,Data!$C:$C,2)</f>
        <v>969.48099999998692</v>
      </c>
      <c r="J23" s="161">
        <f t="shared" si="1"/>
        <v>9.6800943980028378E-2</v>
      </c>
      <c r="K23" s="56">
        <f>SUMIFS(Data!$P:$P,Data!$B:$B,Data!$AA$3,Data!$D:$D,$A23,Data!$C:$C,3)</f>
        <v>1001.6499999999859</v>
      </c>
      <c r="L23" s="161">
        <f t="shared" si="2"/>
        <v>0.19533632072937501</v>
      </c>
      <c r="M23" s="56">
        <f>SUMIFS(Data!$P:$P,Data!$B:$B,Data!$AA$3,Data!$D:$D,$A23,Data!$C:$C,4)</f>
        <v>0</v>
      </c>
      <c r="N23" s="161">
        <f t="shared" si="5"/>
        <v>-1</v>
      </c>
      <c r="O23" s="57">
        <f t="shared" si="3"/>
        <v>723.52666666665755</v>
      </c>
      <c r="P23" s="163">
        <f t="shared" si="4"/>
        <v>0.78986362663770204</v>
      </c>
    </row>
    <row r="24" spans="1:17">
      <c r="A24" s="18" t="s">
        <v>15</v>
      </c>
      <c r="B24" s="52">
        <v>1979.1570000002102</v>
      </c>
      <c r="C24" s="53">
        <v>5247.9709999994693</v>
      </c>
      <c r="D24" s="53">
        <v>4940.6330000000098</v>
      </c>
      <c r="E24" s="53">
        <v>4772.633000000169</v>
      </c>
      <c r="F24" s="54">
        <v>5646.7979999999525</v>
      </c>
      <c r="G24" s="53">
        <f>SUMIFS(Data!$P:$P,Data!$B:$B,Data!$AA$3,Data!$D:$D,$A24,Data!$C:$C,1)</f>
        <v>1924.4390000001501</v>
      </c>
      <c r="H24" s="159">
        <f t="shared" si="0"/>
        <v>-2.7647124508088185E-2</v>
      </c>
      <c r="I24" s="53">
        <f>SUMIFS(Data!$P:$P,Data!$B:$B,Data!$AA$3,Data!$D:$D,$A24,Data!$C:$C,2)</f>
        <v>5309.0769999993008</v>
      </c>
      <c r="J24" s="159">
        <f t="shared" si="1"/>
        <v>1.1643738122759765E-2</v>
      </c>
      <c r="K24" s="53">
        <f>SUMIFS(Data!$P:$P,Data!$B:$B,Data!$AA$3,Data!$D:$D,$A24,Data!$C:$C,3)</f>
        <v>5202.3149999996094</v>
      </c>
      <c r="L24" s="159">
        <f t="shared" si="2"/>
        <v>5.2965277930904622E-2</v>
      </c>
      <c r="M24" s="53">
        <f>SUMIFS(Data!$P:$P,Data!$B:$B,Data!$AA$3,Data!$D:$D,$A24,Data!$C:$C,4)</f>
        <v>0</v>
      </c>
      <c r="N24" s="159">
        <f t="shared" si="5"/>
        <v>-1</v>
      </c>
      <c r="O24" s="54">
        <f t="shared" si="3"/>
        <v>4145.2769999996863</v>
      </c>
      <c r="P24" s="160">
        <f t="shared" si="4"/>
        <v>0.73409337468769398</v>
      </c>
    </row>
    <row r="25" spans="1:17">
      <c r="A25" s="17" t="s">
        <v>14</v>
      </c>
      <c r="B25" s="55">
        <v>707.11600000000408</v>
      </c>
      <c r="C25" s="56">
        <v>1970.1710000001299</v>
      </c>
      <c r="D25" s="56">
        <v>1880.4360000001197</v>
      </c>
      <c r="E25" s="56">
        <v>1787.58100000013</v>
      </c>
      <c r="F25" s="57">
        <v>2115.1013333334613</v>
      </c>
      <c r="G25" s="56">
        <f>SUMIFS(Data!$P:$P,Data!$B:$B,Data!$AA$3,Data!$D:$D,$A25,Data!$C:$C,1)</f>
        <v>748.26900000000785</v>
      </c>
      <c r="H25" s="161">
        <f t="shared" si="0"/>
        <v>5.8198371978577114E-2</v>
      </c>
      <c r="I25" s="56">
        <f>SUMIFS(Data!$P:$P,Data!$B:$B,Data!$AA$3,Data!$D:$D,$A25,Data!$C:$C,2)</f>
        <v>2074.9130000001501</v>
      </c>
      <c r="J25" s="161">
        <f t="shared" si="1"/>
        <v>5.316391318317714E-2</v>
      </c>
      <c r="K25" s="56">
        <f>SUMIFS(Data!$P:$P,Data!$B:$B,Data!$AA$3,Data!$D:$D,$A25,Data!$C:$C,3)</f>
        <v>2066.8940000001398</v>
      </c>
      <c r="L25" s="161">
        <f t="shared" si="2"/>
        <v>9.9156791297341798E-2</v>
      </c>
      <c r="M25" s="56">
        <f>SUMIFS(Data!$P:$P,Data!$B:$B,Data!$AA$3,Data!$D:$D,$A25,Data!$C:$C,4)</f>
        <v>0</v>
      </c>
      <c r="N25" s="161">
        <f t="shared" si="5"/>
        <v>-1</v>
      </c>
      <c r="O25" s="57">
        <f t="shared" si="3"/>
        <v>1630.0253333334324</v>
      </c>
      <c r="P25" s="163">
        <f t="shared" si="4"/>
        <v>0.7706606334385242</v>
      </c>
      <c r="Q25" s="20"/>
    </row>
    <row r="26" spans="1:17">
      <c r="A26" s="18" t="s">
        <v>13</v>
      </c>
      <c r="B26" s="52">
        <v>3160.6470000000745</v>
      </c>
      <c r="C26" s="53">
        <v>8073.4940000007209</v>
      </c>
      <c r="D26" s="53">
        <v>7616.999000000701</v>
      </c>
      <c r="E26" s="53">
        <v>7491.7690000005996</v>
      </c>
      <c r="F26" s="54">
        <v>8780.9696666673644</v>
      </c>
      <c r="G26" s="53">
        <f>SUMIFS(Data!$P:$P,Data!$B:$B,Data!$AA$3,Data!$D:$D,$A26,Data!$C:$C,1)</f>
        <v>3198.8670000000679</v>
      </c>
      <c r="H26" s="159">
        <f t="shared" si="0"/>
        <v>1.2092460815773648E-2</v>
      </c>
      <c r="I26" s="53">
        <f>SUMIFS(Data!$P:$P,Data!$B:$B,Data!$AA$3,Data!$D:$D,$A26,Data!$C:$C,2)</f>
        <v>8218.2700000007608</v>
      </c>
      <c r="J26" s="159">
        <f t="shared" si="1"/>
        <v>1.7932260803070758E-2</v>
      </c>
      <c r="K26" s="53">
        <f>SUMIFS(Data!$P:$P,Data!$B:$B,Data!$AA$3,Data!$D:$D,$A26,Data!$C:$C,3)</f>
        <v>7722.7230000007003</v>
      </c>
      <c r="L26" s="159">
        <f t="shared" si="2"/>
        <v>1.3880007073650596E-2</v>
      </c>
      <c r="M26" s="53">
        <f>SUMIFS(Data!$P:$P,Data!$B:$B,Data!$AA$3,Data!$D:$D,$A26,Data!$C:$C,4)</f>
        <v>0</v>
      </c>
      <c r="N26" s="159">
        <f t="shared" si="5"/>
        <v>-1</v>
      </c>
      <c r="O26" s="54">
        <f t="shared" si="3"/>
        <v>6379.9533333338431</v>
      </c>
      <c r="P26" s="160">
        <f t="shared" si="4"/>
        <v>0.72656592330027059</v>
      </c>
    </row>
    <row r="27" spans="1:17">
      <c r="A27" s="17" t="s">
        <v>12</v>
      </c>
      <c r="B27" s="55">
        <v>1393.24300000004</v>
      </c>
      <c r="C27" s="56">
        <v>2932.1930000002599</v>
      </c>
      <c r="D27" s="56">
        <v>2945.3970000002601</v>
      </c>
      <c r="E27" s="56">
        <v>2948.8940000002399</v>
      </c>
      <c r="F27" s="57">
        <v>3406.5756666669331</v>
      </c>
      <c r="G27" s="56">
        <f>SUMIFS(Data!$P:$P,Data!$B:$B,Data!$AA$3,Data!$D:$D,$A27,Data!$C:$C,1)</f>
        <v>1427.04800000005</v>
      </c>
      <c r="H27" s="161">
        <f t="shared" si="0"/>
        <v>2.4263534788984475E-2</v>
      </c>
      <c r="I27" s="56">
        <f>SUMIFS(Data!$P:$P,Data!$B:$B,Data!$AA$3,Data!$D:$D,$A27,Data!$C:$C,2)</f>
        <v>3164.7190000001901</v>
      </c>
      <c r="J27" s="161">
        <f t="shared" si="1"/>
        <v>7.9301055558044661E-2</v>
      </c>
      <c r="K27" s="56">
        <f>SUMIFS(Data!$P:$P,Data!$B:$B,Data!$AA$3,Data!$D:$D,$A27,Data!$C:$C,3)</f>
        <v>3154.7770000002301</v>
      </c>
      <c r="L27" s="161">
        <f t="shared" si="2"/>
        <v>7.108719130220871E-2</v>
      </c>
      <c r="M27" s="56">
        <f>SUMIFS(Data!$P:$P,Data!$B:$B,Data!$AA$3,Data!$D:$D,$A27,Data!$C:$C,4)</f>
        <v>0</v>
      </c>
      <c r="N27" s="161">
        <f t="shared" si="5"/>
        <v>-1</v>
      </c>
      <c r="O27" s="57">
        <f t="shared" si="3"/>
        <v>2582.1813333334899</v>
      </c>
      <c r="P27" s="163">
        <f t="shared" si="4"/>
        <v>0.75799911289214117</v>
      </c>
    </row>
    <row r="28" spans="1:17">
      <c r="A28" s="18" t="s">
        <v>11</v>
      </c>
      <c r="B28" s="52">
        <v>611.66900000001112</v>
      </c>
      <c r="C28" s="53">
        <v>2190.36100000022</v>
      </c>
      <c r="D28" s="53">
        <v>2041.3360000001799</v>
      </c>
      <c r="E28" s="53">
        <v>2189.9430000002299</v>
      </c>
      <c r="F28" s="54">
        <v>2344.4363333335468</v>
      </c>
      <c r="G28" s="53">
        <f>SUMIFS(Data!$P:$P,Data!$B:$B,Data!$AA$3,Data!$D:$D,$A28,Data!$C:$C,1)</f>
        <v>669.50700000001086</v>
      </c>
      <c r="H28" s="159">
        <f t="shared" si="0"/>
        <v>9.4557677436650681E-2</v>
      </c>
      <c r="I28" s="53">
        <f>SUMIFS(Data!$P:$P,Data!$B:$B,Data!$AA$3,Data!$D:$D,$A28,Data!$C:$C,2)</f>
        <v>2341.50400000023</v>
      </c>
      <c r="J28" s="159">
        <f t="shared" si="1"/>
        <v>6.9003693911640532E-2</v>
      </c>
      <c r="K28" s="53">
        <f>SUMIFS(Data!$P:$P,Data!$B:$B,Data!$AA$3,Data!$D:$D,$A28,Data!$C:$C,3)</f>
        <v>2457.7380000002399</v>
      </c>
      <c r="L28" s="159">
        <f t="shared" si="2"/>
        <v>0.20398503725012609</v>
      </c>
      <c r="M28" s="53">
        <f>SUMIFS(Data!$P:$P,Data!$B:$B,Data!$AA$3,Data!$D:$D,$A28,Data!$C:$C,4)</f>
        <v>0</v>
      </c>
      <c r="N28" s="159">
        <f t="shared" si="5"/>
        <v>-1</v>
      </c>
      <c r="O28" s="54">
        <f t="shared" si="3"/>
        <v>1822.9163333334934</v>
      </c>
      <c r="P28" s="160">
        <f t="shared" si="4"/>
        <v>0.77754994128652422</v>
      </c>
    </row>
    <row r="29" spans="1:17">
      <c r="A29" s="17" t="s">
        <v>10</v>
      </c>
      <c r="B29" s="55">
        <v>902.34599999999102</v>
      </c>
      <c r="C29" s="56">
        <v>2710.4420000003001</v>
      </c>
      <c r="D29" s="56">
        <v>2823.2730000003098</v>
      </c>
      <c r="E29" s="56">
        <v>2748.2290000002899</v>
      </c>
      <c r="F29" s="57">
        <v>3061.4300000002968</v>
      </c>
      <c r="G29" s="56">
        <f>SUMIFS(Data!$P:$P,Data!$B:$B,Data!$AA$3,Data!$D:$D,$A29,Data!$C:$C,1)</f>
        <v>888.04300000000399</v>
      </c>
      <c r="H29" s="161">
        <f t="shared" si="0"/>
        <v>-1.5850904198596968E-2</v>
      </c>
      <c r="I29" s="56">
        <f>SUMIFS(Data!$P:$P,Data!$B:$B,Data!$AA$3,Data!$D:$D,$A29,Data!$C:$C,2)</f>
        <v>3176.2820000002998</v>
      </c>
      <c r="J29" s="161">
        <f t="shared" si="1"/>
        <v>0.17186864725382359</v>
      </c>
      <c r="K29" s="56">
        <f>SUMIFS(Data!$P:$P,Data!$B:$B,Data!$AA$3,Data!$D:$D,$A29,Data!$C:$C,3)</f>
        <v>3155.9130000003702</v>
      </c>
      <c r="L29" s="161">
        <f t="shared" si="2"/>
        <v>0.11782069959229018</v>
      </c>
      <c r="M29" s="56">
        <f>SUMIFS(Data!$P:$P,Data!$B:$B,Data!$AA$3,Data!$D:$D,$A29,Data!$C:$C,4)</f>
        <v>0</v>
      </c>
      <c r="N29" s="161">
        <f t="shared" si="5"/>
        <v>-1</v>
      </c>
      <c r="O29" s="57">
        <f t="shared" si="3"/>
        <v>2406.7460000002247</v>
      </c>
      <c r="P29" s="163">
        <f t="shared" si="4"/>
        <v>0.78615091640180945</v>
      </c>
    </row>
    <row r="30" spans="1:17">
      <c r="A30" s="18" t="s">
        <v>9</v>
      </c>
      <c r="B30" s="52">
        <v>1280.218000000016</v>
      </c>
      <c r="C30" s="53">
        <v>5559.3360000005287</v>
      </c>
      <c r="D30" s="53">
        <v>5313.708000000529</v>
      </c>
      <c r="E30" s="53">
        <v>5174.3880000004892</v>
      </c>
      <c r="F30" s="54">
        <v>5775.8833333338544</v>
      </c>
      <c r="G30" s="53">
        <f>SUMIFS(Data!$P:$P,Data!$B:$B,Data!$AA$3,Data!$D:$D,$A30,Data!$C:$C,1)</f>
        <v>1343.69300000001</v>
      </c>
      <c r="H30" s="159">
        <f t="shared" si="0"/>
        <v>4.9581399417906326E-2</v>
      </c>
      <c r="I30" s="53">
        <f>SUMIFS(Data!$P:$P,Data!$B:$B,Data!$AA$3,Data!$D:$D,$A30,Data!$C:$C,2)</f>
        <v>5762.1110000005701</v>
      </c>
      <c r="J30" s="159">
        <f t="shared" si="1"/>
        <v>3.6474679709954966E-2</v>
      </c>
      <c r="K30" s="53">
        <f>SUMIFS(Data!$P:$P,Data!$B:$B,Data!$AA$3,Data!$D:$D,$A30,Data!$C:$C,3)</f>
        <v>5839.6880000005503</v>
      </c>
      <c r="L30" s="159">
        <f t="shared" si="2"/>
        <v>9.8985491863679567E-2</v>
      </c>
      <c r="M30" s="53">
        <f>SUMIFS(Data!$P:$P,Data!$B:$B,Data!$AA$3,Data!$D:$D,$A30,Data!$C:$C,4)</f>
        <v>0</v>
      </c>
      <c r="N30" s="159">
        <f t="shared" si="5"/>
        <v>-1</v>
      </c>
      <c r="O30" s="54">
        <f t="shared" si="3"/>
        <v>4315.1640000003763</v>
      </c>
      <c r="P30" s="160">
        <f t="shared" si="4"/>
        <v>0.7471002703771118</v>
      </c>
    </row>
    <row r="31" spans="1:17">
      <c r="A31" s="17" t="s">
        <v>8</v>
      </c>
      <c r="B31" s="55">
        <v>1258.86400000003</v>
      </c>
      <c r="C31" s="56">
        <v>3607.7840000003398</v>
      </c>
      <c r="D31" s="56">
        <v>3407.0540000003798</v>
      </c>
      <c r="E31" s="56">
        <v>3164.10200000033</v>
      </c>
      <c r="F31" s="57">
        <v>3812.6013333336937</v>
      </c>
      <c r="G31" s="56">
        <f>SUMIFS(Data!$P:$P,Data!$B:$B,Data!$AA$3,Data!$D:$D,$A31,Data!$C:$C,1)</f>
        <v>1289.7340000000402</v>
      </c>
      <c r="H31" s="161">
        <f t="shared" si="0"/>
        <v>2.4522108821929442E-2</v>
      </c>
      <c r="I31" s="56">
        <f>SUMIFS(Data!$P:$P,Data!$B:$B,Data!$AA$3,Data!$D:$D,$A31,Data!$C:$C,2)</f>
        <v>3769.1500000004294</v>
      </c>
      <c r="J31" s="161">
        <f t="shared" si="1"/>
        <v>4.4727178788994675E-2</v>
      </c>
      <c r="K31" s="56">
        <f>SUMIFS(Data!$P:$P,Data!$B:$B,Data!$AA$3,Data!$D:$D,$A31,Data!$C:$C,3)</f>
        <v>3702.5730000004301</v>
      </c>
      <c r="L31" s="161">
        <f t="shared" si="2"/>
        <v>8.6737398350603581E-2</v>
      </c>
      <c r="M31" s="56">
        <f>SUMIFS(Data!$P:$P,Data!$B:$B,Data!$AA$3,Data!$D:$D,$A31,Data!$C:$C,4)</f>
        <v>0</v>
      </c>
      <c r="N31" s="161">
        <f t="shared" si="5"/>
        <v>-1</v>
      </c>
      <c r="O31" s="57">
        <f t="shared" si="3"/>
        <v>2920.4856666669662</v>
      </c>
      <c r="P31" s="163">
        <f t="shared" si="4"/>
        <v>0.76600866739804863</v>
      </c>
    </row>
    <row r="32" spans="1:17">
      <c r="A32" s="18" t="s">
        <v>7</v>
      </c>
      <c r="B32" s="52">
        <v>348.04000000000201</v>
      </c>
      <c r="C32" s="53">
        <v>1075.3919999999889</v>
      </c>
      <c r="D32" s="53">
        <v>1464.5450000000601</v>
      </c>
      <c r="E32" s="53">
        <v>1286.6410000000399</v>
      </c>
      <c r="F32" s="54">
        <v>1391.5393333333634</v>
      </c>
      <c r="G32" s="53">
        <f>SUMIFS(Data!$P:$P,Data!$B:$B,Data!$AA$3,Data!$D:$D,$A32,Data!$C:$C,1)</f>
        <v>260.62799999999999</v>
      </c>
      <c r="H32" s="159">
        <f t="shared" si="0"/>
        <v>-0.25115503965061925</v>
      </c>
      <c r="I32" s="53">
        <f>SUMIFS(Data!$P:$P,Data!$B:$B,Data!$AA$3,Data!$D:$D,$A32,Data!$C:$C,2)</f>
        <v>1152.1609999999898</v>
      </c>
      <c r="J32" s="159">
        <f t="shared" si="1"/>
        <v>7.1386991906208813E-2</v>
      </c>
      <c r="K32" s="53">
        <f>SUMIFS(Data!$P:$P,Data!$B:$B,Data!$AA$3,Data!$D:$D,$A32,Data!$C:$C,3)</f>
        <v>1216.8680000000197</v>
      </c>
      <c r="L32" s="159">
        <f t="shared" si="2"/>
        <v>-0.16911532250632805</v>
      </c>
      <c r="M32" s="53">
        <f>SUMIFS(Data!$P:$P,Data!$B:$B,Data!$AA$3,Data!$D:$D,$A32,Data!$C:$C,4)</f>
        <v>0</v>
      </c>
      <c r="N32" s="159">
        <f t="shared" si="5"/>
        <v>-1</v>
      </c>
      <c r="O32" s="54">
        <f t="shared" si="3"/>
        <v>876.55233333333661</v>
      </c>
      <c r="P32" s="160">
        <f t="shared" si="4"/>
        <v>0.62991559946322107</v>
      </c>
    </row>
    <row r="33" spans="1:18">
      <c r="A33" s="17" t="s">
        <v>35</v>
      </c>
      <c r="B33" s="55">
        <v>466.33600000000899</v>
      </c>
      <c r="C33" s="56">
        <v>1738.7500000001401</v>
      </c>
      <c r="D33" s="56">
        <v>1862.6590000001599</v>
      </c>
      <c r="E33" s="56">
        <v>1535.8910000001001</v>
      </c>
      <c r="F33" s="57">
        <v>1867.8786666668032</v>
      </c>
      <c r="G33" s="56">
        <f>SUMIFS(Data!$P:$P,Data!$B:$B,Data!$AA$3,Data!$D:$D,$A33,Data!$C:$C,1)</f>
        <v>401.08600000000598</v>
      </c>
      <c r="H33" s="161">
        <f t="shared" si="0"/>
        <v>-0.13992057229122726</v>
      </c>
      <c r="I33" s="56">
        <f>SUMIFS(Data!$P:$P,Data!$B:$B,Data!$AA$3,Data!$D:$D,$A33,Data!$C:$C,2)</f>
        <v>1702.67500000014</v>
      </c>
      <c r="J33" s="161">
        <f t="shared" si="1"/>
        <v>-2.0747663551400224E-2</v>
      </c>
      <c r="K33" s="56">
        <f>SUMIFS(Data!$P:$P,Data!$B:$B,Data!$AA$3,Data!$D:$D,$A33,Data!$C:$C,3)</f>
        <v>1628.6050000001198</v>
      </c>
      <c r="L33" s="161">
        <f t="shared" si="2"/>
        <v>-0.12565585005093258</v>
      </c>
      <c r="M33" s="56">
        <f>SUMIFS(Data!$P:$P,Data!$B:$B,Data!$AA$3,Data!$D:$D,$A33,Data!$C:$C,4)</f>
        <v>0</v>
      </c>
      <c r="N33" s="161">
        <f t="shared" si="5"/>
        <v>-1</v>
      </c>
      <c r="O33" s="57">
        <f t="shared" si="3"/>
        <v>1244.1220000000887</v>
      </c>
      <c r="P33" s="163">
        <f>IF(F33=0,"-",O33/F33)</f>
        <v>0.6660614643777707</v>
      </c>
    </row>
    <row r="34" spans="1:18">
      <c r="A34" s="18" t="s">
        <v>6</v>
      </c>
      <c r="B34" s="52">
        <v>635.53600000000711</v>
      </c>
      <c r="C34" s="53">
        <v>1713.9300000001399</v>
      </c>
      <c r="D34" s="53">
        <v>1667.8780000001202</v>
      </c>
      <c r="E34" s="53">
        <v>1569.9990000001098</v>
      </c>
      <c r="F34" s="54">
        <v>1862.4476666667924</v>
      </c>
      <c r="G34" s="53">
        <f>SUMIFS(Data!$P:$P,Data!$B:$B,Data!$AA$3,Data!$D:$D,$A34,Data!$C:$C,1)</f>
        <v>553.45700000001295</v>
      </c>
      <c r="H34" s="159">
        <f t="shared" si="0"/>
        <v>-0.12914925354345502</v>
      </c>
      <c r="I34" s="53">
        <f>SUMIFS(Data!$P:$P,Data!$B:$B,Data!$AA$3,Data!$D:$D,$A34,Data!$C:$C,2)</f>
        <v>1658.2810000001202</v>
      </c>
      <c r="J34" s="159">
        <f t="shared" si="1"/>
        <v>-3.2468653912362304E-2</v>
      </c>
      <c r="K34" s="53">
        <f>SUMIFS(Data!$P:$P,Data!$B:$B,Data!$AA$3,Data!$D:$D,$A34,Data!$C:$C,3)</f>
        <v>1704.7580000001401</v>
      </c>
      <c r="L34" s="159">
        <f t="shared" si="2"/>
        <v>2.2111929049976817E-2</v>
      </c>
      <c r="M34" s="53">
        <f>SUMIFS(Data!$P:$P,Data!$B:$B,Data!$AA$3,Data!$D:$D,$A34,Data!$C:$C,4)</f>
        <v>0</v>
      </c>
      <c r="N34" s="159">
        <f t="shared" si="5"/>
        <v>-1</v>
      </c>
      <c r="O34" s="54">
        <f t="shared" si="3"/>
        <v>1305.4986666667578</v>
      </c>
      <c r="P34" s="160">
        <f t="shared" si="4"/>
        <v>0.70095857727009225</v>
      </c>
    </row>
    <row r="35" spans="1:18">
      <c r="A35" s="17" t="s">
        <v>5</v>
      </c>
      <c r="B35" s="55">
        <v>541.90800000001514</v>
      </c>
      <c r="C35" s="56">
        <v>1958.5840000001699</v>
      </c>
      <c r="D35" s="56">
        <v>1818.95300000014</v>
      </c>
      <c r="E35" s="56">
        <v>1765.8100000001195</v>
      </c>
      <c r="F35" s="57">
        <v>2028.4183333334813</v>
      </c>
      <c r="G35" s="56">
        <f>SUMIFS(Data!$P:$P,Data!$B:$B,Data!$AA$3,Data!$D:$D,$A35,Data!$C:$C,1)</f>
        <v>537.75100000001396</v>
      </c>
      <c r="H35" s="161">
        <f t="shared" si="0"/>
        <v>-7.6710437934133834E-3</v>
      </c>
      <c r="I35" s="56">
        <f>SUMIFS(Data!$P:$P,Data!$B:$B,Data!$AA$3,Data!$D:$D,$A35,Data!$C:$C,2)</f>
        <v>2034.22600000021</v>
      </c>
      <c r="J35" s="161">
        <f t="shared" si="1"/>
        <v>3.862075867056685E-2</v>
      </c>
      <c r="K35" s="56">
        <f>SUMIFS(Data!$P:$P,Data!$B:$B,Data!$AA$3,Data!$D:$D,$A35,Data!$C:$C,3)</f>
        <v>2170.3780000002398</v>
      </c>
      <c r="L35" s="161">
        <f t="shared" si="2"/>
        <v>0.19320180345510451</v>
      </c>
      <c r="M35" s="56">
        <f>SUMIFS(Data!$P:$P,Data!$B:$B,Data!$AA$3,Data!$D:$D,$A35,Data!$C:$C,4)</f>
        <v>0</v>
      </c>
      <c r="N35" s="161">
        <f t="shared" si="5"/>
        <v>-1</v>
      </c>
      <c r="O35" s="57">
        <f t="shared" si="3"/>
        <v>1580.7850000001545</v>
      </c>
      <c r="P35" s="163">
        <f t="shared" si="4"/>
        <v>0.77931902607205739</v>
      </c>
    </row>
    <row r="36" spans="1:18" ht="12.75" thickBot="1">
      <c r="A36" s="19" t="s">
        <v>4</v>
      </c>
      <c r="B36" s="58">
        <v>29850.927000000953</v>
      </c>
      <c r="C36" s="59">
        <v>85478.709000002476</v>
      </c>
      <c r="D36" s="59">
        <v>81863.464000003209</v>
      </c>
      <c r="E36" s="59">
        <v>80518.065000002956</v>
      </c>
      <c r="F36" s="60">
        <v>92570.388333336523</v>
      </c>
      <c r="G36" s="59">
        <f t="shared" ref="G36" si="6">SUM(G6:G35)</f>
        <v>29378.077000000951</v>
      </c>
      <c r="H36" s="165">
        <f t="shared" ref="H36" si="7">IF(B36=0,"-",(G36-B36)/B36)</f>
        <v>-1.5840379094424342E-2</v>
      </c>
      <c r="I36" s="59">
        <f>SUM(I6:I35)</f>
        <v>89284.527000001894</v>
      </c>
      <c r="J36" s="165">
        <f t="shared" ref="J36" si="8">IF(C36=0,"-",(I36-C36)/C36)</f>
        <v>4.4523578380194148E-2</v>
      </c>
      <c r="K36" s="59">
        <f>SUM(K6:K35)</f>
        <v>89624.675000001458</v>
      </c>
      <c r="L36" s="165">
        <f t="shared" ref="L36" si="9">IF(D36=0,"-",(K36-D36)/D36)</f>
        <v>9.4806774851329836E-2</v>
      </c>
      <c r="M36" s="59">
        <f>SUM(M6:M35)</f>
        <v>0</v>
      </c>
      <c r="N36" s="165">
        <f t="shared" si="5"/>
        <v>-1</v>
      </c>
      <c r="O36" s="60">
        <f t="shared" si="3"/>
        <v>69429.093000001434</v>
      </c>
      <c r="P36" s="167">
        <f t="shared" si="4"/>
        <v>0.75001406227220691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149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SUMIFS(Data!$P:$P,Data!$B:$B,Data!$AA$3,Data!$E:$E,$A45,Data!$C:$C,1)</f>
        <v>0</v>
      </c>
      <c r="H45" s="137" t="str">
        <f t="shared" ref="H45:H55" si="10">IF(B45=0,"-",(G45-B45)/B45)</f>
        <v>-</v>
      </c>
      <c r="I45" s="129">
        <f>SUMIFS(Data!$P:$P,Data!$B:$B,Data!$AA$3,Data!$E:$E,$A45,Data!$C:$C,2)</f>
        <v>0</v>
      </c>
      <c r="J45" s="137" t="str">
        <f t="shared" ref="J45:J55" si="11">IF(C45=0,"-",(I45-C45)/C45)</f>
        <v>-</v>
      </c>
      <c r="K45" s="130">
        <f>SUMIFS(Data!$P:$P,Data!$B:$B,Data!$AA$3,Data!$E:$E,$A45,Data!$C:$C,3)</f>
        <v>0</v>
      </c>
      <c r="L45" s="137" t="str">
        <f t="shared" ref="L45:L55" si="12">IF(D45=0,"-",(K45-D45)/D45)</f>
        <v>-</v>
      </c>
      <c r="M45" s="130">
        <f>SUMIFS(Data!$P:$P,Data!$B:$B,Data!$AA$3,Data!$E:$E,$A45,Data!$C:$C,4)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SUMIFS(Data!$P:$P,Data!$B:$B,Data!$AA$3,Data!$E:$E,$A46,Data!$C:$C,1)</f>
        <v>0</v>
      </c>
      <c r="H46" s="142" t="str">
        <f t="shared" si="10"/>
        <v>-</v>
      </c>
      <c r="I46" s="129">
        <f>SUMIFS(Data!$P:$P,Data!$B:$B,Data!$AA$3,Data!$E:$E,$A46,Data!$C:$C,2)</f>
        <v>0</v>
      </c>
      <c r="J46" s="142" t="str">
        <f t="shared" si="11"/>
        <v>-</v>
      </c>
      <c r="K46" s="129">
        <f>SUMIFS(Data!$P:$P,Data!$B:$B,Data!$AA$3,Data!$E:$E,$A46,Data!$C:$C,3)</f>
        <v>0</v>
      </c>
      <c r="L46" s="142" t="str">
        <f t="shared" si="12"/>
        <v>-</v>
      </c>
      <c r="M46" s="129">
        <f>SUMIFS(Data!$P:$P,Data!$B:$B,Data!$AA$3,Data!$E:$E,$A46,Data!$C:$C,4)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1507.7550000000701</v>
      </c>
      <c r="C48" s="129">
        <v>3576.3400000003599</v>
      </c>
      <c r="D48" s="129">
        <v>3396.6290000003801</v>
      </c>
      <c r="E48" s="129">
        <v>3239.2820000003094</v>
      </c>
      <c r="F48" s="133">
        <v>3906.6686666670394</v>
      </c>
      <c r="G48" s="141">
        <f>SUMIFS(Data!$P:$P,Data!$B:$B,Data!$AA$3,Data!$E:$E,$A48,Data!$C:$C,1)</f>
        <v>1547.6770000000802</v>
      </c>
      <c r="H48" s="142">
        <f t="shared" si="10"/>
        <v>2.6477776561847365E-2</v>
      </c>
      <c r="I48" s="129">
        <f>SUMIFS(Data!$P:$P,Data!$B:$B,Data!$AA$3,Data!$E:$E,$A48,Data!$C:$C,2)</f>
        <v>3700.04600000041</v>
      </c>
      <c r="J48" s="142">
        <f t="shared" si="11"/>
        <v>3.4590111678430381E-2</v>
      </c>
      <c r="K48" s="129">
        <f>SUMIFS(Data!$P:$P,Data!$B:$B,Data!$AA$3,Data!$E:$E,$A48,Data!$C:$C,3)</f>
        <v>3350.86500000039</v>
      </c>
      <c r="L48" s="142">
        <f t="shared" si="12"/>
        <v>-1.3473358438612224E-2</v>
      </c>
      <c r="M48" s="129">
        <f>SUMIFS(Data!$P:$P,Data!$B:$B,Data!$AA$3,Data!$E:$E,$A48,Data!$C:$C,4)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2866.1960000002932</v>
      </c>
      <c r="P48" s="143">
        <f t="shared" ref="P48:P55" si="15">IF(F48=0,"-",O48/F48)</f>
        <v>0.73366754249102428</v>
      </c>
    </row>
    <row r="49" spans="1:16" s="2" customFormat="1">
      <c r="A49" s="21" t="s">
        <v>78</v>
      </c>
      <c r="B49" s="132">
        <v>1001.599999999991</v>
      </c>
      <c r="C49" s="129">
        <v>2760.1340000002301</v>
      </c>
      <c r="D49" s="129">
        <v>2571.0430000002098</v>
      </c>
      <c r="E49" s="129">
        <v>2563.2300000001801</v>
      </c>
      <c r="F49" s="133">
        <v>2965.3356666668701</v>
      </c>
      <c r="G49" s="141">
        <f>SUMIFS(Data!$P:$P,Data!$B:$B,Data!$AA$3,Data!$E:$E,$A49,Data!$C:$C,1)</f>
        <v>1079.78799999998</v>
      </c>
      <c r="H49" s="142">
        <f t="shared" si="10"/>
        <v>7.8063099041523226E-2</v>
      </c>
      <c r="I49" s="129">
        <f>SUMIFS(Data!$P:$P,Data!$B:$B,Data!$AA$3,Data!$E:$E,$A49,Data!$C:$C,2)</f>
        <v>2953.0910000002596</v>
      </c>
      <c r="J49" s="142">
        <f t="shared" si="11"/>
        <v>6.990856241038057E-2</v>
      </c>
      <c r="K49" s="129">
        <f>SUMIFS(Data!$P:$P,Data!$B:$B,Data!$AA$3,Data!$E:$E,$A49,Data!$C:$C,3)</f>
        <v>2782.7220000002299</v>
      </c>
      <c r="L49" s="142">
        <f t="shared" si="12"/>
        <v>8.2331956330564227E-2</v>
      </c>
      <c r="M49" s="129">
        <f>SUMIFS(Data!$P:$P,Data!$B:$B,Data!$AA$3,Data!$E:$E,$A49,Data!$C:$C,4)</f>
        <v>0</v>
      </c>
      <c r="N49" s="142">
        <f t="shared" si="13"/>
        <v>-1</v>
      </c>
      <c r="O49" s="139">
        <f t="shared" si="14"/>
        <v>2271.8670000001566</v>
      </c>
      <c r="P49" s="143">
        <f t="shared" si="15"/>
        <v>0.7661415958867841</v>
      </c>
    </row>
    <row r="50" spans="1:16" s="2" customFormat="1">
      <c r="A50" s="21" t="s">
        <v>79</v>
      </c>
      <c r="B50" s="141">
        <v>651.29200000001299</v>
      </c>
      <c r="C50" s="129">
        <v>1737.02000000013</v>
      </c>
      <c r="D50" s="129">
        <v>1649.32700000011</v>
      </c>
      <c r="E50" s="129">
        <v>1689.2570000001099</v>
      </c>
      <c r="F50" s="133">
        <v>1908.9653333334543</v>
      </c>
      <c r="G50" s="141">
        <f>SUMIFS(Data!$P:$P,Data!$B:$B,Data!$AA$3,Data!$E:$E,$A50,Data!$C:$C,1)</f>
        <v>571.402000000008</v>
      </c>
      <c r="H50" s="142">
        <f t="shared" si="10"/>
        <v>-0.12266387426838253</v>
      </c>
      <c r="I50" s="129">
        <f>SUMIFS(Data!$P:$P,Data!$B:$B,Data!$AA$3,Data!$E:$E,$A50,Data!$C:$C,2)</f>
        <v>1565.1330000000901</v>
      </c>
      <c r="J50" s="142">
        <f t="shared" si="11"/>
        <v>-9.8955107022387245E-2</v>
      </c>
      <c r="K50" s="129">
        <f>SUMIFS(Data!$P:$P,Data!$B:$B,Data!$AA$3,Data!$E:$E,$A50,Data!$C:$C,3)</f>
        <v>1589.13600000008</v>
      </c>
      <c r="L50" s="142">
        <f t="shared" si="12"/>
        <v>-3.6494279181766884E-2</v>
      </c>
      <c r="M50" s="129">
        <f>SUMIFS(Data!$P:$P,Data!$B:$B,Data!$AA$3,Data!$E:$E,$A50,Data!$C:$C,4)</f>
        <v>0</v>
      </c>
      <c r="N50" s="142">
        <f t="shared" si="13"/>
        <v>-1</v>
      </c>
      <c r="O50" s="139">
        <f t="shared" si="14"/>
        <v>1241.8903333333926</v>
      </c>
      <c r="P50" s="143">
        <f t="shared" si="15"/>
        <v>0.6505567763060377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SUMIFS(Data!$P:$P,Data!$B:$B,Data!$AA$3,Data!$E:$E,$A51,Data!$C:$C,1)</f>
        <v>0</v>
      </c>
      <c r="H51" s="142" t="str">
        <f t="shared" si="10"/>
        <v>-</v>
      </c>
      <c r="I51" s="129">
        <f>SUMIFS(Data!$P:$P,Data!$B:$B,Data!$AA$3,Data!$E:$E,$A51,Data!$C:$C,2)</f>
        <v>0</v>
      </c>
      <c r="J51" s="142" t="str">
        <f t="shared" si="11"/>
        <v>-</v>
      </c>
      <c r="K51" s="129">
        <f>SUMIFS(Data!$P:$P,Data!$B:$B,Data!$AA$3,Data!$E:$E,$A51,Data!$C:$C,3)</f>
        <v>0</v>
      </c>
      <c r="L51" s="142" t="str">
        <f t="shared" si="12"/>
        <v>-</v>
      </c>
      <c r="M51" s="129">
        <f>SUMIFS(Data!$P:$P,Data!$B:$B,Data!$AA$3,Data!$E:$E,$A51,Data!$C:$C,4)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3160.6470000000745</v>
      </c>
      <c r="C52" s="135">
        <v>8073.4940000007191</v>
      </c>
      <c r="D52" s="135">
        <v>7616.9990000007001</v>
      </c>
      <c r="E52" s="135">
        <v>7491.7690000005996</v>
      </c>
      <c r="F52" s="136">
        <v>8780.9696666673644</v>
      </c>
      <c r="G52" s="144">
        <f>SUM(G48:G51)</f>
        <v>3198.8670000000684</v>
      </c>
      <c r="H52" s="145">
        <f t="shared" si="10"/>
        <v>1.2092460815773792E-2</v>
      </c>
      <c r="I52" s="136">
        <f>SUM(I48:I50)</f>
        <v>8218.2700000007608</v>
      </c>
      <c r="J52" s="145">
        <f t="shared" si="11"/>
        <v>1.7932260803070987E-2</v>
      </c>
      <c r="K52" s="136">
        <f>SUM(K48:K51)</f>
        <v>7722.7230000007003</v>
      </c>
      <c r="L52" s="145">
        <f t="shared" si="12"/>
        <v>1.3880007073650717E-2</v>
      </c>
      <c r="M52" s="136">
        <f>SUM(M48:M50)</f>
        <v>0</v>
      </c>
      <c r="N52" s="145">
        <f t="shared" si="13"/>
        <v>-1</v>
      </c>
      <c r="O52" s="147">
        <f>(M52+K52+I52+G52)/3</f>
        <v>6379.9533333338431</v>
      </c>
      <c r="P52" s="148">
        <f t="shared" si="15"/>
        <v>0.72656592330027059</v>
      </c>
    </row>
    <row r="53" spans="1:16" s="2" customFormat="1">
      <c r="A53" s="21" t="s">
        <v>9</v>
      </c>
      <c r="B53" s="141">
        <v>834.71500000000492</v>
      </c>
      <c r="C53" s="129">
        <v>3173.9350000002601</v>
      </c>
      <c r="D53" s="129">
        <v>2992.4360000002703</v>
      </c>
      <c r="E53" s="129">
        <v>2996.1300000002402</v>
      </c>
      <c r="F53" s="133">
        <v>3332.4053333335919</v>
      </c>
      <c r="G53" s="141">
        <f>SUMIFS(Data!$P:$P,Data!$B:$B,Data!$AA$3,Data!$E:$E,$A53,Data!$C:$C,1)</f>
        <v>906.72699999999895</v>
      </c>
      <c r="H53" s="142">
        <f t="shared" si="10"/>
        <v>8.6271362081660932E-2</v>
      </c>
      <c r="I53" s="149">
        <f>SUMIFS(Data!$P:$P,Data!$B:$B,Data!$AA$3,Data!$E:$E,$A53,Data!$C:$C,2)</f>
        <v>3389.6720000002997</v>
      </c>
      <c r="J53" s="142">
        <f t="shared" si="11"/>
        <v>6.7971461293322627E-2</v>
      </c>
      <c r="K53" s="129">
        <f>SUMIFS(Data!$P:$P,Data!$B:$B,Data!$AA$3,Data!$E:$E,$A53,Data!$C:$C,3)</f>
        <v>3313.17100000029</v>
      </c>
      <c r="L53" s="142">
        <f t="shared" si="12"/>
        <v>0.10718190798399388</v>
      </c>
      <c r="M53" s="129">
        <f>SUMIFS(Data!$P:$P,Data!$B:$B,Data!$AA$3,Data!$E:$E,$A53,Data!$C:$C,4)</f>
        <v>0</v>
      </c>
      <c r="N53" s="142">
        <f t="shared" si="13"/>
        <v>-1</v>
      </c>
      <c r="O53" s="139">
        <f t="shared" ref="O53:O55" si="16">(M53+K53+I53+G53)/3</f>
        <v>2536.5233333335295</v>
      </c>
      <c r="P53" s="143">
        <f t="shared" si="15"/>
        <v>0.76116890942438353</v>
      </c>
    </row>
    <row r="54" spans="1:16" s="2" customFormat="1">
      <c r="A54" s="21" t="s">
        <v>75</v>
      </c>
      <c r="B54" s="132">
        <v>445.50300000001101</v>
      </c>
      <c r="C54" s="129">
        <v>2385.40100000027</v>
      </c>
      <c r="D54" s="129">
        <v>2321.2720000002596</v>
      </c>
      <c r="E54" s="129">
        <v>2178.2580000002499</v>
      </c>
      <c r="F54" s="133">
        <v>2443.4780000002634</v>
      </c>
      <c r="G54" s="141">
        <f>SUMIFS(Data!$P:$P,Data!$B:$B,Data!$AA$3,Data!$E:$E,$A54,Data!$C:$C,1)</f>
        <v>436.96600000001098</v>
      </c>
      <c r="H54" s="142">
        <f t="shared" si="10"/>
        <v>-1.9162609454930323E-2</v>
      </c>
      <c r="I54" s="149">
        <f>SUMIFS(Data!$P:$P,Data!$B:$B,Data!$AA$3,Data!$E:$E,$A54,Data!$C:$C,2)</f>
        <v>2372.4390000002695</v>
      </c>
      <c r="J54" s="142">
        <f t="shared" si="11"/>
        <v>-5.4338872164466168E-3</v>
      </c>
      <c r="K54" s="129">
        <f>SUMIFS(Data!$P:$P,Data!$B:$B,Data!$AA$3,Data!$E:$E,$A54,Data!$C:$C,3)</f>
        <v>2526.5170000002599</v>
      </c>
      <c r="L54" s="142">
        <f t="shared" si="12"/>
        <v>8.8419194303803003E-2</v>
      </c>
      <c r="M54" s="129">
        <f>SUMIFS(Data!$P:$P,Data!$B:$B,Data!$AA$3,Data!$E:$E,$A54,Data!$C:$C,4)</f>
        <v>0</v>
      </c>
      <c r="N54" s="142">
        <f t="shared" si="13"/>
        <v>-1</v>
      </c>
      <c r="O54" s="139">
        <f t="shared" si="16"/>
        <v>1778.640666666847</v>
      </c>
      <c r="P54" s="143">
        <f t="shared" si="15"/>
        <v>0.72791351780808145</v>
      </c>
    </row>
    <row r="55" spans="1:16" s="2" customFormat="1" ht="12.75" thickBot="1">
      <c r="A55" s="23" t="s">
        <v>102</v>
      </c>
      <c r="B55" s="151">
        <v>1280.218000000016</v>
      </c>
      <c r="C55" s="152">
        <v>5559.3360000005305</v>
      </c>
      <c r="D55" s="152">
        <v>5313.7080000005299</v>
      </c>
      <c r="E55" s="152">
        <v>5174.3880000004901</v>
      </c>
      <c r="F55" s="153">
        <v>5775.8833333338553</v>
      </c>
      <c r="G55" s="154">
        <f>SUM(G53:G54)</f>
        <v>1343.69300000001</v>
      </c>
      <c r="H55" s="155">
        <f t="shared" si="10"/>
        <v>4.9581399417906326E-2</v>
      </c>
      <c r="I55" s="153">
        <f>SUM(I53:I54)</f>
        <v>5762.1110000005692</v>
      </c>
      <c r="J55" s="155">
        <f t="shared" si="11"/>
        <v>3.6474679709954459E-2</v>
      </c>
      <c r="K55" s="153">
        <f>SUM(K53:K54)</f>
        <v>5839.6880000005494</v>
      </c>
      <c r="L55" s="155">
        <f t="shared" si="12"/>
        <v>9.8985491863679206E-2</v>
      </c>
      <c r="M55" s="152">
        <f>SUM(M53:M54)</f>
        <v>0</v>
      </c>
      <c r="N55" s="155">
        <f t="shared" si="13"/>
        <v>-1</v>
      </c>
      <c r="O55" s="157">
        <f t="shared" si="16"/>
        <v>4315.1640000003763</v>
      </c>
      <c r="P55" s="158">
        <f t="shared" si="15"/>
        <v>0.74710027037711169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7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 t="s">
        <v>238</v>
      </c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160.785</v>
      </c>
      <c r="C6" s="53">
        <v>196.73699999999999</v>
      </c>
      <c r="D6" s="53">
        <v>178.047</v>
      </c>
      <c r="E6" s="53">
        <v>175.13</v>
      </c>
      <c r="F6" s="54">
        <v>236.89966666666666</v>
      </c>
      <c r="G6" s="53">
        <f>SUMIFS(Data!$Q:$Q,Data!$B:$B,Data!$AA$3,Data!$D:$D,$A6,Data!$C:$C,1)</f>
        <v>163.13999999999999</v>
      </c>
      <c r="H6" s="159">
        <f t="shared" ref="H6:H35" si="0">IF(B6=0,"-",(G6-B6)/B6)</f>
        <v>1.4646888702304257E-2</v>
      </c>
      <c r="I6" s="53">
        <f>SUMIFS(Data!$Q:$Q,Data!$B:$B,Data!$AA$3,Data!$D:$D,$A6,Data!$C:$C,2)</f>
        <v>259.92300000000103</v>
      </c>
      <c r="J6" s="159">
        <f t="shared" ref="J6:J35" si="1">IF(C6=0,"-",(I6-C6)/C6)</f>
        <v>0.32116988670154079</v>
      </c>
      <c r="K6" s="53">
        <f>SUMIFS(Data!$Q:$Q,Data!$B:$B,Data!$AA$3,Data!$D:$D,$A6,Data!$C:$C,3)</f>
        <v>296.34300000000098</v>
      </c>
      <c r="L6" s="159">
        <f t="shared" ref="L6:L35" si="2">IF(D6=0,"-",(K6-D6)/D6)</f>
        <v>0.6644088358691862</v>
      </c>
      <c r="M6" s="53">
        <f>SUMIFS(Data!$Q:$Q,Data!$B:$B,Data!$AA$3,Data!$D:$D,$A6,Data!$C:$C,4)</f>
        <v>0</v>
      </c>
      <c r="N6" s="159">
        <f>IF(E6=0,"-",(M6-E6)/E6)</f>
        <v>-1</v>
      </c>
      <c r="O6" s="54">
        <f t="shared" ref="O6:O36" si="3">(M6+K6+I6+G6)/3</f>
        <v>239.80200000000067</v>
      </c>
      <c r="P6" s="160">
        <f t="shared" ref="P6:P36" si="4">IF(F6=0,"-",O6/F6)</f>
        <v>1.012251318772085</v>
      </c>
    </row>
    <row r="7" spans="1:16">
      <c r="A7" s="17" t="s">
        <v>32</v>
      </c>
      <c r="B7" s="55">
        <v>0</v>
      </c>
      <c r="C7" s="56">
        <v>40.573999999999899</v>
      </c>
      <c r="D7" s="56">
        <v>43.141999999999904</v>
      </c>
      <c r="E7" s="56">
        <v>33.704000000000001</v>
      </c>
      <c r="F7" s="57">
        <v>39.139999999999937</v>
      </c>
      <c r="G7" s="56">
        <f>SUMIFS(Data!$Q:$Q,Data!$B:$B,Data!$AA$3,Data!$D:$D,$A7,Data!$C:$C,1)</f>
        <v>0</v>
      </c>
      <c r="H7" s="161" t="str">
        <f t="shared" si="0"/>
        <v>-</v>
      </c>
      <c r="I7" s="56">
        <f>SUMIFS(Data!$Q:$Q,Data!$B:$B,Data!$AA$3,Data!$D:$D,$A7,Data!$C:$C,2)</f>
        <v>52.464999999999897</v>
      </c>
      <c r="J7" s="161">
        <f t="shared" si="1"/>
        <v>0.29306945334450701</v>
      </c>
      <c r="K7" s="56">
        <f>SUMIFS(Data!$Q:$Q,Data!$B:$B,Data!$AA$3,Data!$D:$D,$A7,Data!$C:$C,3)</f>
        <v>50.259</v>
      </c>
      <c r="L7" s="161">
        <f t="shared" si="2"/>
        <v>0.16496685364610153</v>
      </c>
      <c r="M7" s="56">
        <f>SUMIFS(Data!$Q:$Q,Data!$B:$B,Data!$AA$3,Data!$D:$D,$A7,Data!$C:$C,4)</f>
        <v>0</v>
      </c>
      <c r="N7" s="161">
        <f t="shared" ref="N7:N36" si="5">IF(E7=0,"-",(M7-E7)/E7)</f>
        <v>-1</v>
      </c>
      <c r="O7" s="57">
        <f t="shared" si="3"/>
        <v>34.241333333333301</v>
      </c>
      <c r="P7" s="163">
        <f t="shared" si="4"/>
        <v>0.87484244592062743</v>
      </c>
    </row>
    <row r="8" spans="1:16">
      <c r="A8" s="18" t="s">
        <v>31</v>
      </c>
      <c r="B8" s="52">
        <v>6.3</v>
      </c>
      <c r="C8" s="53">
        <v>29.045000000000002</v>
      </c>
      <c r="D8" s="53">
        <v>20.408999999999999</v>
      </c>
      <c r="E8" s="53">
        <v>22.98</v>
      </c>
      <c r="F8" s="54">
        <v>26.244666666666664</v>
      </c>
      <c r="G8" s="53">
        <f>SUMIFS(Data!$Q:$Q,Data!$B:$B,Data!$AA$3,Data!$D:$D,$A8,Data!$C:$C,1)</f>
        <v>0</v>
      </c>
      <c r="H8" s="159">
        <f t="shared" si="0"/>
        <v>-1</v>
      </c>
      <c r="I8" s="53">
        <f>SUMIFS(Data!$Q:$Q,Data!$B:$B,Data!$AA$3,Data!$D:$D,$A8,Data!$C:$C,2)</f>
        <v>44.323999999999998</v>
      </c>
      <c r="J8" s="159">
        <f t="shared" si="1"/>
        <v>0.52604579101394378</v>
      </c>
      <c r="K8" s="53">
        <f>SUMIFS(Data!$Q:$Q,Data!$B:$B,Data!$AA$3,Data!$D:$D,$A8,Data!$C:$C,3)</f>
        <v>33.378</v>
      </c>
      <c r="L8" s="159">
        <f t="shared" si="2"/>
        <v>0.6354549463471999</v>
      </c>
      <c r="M8" s="53">
        <f>SUMIFS(Data!$Q:$Q,Data!$B:$B,Data!$AA$3,Data!$D:$D,$A8,Data!$C:$C,4)</f>
        <v>0</v>
      </c>
      <c r="N8" s="159">
        <f t="shared" si="5"/>
        <v>-1</v>
      </c>
      <c r="O8" s="54">
        <f t="shared" si="3"/>
        <v>25.900666666666666</v>
      </c>
      <c r="P8" s="160">
        <f t="shared" si="4"/>
        <v>0.986892574999365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SUMIFS(Data!$Q:$Q,Data!$B:$B,Data!$AA$3,Data!$D:$D,$A9,Data!$C:$C,1)</f>
        <v>0</v>
      </c>
      <c r="H9" s="161" t="str">
        <f t="shared" si="0"/>
        <v>-</v>
      </c>
      <c r="I9" s="56">
        <f>SUMIFS(Data!$Q:$Q,Data!$B:$B,Data!$AA$3,Data!$D:$D,$A9,Data!$C:$C,2)</f>
        <v>0</v>
      </c>
      <c r="J9" s="161" t="str">
        <f t="shared" si="1"/>
        <v>-</v>
      </c>
      <c r="K9" s="56">
        <f>SUMIFS(Data!$Q:$Q,Data!$B:$B,Data!$AA$3,Data!$D:$D,$A9,Data!$C:$C,3)</f>
        <v>0</v>
      </c>
      <c r="L9" s="161" t="str">
        <f t="shared" si="2"/>
        <v>-</v>
      </c>
      <c r="M9" s="56">
        <f>SUMIFS(Data!$Q:$Q,Data!$B:$B,Data!$AA$3,Data!$D:$D,$A9,Data!$C:$C,4)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SUMIFS(Data!$Q:$Q,Data!$B:$B,Data!$AA$3,Data!$D:$D,$A10,Data!$C:$C,1)</f>
        <v>0</v>
      </c>
      <c r="H10" s="159" t="str">
        <f t="shared" si="0"/>
        <v>-</v>
      </c>
      <c r="I10" s="53">
        <f>SUMIFS(Data!$Q:$Q,Data!$B:$B,Data!$AA$3,Data!$D:$D,$A10,Data!$C:$C,2)</f>
        <v>0</v>
      </c>
      <c r="J10" s="159" t="str">
        <f t="shared" si="1"/>
        <v>-</v>
      </c>
      <c r="K10" s="53">
        <f>SUMIFS(Data!$Q:$Q,Data!$B:$B,Data!$AA$3,Data!$D:$D,$A10,Data!$C:$C,3)</f>
        <v>0</v>
      </c>
      <c r="L10" s="159" t="str">
        <f t="shared" si="2"/>
        <v>-</v>
      </c>
      <c r="M10" s="53">
        <f>SUMIFS(Data!$Q:$Q,Data!$B:$B,Data!$AA$3,Data!$D:$D,$A10,Data!$C:$C,4)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6.65</v>
      </c>
      <c r="D11" s="56">
        <v>5.83</v>
      </c>
      <c r="E11" s="56">
        <v>0</v>
      </c>
      <c r="F11" s="57">
        <v>4.16</v>
      </c>
      <c r="G11" s="56">
        <f>SUMIFS(Data!$Q:$Q,Data!$B:$B,Data!$AA$3,Data!$D:$D,$A11,Data!$C:$C,1)</f>
        <v>0</v>
      </c>
      <c r="H11" s="161" t="str">
        <f t="shared" si="0"/>
        <v>-</v>
      </c>
      <c r="I11" s="56">
        <f>SUMIFS(Data!$Q:$Q,Data!$B:$B,Data!$AA$3,Data!$D:$D,$A11,Data!$C:$C,2)</f>
        <v>0</v>
      </c>
      <c r="J11" s="161">
        <f t="shared" si="1"/>
        <v>-1</v>
      </c>
      <c r="K11" s="56">
        <f>SUMIFS(Data!$Q:$Q,Data!$B:$B,Data!$AA$3,Data!$D:$D,$A11,Data!$C:$C,3)</f>
        <v>0</v>
      </c>
      <c r="L11" s="161">
        <f t="shared" si="2"/>
        <v>-1</v>
      </c>
      <c r="M11" s="56">
        <f>SUMIFS(Data!$Q:$Q,Data!$B:$B,Data!$AA$3,Data!$D:$D,$A11,Data!$C:$C,4)</f>
        <v>0</v>
      </c>
      <c r="N11" s="161" t="str">
        <f t="shared" si="5"/>
        <v>-</v>
      </c>
      <c r="O11" s="57">
        <f t="shared" si="3"/>
        <v>0</v>
      </c>
      <c r="P11" s="163">
        <f t="shared" si="4"/>
        <v>0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SUMIFS(Data!$Q:$Q,Data!$B:$B,Data!$AA$3,Data!$D:$D,$A12,Data!$C:$C,1)</f>
        <v>0</v>
      </c>
      <c r="H12" s="159" t="str">
        <f t="shared" si="0"/>
        <v>-</v>
      </c>
      <c r="I12" s="53">
        <f>SUMIFS(Data!$Q:$Q,Data!$B:$B,Data!$AA$3,Data!$D:$D,$A12,Data!$C:$C,2)</f>
        <v>0</v>
      </c>
      <c r="J12" s="159" t="str">
        <f t="shared" si="1"/>
        <v>-</v>
      </c>
      <c r="K12" s="53">
        <f>SUMIFS(Data!$Q:$Q,Data!$B:$B,Data!$AA$3,Data!$D:$D,$A12,Data!$C:$C,3)</f>
        <v>0</v>
      </c>
      <c r="L12" s="159" t="str">
        <f t="shared" si="2"/>
        <v>-</v>
      </c>
      <c r="M12" s="53">
        <f>SUMIFS(Data!$Q:$Q,Data!$B:$B,Data!$AA$3,Data!$D:$D,$A12,Data!$C:$C,4)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38.713000000000001</v>
      </c>
      <c r="C13" s="56">
        <v>40.795000000000002</v>
      </c>
      <c r="D13" s="56">
        <v>43.965999999999902</v>
      </c>
      <c r="E13" s="56">
        <v>55.2929999999999</v>
      </c>
      <c r="F13" s="57">
        <v>59.588999999999935</v>
      </c>
      <c r="G13" s="56">
        <f>SUMIFS(Data!$Q:$Q,Data!$B:$B,Data!$AA$3,Data!$D:$D,$A13,Data!$C:$C,1)</f>
        <v>77.486999999999796</v>
      </c>
      <c r="H13" s="161">
        <f t="shared" si="0"/>
        <v>1.001575698085909</v>
      </c>
      <c r="I13" s="56">
        <f>SUMIFS(Data!$Q:$Q,Data!$B:$B,Data!$AA$3,Data!$D:$D,$A13,Data!$C:$C,2)</f>
        <v>185.64099999999999</v>
      </c>
      <c r="J13" s="161">
        <f t="shared" si="1"/>
        <v>3.5505821791886261</v>
      </c>
      <c r="K13" s="56">
        <f>SUMIFS(Data!$Q:$Q,Data!$B:$B,Data!$AA$3,Data!$D:$D,$A13,Data!$C:$C,3)</f>
        <v>143.184</v>
      </c>
      <c r="L13" s="161">
        <f t="shared" si="2"/>
        <v>2.2566983578219606</v>
      </c>
      <c r="M13" s="56">
        <f>SUMIFS(Data!$Q:$Q,Data!$B:$B,Data!$AA$3,Data!$D:$D,$A13,Data!$C:$C,4)</f>
        <v>0</v>
      </c>
      <c r="N13" s="161">
        <f t="shared" si="5"/>
        <v>-1</v>
      </c>
      <c r="O13" s="57">
        <f t="shared" si="3"/>
        <v>135.43733333333327</v>
      </c>
      <c r="P13" s="163">
        <f t="shared" si="4"/>
        <v>2.2728579659556867</v>
      </c>
    </row>
    <row r="14" spans="1:16">
      <c r="A14" s="18" t="s">
        <v>25</v>
      </c>
      <c r="B14" s="52">
        <v>0</v>
      </c>
      <c r="C14" s="53">
        <v>8.1620000000000008</v>
      </c>
      <c r="D14" s="53">
        <v>1.8680000000000001</v>
      </c>
      <c r="E14" s="53">
        <v>31.832999999999998</v>
      </c>
      <c r="F14" s="54">
        <v>13.954333333333333</v>
      </c>
      <c r="G14" s="53">
        <f>SUMIFS(Data!$Q:$Q,Data!$B:$B,Data!$AA$3,Data!$D:$D,$A14,Data!$C:$C,1)</f>
        <v>0</v>
      </c>
      <c r="H14" s="159" t="str">
        <f t="shared" si="0"/>
        <v>-</v>
      </c>
      <c r="I14" s="53">
        <f>SUMIFS(Data!$Q:$Q,Data!$B:$B,Data!$AA$3,Data!$D:$D,$A14,Data!$C:$C,2)</f>
        <v>59.397999999999897</v>
      </c>
      <c r="J14" s="159">
        <f t="shared" si="1"/>
        <v>6.2773829943641131</v>
      </c>
      <c r="K14" s="53">
        <f>SUMIFS(Data!$Q:$Q,Data!$B:$B,Data!$AA$3,Data!$D:$D,$A14,Data!$C:$C,3)</f>
        <v>80.205999999999804</v>
      </c>
      <c r="L14" s="159">
        <f t="shared" si="2"/>
        <v>41.936830835117668</v>
      </c>
      <c r="M14" s="53">
        <f>SUMIFS(Data!$Q:$Q,Data!$B:$B,Data!$AA$3,Data!$D:$D,$A14,Data!$C:$C,4)</f>
        <v>0</v>
      </c>
      <c r="N14" s="159">
        <f t="shared" si="5"/>
        <v>-1</v>
      </c>
      <c r="O14" s="54">
        <f t="shared" si="3"/>
        <v>46.534666666666567</v>
      </c>
      <c r="P14" s="160">
        <f t="shared" si="4"/>
        <v>3.3347825048372002</v>
      </c>
    </row>
    <row r="15" spans="1:16">
      <c r="A15" s="17" t="s">
        <v>24</v>
      </c>
      <c r="B15" s="55">
        <v>4.67</v>
      </c>
      <c r="C15" s="56">
        <v>52.015000000000001</v>
      </c>
      <c r="D15" s="56">
        <v>38.26</v>
      </c>
      <c r="E15" s="56">
        <v>22.391999999999999</v>
      </c>
      <c r="F15" s="57">
        <v>39.112333333333332</v>
      </c>
      <c r="G15" s="56">
        <f>SUMIFS(Data!$Q:$Q,Data!$B:$B,Data!$AA$3,Data!$D:$D,$A15,Data!$C:$C,1)</f>
        <v>10.273999999999999</v>
      </c>
      <c r="H15" s="161">
        <f t="shared" si="0"/>
        <v>1.2</v>
      </c>
      <c r="I15" s="56">
        <f>SUMIFS(Data!$Q:$Q,Data!$B:$B,Data!$AA$3,Data!$D:$D,$A15,Data!$C:$C,2)</f>
        <v>49.893000000000001</v>
      </c>
      <c r="J15" s="161">
        <f t="shared" si="1"/>
        <v>-4.0795924252619437E-2</v>
      </c>
      <c r="K15" s="56">
        <f>SUMIFS(Data!$Q:$Q,Data!$B:$B,Data!$AA$3,Data!$D:$D,$A15,Data!$C:$C,3)</f>
        <v>36.703000000000003</v>
      </c>
      <c r="L15" s="161">
        <f t="shared" si="2"/>
        <v>-4.0695243073706096E-2</v>
      </c>
      <c r="M15" s="56">
        <f>SUMIFS(Data!$Q:$Q,Data!$B:$B,Data!$AA$3,Data!$D:$D,$A15,Data!$C:$C,4)</f>
        <v>0</v>
      </c>
      <c r="N15" s="161">
        <f t="shared" si="5"/>
        <v>-1</v>
      </c>
      <c r="O15" s="57">
        <f t="shared" si="3"/>
        <v>32.29</v>
      </c>
      <c r="P15" s="163">
        <f t="shared" si="4"/>
        <v>0.82557079182184645</v>
      </c>
    </row>
    <row r="16" spans="1:16">
      <c r="A16" s="18" t="s">
        <v>23</v>
      </c>
      <c r="B16" s="52">
        <v>7.93</v>
      </c>
      <c r="C16" s="53">
        <v>80.772999999999797</v>
      </c>
      <c r="D16" s="53">
        <v>38.078999999999901</v>
      </c>
      <c r="E16" s="53">
        <v>78.290999999999897</v>
      </c>
      <c r="F16" s="54">
        <v>68.357666666666532</v>
      </c>
      <c r="G16" s="53">
        <f>SUMIFS(Data!$Q:$Q,Data!$B:$B,Data!$AA$3,Data!$D:$D,$A16,Data!$C:$C,1)</f>
        <v>8.1620000000000008</v>
      </c>
      <c r="H16" s="159">
        <f t="shared" si="0"/>
        <v>2.9255989911727755E-2</v>
      </c>
      <c r="I16" s="53">
        <f>SUMIFS(Data!$Q:$Q,Data!$B:$B,Data!$AA$3,Data!$D:$D,$A16,Data!$C:$C,2)</f>
        <v>57.282999999999902</v>
      </c>
      <c r="J16" s="159">
        <f t="shared" si="1"/>
        <v>-0.29081500006190131</v>
      </c>
      <c r="K16" s="53">
        <f>SUMIFS(Data!$Q:$Q,Data!$B:$B,Data!$AA$3,Data!$D:$D,$A16,Data!$C:$C,3)</f>
        <v>21.734000000000002</v>
      </c>
      <c r="L16" s="159">
        <f t="shared" si="2"/>
        <v>-0.42923921321463121</v>
      </c>
      <c r="M16" s="53">
        <f>SUMIFS(Data!$Q:$Q,Data!$B:$B,Data!$AA$3,Data!$D:$D,$A16,Data!$C:$C,4)</f>
        <v>0</v>
      </c>
      <c r="N16" s="159">
        <f t="shared" si="5"/>
        <v>-1</v>
      </c>
      <c r="O16" s="54">
        <f t="shared" si="3"/>
        <v>29.05966666666664</v>
      </c>
      <c r="P16" s="160">
        <f t="shared" si="4"/>
        <v>0.42511203327595581</v>
      </c>
    </row>
    <row r="17" spans="1:17">
      <c r="A17" s="17" t="s">
        <v>22</v>
      </c>
      <c r="B17" s="55">
        <v>18.670000000000002</v>
      </c>
      <c r="C17" s="56">
        <v>37.340000000000003</v>
      </c>
      <c r="D17" s="56">
        <v>46.441000000000003</v>
      </c>
      <c r="E17" s="56">
        <v>56.01</v>
      </c>
      <c r="F17" s="57">
        <v>52.820333333333338</v>
      </c>
      <c r="G17" s="56">
        <f>SUMIFS(Data!$Q:$Q,Data!$B:$B,Data!$AA$3,Data!$D:$D,$A17,Data!$C:$C,1)</f>
        <v>0</v>
      </c>
      <c r="H17" s="161">
        <f t="shared" si="0"/>
        <v>-1</v>
      </c>
      <c r="I17" s="56">
        <f>SUMIFS(Data!$Q:$Q,Data!$B:$B,Data!$AA$3,Data!$D:$D,$A17,Data!$C:$C,2)</f>
        <v>65.344999999999999</v>
      </c>
      <c r="J17" s="161">
        <f t="shared" si="1"/>
        <v>0.74999999999999978</v>
      </c>
      <c r="K17" s="56">
        <f>SUMIFS(Data!$Q:$Q,Data!$B:$B,Data!$AA$3,Data!$D:$D,$A17,Data!$C:$C,3)</f>
        <v>85.531000000000006</v>
      </c>
      <c r="L17" s="161">
        <f t="shared" si="2"/>
        <v>0.84171314140522391</v>
      </c>
      <c r="M17" s="56">
        <f>SUMIFS(Data!$Q:$Q,Data!$B:$B,Data!$AA$3,Data!$D:$D,$A17,Data!$C:$C,4)</f>
        <v>0</v>
      </c>
      <c r="N17" s="161">
        <f t="shared" si="5"/>
        <v>-1</v>
      </c>
      <c r="O17" s="57">
        <f t="shared" si="3"/>
        <v>50.292000000000002</v>
      </c>
      <c r="P17" s="163">
        <f t="shared" si="4"/>
        <v>0.95213333249190646</v>
      </c>
    </row>
    <row r="18" spans="1:17">
      <c r="A18" s="18" t="s">
        <v>21</v>
      </c>
      <c r="B18" s="52">
        <v>23.92</v>
      </c>
      <c r="C18" s="53">
        <v>139.376</v>
      </c>
      <c r="D18" s="53">
        <v>165.45500000000001</v>
      </c>
      <c r="E18" s="53">
        <v>160.57499999999999</v>
      </c>
      <c r="F18" s="54">
        <v>163.10866666666666</v>
      </c>
      <c r="G18" s="53">
        <f>SUMIFS(Data!$Q:$Q,Data!$B:$B,Data!$AA$3,Data!$D:$D,$A18,Data!$C:$C,1)</f>
        <v>65.930000000000007</v>
      </c>
      <c r="H18" s="159">
        <f t="shared" si="0"/>
        <v>1.7562709030100336</v>
      </c>
      <c r="I18" s="53">
        <f>SUMIFS(Data!$Q:$Q,Data!$B:$B,Data!$AA$3,Data!$D:$D,$A18,Data!$C:$C,2)</f>
        <v>162.62200000000001</v>
      </c>
      <c r="J18" s="159">
        <f t="shared" si="1"/>
        <v>0.16678624727356223</v>
      </c>
      <c r="K18" s="53">
        <f>SUMIFS(Data!$Q:$Q,Data!$B:$B,Data!$AA$3,Data!$D:$D,$A18,Data!$C:$C,3)</f>
        <v>185.815</v>
      </c>
      <c r="L18" s="159">
        <f t="shared" si="2"/>
        <v>0.12305460699283784</v>
      </c>
      <c r="M18" s="53">
        <f>SUMIFS(Data!$Q:$Q,Data!$B:$B,Data!$AA$3,Data!$D:$D,$A18,Data!$C:$C,4)</f>
        <v>0</v>
      </c>
      <c r="N18" s="159">
        <f t="shared" si="5"/>
        <v>-1</v>
      </c>
      <c r="O18" s="54">
        <f t="shared" si="3"/>
        <v>138.12233333333333</v>
      </c>
      <c r="P18" s="160">
        <f t="shared" si="4"/>
        <v>0.84681173696063561</v>
      </c>
    </row>
    <row r="19" spans="1:17">
      <c r="A19" s="17" t="s">
        <v>20</v>
      </c>
      <c r="B19" s="55">
        <v>29.5</v>
      </c>
      <c r="C19" s="56">
        <v>135.232</v>
      </c>
      <c r="D19" s="56">
        <v>126.193</v>
      </c>
      <c r="E19" s="56">
        <v>141.76999999999998</v>
      </c>
      <c r="F19" s="57">
        <v>144.23166666666665</v>
      </c>
      <c r="G19" s="56">
        <f>SUMIFS(Data!$Q:$Q,Data!$B:$B,Data!$AA$3,Data!$D:$D,$A19,Data!$C:$C,1)</f>
        <v>55.738999999999898</v>
      </c>
      <c r="H19" s="161">
        <f t="shared" si="0"/>
        <v>0.88945762711864063</v>
      </c>
      <c r="I19" s="56">
        <f>SUMIFS(Data!$Q:$Q,Data!$B:$B,Data!$AA$3,Data!$D:$D,$A19,Data!$C:$C,2)</f>
        <v>241.498999999999</v>
      </c>
      <c r="J19" s="161">
        <f t="shared" si="1"/>
        <v>0.78581252957879055</v>
      </c>
      <c r="K19" s="56">
        <f>SUMIFS(Data!$Q:$Q,Data!$B:$B,Data!$AA$3,Data!$D:$D,$A19,Data!$C:$C,3)</f>
        <v>161.26599999999999</v>
      </c>
      <c r="L19" s="161">
        <f t="shared" si="2"/>
        <v>0.27793142250362535</v>
      </c>
      <c r="M19" s="56">
        <f>SUMIFS(Data!$Q:$Q,Data!$B:$B,Data!$AA$3,Data!$D:$D,$A19,Data!$C:$C,4)</f>
        <v>0</v>
      </c>
      <c r="N19" s="161">
        <f t="shared" si="5"/>
        <v>-1</v>
      </c>
      <c r="O19" s="57">
        <f t="shared" si="3"/>
        <v>152.83466666666629</v>
      </c>
      <c r="P19" s="163">
        <f t="shared" si="4"/>
        <v>1.0596470955291808</v>
      </c>
    </row>
    <row r="20" spans="1:17">
      <c r="A20" s="18" t="s">
        <v>19</v>
      </c>
      <c r="B20" s="52">
        <v>35.805</v>
      </c>
      <c r="C20" s="53">
        <v>96.311999999999898</v>
      </c>
      <c r="D20" s="53">
        <v>82.786999999999907</v>
      </c>
      <c r="E20" s="53">
        <v>64.125999999999905</v>
      </c>
      <c r="F20" s="54">
        <v>93.009999999999891</v>
      </c>
      <c r="G20" s="53">
        <f>SUMIFS(Data!$Q:$Q,Data!$B:$B,Data!$AA$3,Data!$D:$D,$A20,Data!$C:$C,1)</f>
        <v>23.556999999999999</v>
      </c>
      <c r="H20" s="159">
        <f t="shared" si="0"/>
        <v>-0.34207512917190341</v>
      </c>
      <c r="I20" s="53">
        <f>SUMIFS(Data!$Q:$Q,Data!$B:$B,Data!$AA$3,Data!$D:$D,$A20,Data!$C:$C,2)</f>
        <v>71.791999999999902</v>
      </c>
      <c r="J20" s="159">
        <f t="shared" si="1"/>
        <v>-0.25458925159897022</v>
      </c>
      <c r="K20" s="53">
        <f>SUMIFS(Data!$Q:$Q,Data!$B:$B,Data!$AA$3,Data!$D:$D,$A20,Data!$C:$C,3)</f>
        <v>107.845</v>
      </c>
      <c r="L20" s="159">
        <f t="shared" si="2"/>
        <v>0.30268037252225738</v>
      </c>
      <c r="M20" s="53">
        <f>SUMIFS(Data!$Q:$Q,Data!$B:$B,Data!$AA$3,Data!$D:$D,$A20,Data!$C:$C,4)</f>
        <v>0</v>
      </c>
      <c r="N20" s="159">
        <f t="shared" si="5"/>
        <v>-1</v>
      </c>
      <c r="O20" s="54">
        <f t="shared" si="3"/>
        <v>67.731333333333296</v>
      </c>
      <c r="P20" s="160">
        <f t="shared" si="4"/>
        <v>0.72821560405691188</v>
      </c>
    </row>
    <row r="21" spans="1:17">
      <c r="A21" s="17" t="s">
        <v>18</v>
      </c>
      <c r="B21" s="55">
        <v>28.925999999999998</v>
      </c>
      <c r="C21" s="56">
        <v>93.666999999999803</v>
      </c>
      <c r="D21" s="56">
        <v>113.611</v>
      </c>
      <c r="E21" s="56">
        <v>119.078</v>
      </c>
      <c r="F21" s="57">
        <v>118.42733333333327</v>
      </c>
      <c r="G21" s="56">
        <f>SUMIFS(Data!$Q:$Q,Data!$B:$B,Data!$AA$3,Data!$D:$D,$A21,Data!$C:$C,1)</f>
        <v>35.927999999999997</v>
      </c>
      <c r="H21" s="161">
        <f t="shared" si="0"/>
        <v>0.24206596141879275</v>
      </c>
      <c r="I21" s="56">
        <f>SUMIFS(Data!$Q:$Q,Data!$B:$B,Data!$AA$3,Data!$D:$D,$A21,Data!$C:$C,2)</f>
        <v>114.196</v>
      </c>
      <c r="J21" s="161">
        <f t="shared" si="1"/>
        <v>0.21917003854079065</v>
      </c>
      <c r="K21" s="56">
        <f>SUMIFS(Data!$Q:$Q,Data!$B:$B,Data!$AA$3,Data!$D:$D,$A21,Data!$C:$C,3)</f>
        <v>146.386</v>
      </c>
      <c r="L21" s="161">
        <f t="shared" si="2"/>
        <v>0.28848438971578449</v>
      </c>
      <c r="M21" s="56">
        <f>SUMIFS(Data!$Q:$Q,Data!$B:$B,Data!$AA$3,Data!$D:$D,$A21,Data!$C:$C,4)</f>
        <v>0</v>
      </c>
      <c r="N21" s="161">
        <f t="shared" si="5"/>
        <v>-1</v>
      </c>
      <c r="O21" s="57">
        <f t="shared" si="3"/>
        <v>98.836666666666659</v>
      </c>
      <c r="P21" s="163">
        <f t="shared" si="4"/>
        <v>0.83457647727720552</v>
      </c>
    </row>
    <row r="22" spans="1:17">
      <c r="A22" s="18" t="s">
        <v>17</v>
      </c>
      <c r="B22" s="52">
        <v>96.246999999999801</v>
      </c>
      <c r="C22" s="53">
        <v>257.49099999999999</v>
      </c>
      <c r="D22" s="53">
        <v>279.87099999999998</v>
      </c>
      <c r="E22" s="53">
        <v>237.45599999999899</v>
      </c>
      <c r="F22" s="54">
        <v>290.35499999999962</v>
      </c>
      <c r="G22" s="53">
        <f>SUMIFS(Data!$Q:$Q,Data!$B:$B,Data!$AA$3,Data!$D:$D,$A22,Data!$C:$C,1)</f>
        <v>139.16800000000001</v>
      </c>
      <c r="H22" s="159">
        <f t="shared" si="0"/>
        <v>0.44594636715949892</v>
      </c>
      <c r="I22" s="53">
        <f>SUMIFS(Data!$Q:$Q,Data!$B:$B,Data!$AA$3,Data!$D:$D,$A22,Data!$C:$C,2)</f>
        <v>229.40100000000001</v>
      </c>
      <c r="J22" s="159">
        <f t="shared" si="1"/>
        <v>-0.10909119153679149</v>
      </c>
      <c r="K22" s="53">
        <f>SUMIFS(Data!$Q:$Q,Data!$B:$B,Data!$AA$3,Data!$D:$D,$A22,Data!$C:$C,3)</f>
        <v>236.14599999999899</v>
      </c>
      <c r="L22" s="159">
        <f t="shared" si="2"/>
        <v>-0.15623269291924133</v>
      </c>
      <c r="M22" s="53">
        <f>SUMIFS(Data!$Q:$Q,Data!$B:$B,Data!$AA$3,Data!$D:$D,$A22,Data!$C:$C,4)</f>
        <v>0</v>
      </c>
      <c r="N22" s="159">
        <f t="shared" si="5"/>
        <v>-1</v>
      </c>
      <c r="O22" s="54">
        <f t="shared" si="3"/>
        <v>201.57166666666635</v>
      </c>
      <c r="P22" s="160">
        <f t="shared" si="4"/>
        <v>0.69422488562851203</v>
      </c>
    </row>
    <row r="23" spans="1:17">
      <c r="A23" s="17" t="s">
        <v>16</v>
      </c>
      <c r="B23" s="55">
        <v>0</v>
      </c>
      <c r="C23" s="56">
        <v>135.65600000000001</v>
      </c>
      <c r="D23" s="56">
        <v>120.97499999999999</v>
      </c>
      <c r="E23" s="56">
        <v>127.194</v>
      </c>
      <c r="F23" s="57">
        <v>127.94166666666666</v>
      </c>
      <c r="G23" s="56">
        <f>SUMIFS(Data!$Q:$Q,Data!$B:$B,Data!$AA$3,Data!$D:$D,$A23,Data!$C:$C,1)</f>
        <v>0</v>
      </c>
      <c r="H23" s="161" t="str">
        <f t="shared" si="0"/>
        <v>-</v>
      </c>
      <c r="I23" s="56">
        <f>SUMIFS(Data!$Q:$Q,Data!$B:$B,Data!$AA$3,Data!$D:$D,$A23,Data!$C:$C,2)</f>
        <v>145.55600000000001</v>
      </c>
      <c r="J23" s="161">
        <f t="shared" si="1"/>
        <v>7.2978710856873311E-2</v>
      </c>
      <c r="K23" s="56">
        <f>SUMIFS(Data!$Q:$Q,Data!$B:$B,Data!$AA$3,Data!$D:$D,$A23,Data!$C:$C,3)</f>
        <v>154.238</v>
      </c>
      <c r="L23" s="161">
        <f t="shared" si="2"/>
        <v>0.27495763587518091</v>
      </c>
      <c r="M23" s="56">
        <f>SUMIFS(Data!$Q:$Q,Data!$B:$B,Data!$AA$3,Data!$D:$D,$A23,Data!$C:$C,4)</f>
        <v>0</v>
      </c>
      <c r="N23" s="161">
        <f t="shared" si="5"/>
        <v>-1</v>
      </c>
      <c r="O23" s="57">
        <f t="shared" si="3"/>
        <v>99.931333333333328</v>
      </c>
      <c r="P23" s="163">
        <f t="shared" si="4"/>
        <v>0.78106949781801605</v>
      </c>
    </row>
    <row r="24" spans="1:17">
      <c r="A24" s="18" t="s">
        <v>15</v>
      </c>
      <c r="B24" s="52">
        <v>4.9109999999999996</v>
      </c>
      <c r="C24" s="53">
        <v>13.425000000000001</v>
      </c>
      <c r="D24" s="53">
        <v>4.2110000000000003</v>
      </c>
      <c r="E24" s="53">
        <v>6.4189999999999996</v>
      </c>
      <c r="F24" s="54">
        <v>9.6553333333333331</v>
      </c>
      <c r="G24" s="53">
        <f>SUMIFS(Data!$Q:$Q,Data!$B:$B,Data!$AA$3,Data!$D:$D,$A24,Data!$C:$C,1)</f>
        <v>5.4930000000000003</v>
      </c>
      <c r="H24" s="159">
        <f t="shared" si="0"/>
        <v>0.11850946854001237</v>
      </c>
      <c r="I24" s="53">
        <f>SUMIFS(Data!$Q:$Q,Data!$B:$B,Data!$AA$3,Data!$D:$D,$A24,Data!$C:$C,2)</f>
        <v>9.2210000000000001</v>
      </c>
      <c r="J24" s="159">
        <f t="shared" si="1"/>
        <v>-0.31314711359404102</v>
      </c>
      <c r="K24" s="53">
        <f>SUMIFS(Data!$Q:$Q,Data!$B:$B,Data!$AA$3,Data!$D:$D,$A24,Data!$C:$C,3)</f>
        <v>9.7080000000000108</v>
      </c>
      <c r="L24" s="159">
        <f t="shared" si="2"/>
        <v>1.3053906435526028</v>
      </c>
      <c r="M24" s="53">
        <f>SUMIFS(Data!$Q:$Q,Data!$B:$B,Data!$AA$3,Data!$D:$D,$A24,Data!$C:$C,4)</f>
        <v>0</v>
      </c>
      <c r="N24" s="159">
        <f t="shared" si="5"/>
        <v>-1</v>
      </c>
      <c r="O24" s="54">
        <f t="shared" si="3"/>
        <v>8.1406666666666698</v>
      </c>
      <c r="P24" s="160">
        <f t="shared" si="4"/>
        <v>0.84312642408340843</v>
      </c>
    </row>
    <row r="25" spans="1:17">
      <c r="A25" s="17" t="s">
        <v>14</v>
      </c>
      <c r="B25" s="55">
        <v>80.366000000000099</v>
      </c>
      <c r="C25" s="56">
        <v>205.47300000000001</v>
      </c>
      <c r="D25" s="56">
        <v>218.87899999999999</v>
      </c>
      <c r="E25" s="56">
        <v>175.709</v>
      </c>
      <c r="F25" s="57">
        <v>226.809</v>
      </c>
      <c r="G25" s="56">
        <f>SUMIFS(Data!$Q:$Q,Data!$B:$B,Data!$AA$3,Data!$D:$D,$A25,Data!$C:$C,1)</f>
        <v>84.798999999999893</v>
      </c>
      <c r="H25" s="161">
        <f t="shared" si="0"/>
        <v>5.5160142348751814E-2</v>
      </c>
      <c r="I25" s="56">
        <f>SUMIFS(Data!$Q:$Q,Data!$B:$B,Data!$AA$3,Data!$D:$D,$A25,Data!$C:$C,2)</f>
        <v>216.74699999999999</v>
      </c>
      <c r="J25" s="161">
        <f t="shared" si="1"/>
        <v>5.4868522871618031E-2</v>
      </c>
      <c r="K25" s="56">
        <f>SUMIFS(Data!$Q:$Q,Data!$B:$B,Data!$AA$3,Data!$D:$D,$A25,Data!$C:$C,3)</f>
        <v>212.83600000000001</v>
      </c>
      <c r="L25" s="161">
        <f t="shared" si="2"/>
        <v>-2.7608861517093821E-2</v>
      </c>
      <c r="M25" s="56">
        <f>SUMIFS(Data!$Q:$Q,Data!$B:$B,Data!$AA$3,Data!$D:$D,$A25,Data!$C:$C,4)</f>
        <v>0</v>
      </c>
      <c r="N25" s="161">
        <f t="shared" si="5"/>
        <v>-1</v>
      </c>
      <c r="O25" s="57">
        <f t="shared" si="3"/>
        <v>171.46066666666661</v>
      </c>
      <c r="P25" s="163">
        <f t="shared" si="4"/>
        <v>0.75596941332427992</v>
      </c>
      <c r="Q25" s="20"/>
    </row>
    <row r="26" spans="1:17">
      <c r="A26" s="18" t="s">
        <v>13</v>
      </c>
      <c r="B26" s="52">
        <v>129.68599999999989</v>
      </c>
      <c r="C26" s="53">
        <v>240.70099999999979</v>
      </c>
      <c r="D26" s="53">
        <v>225.45899999999983</v>
      </c>
      <c r="E26" s="53">
        <v>211.49799999999991</v>
      </c>
      <c r="F26" s="54">
        <v>269.11466666666649</v>
      </c>
      <c r="G26" s="53">
        <f>SUMIFS(Data!$Q:$Q,Data!$B:$B,Data!$AA$3,Data!$D:$D,$A26,Data!$C:$C,1)</f>
        <v>160.42099999999979</v>
      </c>
      <c r="H26" s="159">
        <f t="shared" si="0"/>
        <v>0.23699551223724941</v>
      </c>
      <c r="I26" s="53">
        <f>SUMIFS(Data!$Q:$Q,Data!$B:$B,Data!$AA$3,Data!$D:$D,$A26,Data!$C:$C,2)</f>
        <v>283.47400000000005</v>
      </c>
      <c r="J26" s="159">
        <f t="shared" si="1"/>
        <v>0.17770179600417235</v>
      </c>
      <c r="K26" s="53">
        <f>SUMIFS(Data!$Q:$Q,Data!$B:$B,Data!$AA$3,Data!$D:$D,$A26,Data!$C:$C,3)</f>
        <v>249.89899999999989</v>
      </c>
      <c r="L26" s="159">
        <f t="shared" si="2"/>
        <v>0.10840108401084043</v>
      </c>
      <c r="M26" s="53">
        <f>SUMIFS(Data!$Q:$Q,Data!$B:$B,Data!$AA$3,Data!$D:$D,$A26,Data!$C:$C,4)</f>
        <v>0</v>
      </c>
      <c r="N26" s="159">
        <f t="shared" si="5"/>
        <v>-1</v>
      </c>
      <c r="O26" s="54">
        <f t="shared" si="3"/>
        <v>231.26466666666659</v>
      </c>
      <c r="P26" s="160">
        <f t="shared" si="4"/>
        <v>0.85935363364315609</v>
      </c>
    </row>
    <row r="27" spans="1:17">
      <c r="A27" s="17" t="s">
        <v>12</v>
      </c>
      <c r="B27" s="55">
        <v>72.679000000000002</v>
      </c>
      <c r="C27" s="56">
        <v>87.53</v>
      </c>
      <c r="D27" s="56">
        <v>117.53100000000001</v>
      </c>
      <c r="E27" s="56">
        <v>58.683</v>
      </c>
      <c r="F27" s="57">
        <v>112.14100000000001</v>
      </c>
      <c r="G27" s="56">
        <f>SUMIFS(Data!$Q:$Q,Data!$B:$B,Data!$AA$3,Data!$D:$D,$A27,Data!$C:$C,1)</f>
        <v>53.750999999999998</v>
      </c>
      <c r="H27" s="161">
        <f t="shared" si="0"/>
        <v>-0.2604328623123599</v>
      </c>
      <c r="I27" s="56">
        <f>SUMIFS(Data!$Q:$Q,Data!$B:$B,Data!$AA$3,Data!$D:$D,$A27,Data!$C:$C,2)</f>
        <v>72.494</v>
      </c>
      <c r="J27" s="161">
        <f t="shared" si="1"/>
        <v>-0.17178110362161547</v>
      </c>
      <c r="K27" s="56">
        <f>SUMIFS(Data!$Q:$Q,Data!$B:$B,Data!$AA$3,Data!$D:$D,$A27,Data!$C:$C,3)</f>
        <v>90.151999999999902</v>
      </c>
      <c r="L27" s="161">
        <f t="shared" si="2"/>
        <v>-0.23295130646382745</v>
      </c>
      <c r="M27" s="56">
        <f>SUMIFS(Data!$Q:$Q,Data!$B:$B,Data!$AA$3,Data!$D:$D,$A27,Data!$C:$C,4)</f>
        <v>0</v>
      </c>
      <c r="N27" s="161">
        <f t="shared" si="5"/>
        <v>-1</v>
      </c>
      <c r="O27" s="57">
        <f t="shared" si="3"/>
        <v>72.132333333333307</v>
      </c>
      <c r="P27" s="163">
        <f t="shared" si="4"/>
        <v>0.64322891122188408</v>
      </c>
    </row>
    <row r="28" spans="1:17">
      <c r="A28" s="18" t="s">
        <v>11</v>
      </c>
      <c r="B28" s="52">
        <v>6.9960000000000004</v>
      </c>
      <c r="C28" s="53">
        <v>148.33000000000001</v>
      </c>
      <c r="D28" s="53">
        <v>93.064999999999799</v>
      </c>
      <c r="E28" s="53">
        <v>118.598</v>
      </c>
      <c r="F28" s="54">
        <v>122.3296666666666</v>
      </c>
      <c r="G28" s="53">
        <f>SUMIFS(Data!$Q:$Q,Data!$B:$B,Data!$AA$3,Data!$D:$D,$A28,Data!$C:$C,1)</f>
        <v>32.396999999999998</v>
      </c>
      <c r="H28" s="159">
        <f t="shared" si="0"/>
        <v>3.6307890222984556</v>
      </c>
      <c r="I28" s="53">
        <f>SUMIFS(Data!$Q:$Q,Data!$B:$B,Data!$AA$3,Data!$D:$D,$A28,Data!$C:$C,2)</f>
        <v>174.56700000000001</v>
      </c>
      <c r="J28" s="159">
        <f t="shared" si="1"/>
        <v>0.17688262657587805</v>
      </c>
      <c r="K28" s="53">
        <f>SUMIFS(Data!$Q:$Q,Data!$B:$B,Data!$AA$3,Data!$D:$D,$A28,Data!$C:$C,3)</f>
        <v>120.533</v>
      </c>
      <c r="L28" s="159">
        <f t="shared" si="2"/>
        <v>0.29514855208725366</v>
      </c>
      <c r="M28" s="53">
        <f>SUMIFS(Data!$Q:$Q,Data!$B:$B,Data!$AA$3,Data!$D:$D,$A28,Data!$C:$C,4)</f>
        <v>0</v>
      </c>
      <c r="N28" s="159">
        <f t="shared" si="5"/>
        <v>-1</v>
      </c>
      <c r="O28" s="54">
        <f t="shared" si="3"/>
        <v>109.16566666666667</v>
      </c>
      <c r="P28" s="160">
        <f t="shared" si="4"/>
        <v>0.8923891451787388</v>
      </c>
    </row>
    <row r="29" spans="1:17">
      <c r="A29" s="17" t="s">
        <v>10</v>
      </c>
      <c r="B29" s="55">
        <v>21.920999999999999</v>
      </c>
      <c r="C29" s="56">
        <v>162.90799999999999</v>
      </c>
      <c r="D29" s="56">
        <v>190.327</v>
      </c>
      <c r="E29" s="56">
        <v>169.21100000000001</v>
      </c>
      <c r="F29" s="57">
        <v>181.4556666666667</v>
      </c>
      <c r="G29" s="56">
        <f>SUMIFS(Data!$Q:$Q,Data!$B:$B,Data!$AA$3,Data!$D:$D,$A29,Data!$C:$C,1)</f>
        <v>43.963000000000001</v>
      </c>
      <c r="H29" s="161">
        <f t="shared" si="0"/>
        <v>1.0055198211760414</v>
      </c>
      <c r="I29" s="56">
        <f>SUMIFS(Data!$Q:$Q,Data!$B:$B,Data!$AA$3,Data!$D:$D,$A29,Data!$C:$C,2)</f>
        <v>184.124</v>
      </c>
      <c r="J29" s="161">
        <f t="shared" si="1"/>
        <v>0.1302330149532252</v>
      </c>
      <c r="K29" s="56">
        <f>SUMIFS(Data!$Q:$Q,Data!$B:$B,Data!$AA$3,Data!$D:$D,$A29,Data!$C:$C,3)</f>
        <v>213.637</v>
      </c>
      <c r="L29" s="161">
        <f t="shared" si="2"/>
        <v>0.12247342731194209</v>
      </c>
      <c r="M29" s="56">
        <f>SUMIFS(Data!$Q:$Q,Data!$B:$B,Data!$AA$3,Data!$D:$D,$A29,Data!$C:$C,4)</f>
        <v>0</v>
      </c>
      <c r="N29" s="161">
        <f t="shared" si="5"/>
        <v>-1</v>
      </c>
      <c r="O29" s="57">
        <f t="shared" si="3"/>
        <v>147.24133333333333</v>
      </c>
      <c r="P29" s="163">
        <f t="shared" si="4"/>
        <v>0.81144521986086571</v>
      </c>
    </row>
    <row r="30" spans="1:17">
      <c r="A30" s="18" t="s">
        <v>9</v>
      </c>
      <c r="B30" s="52">
        <v>29.036999999999999</v>
      </c>
      <c r="C30" s="53">
        <v>280.62900000000002</v>
      </c>
      <c r="D30" s="53">
        <v>189.44399999999999</v>
      </c>
      <c r="E30" s="53">
        <v>145.21199999999999</v>
      </c>
      <c r="F30" s="54">
        <v>214.774</v>
      </c>
      <c r="G30" s="53">
        <f>SUMIFS(Data!$Q:$Q,Data!$B:$B,Data!$AA$3,Data!$D:$D,$A30,Data!$C:$C,1)</f>
        <v>15.157999999999999</v>
      </c>
      <c r="H30" s="159">
        <f t="shared" si="0"/>
        <v>-0.47797637496986606</v>
      </c>
      <c r="I30" s="53">
        <f>SUMIFS(Data!$Q:$Q,Data!$B:$B,Data!$AA$3,Data!$D:$D,$A30,Data!$C:$C,2)</f>
        <v>247.072</v>
      </c>
      <c r="J30" s="159">
        <f t="shared" si="1"/>
        <v>-0.11957780557248186</v>
      </c>
      <c r="K30" s="53">
        <f>SUMIFS(Data!$Q:$Q,Data!$B:$B,Data!$AA$3,Data!$D:$D,$A30,Data!$C:$C,3)</f>
        <v>234.92400000000001</v>
      </c>
      <c r="L30" s="159">
        <f t="shared" si="2"/>
        <v>0.24007094444796362</v>
      </c>
      <c r="M30" s="53">
        <f>SUMIFS(Data!$Q:$Q,Data!$B:$B,Data!$AA$3,Data!$D:$D,$A30,Data!$C:$C,4)</f>
        <v>0</v>
      </c>
      <c r="N30" s="159">
        <f t="shared" si="5"/>
        <v>-1</v>
      </c>
      <c r="O30" s="54">
        <f t="shared" si="3"/>
        <v>165.71799999999999</v>
      </c>
      <c r="P30" s="160">
        <f t="shared" si="4"/>
        <v>0.77159246463724651</v>
      </c>
    </row>
    <row r="31" spans="1:17">
      <c r="A31" s="17" t="s">
        <v>8</v>
      </c>
      <c r="B31" s="55">
        <v>9.7959999999999994</v>
      </c>
      <c r="C31" s="56">
        <v>29.157</v>
      </c>
      <c r="D31" s="56">
        <v>29.384</v>
      </c>
      <c r="E31" s="56">
        <v>27.869</v>
      </c>
      <c r="F31" s="57">
        <v>32.068666666666665</v>
      </c>
      <c r="G31" s="56">
        <f>SUMIFS(Data!$Q:$Q,Data!$B:$B,Data!$AA$3,Data!$D:$D,$A31,Data!$C:$C,1)</f>
        <v>0</v>
      </c>
      <c r="H31" s="161">
        <f t="shared" si="0"/>
        <v>-1</v>
      </c>
      <c r="I31" s="56">
        <f>SUMIFS(Data!$Q:$Q,Data!$B:$B,Data!$AA$3,Data!$D:$D,$A31,Data!$C:$C,2)</f>
        <v>51.303999999999903</v>
      </c>
      <c r="J31" s="161">
        <f t="shared" si="1"/>
        <v>0.75957745995815418</v>
      </c>
      <c r="K31" s="56">
        <f>SUMIFS(Data!$Q:$Q,Data!$B:$B,Data!$AA$3,Data!$D:$D,$A31,Data!$C:$C,3)</f>
        <v>27.401</v>
      </c>
      <c r="L31" s="161">
        <f t="shared" si="2"/>
        <v>-6.7485706506942578E-2</v>
      </c>
      <c r="M31" s="56">
        <f>SUMIFS(Data!$Q:$Q,Data!$B:$B,Data!$AA$3,Data!$D:$D,$A31,Data!$C:$C,4)</f>
        <v>0</v>
      </c>
      <c r="N31" s="161">
        <f t="shared" si="5"/>
        <v>-1</v>
      </c>
      <c r="O31" s="57">
        <f t="shared" si="3"/>
        <v>26.234999999999967</v>
      </c>
      <c r="P31" s="163">
        <f t="shared" si="4"/>
        <v>0.81808826892293518</v>
      </c>
    </row>
    <row r="32" spans="1:17">
      <c r="A32" s="18" t="s">
        <v>7</v>
      </c>
      <c r="B32" s="52">
        <v>61.602999999999902</v>
      </c>
      <c r="C32" s="53">
        <v>90.172999999999803</v>
      </c>
      <c r="D32" s="53">
        <v>58.667999999999999</v>
      </c>
      <c r="E32" s="53">
        <v>75.032000000000096</v>
      </c>
      <c r="F32" s="54">
        <v>95.158666666666605</v>
      </c>
      <c r="G32" s="53">
        <f>SUMIFS(Data!$Q:$Q,Data!$B:$B,Data!$AA$3,Data!$D:$D,$A32,Data!$C:$C,1)</f>
        <v>60.201999999999899</v>
      </c>
      <c r="H32" s="159">
        <f t="shared" si="0"/>
        <v>-2.2742398909144125E-2</v>
      </c>
      <c r="I32" s="53">
        <f>SUMIFS(Data!$Q:$Q,Data!$B:$B,Data!$AA$3,Data!$D:$D,$A32,Data!$C:$C,2)</f>
        <v>81.067999999999898</v>
      </c>
      <c r="J32" s="159">
        <f t="shared" si="1"/>
        <v>-0.10097257493928254</v>
      </c>
      <c r="K32" s="53">
        <f>SUMIFS(Data!$Q:$Q,Data!$B:$B,Data!$AA$3,Data!$D:$D,$A32,Data!$C:$C,3)</f>
        <v>95.901999999999887</v>
      </c>
      <c r="L32" s="159">
        <f t="shared" si="2"/>
        <v>0.6346560305447585</v>
      </c>
      <c r="M32" s="53">
        <f>SUMIFS(Data!$Q:$Q,Data!$B:$B,Data!$AA$3,Data!$D:$D,$A32,Data!$C:$C,4)</f>
        <v>0</v>
      </c>
      <c r="N32" s="159">
        <f t="shared" si="5"/>
        <v>-1</v>
      </c>
      <c r="O32" s="54">
        <f t="shared" si="3"/>
        <v>79.057333333333233</v>
      </c>
      <c r="P32" s="160">
        <f t="shared" si="4"/>
        <v>0.83079488293236503</v>
      </c>
    </row>
    <row r="33" spans="1:18">
      <c r="A33" s="17" t="s">
        <v>35</v>
      </c>
      <c r="B33" s="55">
        <v>14.577</v>
      </c>
      <c r="C33" s="56">
        <v>160.54300000000001</v>
      </c>
      <c r="D33" s="56">
        <v>22.622</v>
      </c>
      <c r="E33" s="56">
        <v>45.735999999999997</v>
      </c>
      <c r="F33" s="57">
        <v>81.159333333333336</v>
      </c>
      <c r="G33" s="56">
        <f>SUMIFS(Data!$Q:$Q,Data!$B:$B,Data!$AA$3,Data!$D:$D,$A33,Data!$C:$C,1)</f>
        <v>8.0500000000000007</v>
      </c>
      <c r="H33" s="161">
        <f t="shared" si="0"/>
        <v>-0.44776017013102826</v>
      </c>
      <c r="I33" s="56">
        <f>SUMIFS(Data!$Q:$Q,Data!$B:$B,Data!$AA$3,Data!$D:$D,$A33,Data!$C:$C,2)</f>
        <v>141.06700000000001</v>
      </c>
      <c r="J33" s="161">
        <f t="shared" si="1"/>
        <v>-0.12131329301184106</v>
      </c>
      <c r="K33" s="56">
        <f>SUMIFS(Data!$Q:$Q,Data!$B:$B,Data!$AA$3,Data!$D:$D,$A33,Data!$C:$C,3)</f>
        <v>0</v>
      </c>
      <c r="L33" s="161">
        <f t="shared" si="2"/>
        <v>-1</v>
      </c>
      <c r="M33" s="56">
        <f>SUMIFS(Data!$Q:$Q,Data!$B:$B,Data!$AA$3,Data!$D:$D,$A33,Data!$C:$C,4)</f>
        <v>0</v>
      </c>
      <c r="N33" s="161">
        <f t="shared" si="5"/>
        <v>-1</v>
      </c>
      <c r="O33" s="57">
        <f t="shared" si="3"/>
        <v>49.705666666666673</v>
      </c>
      <c r="P33" s="163">
        <f>IF(F33=0,"-",O33/F33)</f>
        <v>0.61244547762015467</v>
      </c>
    </row>
    <row r="34" spans="1:18">
      <c r="A34" s="18" t="s">
        <v>6</v>
      </c>
      <c r="B34" s="52">
        <v>0</v>
      </c>
      <c r="C34" s="53">
        <v>9.9779999999999998</v>
      </c>
      <c r="D34" s="53">
        <v>22.154</v>
      </c>
      <c r="E34" s="53">
        <v>4.4139999999999997</v>
      </c>
      <c r="F34" s="54">
        <v>12.182</v>
      </c>
      <c r="G34" s="53">
        <f>SUMIFS(Data!$Q:$Q,Data!$B:$B,Data!$AA$3,Data!$D:$D,$A34,Data!$C:$C,1)</f>
        <v>0</v>
      </c>
      <c r="H34" s="159" t="str">
        <f t="shared" si="0"/>
        <v>-</v>
      </c>
      <c r="I34" s="53">
        <f>SUMIFS(Data!$Q:$Q,Data!$B:$B,Data!$AA$3,Data!$D:$D,$A34,Data!$C:$C,2)</f>
        <v>19.488</v>
      </c>
      <c r="J34" s="159">
        <f t="shared" si="1"/>
        <v>0.95309681298857485</v>
      </c>
      <c r="K34" s="53">
        <f>SUMIFS(Data!$Q:$Q,Data!$B:$B,Data!$AA$3,Data!$D:$D,$A34,Data!$C:$C,3)</f>
        <v>36.3109999999999</v>
      </c>
      <c r="L34" s="159">
        <f t="shared" si="2"/>
        <v>0.63902681231379888</v>
      </c>
      <c r="M34" s="53">
        <f>SUMIFS(Data!$Q:$Q,Data!$B:$B,Data!$AA$3,Data!$D:$D,$A34,Data!$C:$C,4)</f>
        <v>0</v>
      </c>
      <c r="N34" s="159">
        <f t="shared" si="5"/>
        <v>-1</v>
      </c>
      <c r="O34" s="54">
        <f t="shared" si="3"/>
        <v>18.599666666666632</v>
      </c>
      <c r="P34" s="160">
        <f t="shared" si="4"/>
        <v>1.5268155201663629</v>
      </c>
    </row>
    <row r="35" spans="1:18">
      <c r="A35" s="17" t="s">
        <v>5</v>
      </c>
      <c r="B35" s="55">
        <v>1.6339999999999999</v>
      </c>
      <c r="C35" s="56">
        <v>0</v>
      </c>
      <c r="D35" s="56">
        <v>0</v>
      </c>
      <c r="E35" s="56">
        <v>0</v>
      </c>
      <c r="F35" s="57">
        <v>0.54466666666666663</v>
      </c>
      <c r="G35" s="56">
        <f>SUMIFS(Data!$Q:$Q,Data!$B:$B,Data!$AA$3,Data!$D:$D,$A35,Data!$C:$C,1)</f>
        <v>0</v>
      </c>
      <c r="H35" s="161">
        <f t="shared" si="0"/>
        <v>-1</v>
      </c>
      <c r="I35" s="56">
        <f>SUMIFS(Data!$Q:$Q,Data!$B:$B,Data!$AA$3,Data!$D:$D,$A35,Data!$C:$C,2)</f>
        <v>8.16</v>
      </c>
      <c r="J35" s="161" t="str">
        <f t="shared" si="1"/>
        <v>-</v>
      </c>
      <c r="K35" s="56">
        <f>SUMIFS(Data!$Q:$Q,Data!$B:$B,Data!$AA$3,Data!$D:$D,$A35,Data!$C:$C,3)</f>
        <v>6.6429999999999998</v>
      </c>
      <c r="L35" s="161" t="str">
        <f t="shared" si="2"/>
        <v>-</v>
      </c>
      <c r="M35" s="56">
        <f>SUMIFS(Data!$Q:$Q,Data!$B:$B,Data!$AA$3,Data!$D:$D,$A35,Data!$C:$C,4)</f>
        <v>0</v>
      </c>
      <c r="N35" s="161" t="str">
        <f t="shared" si="5"/>
        <v>-</v>
      </c>
      <c r="O35" s="57">
        <f t="shared" si="3"/>
        <v>4.9343333333333339</v>
      </c>
      <c r="P35" s="163">
        <f t="shared" si="4"/>
        <v>9.0593635250918005</v>
      </c>
    </row>
    <row r="36" spans="1:18" ht="12.75" thickBot="1">
      <c r="A36" s="19" t="s">
        <v>4</v>
      </c>
      <c r="B36" s="58">
        <v>884.67199999999991</v>
      </c>
      <c r="C36" s="59">
        <v>2778.6719999999991</v>
      </c>
      <c r="D36" s="59">
        <v>2476.677999999999</v>
      </c>
      <c r="E36" s="59">
        <v>2364.2129999999988</v>
      </c>
      <c r="F36" s="60">
        <v>2834.744999999999</v>
      </c>
      <c r="G36" s="59">
        <f t="shared" ref="G36" si="6">SUM(G6:G35)</f>
        <v>1043.6189999999995</v>
      </c>
      <c r="H36" s="165">
        <f t="shared" ref="H36" si="7">IF(B36=0,"-",(G36-B36)/B36)</f>
        <v>0.17966771865730979</v>
      </c>
      <c r="I36" s="59">
        <f>SUM(I6:I35)</f>
        <v>3228.1239999999998</v>
      </c>
      <c r="J36" s="165">
        <f t="shared" ref="J36" si="8">IF(C36=0,"-",(I36-C36)/C36)</f>
        <v>0.16175064923099985</v>
      </c>
      <c r="K36" s="59">
        <f>SUM(K6:K35)</f>
        <v>3036.9799999999996</v>
      </c>
      <c r="L36" s="165">
        <f t="shared" ref="L36" si="9">IF(D36=0,"-",(K36-D36)/D36)</f>
        <v>0.22623126623646708</v>
      </c>
      <c r="M36" s="59">
        <f>SUM(M6:M35)</f>
        <v>0</v>
      </c>
      <c r="N36" s="165">
        <f t="shared" si="5"/>
        <v>-1</v>
      </c>
      <c r="O36" s="60">
        <f t="shared" si="3"/>
        <v>2436.2409999999995</v>
      </c>
      <c r="P36" s="167">
        <f t="shared" si="4"/>
        <v>0.85942157054691004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143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SUMIFS(Data!$Q:$Q,Data!$B:$B,Data!$AA$3,Data!$E:$E,$A45,Data!$C:$C,1)</f>
        <v>0</v>
      </c>
      <c r="H45" s="137" t="str">
        <f t="shared" ref="H45:H55" si="10">IF(B45=0,"-",(G45-B45)/B45)</f>
        <v>-</v>
      </c>
      <c r="I45" s="129">
        <f>SUMIFS(Data!$Q:$Q,Data!$B:$B,Data!$AA$3,Data!$E:$E,$A45,Data!$C:$C,2)</f>
        <v>0</v>
      </c>
      <c r="J45" s="137" t="str">
        <f t="shared" ref="J45:J55" si="11">IF(C45=0,"-",(I45-C45)/C45)</f>
        <v>-</v>
      </c>
      <c r="K45" s="130">
        <f>SUMIFS(Data!$Q:$Q,Data!$B:$B,Data!$AA$3,Data!$E:$E,$A45,Data!$C:$C,3)</f>
        <v>0</v>
      </c>
      <c r="L45" s="137" t="str">
        <f t="shared" ref="L45:L54" si="12">IF(D45=0,"-",(K45-D45)/D45)</f>
        <v>-</v>
      </c>
      <c r="M45" s="130">
        <f>SUMIFS(Data!$Q:$Q,Data!$B:$B,Data!$AA$3,Data!$E:$E,$A45,Data!$C:$C,4)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SUMIFS(Data!$Q:$Q,Data!$B:$B,Data!$AA$3,Data!$E:$E,$A46,Data!$C:$C,1)</f>
        <v>0</v>
      </c>
      <c r="H46" s="142" t="str">
        <f t="shared" si="10"/>
        <v>-</v>
      </c>
      <c r="I46" s="129">
        <f>SUMIFS(Data!$Q:$Q,Data!$B:$B,Data!$AA$3,Data!$E:$E,$A46,Data!$C:$C,2)</f>
        <v>0</v>
      </c>
      <c r="J46" s="142" t="str">
        <f t="shared" si="11"/>
        <v>-</v>
      </c>
      <c r="K46" s="129">
        <f>SUMIFS(Data!$Q:$Q,Data!$B:$B,Data!$AA$3,Data!$E:$E,$A46,Data!$C:$C,3)</f>
        <v>0</v>
      </c>
      <c r="L46" s="142" t="str">
        <f t="shared" si="12"/>
        <v>-</v>
      </c>
      <c r="M46" s="129">
        <f>SUMIFS(Data!$Q:$Q,Data!$B:$B,Data!$AA$3,Data!$E:$E,$A46,Data!$C:$C,4)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63.4359999999999</v>
      </c>
      <c r="C48" s="129">
        <v>76.038999999999803</v>
      </c>
      <c r="D48" s="129">
        <v>59.465999999999902</v>
      </c>
      <c r="E48" s="129">
        <v>53.640999999999899</v>
      </c>
      <c r="F48" s="133">
        <v>84.193999999999832</v>
      </c>
      <c r="G48" s="141">
        <f>SUMIFS(Data!$Q:$Q,Data!$B:$B,Data!$AA$3,Data!$E:$E,$A48,Data!$C:$C,1)</f>
        <v>47.694999999999901</v>
      </c>
      <c r="H48" s="142">
        <f t="shared" si="10"/>
        <v>-0.24813985749416773</v>
      </c>
      <c r="I48" s="129">
        <f>SUMIFS(Data!$Q:$Q,Data!$B:$B,Data!$AA$3,Data!$E:$E,$A48,Data!$C:$C,2)</f>
        <v>32.981000000000002</v>
      </c>
      <c r="J48" s="142">
        <f t="shared" si="11"/>
        <v>-0.5662620497376335</v>
      </c>
      <c r="K48" s="129">
        <f>SUMIFS(Data!$Q:$Q,Data!$B:$B,Data!$AA$3,Data!$E:$E,$A48,Data!$C:$C,3)</f>
        <v>35.563000000000002</v>
      </c>
      <c r="L48" s="142">
        <f t="shared" si="12"/>
        <v>-0.40196078431372445</v>
      </c>
      <c r="M48" s="129">
        <f>SUMIFS(Data!$Q:$Q,Data!$B:$B,Data!$AA$3,Data!$E:$E,$A48,Data!$C:$C,4)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38.746333333333304</v>
      </c>
      <c r="P48" s="143">
        <f t="shared" ref="P48:P55" si="15">IF(F48=0,"-",O48/F48)</f>
        <v>0.46020302317663231</v>
      </c>
    </row>
    <row r="49" spans="1:16" s="2" customFormat="1">
      <c r="A49" s="21" t="s">
        <v>78</v>
      </c>
      <c r="B49" s="132">
        <v>16.09</v>
      </c>
      <c r="C49" s="129">
        <v>67.411999999999907</v>
      </c>
      <c r="D49" s="129">
        <v>52.521999999999906</v>
      </c>
      <c r="E49" s="129">
        <v>45.963000000000001</v>
      </c>
      <c r="F49" s="133">
        <v>60.662333333333272</v>
      </c>
      <c r="G49" s="141">
        <f>SUMIFS(Data!$Q:$Q,Data!$B:$B,Data!$AA$3,Data!$E:$E,$A49,Data!$C:$C,1)</f>
        <v>33.214999999999996</v>
      </c>
      <c r="H49" s="142">
        <f t="shared" si="10"/>
        <v>1.0643256681168425</v>
      </c>
      <c r="I49" s="129">
        <f>SUMIFS(Data!$Q:$Q,Data!$B:$B,Data!$AA$3,Data!$E:$E,$A49,Data!$C:$C,2)</f>
        <v>102.371</v>
      </c>
      <c r="J49" s="142">
        <f t="shared" si="11"/>
        <v>0.51858719515813412</v>
      </c>
      <c r="K49" s="129">
        <f>SUMIFS(Data!$Q:$Q,Data!$B:$B,Data!$AA$3,Data!$E:$E,$A49,Data!$C:$C,3)</f>
        <v>83.563999999999893</v>
      </c>
      <c r="L49" s="142">
        <f t="shared" si="12"/>
        <v>0.59102852138151718</v>
      </c>
      <c r="M49" s="129">
        <f>SUMIFS(Data!$Q:$Q,Data!$B:$B,Data!$AA$3,Data!$E:$E,$A49,Data!$C:$C,4)</f>
        <v>0</v>
      </c>
      <c r="N49" s="142">
        <f t="shared" si="13"/>
        <v>-1</v>
      </c>
      <c r="O49" s="139">
        <f t="shared" si="14"/>
        <v>73.049999999999955</v>
      </c>
      <c r="P49" s="143">
        <f t="shared" si="15"/>
        <v>1.2042068938990151</v>
      </c>
    </row>
    <row r="50" spans="1:16" s="2" customFormat="1">
      <c r="A50" s="21" t="s">
        <v>79</v>
      </c>
      <c r="B50" s="141">
        <v>50.16</v>
      </c>
      <c r="C50" s="129">
        <v>97.250000000000099</v>
      </c>
      <c r="D50" s="129">
        <v>113.471</v>
      </c>
      <c r="E50" s="129">
        <v>111.89400000000001</v>
      </c>
      <c r="F50" s="133">
        <v>124.25833333333337</v>
      </c>
      <c r="G50" s="141">
        <f>SUMIFS(Data!$Q:$Q,Data!$B:$B,Data!$AA$3,Data!$E:$E,$A50,Data!$C:$C,1)</f>
        <v>79.510999999999896</v>
      </c>
      <c r="H50" s="142">
        <f t="shared" si="10"/>
        <v>0.58514752791068381</v>
      </c>
      <c r="I50" s="129">
        <f>SUMIFS(Data!$Q:$Q,Data!$B:$B,Data!$AA$3,Data!$E:$E,$A50,Data!$C:$C,2)</f>
        <v>148.12200000000001</v>
      </c>
      <c r="J50" s="142">
        <f t="shared" si="11"/>
        <v>0.52310539845758208</v>
      </c>
      <c r="K50" s="129">
        <f>SUMIFS(Data!$Q:$Q,Data!$B:$B,Data!$AA$3,Data!$E:$E,$A50,Data!$C:$C,3)</f>
        <v>130.77199999999999</v>
      </c>
      <c r="L50" s="142">
        <f t="shared" si="12"/>
        <v>0.15247067532673536</v>
      </c>
      <c r="M50" s="129">
        <f>SUMIFS(Data!$Q:$Q,Data!$B:$B,Data!$AA$3,Data!$E:$E,$A50,Data!$C:$C,4)</f>
        <v>0</v>
      </c>
      <c r="N50" s="142">
        <f t="shared" si="13"/>
        <v>-1</v>
      </c>
      <c r="O50" s="139">
        <f t="shared" si="14"/>
        <v>119.46833333333331</v>
      </c>
      <c r="P50" s="143">
        <f t="shared" si="15"/>
        <v>0.96145127758030935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SUMIFS(Data!$Q:$Q,Data!$B:$B,Data!$AA$3,Data!$E:$E,$A51,Data!$C:$C,1)</f>
        <v>0</v>
      </c>
      <c r="H51" s="142" t="str">
        <f t="shared" si="10"/>
        <v>-</v>
      </c>
      <c r="I51" s="129">
        <f>SUMIFS(Data!$Q:$Q,Data!$B:$B,Data!$AA$3,Data!$E:$E,$A51,Data!$C:$C,2)</f>
        <v>0</v>
      </c>
      <c r="J51" s="142" t="str">
        <f t="shared" si="11"/>
        <v>-</v>
      </c>
      <c r="K51" s="129">
        <f>SUMIFS(Data!$Q:$Q,Data!$B:$B,Data!$AA$3,Data!$E:$E,$A51,Data!$C:$C,3)</f>
        <v>0</v>
      </c>
      <c r="L51" s="142" t="str">
        <f t="shared" si="12"/>
        <v>-</v>
      </c>
      <c r="M51" s="129">
        <f>SUMIFS(Data!$Q:$Q,Data!$B:$B,Data!$AA$3,Data!$E:$E,$A51,Data!$C:$C,4)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129.68599999999989</v>
      </c>
      <c r="C52" s="135">
        <v>240.70099999999979</v>
      </c>
      <c r="D52" s="135">
        <v>225.4589999999998</v>
      </c>
      <c r="E52" s="135">
        <v>211.49799999999991</v>
      </c>
      <c r="F52" s="136">
        <v>269.11466666666644</v>
      </c>
      <c r="G52" s="144">
        <f>SUM(G48:G51)</f>
        <v>160.42099999999979</v>
      </c>
      <c r="H52" s="145">
        <f t="shared" si="10"/>
        <v>0.23699551223724941</v>
      </c>
      <c r="I52" s="136">
        <f>SUM(I48:I51)</f>
        <v>283.47400000000005</v>
      </c>
      <c r="J52" s="145">
        <f t="shared" si="11"/>
        <v>0.17770179600417235</v>
      </c>
      <c r="K52" s="136">
        <f>SUM(K48:K51)</f>
        <v>249.89899999999989</v>
      </c>
      <c r="L52" s="145">
        <f t="shared" si="12"/>
        <v>0.10840108401084057</v>
      </c>
      <c r="M52" s="136">
        <f>SUM(M48:M51)</f>
        <v>0</v>
      </c>
      <c r="N52" s="145">
        <f t="shared" si="13"/>
        <v>-1</v>
      </c>
      <c r="O52" s="147">
        <f>(M52+K52+I52+G52)/3</f>
        <v>231.26466666666659</v>
      </c>
      <c r="P52" s="148">
        <f t="shared" si="15"/>
        <v>0.85935363364315631</v>
      </c>
    </row>
    <row r="53" spans="1:16" s="2" customFormat="1">
      <c r="A53" s="21" t="s">
        <v>9</v>
      </c>
      <c r="B53" s="141">
        <v>29.036999999999999</v>
      </c>
      <c r="C53" s="129">
        <v>280.62900000000002</v>
      </c>
      <c r="D53" s="129">
        <v>189.44399999999999</v>
      </c>
      <c r="E53" s="129">
        <v>145.21199999999999</v>
      </c>
      <c r="F53" s="133">
        <v>214.774</v>
      </c>
      <c r="G53" s="141">
        <f>SUMIFS(Data!$Q:$Q,Data!$B:$B,Data!$AA$3,Data!$E:$E,$A53,Data!$C:$C,1)</f>
        <v>15.157999999999999</v>
      </c>
      <c r="H53" s="142">
        <f t="shared" si="10"/>
        <v>-0.47797637496986606</v>
      </c>
      <c r="I53" s="149">
        <f>SUMIFS(Data!$Q:$Q,Data!$B:$B,Data!$AA$3,Data!$E:$E,$A53,Data!$C:$C,2)</f>
        <v>247.072</v>
      </c>
      <c r="J53" s="142">
        <f t="shared" si="11"/>
        <v>-0.11957780557248186</v>
      </c>
      <c r="K53" s="129">
        <f>SUMIFS(Data!$Q:$Q,Data!$B:$B,Data!$AA$3,Data!$E:$E,$A53,Data!$C:$C,3)</f>
        <v>234.92400000000001</v>
      </c>
      <c r="L53" s="142">
        <f t="shared" si="12"/>
        <v>0.24007094444796362</v>
      </c>
      <c r="M53" s="129">
        <f>SUMIFS(Data!$Q:$Q,Data!$B:$B,Data!$AA$3,Data!$E:$E,$A53,Data!$C:$C,4)</f>
        <v>0</v>
      </c>
      <c r="N53" s="142">
        <f t="shared" si="13"/>
        <v>-1</v>
      </c>
      <c r="O53" s="139">
        <f t="shared" ref="O53:O55" si="16">(M53+K53+I53+G53)/3</f>
        <v>165.71799999999999</v>
      </c>
      <c r="P53" s="143">
        <f t="shared" si="15"/>
        <v>0.77159246463724651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SUMIFS(Data!$Q:$Q,Data!$B:$B,Data!$AA$3,Data!$E:$E,$A54,Data!$C:$C,1)</f>
        <v>0</v>
      </c>
      <c r="H54" s="142" t="str">
        <f t="shared" si="10"/>
        <v>-</v>
      </c>
      <c r="I54" s="149">
        <f>SUMIFS(Data!$Q:$Q,Data!$B:$B,Data!$AA$3,Data!$E:$E,$A54,Data!$C:$C,2)</f>
        <v>0</v>
      </c>
      <c r="J54" s="142" t="str">
        <f t="shared" si="11"/>
        <v>-</v>
      </c>
      <c r="K54" s="129">
        <f>SUMIFS(Data!$Q:$Q,Data!$B:$B,Data!$AA$3,Data!$E:$E,$A54,Data!$C:$C,3)</f>
        <v>0</v>
      </c>
      <c r="L54" s="142" t="str">
        <f t="shared" si="12"/>
        <v>-</v>
      </c>
      <c r="M54" s="129">
        <f>SUMIFS(Data!$Q:$Q,Data!$B:$B,Data!$AA$3,Data!$E:$E,$A54,Data!$C:$C,4)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29.036999999999999</v>
      </c>
      <c r="C55" s="152">
        <v>280.62900000000002</v>
      </c>
      <c r="D55" s="152">
        <v>189.44399999999999</v>
      </c>
      <c r="E55" s="152">
        <v>145.21199999999999</v>
      </c>
      <c r="F55" s="153">
        <v>214.774</v>
      </c>
      <c r="G55" s="154">
        <f>SUM(G53:G54)</f>
        <v>15.157999999999999</v>
      </c>
      <c r="H55" s="155">
        <f t="shared" si="10"/>
        <v>-0.47797637496986606</v>
      </c>
      <c r="I55" s="153">
        <f>SUM(I53:I54)</f>
        <v>247.072</v>
      </c>
      <c r="J55" s="155">
        <f t="shared" si="11"/>
        <v>-0.11957780557248186</v>
      </c>
      <c r="K55" s="153">
        <f>SUM(K53:K54)</f>
        <v>234.92400000000001</v>
      </c>
      <c r="L55" s="155">
        <f>IF(D55=0,"-",(K55-D55)/D55)</f>
        <v>0.24007094444796362</v>
      </c>
      <c r="M55" s="152">
        <f>SUM(M53:M54)</f>
        <v>0</v>
      </c>
      <c r="N55" s="155">
        <f t="shared" si="13"/>
        <v>-1</v>
      </c>
      <c r="O55" s="157">
        <f t="shared" si="16"/>
        <v>165.71799999999999</v>
      </c>
      <c r="P55" s="158">
        <f t="shared" si="15"/>
        <v>0.77159246463724651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4.7519999999999998</v>
      </c>
      <c r="C6" s="53">
        <v>5.9329999999999998</v>
      </c>
      <c r="D6" s="53">
        <v>6.2670000000000003</v>
      </c>
      <c r="E6" s="53">
        <v>5.7320000000000002</v>
      </c>
      <c r="F6" s="54">
        <v>7.5613333333333337</v>
      </c>
      <c r="G6" s="53">
        <f>SUMIFS(Data!$R:$R,Data!$B:$B,Data!$AA$3,Data!$D:$D,$A6,Data!$C:$C,1)</f>
        <v>5.0830000000000002</v>
      </c>
      <c r="H6" s="159">
        <f t="shared" ref="H6:H35" si="0">IF(B6=0,"-",(G6-B6)/B6)</f>
        <v>6.9654882154882247E-2</v>
      </c>
      <c r="I6" s="53">
        <f>SUMIFS(Data!$R:$R,Data!$B:$B,Data!$AA$3,Data!$D:$D,$A6,Data!$C:$C,2)</f>
        <v>6.3979999999999997</v>
      </c>
      <c r="J6" s="159">
        <f t="shared" ref="J6:J35" si="1">IF(C6=0,"-",(I6-C6)/C6)</f>
        <v>7.8375189617394217E-2</v>
      </c>
      <c r="K6" s="53">
        <f>SUMIFS(Data!$R:$R,Data!$B:$B,Data!$AA$3,Data!$D:$D,$A6,Data!$C:$C,3)</f>
        <v>4.9329999999999998</v>
      </c>
      <c r="L6" s="159">
        <f t="shared" ref="L6:L35" si="2">IF(D6=0,"-",(K6-D6)/D6)</f>
        <v>-0.21286101803095586</v>
      </c>
      <c r="M6" s="53">
        <f>SUMIFS(Data!$R:$R,Data!$B:$B,Data!$AA$3,Data!$D:$D,$A6,Data!$C:$C,4)</f>
        <v>0</v>
      </c>
      <c r="N6" s="159">
        <f>IF(E6=0,"-",(M6-E6)/E6)</f>
        <v>-1</v>
      </c>
      <c r="O6" s="54">
        <f t="shared" ref="O6:O35" si="3">(M6+K6+I6+G6)/3</f>
        <v>5.4713333333333338</v>
      </c>
      <c r="P6" s="160">
        <f t="shared" ref="P6:P36" si="4">IF(F6=0,"-",O6/F6)</f>
        <v>0.72359372244754017</v>
      </c>
    </row>
    <row r="7" spans="1:16">
      <c r="A7" s="17" t="s">
        <v>32</v>
      </c>
      <c r="B7" s="55">
        <v>355.755000000005</v>
      </c>
      <c r="C7" s="56">
        <v>835.39999999999816</v>
      </c>
      <c r="D7" s="56">
        <v>850.20599999999695</v>
      </c>
      <c r="E7" s="56">
        <v>853.1789999999969</v>
      </c>
      <c r="F7" s="57">
        <v>964.84666666666578</v>
      </c>
      <c r="G7" s="56">
        <f>SUMIFS(Data!$R:$R,Data!$B:$B,Data!$AA$3,Data!$D:$D,$A7,Data!$C:$C,1)</f>
        <v>353.50300000000306</v>
      </c>
      <c r="H7" s="161">
        <f t="shared" si="0"/>
        <v>-6.3301991539174733E-3</v>
      </c>
      <c r="I7" s="56">
        <f>SUMIFS(Data!$R:$R,Data!$B:$B,Data!$AA$3,Data!$D:$D,$A7,Data!$C:$C,2)</f>
        <v>882.24899999999491</v>
      </c>
      <c r="J7" s="161">
        <f t="shared" si="1"/>
        <v>5.6079722288720199E-2</v>
      </c>
      <c r="K7" s="56">
        <f>SUMIFS(Data!$R:$R,Data!$B:$B,Data!$AA$3,Data!$D:$D,$A7,Data!$C:$C,3)</f>
        <v>900.42499999999291</v>
      </c>
      <c r="L7" s="161">
        <f t="shared" si="2"/>
        <v>5.9066861442986923E-2</v>
      </c>
      <c r="M7" s="56">
        <f>SUMIFS(Data!$R:$R,Data!$B:$B,Data!$AA$3,Data!$D:$D,$A7,Data!$C:$C,4)</f>
        <v>0</v>
      </c>
      <c r="N7" s="161">
        <f t="shared" ref="N7:N36" si="5">IF(E7=0,"-",(M7-E7)/E7)</f>
        <v>-1</v>
      </c>
      <c r="O7" s="57">
        <f t="shared" si="3"/>
        <v>712.0589999999969</v>
      </c>
      <c r="P7" s="163">
        <f t="shared" si="4"/>
        <v>0.73800223869768344</v>
      </c>
    </row>
    <row r="8" spans="1:16">
      <c r="A8" s="18" t="s">
        <v>31</v>
      </c>
      <c r="B8" s="52">
        <v>0.33300000000000002</v>
      </c>
      <c r="C8" s="53">
        <v>1.665</v>
      </c>
      <c r="D8" s="53">
        <v>1.3320000000000001</v>
      </c>
      <c r="E8" s="53">
        <v>1.1319999999999999</v>
      </c>
      <c r="F8" s="54">
        <v>1.4873333333333332</v>
      </c>
      <c r="G8" s="53">
        <f>SUMIFS(Data!$R:$R,Data!$B:$B,Data!$AA$3,Data!$D:$D,$A8,Data!$C:$C,1)</f>
        <v>0</v>
      </c>
      <c r="H8" s="159">
        <f t="shared" si="0"/>
        <v>-1</v>
      </c>
      <c r="I8" s="53">
        <f>SUMIFS(Data!$R:$R,Data!$B:$B,Data!$AA$3,Data!$D:$D,$A8,Data!$C:$C,2)</f>
        <v>0.93200000000000005</v>
      </c>
      <c r="J8" s="159">
        <f t="shared" si="1"/>
        <v>-0.44024024024024022</v>
      </c>
      <c r="K8" s="53">
        <f>SUMIFS(Data!$R:$R,Data!$B:$B,Data!$AA$3,Data!$D:$D,$A8,Data!$C:$C,3)</f>
        <v>0.8</v>
      </c>
      <c r="L8" s="159">
        <f t="shared" si="2"/>
        <v>-0.39939939939939939</v>
      </c>
      <c r="M8" s="53">
        <f>SUMIFS(Data!$R:$R,Data!$B:$B,Data!$AA$3,Data!$D:$D,$A8,Data!$C:$C,4)</f>
        <v>0</v>
      </c>
      <c r="N8" s="159">
        <f t="shared" si="5"/>
        <v>-1</v>
      </c>
      <c r="O8" s="54">
        <f t="shared" si="3"/>
        <v>0.57733333333333337</v>
      </c>
      <c r="P8" s="160">
        <f t="shared" si="4"/>
        <v>0.3881667413715823</v>
      </c>
    </row>
    <row r="9" spans="1:16">
      <c r="A9" s="17" t="s">
        <v>30</v>
      </c>
      <c r="B9" s="55">
        <v>22.088999999999999</v>
      </c>
      <c r="C9" s="56">
        <v>0.999</v>
      </c>
      <c r="D9" s="56">
        <v>0.999</v>
      </c>
      <c r="E9" s="56">
        <v>1.1990000000000001</v>
      </c>
      <c r="F9" s="57">
        <v>8.4286666666666665</v>
      </c>
      <c r="G9" s="56">
        <f>SUMIFS(Data!$R:$R,Data!$B:$B,Data!$AA$3,Data!$D:$D,$A9,Data!$C:$C,1)</f>
        <v>0</v>
      </c>
      <c r="H9" s="161">
        <f t="shared" si="0"/>
        <v>-1</v>
      </c>
      <c r="I9" s="56">
        <f>SUMIFS(Data!$R:$R,Data!$B:$B,Data!$AA$3,Data!$D:$D,$A9,Data!$C:$C,2)</f>
        <v>0</v>
      </c>
      <c r="J9" s="161">
        <f t="shared" si="1"/>
        <v>-1</v>
      </c>
      <c r="K9" s="56">
        <f>SUMIFS(Data!$R:$R,Data!$B:$B,Data!$AA$3,Data!$D:$D,$A9,Data!$C:$C,3)</f>
        <v>12.39</v>
      </c>
      <c r="L9" s="161">
        <f t="shared" si="2"/>
        <v>11.402402402402402</v>
      </c>
      <c r="M9" s="56">
        <f>SUMIFS(Data!$R:$R,Data!$B:$B,Data!$AA$3,Data!$D:$D,$A9,Data!$C:$C,4)</f>
        <v>0</v>
      </c>
      <c r="N9" s="161">
        <f t="shared" si="5"/>
        <v>-1</v>
      </c>
      <c r="O9" s="57">
        <f t="shared" si="3"/>
        <v>4.13</v>
      </c>
      <c r="P9" s="163">
        <f t="shared" si="4"/>
        <v>0.48999446333939728</v>
      </c>
    </row>
    <row r="10" spans="1:16">
      <c r="A10" s="18" t="s">
        <v>29</v>
      </c>
      <c r="B10" s="52">
        <v>44.962999999999901</v>
      </c>
      <c r="C10" s="53">
        <v>124.575</v>
      </c>
      <c r="D10" s="53">
        <v>136.363</v>
      </c>
      <c r="E10" s="53">
        <v>141.88299999999998</v>
      </c>
      <c r="F10" s="54">
        <v>149.26133333333328</v>
      </c>
      <c r="G10" s="53">
        <f>SUMIFS(Data!$R:$R,Data!$B:$B,Data!$AA$3,Data!$D:$D,$A10,Data!$C:$C,1)</f>
        <v>63.1529999999998</v>
      </c>
      <c r="H10" s="159">
        <f t="shared" si="0"/>
        <v>0.40455485621510884</v>
      </c>
      <c r="I10" s="53">
        <f>SUMIFS(Data!$R:$R,Data!$B:$B,Data!$AA$3,Data!$D:$D,$A10,Data!$C:$C,2)</f>
        <v>160.34099999999901</v>
      </c>
      <c r="J10" s="159">
        <f t="shared" si="1"/>
        <v>0.28710415412401374</v>
      </c>
      <c r="K10" s="53">
        <f>SUMIFS(Data!$R:$R,Data!$B:$B,Data!$AA$3,Data!$D:$D,$A10,Data!$C:$C,3)</f>
        <v>163.39999999999898</v>
      </c>
      <c r="L10" s="159">
        <f t="shared" si="2"/>
        <v>0.19827225860386602</v>
      </c>
      <c r="M10" s="53">
        <f>SUMIFS(Data!$R:$R,Data!$B:$B,Data!$AA$3,Data!$D:$D,$A10,Data!$C:$C,4)</f>
        <v>0</v>
      </c>
      <c r="N10" s="159">
        <f t="shared" si="5"/>
        <v>-1</v>
      </c>
      <c r="O10" s="54">
        <f t="shared" si="3"/>
        <v>128.96466666666592</v>
      </c>
      <c r="P10" s="160">
        <f t="shared" si="4"/>
        <v>0.86401925928572232</v>
      </c>
    </row>
    <row r="11" spans="1:16">
      <c r="A11" s="17" t="s">
        <v>28</v>
      </c>
      <c r="B11" s="55">
        <v>3.996</v>
      </c>
      <c r="C11" s="56">
        <v>6.9279999999999999</v>
      </c>
      <c r="D11" s="56">
        <v>5.7279999999999998</v>
      </c>
      <c r="E11" s="56">
        <v>5.0620000000000003</v>
      </c>
      <c r="F11" s="57">
        <v>7.2379999999999995</v>
      </c>
      <c r="G11" s="56">
        <f>SUMIFS(Data!$R:$R,Data!$B:$B,Data!$AA$3,Data!$D:$D,$A11,Data!$C:$C,1)</f>
        <v>1.3320000000000001</v>
      </c>
      <c r="H11" s="161">
        <f t="shared" si="0"/>
        <v>-0.66666666666666663</v>
      </c>
      <c r="I11" s="56">
        <f>SUMIFS(Data!$R:$R,Data!$B:$B,Data!$AA$3,Data!$D:$D,$A11,Data!$C:$C,2)</f>
        <v>1.998</v>
      </c>
      <c r="J11" s="161">
        <f t="shared" si="1"/>
        <v>-0.71160508083140872</v>
      </c>
      <c r="K11" s="56">
        <f>SUMIFS(Data!$R:$R,Data!$B:$B,Data!$AA$3,Data!$D:$D,$A11,Data!$C:$C,3)</f>
        <v>2.9969999999999999</v>
      </c>
      <c r="L11" s="161">
        <f t="shared" si="2"/>
        <v>-0.47678072625698326</v>
      </c>
      <c r="M11" s="56">
        <f>SUMIFS(Data!$R:$R,Data!$B:$B,Data!$AA$3,Data!$D:$D,$A11,Data!$C:$C,4)</f>
        <v>0</v>
      </c>
      <c r="N11" s="161">
        <f t="shared" si="5"/>
        <v>-1</v>
      </c>
      <c r="O11" s="57">
        <f t="shared" si="3"/>
        <v>2.109</v>
      </c>
      <c r="P11" s="163">
        <f t="shared" si="4"/>
        <v>0.29137883393202546</v>
      </c>
    </row>
    <row r="12" spans="1:16">
      <c r="A12" s="18" t="s">
        <v>27</v>
      </c>
      <c r="B12" s="52">
        <v>21.923000000000002</v>
      </c>
      <c r="C12" s="53">
        <v>52.735000000000007</v>
      </c>
      <c r="D12" s="53">
        <v>52.976999999999904</v>
      </c>
      <c r="E12" s="53">
        <v>54.312999999999903</v>
      </c>
      <c r="F12" s="54">
        <v>60.649333333333267</v>
      </c>
      <c r="G12" s="53">
        <f>SUMIFS(Data!$R:$R,Data!$B:$B,Data!$AA$3,Data!$D:$D,$A12,Data!$C:$C,1)</f>
        <v>27.853000000000002</v>
      </c>
      <c r="H12" s="159">
        <f t="shared" si="0"/>
        <v>0.27049217716553386</v>
      </c>
      <c r="I12" s="53">
        <f>SUMIFS(Data!$R:$R,Data!$B:$B,Data!$AA$3,Data!$D:$D,$A12,Data!$C:$C,2)</f>
        <v>54.307999999999893</v>
      </c>
      <c r="J12" s="159">
        <f t="shared" si="1"/>
        <v>2.9828387219112289E-2</v>
      </c>
      <c r="K12" s="53">
        <f>SUMIFS(Data!$R:$R,Data!$B:$B,Data!$AA$3,Data!$D:$D,$A12,Data!$C:$C,3)</f>
        <v>54.772999999999897</v>
      </c>
      <c r="L12" s="159">
        <f t="shared" si="2"/>
        <v>3.3901504426449132E-2</v>
      </c>
      <c r="M12" s="53">
        <f>SUMIFS(Data!$R:$R,Data!$B:$B,Data!$AA$3,Data!$D:$D,$A12,Data!$C:$C,4)</f>
        <v>0</v>
      </c>
      <c r="N12" s="159">
        <f t="shared" si="5"/>
        <v>-1</v>
      </c>
      <c r="O12" s="54">
        <f t="shared" si="3"/>
        <v>45.644666666666602</v>
      </c>
      <c r="P12" s="160">
        <f t="shared" si="4"/>
        <v>0.75259964385428779</v>
      </c>
    </row>
    <row r="13" spans="1:16">
      <c r="A13" s="17" t="s">
        <v>26</v>
      </c>
      <c r="B13" s="55">
        <v>15.116</v>
      </c>
      <c r="C13" s="56">
        <v>23.867000000000001</v>
      </c>
      <c r="D13" s="56">
        <v>16.533000000000001</v>
      </c>
      <c r="E13" s="56">
        <v>18.578999999999997</v>
      </c>
      <c r="F13" s="57">
        <v>24.698333333333334</v>
      </c>
      <c r="G13" s="56">
        <f>SUMIFS(Data!$R:$R,Data!$B:$B,Data!$AA$3,Data!$D:$D,$A13,Data!$C:$C,1)</f>
        <v>13.451000000000001</v>
      </c>
      <c r="H13" s="161">
        <f t="shared" si="0"/>
        <v>-0.11014818735115105</v>
      </c>
      <c r="I13" s="56">
        <f>SUMIFS(Data!$R:$R,Data!$B:$B,Data!$AA$3,Data!$D:$D,$A13,Data!$C:$C,2)</f>
        <v>11.462999999999999</v>
      </c>
      <c r="J13" s="161">
        <f t="shared" si="1"/>
        <v>-0.51971341182385722</v>
      </c>
      <c r="K13" s="56">
        <f>SUMIFS(Data!$R:$R,Data!$B:$B,Data!$AA$3,Data!$D:$D,$A13,Data!$C:$C,3)</f>
        <v>12.199</v>
      </c>
      <c r="L13" s="161">
        <f t="shared" si="2"/>
        <v>-0.26214238190286099</v>
      </c>
      <c r="M13" s="56">
        <f>SUMIFS(Data!$R:$R,Data!$B:$B,Data!$AA$3,Data!$D:$D,$A13,Data!$C:$C,4)</f>
        <v>0</v>
      </c>
      <c r="N13" s="161">
        <f t="shared" si="5"/>
        <v>-1</v>
      </c>
      <c r="O13" s="57">
        <f t="shared" si="3"/>
        <v>12.371</v>
      </c>
      <c r="P13" s="163">
        <f t="shared" si="4"/>
        <v>0.50088400026992375</v>
      </c>
    </row>
    <row r="14" spans="1:16">
      <c r="A14" s="18" t="s">
        <v>25</v>
      </c>
      <c r="B14" s="52">
        <v>3.1320000000000001</v>
      </c>
      <c r="C14" s="53">
        <v>9.1950000000000003</v>
      </c>
      <c r="D14" s="53">
        <v>8.5259999999999998</v>
      </c>
      <c r="E14" s="53">
        <v>5.9950000000000001</v>
      </c>
      <c r="F14" s="54">
        <v>8.9493333333333336</v>
      </c>
      <c r="G14" s="53">
        <f>SUMIFS(Data!$R:$R,Data!$B:$B,Data!$AA$3,Data!$D:$D,$A14,Data!$C:$C,1)</f>
        <v>1.026</v>
      </c>
      <c r="H14" s="159">
        <f t="shared" si="0"/>
        <v>-0.67241379310344818</v>
      </c>
      <c r="I14" s="53">
        <f>SUMIFS(Data!$R:$R,Data!$B:$B,Data!$AA$3,Data!$D:$D,$A14,Data!$C:$C,2)</f>
        <v>8.7289999999999992</v>
      </c>
      <c r="J14" s="159">
        <f t="shared" si="1"/>
        <v>-5.0679717237629263E-2</v>
      </c>
      <c r="K14" s="53">
        <f>SUMIFS(Data!$R:$R,Data!$B:$B,Data!$AA$3,Data!$D:$D,$A14,Data!$C:$C,3)</f>
        <v>6.5949999999999998</v>
      </c>
      <c r="L14" s="159">
        <f t="shared" si="2"/>
        <v>-0.2264836969270467</v>
      </c>
      <c r="M14" s="53">
        <f>SUMIFS(Data!$R:$R,Data!$B:$B,Data!$AA$3,Data!$D:$D,$A14,Data!$C:$C,4)</f>
        <v>0</v>
      </c>
      <c r="N14" s="159">
        <f t="shared" si="5"/>
        <v>-1</v>
      </c>
      <c r="O14" s="54">
        <f t="shared" si="3"/>
        <v>5.4499999999999993</v>
      </c>
      <c r="P14" s="160">
        <f t="shared" si="4"/>
        <v>0.60898390941597125</v>
      </c>
    </row>
    <row r="15" spans="1:16">
      <c r="A15" s="17" t="s">
        <v>24</v>
      </c>
      <c r="B15" s="55">
        <v>226.38899999999899</v>
      </c>
      <c r="C15" s="56">
        <v>571.78500000000793</v>
      </c>
      <c r="D15" s="56">
        <v>524.52800000001389</v>
      </c>
      <c r="E15" s="56">
        <v>553.93900000000701</v>
      </c>
      <c r="F15" s="57">
        <v>625.54700000000935</v>
      </c>
      <c r="G15" s="56">
        <f>SUMIFS(Data!$R:$R,Data!$B:$B,Data!$AA$3,Data!$D:$D,$A15,Data!$C:$C,1)</f>
        <v>197.873999999999</v>
      </c>
      <c r="H15" s="161">
        <f t="shared" si="0"/>
        <v>-0.12595576640207834</v>
      </c>
      <c r="I15" s="56">
        <f>SUMIFS(Data!$R:$R,Data!$B:$B,Data!$AA$3,Data!$D:$D,$A15,Data!$C:$C,2)</f>
        <v>535.23100000001</v>
      </c>
      <c r="J15" s="161">
        <f t="shared" si="1"/>
        <v>-6.3929623897089671E-2</v>
      </c>
      <c r="K15" s="56">
        <f>SUMIFS(Data!$R:$R,Data!$B:$B,Data!$AA$3,Data!$D:$D,$A15,Data!$C:$C,3)</f>
        <v>489.35500000001201</v>
      </c>
      <c r="L15" s="161">
        <f t="shared" si="2"/>
        <v>-6.7056477442578755E-2</v>
      </c>
      <c r="M15" s="56">
        <f>SUMIFS(Data!$R:$R,Data!$B:$B,Data!$AA$3,Data!$D:$D,$A15,Data!$C:$C,4)</f>
        <v>0</v>
      </c>
      <c r="N15" s="161">
        <f t="shared" si="5"/>
        <v>-1</v>
      </c>
      <c r="O15" s="57">
        <f t="shared" si="3"/>
        <v>407.48666666667367</v>
      </c>
      <c r="P15" s="163">
        <f t="shared" si="4"/>
        <v>0.65140855390029462</v>
      </c>
    </row>
    <row r="16" spans="1:16">
      <c r="A16" s="18" t="s">
        <v>23</v>
      </c>
      <c r="B16" s="52">
        <v>85.233999999999796</v>
      </c>
      <c r="C16" s="53">
        <v>201.206999999999</v>
      </c>
      <c r="D16" s="53">
        <v>142.165999999999</v>
      </c>
      <c r="E16" s="53">
        <v>153.69099999999901</v>
      </c>
      <c r="F16" s="54">
        <v>194.09933333333228</v>
      </c>
      <c r="G16" s="53">
        <f>SUMIFS(Data!$R:$R,Data!$B:$B,Data!$AA$3,Data!$D:$D,$A16,Data!$C:$C,1)</f>
        <v>69.86</v>
      </c>
      <c r="H16" s="159">
        <f t="shared" si="0"/>
        <v>-0.18037402914329767</v>
      </c>
      <c r="I16" s="53">
        <f>SUMIFS(Data!$R:$R,Data!$B:$B,Data!$AA$3,Data!$D:$D,$A16,Data!$C:$C,2)</f>
        <v>182.08699999999899</v>
      </c>
      <c r="J16" s="159">
        <f t="shared" si="1"/>
        <v>-9.5026514982083629E-2</v>
      </c>
      <c r="K16" s="53">
        <f>SUMIFS(Data!$R:$R,Data!$B:$B,Data!$AA$3,Data!$D:$D,$A16,Data!$C:$C,3)</f>
        <v>154.50399999999999</v>
      </c>
      <c r="L16" s="159">
        <f t="shared" si="2"/>
        <v>8.6785870039257459E-2</v>
      </c>
      <c r="M16" s="53">
        <f>SUMIFS(Data!$R:$R,Data!$B:$B,Data!$AA$3,Data!$D:$D,$A16,Data!$C:$C,4)</f>
        <v>0</v>
      </c>
      <c r="N16" s="159">
        <f t="shared" si="5"/>
        <v>-1</v>
      </c>
      <c r="O16" s="54">
        <f t="shared" si="3"/>
        <v>135.48366666666632</v>
      </c>
      <c r="P16" s="160">
        <f t="shared" si="4"/>
        <v>0.69801201446682137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SUMIFS(Data!$R:$R,Data!$B:$B,Data!$AA$3,Data!$D:$D,$A17,Data!$C:$C,1)</f>
        <v>0.33300000000000002</v>
      </c>
      <c r="H17" s="161" t="str">
        <f t="shared" si="0"/>
        <v>-</v>
      </c>
      <c r="I17" s="56">
        <f>SUMIFS(Data!$R:$R,Data!$B:$B,Data!$AA$3,Data!$D:$D,$A17,Data!$C:$C,2)</f>
        <v>0.33300000000000002</v>
      </c>
      <c r="J17" s="161" t="str">
        <f t="shared" si="1"/>
        <v>-</v>
      </c>
      <c r="K17" s="56">
        <f>SUMIFS(Data!$R:$R,Data!$B:$B,Data!$AA$3,Data!$D:$D,$A17,Data!$C:$C,3)</f>
        <v>0</v>
      </c>
      <c r="L17" s="161" t="str">
        <f t="shared" si="2"/>
        <v>-</v>
      </c>
      <c r="M17" s="56">
        <f>SUMIFS(Data!$R:$R,Data!$B:$B,Data!$AA$3,Data!$D:$D,$A17,Data!$C:$C,4)</f>
        <v>0</v>
      </c>
      <c r="N17" s="161" t="str">
        <f t="shared" si="5"/>
        <v>-</v>
      </c>
      <c r="O17" s="57">
        <f t="shared" si="3"/>
        <v>0.222</v>
      </c>
      <c r="P17" s="163" t="str">
        <f t="shared" si="4"/>
        <v>-</v>
      </c>
    </row>
    <row r="18" spans="1:17">
      <c r="A18" s="18" t="s">
        <v>21</v>
      </c>
      <c r="B18" s="52">
        <v>369.35100000000403</v>
      </c>
      <c r="C18" s="53">
        <v>766.1309999999911</v>
      </c>
      <c r="D18" s="53">
        <v>753.95600000000002</v>
      </c>
      <c r="E18" s="53">
        <v>802.84599999999386</v>
      </c>
      <c r="F18" s="54">
        <v>897.42799999999636</v>
      </c>
      <c r="G18" s="53">
        <f>SUMIFS(Data!$R:$R,Data!$B:$B,Data!$AA$3,Data!$D:$D,$A18,Data!$C:$C,1)</f>
        <v>420.26000000000602</v>
      </c>
      <c r="H18" s="159">
        <f t="shared" si="0"/>
        <v>0.13783365958126936</v>
      </c>
      <c r="I18" s="53">
        <f>SUMIFS(Data!$R:$R,Data!$B:$B,Data!$AA$3,Data!$D:$D,$A18,Data!$C:$C,2)</f>
        <v>871.39699999999618</v>
      </c>
      <c r="J18" s="159">
        <f t="shared" si="1"/>
        <v>0.13739947867924193</v>
      </c>
      <c r="K18" s="53">
        <f>SUMIFS(Data!$R:$R,Data!$B:$B,Data!$AA$3,Data!$D:$D,$A18,Data!$C:$C,3)</f>
        <v>872.11099999999715</v>
      </c>
      <c r="L18" s="159">
        <f t="shared" si="2"/>
        <v>0.15671338911023605</v>
      </c>
      <c r="M18" s="53">
        <f>SUMIFS(Data!$R:$R,Data!$B:$B,Data!$AA$3,Data!$D:$D,$A18,Data!$C:$C,4)</f>
        <v>0</v>
      </c>
      <c r="N18" s="159">
        <f t="shared" si="5"/>
        <v>-1</v>
      </c>
      <c r="O18" s="54">
        <f t="shared" si="3"/>
        <v>721.25599999999986</v>
      </c>
      <c r="P18" s="160">
        <f t="shared" si="4"/>
        <v>0.80369232963536108</v>
      </c>
    </row>
    <row r="19" spans="1:17">
      <c r="A19" s="17" t="s">
        <v>20</v>
      </c>
      <c r="B19" s="55">
        <v>95.284999999999684</v>
      </c>
      <c r="C19" s="56">
        <v>207.09099999999901</v>
      </c>
      <c r="D19" s="56">
        <v>228.969999999999</v>
      </c>
      <c r="E19" s="56">
        <v>225.73499999999899</v>
      </c>
      <c r="F19" s="57">
        <v>252.36033333333225</v>
      </c>
      <c r="G19" s="56">
        <f>SUMIFS(Data!$R:$R,Data!$B:$B,Data!$AA$3,Data!$D:$D,$A19,Data!$C:$C,1)</f>
        <v>90.287999999999812</v>
      </c>
      <c r="H19" s="161">
        <f t="shared" si="0"/>
        <v>-5.2442671984046688E-2</v>
      </c>
      <c r="I19" s="56">
        <f>SUMIFS(Data!$R:$R,Data!$B:$B,Data!$AA$3,Data!$D:$D,$A19,Data!$C:$C,2)</f>
        <v>235.67399999999901</v>
      </c>
      <c r="J19" s="161">
        <f t="shared" si="1"/>
        <v>0.13802144950770498</v>
      </c>
      <c r="K19" s="56">
        <f>SUMIFS(Data!$R:$R,Data!$B:$B,Data!$AA$3,Data!$D:$D,$A19,Data!$C:$C,3)</f>
        <v>240.08299999999898</v>
      </c>
      <c r="L19" s="161">
        <f t="shared" si="2"/>
        <v>4.8534742542691266E-2</v>
      </c>
      <c r="M19" s="56">
        <f>SUMIFS(Data!$R:$R,Data!$B:$B,Data!$AA$3,Data!$D:$D,$A19,Data!$C:$C,4)</f>
        <v>0</v>
      </c>
      <c r="N19" s="161">
        <f t="shared" si="5"/>
        <v>-1</v>
      </c>
      <c r="O19" s="57">
        <f t="shared" si="3"/>
        <v>188.68166666666593</v>
      </c>
      <c r="P19" s="163">
        <f t="shared" si="4"/>
        <v>0.74766768681290408</v>
      </c>
    </row>
    <row r="20" spans="1:17">
      <c r="A20" s="18" t="s">
        <v>19</v>
      </c>
      <c r="B20" s="52">
        <v>27.218999999999998</v>
      </c>
      <c r="C20" s="53">
        <v>115.96799999999999</v>
      </c>
      <c r="D20" s="53">
        <v>116.34399999999999</v>
      </c>
      <c r="E20" s="53">
        <v>125.33699999999999</v>
      </c>
      <c r="F20" s="54">
        <v>128.28933333333333</v>
      </c>
      <c r="G20" s="53">
        <f>SUMIFS(Data!$R:$R,Data!$B:$B,Data!$AA$3,Data!$D:$D,$A20,Data!$C:$C,1)</f>
        <v>37.342999999999897</v>
      </c>
      <c r="H20" s="159">
        <f t="shared" si="0"/>
        <v>0.37194606708548811</v>
      </c>
      <c r="I20" s="53">
        <f>SUMIFS(Data!$R:$R,Data!$B:$B,Data!$AA$3,Data!$D:$D,$A20,Data!$C:$C,2)</f>
        <v>171.90899999999903</v>
      </c>
      <c r="J20" s="159">
        <f t="shared" si="1"/>
        <v>0.48238307119204471</v>
      </c>
      <c r="K20" s="53">
        <f>SUMIFS(Data!$R:$R,Data!$B:$B,Data!$AA$3,Data!$D:$D,$A20,Data!$C:$C,3)</f>
        <v>166.38099999999901</v>
      </c>
      <c r="L20" s="159">
        <f t="shared" si="2"/>
        <v>0.43007804441998743</v>
      </c>
      <c r="M20" s="53">
        <f>SUMIFS(Data!$R:$R,Data!$B:$B,Data!$AA$3,Data!$D:$D,$A20,Data!$C:$C,4)</f>
        <v>0</v>
      </c>
      <c r="N20" s="159">
        <f t="shared" si="5"/>
        <v>-1</v>
      </c>
      <c r="O20" s="54">
        <f t="shared" si="3"/>
        <v>125.21099999999932</v>
      </c>
      <c r="P20" s="160">
        <f t="shared" si="4"/>
        <v>0.97600476007357839</v>
      </c>
    </row>
    <row r="21" spans="1:17">
      <c r="A21" s="17" t="s">
        <v>18</v>
      </c>
      <c r="B21" s="55">
        <v>8.3919999999999995</v>
      </c>
      <c r="C21" s="56">
        <v>26.242000000000001</v>
      </c>
      <c r="D21" s="56">
        <v>21.780999999999999</v>
      </c>
      <c r="E21" s="56">
        <v>26.231999999999999</v>
      </c>
      <c r="F21" s="57">
        <v>27.548999999999996</v>
      </c>
      <c r="G21" s="56">
        <f>SUMIFS(Data!$R:$R,Data!$B:$B,Data!$AA$3,Data!$D:$D,$A21,Data!$C:$C,1)</f>
        <v>11.856</v>
      </c>
      <c r="H21" s="161">
        <f t="shared" si="0"/>
        <v>0.41277407054337473</v>
      </c>
      <c r="I21" s="56">
        <f>SUMIFS(Data!$R:$R,Data!$B:$B,Data!$AA$3,Data!$D:$D,$A21,Data!$C:$C,2)</f>
        <v>28.7089999999999</v>
      </c>
      <c r="J21" s="161">
        <f t="shared" si="1"/>
        <v>9.4009602926602362E-2</v>
      </c>
      <c r="K21" s="56">
        <f>SUMIFS(Data!$R:$R,Data!$B:$B,Data!$AA$3,Data!$D:$D,$A21,Data!$C:$C,3)</f>
        <v>26.774000000000001</v>
      </c>
      <c r="L21" s="161">
        <f t="shared" si="2"/>
        <v>0.22923649051926001</v>
      </c>
      <c r="M21" s="56">
        <f>SUMIFS(Data!$R:$R,Data!$B:$B,Data!$AA$3,Data!$D:$D,$A21,Data!$C:$C,4)</f>
        <v>0</v>
      </c>
      <c r="N21" s="161">
        <f t="shared" si="5"/>
        <v>-1</v>
      </c>
      <c r="O21" s="57">
        <f t="shared" si="3"/>
        <v>22.4463333333333</v>
      </c>
      <c r="P21" s="163">
        <f t="shared" si="4"/>
        <v>0.81477851585659378</v>
      </c>
    </row>
    <row r="22" spans="1:17">
      <c r="A22" s="18" t="s">
        <v>17</v>
      </c>
      <c r="B22" s="52">
        <v>29.341999999999899</v>
      </c>
      <c r="C22" s="53">
        <v>55.387999999999998</v>
      </c>
      <c r="D22" s="53">
        <v>41.715999999999894</v>
      </c>
      <c r="E22" s="53">
        <v>45.6039999999999</v>
      </c>
      <c r="F22" s="54">
        <v>57.349999999999902</v>
      </c>
      <c r="G22" s="53">
        <f>SUMIFS(Data!$R:$R,Data!$B:$B,Data!$AA$3,Data!$D:$D,$A22,Data!$C:$C,1)</f>
        <v>35.842999999999897</v>
      </c>
      <c r="H22" s="159">
        <f t="shared" si="0"/>
        <v>0.22155953922704724</v>
      </c>
      <c r="I22" s="53">
        <f>SUMIFS(Data!$R:$R,Data!$B:$B,Data!$AA$3,Data!$D:$D,$A22,Data!$C:$C,2)</f>
        <v>62.247999999999891</v>
      </c>
      <c r="J22" s="159">
        <f t="shared" si="1"/>
        <v>0.12385354228352519</v>
      </c>
      <c r="K22" s="53">
        <f>SUMIFS(Data!$R:$R,Data!$B:$B,Data!$AA$3,Data!$D:$D,$A22,Data!$C:$C,3)</f>
        <v>63.038000000000004</v>
      </c>
      <c r="L22" s="159">
        <f t="shared" si="2"/>
        <v>0.51112283056861063</v>
      </c>
      <c r="M22" s="53">
        <f>SUMIFS(Data!$R:$R,Data!$B:$B,Data!$AA$3,Data!$D:$D,$A22,Data!$C:$C,4)</f>
        <v>0</v>
      </c>
      <c r="N22" s="159">
        <f t="shared" si="5"/>
        <v>-1</v>
      </c>
      <c r="O22" s="54">
        <f t="shared" si="3"/>
        <v>53.7096666666666</v>
      </c>
      <c r="P22" s="160">
        <f t="shared" si="4"/>
        <v>0.93652426620168594</v>
      </c>
    </row>
    <row r="23" spans="1:17">
      <c r="A23" s="17" t="s">
        <v>16</v>
      </c>
      <c r="B23" s="55">
        <v>14.859</v>
      </c>
      <c r="C23" s="56">
        <v>41.764999999999901</v>
      </c>
      <c r="D23" s="56">
        <v>32.2989999999999</v>
      </c>
      <c r="E23" s="56">
        <v>33.032999999999902</v>
      </c>
      <c r="F23" s="57">
        <v>40.651999999999894</v>
      </c>
      <c r="G23" s="56">
        <f>SUMIFS(Data!$R:$R,Data!$B:$B,Data!$AA$3,Data!$D:$D,$A23,Data!$C:$C,1)</f>
        <v>9.26</v>
      </c>
      <c r="H23" s="161">
        <f t="shared" si="0"/>
        <v>-0.37680866814725084</v>
      </c>
      <c r="I23" s="56">
        <f>SUMIFS(Data!$R:$R,Data!$B:$B,Data!$AA$3,Data!$D:$D,$A23,Data!$C:$C,2)</f>
        <v>39.699999999999896</v>
      </c>
      <c r="J23" s="161">
        <f t="shared" si="1"/>
        <v>-4.9443313779480656E-2</v>
      </c>
      <c r="K23" s="56">
        <f>SUMIFS(Data!$R:$R,Data!$B:$B,Data!$AA$3,Data!$D:$D,$A23,Data!$C:$C,3)</f>
        <v>40.831999999999901</v>
      </c>
      <c r="L23" s="161">
        <f t="shared" si="2"/>
        <v>0.2641877457506433</v>
      </c>
      <c r="M23" s="56">
        <f>SUMIFS(Data!$R:$R,Data!$B:$B,Data!$AA$3,Data!$D:$D,$A23,Data!$C:$C,4)</f>
        <v>0</v>
      </c>
      <c r="N23" s="161">
        <f t="shared" si="5"/>
        <v>-1</v>
      </c>
      <c r="O23" s="57">
        <f t="shared" si="3"/>
        <v>29.9306666666666</v>
      </c>
      <c r="P23" s="163">
        <f t="shared" si="4"/>
        <v>0.73626553839089537</v>
      </c>
    </row>
    <row r="24" spans="1:17">
      <c r="A24" s="18" t="s">
        <v>15</v>
      </c>
      <c r="B24" s="52">
        <v>84.258999999999801</v>
      </c>
      <c r="C24" s="53">
        <v>155.39999999999901</v>
      </c>
      <c r="D24" s="53">
        <v>163.11499999999901</v>
      </c>
      <c r="E24" s="53">
        <v>162.986999999999</v>
      </c>
      <c r="F24" s="54">
        <v>188.58699999999897</v>
      </c>
      <c r="G24" s="53">
        <f>SUMIFS(Data!$R:$R,Data!$B:$B,Data!$AA$3,Data!$D:$D,$A24,Data!$C:$C,1)</f>
        <v>82.481999999999701</v>
      </c>
      <c r="H24" s="159">
        <f t="shared" si="0"/>
        <v>-2.1089735221164561E-2</v>
      </c>
      <c r="I24" s="53">
        <f>SUMIFS(Data!$R:$R,Data!$B:$B,Data!$AA$3,Data!$D:$D,$A24,Data!$C:$C,2)</f>
        <v>161.170999999999</v>
      </c>
      <c r="J24" s="159">
        <f t="shared" si="1"/>
        <v>3.7136422136422285E-2</v>
      </c>
      <c r="K24" s="53">
        <f>SUMIFS(Data!$R:$R,Data!$B:$B,Data!$AA$3,Data!$D:$D,$A24,Data!$C:$C,3)</f>
        <v>180.046999999999</v>
      </c>
      <c r="L24" s="159">
        <f t="shared" si="2"/>
        <v>0.10380406461698857</v>
      </c>
      <c r="M24" s="53">
        <f>SUMIFS(Data!$R:$R,Data!$B:$B,Data!$AA$3,Data!$D:$D,$A24,Data!$C:$C,4)</f>
        <v>0</v>
      </c>
      <c r="N24" s="159">
        <f t="shared" si="5"/>
        <v>-1</v>
      </c>
      <c r="O24" s="54">
        <f t="shared" si="3"/>
        <v>141.23333333333258</v>
      </c>
      <c r="P24" s="160">
        <f t="shared" si="4"/>
        <v>0.74890280524815256</v>
      </c>
    </row>
    <row r="25" spans="1:17">
      <c r="A25" s="17" t="s">
        <v>14</v>
      </c>
      <c r="B25" s="55">
        <v>3.4649999999999999</v>
      </c>
      <c r="C25" s="56">
        <v>10.526999999999999</v>
      </c>
      <c r="D25" s="56">
        <v>9.1280000000000001</v>
      </c>
      <c r="E25" s="56">
        <v>7.3970000000000002</v>
      </c>
      <c r="F25" s="57">
        <v>10.172333333333333</v>
      </c>
      <c r="G25" s="56">
        <f>SUMIFS(Data!$R:$R,Data!$B:$B,Data!$AA$3,Data!$D:$D,$A25,Data!$C:$C,1)</f>
        <v>0.73299999999999998</v>
      </c>
      <c r="H25" s="161">
        <f t="shared" si="0"/>
        <v>-0.78845598845598841</v>
      </c>
      <c r="I25" s="56">
        <f>SUMIFS(Data!$R:$R,Data!$B:$B,Data!$AA$3,Data!$D:$D,$A25,Data!$C:$C,2)</f>
        <v>9.4329999999999998</v>
      </c>
      <c r="J25" s="161">
        <f t="shared" si="1"/>
        <v>-0.10392324498907567</v>
      </c>
      <c r="K25" s="56">
        <f>SUMIFS(Data!$R:$R,Data!$B:$B,Data!$AA$3,Data!$D:$D,$A25,Data!$C:$C,3)</f>
        <v>9.7479999999999993</v>
      </c>
      <c r="L25" s="161">
        <f t="shared" si="2"/>
        <v>6.7922874671340838E-2</v>
      </c>
      <c r="M25" s="56">
        <f>SUMIFS(Data!$R:$R,Data!$B:$B,Data!$AA$3,Data!$D:$D,$A25,Data!$C:$C,4)</f>
        <v>0</v>
      </c>
      <c r="N25" s="161">
        <f t="shared" si="5"/>
        <v>-1</v>
      </c>
      <c r="O25" s="57">
        <f t="shared" si="3"/>
        <v>6.637999999999999</v>
      </c>
      <c r="P25" s="163">
        <f t="shared" si="4"/>
        <v>0.65255431398892416</v>
      </c>
      <c r="Q25" s="20"/>
    </row>
    <row r="26" spans="1:17">
      <c r="A26" s="18" t="s">
        <v>13</v>
      </c>
      <c r="B26" s="52">
        <v>387.94499999999982</v>
      </c>
      <c r="C26" s="53">
        <v>711.00900000001195</v>
      </c>
      <c r="D26" s="53">
        <v>697.84100000001138</v>
      </c>
      <c r="E26" s="53">
        <v>757.60500000000695</v>
      </c>
      <c r="F26" s="54">
        <v>851.4666666666767</v>
      </c>
      <c r="G26" s="53">
        <f>SUMIFS(Data!$R:$R,Data!$B:$B,Data!$AA$3,Data!$D:$D,$A26,Data!$C:$C,1)</f>
        <v>380.13000000000187</v>
      </c>
      <c r="H26" s="159">
        <f t="shared" si="0"/>
        <v>-2.0144608127435473E-2</v>
      </c>
      <c r="I26" s="53">
        <f>SUMIFS(Data!$R:$R,Data!$B:$B,Data!$AA$3,Data!$D:$D,$A26,Data!$C:$C,2)</f>
        <v>835.30200000000798</v>
      </c>
      <c r="J26" s="159">
        <f t="shared" si="1"/>
        <v>0.17481213317974026</v>
      </c>
      <c r="K26" s="53">
        <f>SUMIFS(Data!$R:$R,Data!$B:$B,Data!$AA$3,Data!$D:$D,$A26,Data!$C:$C,3)</f>
        <v>813.60800000000881</v>
      </c>
      <c r="L26" s="159">
        <f t="shared" si="2"/>
        <v>0.16589309025980925</v>
      </c>
      <c r="M26" s="53">
        <f>SUMIFS(Data!$R:$R,Data!$B:$B,Data!$AA$3,Data!$D:$D,$A26,Data!$C:$C,4)</f>
        <v>0</v>
      </c>
      <c r="N26" s="159">
        <f t="shared" si="5"/>
        <v>-1</v>
      </c>
      <c r="O26" s="54">
        <f t="shared" si="3"/>
        <v>676.34666666667283</v>
      </c>
      <c r="P26" s="160">
        <f t="shared" si="4"/>
        <v>0.79433134982774611</v>
      </c>
    </row>
    <row r="27" spans="1:17">
      <c r="A27" s="17" t="s">
        <v>12</v>
      </c>
      <c r="B27" s="55">
        <v>305.63500000000101</v>
      </c>
      <c r="C27" s="56">
        <v>600.30500000001098</v>
      </c>
      <c r="D27" s="56">
        <v>650.078000000006</v>
      </c>
      <c r="E27" s="56">
        <v>651.26800000000605</v>
      </c>
      <c r="F27" s="57">
        <v>735.76200000000802</v>
      </c>
      <c r="G27" s="56">
        <f>SUMIFS(Data!$R:$R,Data!$B:$B,Data!$AA$3,Data!$D:$D,$A27,Data!$C:$C,1)</f>
        <v>319.74400000000202</v>
      </c>
      <c r="H27" s="161">
        <f t="shared" si="0"/>
        <v>4.6162906735161081E-2</v>
      </c>
      <c r="I27" s="56">
        <f>SUMIFS(Data!$R:$R,Data!$B:$B,Data!$AA$3,Data!$D:$D,$A27,Data!$C:$C,2)</f>
        <v>688.19100000000503</v>
      </c>
      <c r="J27" s="161">
        <f t="shared" si="1"/>
        <v>0.14640224552517878</v>
      </c>
      <c r="K27" s="56">
        <f>SUMIFS(Data!$R:$R,Data!$B:$B,Data!$AA$3,Data!$D:$D,$A27,Data!$C:$C,3)</f>
        <v>700.98500000000297</v>
      </c>
      <c r="L27" s="161">
        <f t="shared" si="2"/>
        <v>7.8309064450722068E-2</v>
      </c>
      <c r="M27" s="56">
        <f>SUMIFS(Data!$R:$R,Data!$B:$B,Data!$AA$3,Data!$D:$D,$A27,Data!$C:$C,4)</f>
        <v>0</v>
      </c>
      <c r="N27" s="161">
        <f t="shared" si="5"/>
        <v>-1</v>
      </c>
      <c r="O27" s="57">
        <f t="shared" si="3"/>
        <v>569.6400000000034</v>
      </c>
      <c r="P27" s="163">
        <f t="shared" si="4"/>
        <v>0.77421774976146795</v>
      </c>
    </row>
    <row r="28" spans="1:17">
      <c r="A28" s="18" t="s">
        <v>11</v>
      </c>
      <c r="B28" s="52">
        <v>18.785</v>
      </c>
      <c r="C28" s="53">
        <v>32.5429999999999</v>
      </c>
      <c r="D28" s="53">
        <v>53.844999999999899</v>
      </c>
      <c r="E28" s="53">
        <v>46.4819999999999</v>
      </c>
      <c r="F28" s="54">
        <v>50.551666666666563</v>
      </c>
      <c r="G28" s="53">
        <f>SUMIFS(Data!$R:$R,Data!$B:$B,Data!$AA$3,Data!$D:$D,$A28,Data!$C:$C,1)</f>
        <v>16.652000000000001</v>
      </c>
      <c r="H28" s="159">
        <f t="shared" si="0"/>
        <v>-0.11354804365184984</v>
      </c>
      <c r="I28" s="53">
        <f>SUMIFS(Data!$R:$R,Data!$B:$B,Data!$AA$3,Data!$D:$D,$A28,Data!$C:$C,2)</f>
        <v>25.847000000000001</v>
      </c>
      <c r="J28" s="159">
        <f t="shared" si="1"/>
        <v>-0.20575853486156528</v>
      </c>
      <c r="K28" s="53">
        <f>SUMIFS(Data!$R:$R,Data!$B:$B,Data!$AA$3,Data!$D:$D,$A28,Data!$C:$C,3)</f>
        <v>18.984999999999999</v>
      </c>
      <c r="L28" s="159">
        <f t="shared" si="2"/>
        <v>-0.64741387315442411</v>
      </c>
      <c r="M28" s="53">
        <f>SUMIFS(Data!$R:$R,Data!$B:$B,Data!$AA$3,Data!$D:$D,$A28,Data!$C:$C,4)</f>
        <v>0</v>
      </c>
      <c r="N28" s="159">
        <f t="shared" si="5"/>
        <v>-1</v>
      </c>
      <c r="O28" s="54">
        <f t="shared" si="3"/>
        <v>20.494666666666667</v>
      </c>
      <c r="P28" s="160">
        <f t="shared" si="4"/>
        <v>0.40542019715802396</v>
      </c>
    </row>
    <row r="29" spans="1:17">
      <c r="A29" s="17" t="s">
        <v>10</v>
      </c>
      <c r="B29" s="55">
        <v>24.297999999999998</v>
      </c>
      <c r="C29" s="56">
        <v>74.260999999999896</v>
      </c>
      <c r="D29" s="56">
        <v>76.888999999999896</v>
      </c>
      <c r="E29" s="56">
        <v>74.968999999999795</v>
      </c>
      <c r="F29" s="57">
        <v>83.472333333333196</v>
      </c>
      <c r="G29" s="56">
        <f>SUMIFS(Data!$R:$R,Data!$B:$B,Data!$AA$3,Data!$D:$D,$A29,Data!$C:$C,1)</f>
        <v>29.689999999999898</v>
      </c>
      <c r="H29" s="161">
        <f t="shared" si="0"/>
        <v>0.22191126841714959</v>
      </c>
      <c r="I29" s="56">
        <f>SUMIFS(Data!$R:$R,Data!$B:$B,Data!$AA$3,Data!$D:$D,$A29,Data!$C:$C,2)</f>
        <v>77.074999999999804</v>
      </c>
      <c r="J29" s="161">
        <f t="shared" si="1"/>
        <v>3.7893376065497524E-2</v>
      </c>
      <c r="K29" s="56">
        <f>SUMIFS(Data!$R:$R,Data!$B:$B,Data!$AA$3,Data!$D:$D,$A29,Data!$C:$C,3)</f>
        <v>73.269999999999698</v>
      </c>
      <c r="L29" s="161">
        <f t="shared" si="2"/>
        <v>-4.7067851058021352E-2</v>
      </c>
      <c r="M29" s="56">
        <f>SUMIFS(Data!$R:$R,Data!$B:$B,Data!$AA$3,Data!$D:$D,$A29,Data!$C:$C,4)</f>
        <v>0</v>
      </c>
      <c r="N29" s="161">
        <f t="shared" si="5"/>
        <v>-1</v>
      </c>
      <c r="O29" s="57">
        <f t="shared" si="3"/>
        <v>60.011666666666464</v>
      </c>
      <c r="P29" s="163">
        <f t="shared" si="4"/>
        <v>0.71894080673436578</v>
      </c>
    </row>
    <row r="30" spans="1:17">
      <c r="A30" s="18" t="s">
        <v>9</v>
      </c>
      <c r="B30" s="52">
        <v>15.219999999999999</v>
      </c>
      <c r="C30" s="53">
        <v>85.736999999999796</v>
      </c>
      <c r="D30" s="53">
        <v>82.0919999999998</v>
      </c>
      <c r="E30" s="53">
        <v>85.306999999999789</v>
      </c>
      <c r="F30" s="54">
        <v>89.451999999999813</v>
      </c>
      <c r="G30" s="53">
        <f>SUMIFS(Data!$R:$R,Data!$B:$B,Data!$AA$3,Data!$D:$D,$A30,Data!$C:$C,1)</f>
        <v>19.350999999999999</v>
      </c>
      <c r="H30" s="159">
        <f t="shared" si="0"/>
        <v>0.27141918528252301</v>
      </c>
      <c r="I30" s="53">
        <f>SUMIFS(Data!$R:$R,Data!$B:$B,Data!$AA$3,Data!$D:$D,$A30,Data!$C:$C,2)</f>
        <v>87.497999999999791</v>
      </c>
      <c r="J30" s="159">
        <f t="shared" si="1"/>
        <v>2.0539557017390391E-2</v>
      </c>
      <c r="K30" s="53">
        <f>SUMIFS(Data!$R:$R,Data!$B:$B,Data!$AA$3,Data!$D:$D,$A30,Data!$C:$C,3)</f>
        <v>84.479999999999805</v>
      </c>
      <c r="L30" s="159">
        <f t="shared" si="2"/>
        <v>2.9089314427715382E-2</v>
      </c>
      <c r="M30" s="53">
        <f>SUMIFS(Data!$R:$R,Data!$B:$B,Data!$AA$3,Data!$D:$D,$A30,Data!$C:$C,4)</f>
        <v>0</v>
      </c>
      <c r="N30" s="159">
        <f t="shared" si="5"/>
        <v>-1</v>
      </c>
      <c r="O30" s="54">
        <f t="shared" si="3"/>
        <v>63.776333333333206</v>
      </c>
      <c r="P30" s="160">
        <f t="shared" si="4"/>
        <v>0.71296710339996128</v>
      </c>
    </row>
    <row r="31" spans="1:17">
      <c r="A31" s="17" t="s">
        <v>8</v>
      </c>
      <c r="B31" s="55">
        <v>51.3659999999999</v>
      </c>
      <c r="C31" s="56">
        <v>171.846</v>
      </c>
      <c r="D31" s="56">
        <v>150.87800000000001</v>
      </c>
      <c r="E31" s="56">
        <v>147.04999999999998</v>
      </c>
      <c r="F31" s="57">
        <v>173.71333333333328</v>
      </c>
      <c r="G31" s="56">
        <f>SUMIFS(Data!$R:$R,Data!$B:$B,Data!$AA$3,Data!$D:$D,$A31,Data!$C:$C,1)</f>
        <v>71.880999999999901</v>
      </c>
      <c r="H31" s="161">
        <f t="shared" si="0"/>
        <v>0.39938870069695986</v>
      </c>
      <c r="I31" s="56">
        <f>SUMIFS(Data!$R:$R,Data!$B:$B,Data!$AA$3,Data!$D:$D,$A31,Data!$C:$C,2)</f>
        <v>169.011</v>
      </c>
      <c r="J31" s="161">
        <f t="shared" si="1"/>
        <v>-1.649732900387561E-2</v>
      </c>
      <c r="K31" s="56">
        <f>SUMIFS(Data!$R:$R,Data!$B:$B,Data!$AA$3,Data!$D:$D,$A31,Data!$C:$C,3)</f>
        <v>155.755</v>
      </c>
      <c r="L31" s="161">
        <f t="shared" si="2"/>
        <v>3.2324129429075019E-2</v>
      </c>
      <c r="M31" s="56">
        <f>SUMIFS(Data!$R:$R,Data!$B:$B,Data!$AA$3,Data!$D:$D,$A31,Data!$C:$C,4)</f>
        <v>0</v>
      </c>
      <c r="N31" s="161">
        <f t="shared" si="5"/>
        <v>-1</v>
      </c>
      <c r="O31" s="57">
        <f t="shared" si="3"/>
        <v>132.21566666666664</v>
      </c>
      <c r="P31" s="163">
        <f t="shared" si="4"/>
        <v>0.76111409602026336</v>
      </c>
    </row>
    <row r="32" spans="1:17">
      <c r="A32" s="18" t="s">
        <v>7</v>
      </c>
      <c r="B32" s="52">
        <v>1.7330000000000001</v>
      </c>
      <c r="C32" s="53">
        <v>7.9320000000000004</v>
      </c>
      <c r="D32" s="53">
        <v>5.0510000000000002</v>
      </c>
      <c r="E32" s="53">
        <v>6.0339999999999998</v>
      </c>
      <c r="F32" s="54">
        <v>6.9166666666666679</v>
      </c>
      <c r="G32" s="53">
        <f>SUMIFS(Data!$R:$R,Data!$B:$B,Data!$AA$3,Data!$D:$D,$A32,Data!$C:$C,1)</f>
        <v>0.999</v>
      </c>
      <c r="H32" s="159">
        <f t="shared" si="0"/>
        <v>-0.42354298903635318</v>
      </c>
      <c r="I32" s="53">
        <f>SUMIFS(Data!$R:$R,Data!$B:$B,Data!$AA$3,Data!$D:$D,$A32,Data!$C:$C,2)</f>
        <v>7.6520000000000001</v>
      </c>
      <c r="J32" s="159">
        <f t="shared" si="1"/>
        <v>-3.5300050428643502E-2</v>
      </c>
      <c r="K32" s="53">
        <f>SUMIFS(Data!$R:$R,Data!$B:$B,Data!$AA$3,Data!$D:$D,$A32,Data!$C:$C,3)</f>
        <v>5.3319999999999999</v>
      </c>
      <c r="L32" s="159">
        <f t="shared" si="2"/>
        <v>5.5632548010294929E-2</v>
      </c>
      <c r="M32" s="53">
        <f>SUMIFS(Data!$R:$R,Data!$B:$B,Data!$AA$3,Data!$D:$D,$A32,Data!$C:$C,4)</f>
        <v>0</v>
      </c>
      <c r="N32" s="159">
        <f t="shared" si="5"/>
        <v>-1</v>
      </c>
      <c r="O32" s="54">
        <f t="shared" si="3"/>
        <v>4.6610000000000005</v>
      </c>
      <c r="P32" s="160">
        <f t="shared" si="4"/>
        <v>0.67387951807228907</v>
      </c>
    </row>
    <row r="33" spans="1:18">
      <c r="A33" s="17" t="s">
        <v>35</v>
      </c>
      <c r="B33" s="55">
        <v>0</v>
      </c>
      <c r="C33" s="56">
        <v>1</v>
      </c>
      <c r="D33" s="56">
        <v>2.6659999999999999</v>
      </c>
      <c r="E33" s="56">
        <v>1.9990000000000001</v>
      </c>
      <c r="F33" s="57">
        <v>1.8883333333333334</v>
      </c>
      <c r="G33" s="56">
        <f>SUMIFS(Data!$R:$R,Data!$B:$B,Data!$AA$3,Data!$D:$D,$A33,Data!$C:$C,1)</f>
        <v>1.466</v>
      </c>
      <c r="H33" s="161" t="str">
        <f t="shared" si="0"/>
        <v>-</v>
      </c>
      <c r="I33" s="56">
        <f>SUMIFS(Data!$R:$R,Data!$B:$B,Data!$AA$3,Data!$D:$D,$A33,Data!$C:$C,2)</f>
        <v>0.66600000000000004</v>
      </c>
      <c r="J33" s="161">
        <f t="shared" si="1"/>
        <v>-0.33399999999999996</v>
      </c>
      <c r="K33" s="56">
        <f>SUMIFS(Data!$R:$R,Data!$B:$B,Data!$AA$3,Data!$D:$D,$A33,Data!$C:$C,3)</f>
        <v>1.532</v>
      </c>
      <c r="L33" s="161">
        <f t="shared" si="2"/>
        <v>-0.42535633908477116</v>
      </c>
      <c r="M33" s="56">
        <f>SUMIFS(Data!$R:$R,Data!$B:$B,Data!$AA$3,Data!$D:$D,$A33,Data!$C:$C,4)</f>
        <v>0</v>
      </c>
      <c r="N33" s="161">
        <f t="shared" si="5"/>
        <v>-1</v>
      </c>
      <c r="O33" s="57">
        <f t="shared" si="3"/>
        <v>1.2213333333333332</v>
      </c>
      <c r="P33" s="163">
        <f>IF(F33=0,"-",O33/F33)</f>
        <v>0.64677846425419228</v>
      </c>
    </row>
    <row r="34" spans="1:18">
      <c r="A34" s="18" t="s">
        <v>6</v>
      </c>
      <c r="B34" s="52">
        <v>94.510999999999697</v>
      </c>
      <c r="C34" s="53">
        <v>163.807999999999</v>
      </c>
      <c r="D34" s="53">
        <v>143.36799999999999</v>
      </c>
      <c r="E34" s="53">
        <v>117.62</v>
      </c>
      <c r="F34" s="54">
        <v>173.10233333333292</v>
      </c>
      <c r="G34" s="53">
        <f>SUMIFS(Data!$R:$R,Data!$B:$B,Data!$AA$3,Data!$D:$D,$A34,Data!$C:$C,1)</f>
        <v>35.434999999999896</v>
      </c>
      <c r="H34" s="159">
        <f t="shared" si="0"/>
        <v>-0.62507009766058963</v>
      </c>
      <c r="I34" s="53">
        <f>SUMIFS(Data!$R:$R,Data!$B:$B,Data!$AA$3,Data!$D:$D,$A34,Data!$C:$C,2)</f>
        <v>55.278999999999797</v>
      </c>
      <c r="J34" s="159">
        <f t="shared" si="1"/>
        <v>-0.66253784918929393</v>
      </c>
      <c r="K34" s="53">
        <f>SUMIFS(Data!$R:$R,Data!$B:$B,Data!$AA$3,Data!$D:$D,$A34,Data!$C:$C,3)</f>
        <v>38.890999999999899</v>
      </c>
      <c r="L34" s="159">
        <f t="shared" si="2"/>
        <v>-0.72873305061101568</v>
      </c>
      <c r="M34" s="53">
        <f>SUMIFS(Data!$R:$R,Data!$B:$B,Data!$AA$3,Data!$D:$D,$A34,Data!$C:$C,4)</f>
        <v>0</v>
      </c>
      <c r="N34" s="159">
        <f t="shared" si="5"/>
        <v>-1</v>
      </c>
      <c r="O34" s="54">
        <f t="shared" si="3"/>
        <v>43.201666666666533</v>
      </c>
      <c r="P34" s="160">
        <f t="shared" si="4"/>
        <v>0.24957298861752278</v>
      </c>
    </row>
    <row r="35" spans="1:18">
      <c r="A35" s="17" t="s">
        <v>5</v>
      </c>
      <c r="B35" s="55">
        <v>0.79900000000000004</v>
      </c>
      <c r="C35" s="56">
        <v>10.392000000000001</v>
      </c>
      <c r="D35" s="56">
        <v>10.459000000000001</v>
      </c>
      <c r="E35" s="56">
        <v>7.7940000000000005</v>
      </c>
      <c r="F35" s="57">
        <v>9.8146666666666675</v>
      </c>
      <c r="G35" s="56">
        <f>SUMIFS(Data!$R:$R,Data!$B:$B,Data!$AA$3,Data!$D:$D,$A35,Data!$C:$C,1)</f>
        <v>0.4</v>
      </c>
      <c r="H35" s="161">
        <f t="shared" si="0"/>
        <v>-0.49937421777221525</v>
      </c>
      <c r="I35" s="56">
        <f>SUMIFS(Data!$R:$R,Data!$B:$B,Data!$AA$3,Data!$D:$D,$A35,Data!$C:$C,2)</f>
        <v>6.2620000000000005</v>
      </c>
      <c r="J35" s="161">
        <f t="shared" si="1"/>
        <v>-0.39742109314857588</v>
      </c>
      <c r="K35" s="56">
        <f>SUMIFS(Data!$R:$R,Data!$B:$B,Data!$AA$3,Data!$D:$D,$A35,Data!$C:$C,3)</f>
        <v>7.0619999999999994</v>
      </c>
      <c r="L35" s="161">
        <f t="shared" si="2"/>
        <v>-0.32479204512859755</v>
      </c>
      <c r="M35" s="56">
        <f>SUMIFS(Data!$R:$R,Data!$B:$B,Data!$AA$3,Data!$D:$D,$A35,Data!$C:$C,4)</f>
        <v>0</v>
      </c>
      <c r="N35" s="161">
        <f t="shared" si="5"/>
        <v>-1</v>
      </c>
      <c r="O35" s="57">
        <f t="shared" si="3"/>
        <v>4.5746666666666664</v>
      </c>
      <c r="P35" s="163">
        <f t="shared" si="4"/>
        <v>0.4661051487569623</v>
      </c>
    </row>
    <row r="36" spans="1:18" ht="12.75" thickBot="1">
      <c r="A36" s="19" t="s">
        <v>4</v>
      </c>
      <c r="B36" s="58">
        <v>2316.146000000007</v>
      </c>
      <c r="C36" s="59">
        <v>5071.6340000000155</v>
      </c>
      <c r="D36" s="59">
        <v>4986.1010000000251</v>
      </c>
      <c r="E36" s="59">
        <v>5120.0030000000061</v>
      </c>
      <c r="F36" s="60">
        <v>5831.2946666666867</v>
      </c>
      <c r="G36" s="59">
        <f t="shared" ref="G36" si="6">SUM(G6:G35)</f>
        <v>2297.2810000000109</v>
      </c>
      <c r="H36" s="165">
        <f t="shared" ref="H36" si="7">IF(B36=0,"-",(G36-B36)/B36)</f>
        <v>-8.1449960408351146E-3</v>
      </c>
      <c r="I36" s="59">
        <f>SUM(I6:I35)</f>
        <v>5377.0930000000089</v>
      </c>
      <c r="J36" s="165">
        <f t="shared" ref="J36" si="8">IF(C36=0,"-",(I36-C36)/C36)</f>
        <v>6.0228912417574401E-2</v>
      </c>
      <c r="K36" s="59">
        <f>SUM(K6:K35)</f>
        <v>5301.2850000000089</v>
      </c>
      <c r="L36" s="165">
        <f t="shared" ref="L36" si="9">IF(D36=0,"-",(K36-D36)/D36)</f>
        <v>6.3212518157971978E-2</v>
      </c>
      <c r="M36" s="59">
        <f>SUM(M6:M35)</f>
        <v>0</v>
      </c>
      <c r="N36" s="165">
        <f t="shared" si="5"/>
        <v>-1</v>
      </c>
      <c r="O36" s="60">
        <f>SUM(O6:O35)</f>
        <v>4325.219666666675</v>
      </c>
      <c r="P36" s="167">
        <f t="shared" si="4"/>
        <v>0.74172545102048126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SUMIFS(Data!$R:$R,Data!$B:$B,Data!$AA$3,Data!$E:$E,$A45,Data!$C:$C,1)</f>
        <v>0</v>
      </c>
      <c r="H45" s="137" t="str">
        <f t="shared" ref="H45:H55" si="10">IF(B45=0,"-",(G45-B45)/B45)</f>
        <v>-</v>
      </c>
      <c r="I45" s="129">
        <f>SUMIFS(Data!$R:$R,Data!$B:$B,Data!$AA$3,Data!$E:$E,$A45,Data!$C:$C,2)</f>
        <v>0</v>
      </c>
      <c r="J45" s="137" t="str">
        <f t="shared" ref="J45:J55" si="11">IF(C45=0,"-",(I45-C45)/C45)</f>
        <v>-</v>
      </c>
      <c r="K45" s="130">
        <f>SUMIFS(Data!$R:$R,Data!$B:$B,Data!$AA$3,Data!$E:$E,$A45,Data!$C:$C,3)</f>
        <v>0</v>
      </c>
      <c r="L45" s="137" t="str">
        <f t="shared" ref="L45:L54" si="12">IF(D45=0,"-",(K45-D45)/D45)</f>
        <v>-</v>
      </c>
      <c r="M45" s="130">
        <f>SUMIFS(Data!$R:$R,Data!$B:$B,Data!$AA$3,Data!$E:$E,$A45,Data!$C:$C,4)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SUMIFS(Data!$R:$R,Data!$B:$B,Data!$AA$3,Data!$E:$E,$A46,Data!$C:$C,1)</f>
        <v>0</v>
      </c>
      <c r="H46" s="142" t="str">
        <f t="shared" si="10"/>
        <v>-</v>
      </c>
      <c r="I46" s="129">
        <f>SUMIFS(Data!$R:$R,Data!$B:$B,Data!$AA$3,Data!$E:$E,$A46,Data!$C:$C,2)</f>
        <v>0</v>
      </c>
      <c r="J46" s="142" t="str">
        <f t="shared" si="11"/>
        <v>-</v>
      </c>
      <c r="K46" s="129">
        <f>SUMIFS(Data!$R:$R,Data!$B:$B,Data!$AA$3,Data!$E:$E,$A46,Data!$C:$C,3)</f>
        <v>0</v>
      </c>
      <c r="L46" s="142" t="str">
        <f t="shared" si="12"/>
        <v>-</v>
      </c>
      <c r="M46" s="129">
        <f>SUMIFS(Data!$R:$R,Data!$B:$B,Data!$AA$3,Data!$E:$E,$A46,Data!$C:$C,4)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265.64100000000002</v>
      </c>
      <c r="C48" s="129">
        <v>529.3010000000121</v>
      </c>
      <c r="D48" s="129">
        <v>527.61000000001195</v>
      </c>
      <c r="E48" s="129">
        <v>559.06500000000699</v>
      </c>
      <c r="F48" s="133">
        <v>627.20566666667708</v>
      </c>
      <c r="G48" s="141">
        <f>SUMIFS(Data!$R:$R,Data!$B:$B,Data!$AA$3,Data!$E:$E,$A48,Data!$C:$C,1)</f>
        <v>290.80100000000198</v>
      </c>
      <c r="H48" s="142">
        <f t="shared" si="10"/>
        <v>9.4714294856599532E-2</v>
      </c>
      <c r="I48" s="129">
        <f>SUMIFS(Data!$R:$R,Data!$B:$B,Data!$AA$3,Data!$E:$E,$A48,Data!$C:$C,2)</f>
        <v>614.18100000000902</v>
      </c>
      <c r="J48" s="142">
        <f t="shared" si="11"/>
        <v>0.16036244027499474</v>
      </c>
      <c r="K48" s="129">
        <f>SUMIFS(Data!$R:$R,Data!$B:$B,Data!$AA$3,Data!$E:$E,$A48,Data!$C:$C,3)</f>
        <v>607.73800000001006</v>
      </c>
      <c r="L48" s="142">
        <f t="shared" si="12"/>
        <v>0.15186975227913857</v>
      </c>
      <c r="M48" s="129">
        <f>SUMIFS(Data!$R:$R,Data!$B:$B,Data!$AA$3,Data!$E:$E,$A48,Data!$C:$C,4)</f>
        <v>0</v>
      </c>
      <c r="N48" s="142">
        <f t="shared" ref="N48:N54" si="13">IF(E48=0,"-",(M48-E48)/E48)</f>
        <v>-1</v>
      </c>
      <c r="O48" s="139">
        <f t="shared" ref="O48:O51" si="14">(G48+I48+K48+M48)/3</f>
        <v>504.24000000000706</v>
      </c>
      <c r="P48" s="143">
        <f t="shared" ref="P48:P55" si="15">IF(F48=0,"-",O48/F48)</f>
        <v>0.8039468180825301</v>
      </c>
    </row>
    <row r="49" spans="1:16" s="2" customFormat="1">
      <c r="A49" s="21" t="s">
        <v>78</v>
      </c>
      <c r="B49" s="132">
        <v>60.008999999999901</v>
      </c>
      <c r="C49" s="129">
        <v>120.07599999999999</v>
      </c>
      <c r="D49" s="129">
        <v>107.33899999999971</v>
      </c>
      <c r="E49" s="129">
        <v>127.18799999999999</v>
      </c>
      <c r="F49" s="133">
        <v>138.20399999999987</v>
      </c>
      <c r="G49" s="141">
        <f>SUMIFS(Data!$R:$R,Data!$B:$B,Data!$AA$3,Data!$E:$E,$A49,Data!$C:$C,1)</f>
        <v>54.083999999999889</v>
      </c>
      <c r="H49" s="142">
        <f t="shared" si="10"/>
        <v>-9.8735189721542119E-2</v>
      </c>
      <c r="I49" s="129">
        <f>SUMIFS(Data!$R:$R,Data!$B:$B,Data!$AA$3,Data!$E:$E,$A49,Data!$C:$C,2)</f>
        <v>147.83699999999899</v>
      </c>
      <c r="J49" s="142">
        <f t="shared" si="11"/>
        <v>0.23119524301275027</v>
      </c>
      <c r="K49" s="129">
        <f>SUMIFS(Data!$R:$R,Data!$B:$B,Data!$AA$3,Data!$E:$E,$A49,Data!$C:$C,3)</f>
        <v>136.19099999999898</v>
      </c>
      <c r="L49" s="142">
        <f t="shared" si="12"/>
        <v>0.26879326246750335</v>
      </c>
      <c r="M49" s="129">
        <f>SUMIFS(Data!$R:$R,Data!$B:$B,Data!$AA$3,Data!$E:$E,$A49,Data!$C:$C,4)</f>
        <v>0</v>
      </c>
      <c r="N49" s="142">
        <f t="shared" si="13"/>
        <v>-1</v>
      </c>
      <c r="O49" s="139">
        <f t="shared" si="14"/>
        <v>112.70399999999928</v>
      </c>
      <c r="P49" s="143">
        <f t="shared" si="15"/>
        <v>0.81549014500303463</v>
      </c>
    </row>
    <row r="50" spans="1:16" s="2" customFormat="1">
      <c r="A50" s="21" t="s">
        <v>79</v>
      </c>
      <c r="B50" s="141">
        <v>62.294999999999902</v>
      </c>
      <c r="C50" s="129">
        <v>61.631999999999898</v>
      </c>
      <c r="D50" s="129">
        <v>62.891999999999904</v>
      </c>
      <c r="E50" s="129">
        <v>71.351999999999904</v>
      </c>
      <c r="F50" s="133">
        <v>86.05699999999986</v>
      </c>
      <c r="G50" s="141">
        <f>SUMIFS(Data!$R:$R,Data!$B:$B,Data!$AA$3,Data!$E:$E,$A50,Data!$C:$C,1)</f>
        <v>35.244999999999997</v>
      </c>
      <c r="H50" s="142">
        <f t="shared" si="10"/>
        <v>-0.43422425555823013</v>
      </c>
      <c r="I50" s="129">
        <f>SUMIFS(Data!$R:$R,Data!$B:$B,Data!$AA$3,Data!$E:$E,$A50,Data!$C:$C,2)</f>
        <v>73.283999999999793</v>
      </c>
      <c r="J50" s="142">
        <f t="shared" si="11"/>
        <v>0.18905763239875251</v>
      </c>
      <c r="K50" s="129">
        <f>SUMIFS(Data!$R:$R,Data!$B:$B,Data!$AA$3,Data!$E:$E,$A50,Data!$C:$C,3)</f>
        <v>69.678999999999803</v>
      </c>
      <c r="L50" s="142">
        <f t="shared" si="12"/>
        <v>0.10791515614068418</v>
      </c>
      <c r="M50" s="129">
        <f>SUMIFS(Data!$R:$R,Data!$B:$B,Data!$AA$3,Data!$E:$E,$A50,Data!$C:$C,4)</f>
        <v>0</v>
      </c>
      <c r="N50" s="142">
        <f t="shared" si="13"/>
        <v>-1</v>
      </c>
      <c r="O50" s="139">
        <f t="shared" si="14"/>
        <v>59.402666666666534</v>
      </c>
      <c r="P50" s="143">
        <f t="shared" si="15"/>
        <v>0.69027117685564954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SUMIFS(Data!$R:$R,Data!$B:$B,Data!$AA$3,Data!$E:$E,$A51,Data!$C:$C,1)</f>
        <v>0</v>
      </c>
      <c r="H51" s="142" t="str">
        <f t="shared" si="10"/>
        <v>-</v>
      </c>
      <c r="I51" s="129">
        <f>SUMIFS(Data!$R:$R,Data!$B:$B,Data!$AA$3,Data!$E:$E,$A51,Data!$C:$C,2)</f>
        <v>0</v>
      </c>
      <c r="J51" s="142" t="str">
        <f t="shared" si="11"/>
        <v>-</v>
      </c>
      <c r="K51" s="129">
        <f>SUMIFS(Data!$R:$R,Data!$B:$B,Data!$AA$3,Data!$E:$E,$A51,Data!$C:$C,3)</f>
        <v>0</v>
      </c>
      <c r="L51" s="142" t="str">
        <f t="shared" si="12"/>
        <v>-</v>
      </c>
      <c r="M51" s="129">
        <f>SUMIFS(Data!$R:$R,Data!$B:$B,Data!$AA$3,Data!$E:$E,$A51,Data!$C:$C,4)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387.94499999999982</v>
      </c>
      <c r="C52" s="135">
        <v>711.00900000001207</v>
      </c>
      <c r="D52" s="135">
        <v>697.8410000000116</v>
      </c>
      <c r="E52" s="135">
        <v>757.60500000000684</v>
      </c>
      <c r="F52" s="136">
        <v>851.46666666667682</v>
      </c>
      <c r="G52" s="144">
        <f>SUM(G48:G51)</f>
        <v>380.13000000000187</v>
      </c>
      <c r="H52" s="145">
        <f t="shared" si="10"/>
        <v>-2.0144608127435473E-2</v>
      </c>
      <c r="I52" s="136">
        <f>SUM(I48:I51)</f>
        <v>835.30200000000775</v>
      </c>
      <c r="J52" s="145">
        <f t="shared" si="11"/>
        <v>0.17481213317973976</v>
      </c>
      <c r="K52" s="136">
        <f>SUM(K48:K51)</f>
        <v>813.60800000000881</v>
      </c>
      <c r="L52" s="145">
        <f t="shared" si="12"/>
        <v>0.16589309025980886</v>
      </c>
      <c r="M52" s="136">
        <f>SUM(M48:M51)</f>
        <v>0</v>
      </c>
      <c r="N52" s="145">
        <f t="shared" si="13"/>
        <v>-1</v>
      </c>
      <c r="O52" s="147">
        <f>(M52+K52+I52+G52)/3</f>
        <v>676.34666666667283</v>
      </c>
      <c r="P52" s="148">
        <f t="shared" si="15"/>
        <v>0.794331349827746</v>
      </c>
    </row>
    <row r="53" spans="1:16" s="2" customFormat="1">
      <c r="A53" s="21" t="s">
        <v>9</v>
      </c>
      <c r="B53" s="141">
        <v>8.4260000000000002</v>
      </c>
      <c r="C53" s="129">
        <v>38.583999999999897</v>
      </c>
      <c r="D53" s="129">
        <v>37.6679999999999</v>
      </c>
      <c r="E53" s="129">
        <v>42.152999999999899</v>
      </c>
      <c r="F53" s="133">
        <v>42.276999999999894</v>
      </c>
      <c r="G53" s="141">
        <f>SUMIFS(Data!$R:$R,Data!$B:$B,Data!$AA$3,Data!$E:$E,$A53,Data!$C:$C,1)</f>
        <v>10.36</v>
      </c>
      <c r="H53" s="142">
        <f t="shared" si="10"/>
        <v>0.22952765250415372</v>
      </c>
      <c r="I53" s="149">
        <f>SUMIFS(Data!$R:$R,Data!$B:$B,Data!$AA$3,Data!$E:$E,$A53,Data!$C:$C,2)</f>
        <v>46.846999999999902</v>
      </c>
      <c r="J53" s="142">
        <f t="shared" si="11"/>
        <v>0.21415612689197666</v>
      </c>
      <c r="K53" s="129">
        <f>SUMIFS(Data!$R:$R,Data!$B:$B,Data!$AA$3,Data!$E:$E,$A53,Data!$C:$C,3)</f>
        <v>41.721999999999902</v>
      </c>
      <c r="L53" s="142">
        <f t="shared" si="12"/>
        <v>0.10762450886694311</v>
      </c>
      <c r="M53" s="129">
        <f>SUMIFS(Data!$R:$R,Data!$B:$B,Data!$AA$3,Data!$E:$E,$A53,Data!$C:$C,4)</f>
        <v>0</v>
      </c>
      <c r="N53" s="142">
        <f t="shared" si="13"/>
        <v>-1</v>
      </c>
      <c r="O53" s="139">
        <f t="shared" ref="O53:O55" si="16">(M53+K53+I53+G53)/3</f>
        <v>32.976333333333265</v>
      </c>
      <c r="P53" s="143">
        <f t="shared" si="15"/>
        <v>0.78000646529633955</v>
      </c>
    </row>
    <row r="54" spans="1:16" s="2" customFormat="1">
      <c r="A54" s="21" t="s">
        <v>75</v>
      </c>
      <c r="B54" s="132">
        <v>6.7939999999999996</v>
      </c>
      <c r="C54" s="129">
        <v>47.152999999999899</v>
      </c>
      <c r="D54" s="129">
        <v>44.4239999999999</v>
      </c>
      <c r="E54" s="129">
        <v>43.153999999999904</v>
      </c>
      <c r="F54" s="133">
        <v>47.174999999999905</v>
      </c>
      <c r="G54" s="141">
        <f>SUMIFS(Data!$R:$R,Data!$B:$B,Data!$AA$3,Data!$E:$E,$A54,Data!$C:$C,1)</f>
        <v>8.9909999999999997</v>
      </c>
      <c r="H54" s="142">
        <f t="shared" si="10"/>
        <v>0.32337356491021491</v>
      </c>
      <c r="I54" s="149">
        <f>SUMIFS(Data!$R:$R,Data!$B:$B,Data!$AA$3,Data!$E:$E,$A54,Data!$C:$C,2)</f>
        <v>40.650999999999897</v>
      </c>
      <c r="J54" s="142">
        <f t="shared" si="11"/>
        <v>-0.1378915445464767</v>
      </c>
      <c r="K54" s="129">
        <f>SUMIFS(Data!$R:$R,Data!$B:$B,Data!$AA$3,Data!$E:$E,$A54,Data!$C:$C,3)</f>
        <v>42.757999999999903</v>
      </c>
      <c r="L54" s="142">
        <f t="shared" si="12"/>
        <v>-3.7502251035476331E-2</v>
      </c>
      <c r="M54" s="129">
        <f>SUMIFS(Data!$R:$R,Data!$B:$B,Data!$AA$3,Data!$E:$E,$A54,Data!$C:$C,4)</f>
        <v>0</v>
      </c>
      <c r="N54" s="142">
        <f t="shared" si="13"/>
        <v>-1</v>
      </c>
      <c r="O54" s="139">
        <f t="shared" si="16"/>
        <v>30.79999999999993</v>
      </c>
      <c r="P54" s="143">
        <f t="shared" si="15"/>
        <v>0.65288818229994683</v>
      </c>
    </row>
    <row r="55" spans="1:16" s="2" customFormat="1" ht="12.75" thickBot="1">
      <c r="A55" s="23" t="s">
        <v>102</v>
      </c>
      <c r="B55" s="151">
        <v>15.219999999999999</v>
      </c>
      <c r="C55" s="152">
        <v>85.736999999999796</v>
      </c>
      <c r="D55" s="152">
        <v>82.0919999999998</v>
      </c>
      <c r="E55" s="152">
        <v>85.306999999999803</v>
      </c>
      <c r="F55" s="153">
        <v>89.451999999999813</v>
      </c>
      <c r="G55" s="154">
        <f>SUM(G53:G54)</f>
        <v>19.350999999999999</v>
      </c>
      <c r="H55" s="155">
        <f t="shared" si="10"/>
        <v>0.27141918528252301</v>
      </c>
      <c r="I55" s="153">
        <f>SUM(I53:I54)</f>
        <v>87.497999999999791</v>
      </c>
      <c r="J55" s="155">
        <f t="shared" si="11"/>
        <v>2.0539557017390391E-2</v>
      </c>
      <c r="K55" s="153">
        <f>SUM(K53:K54)</f>
        <v>84.479999999999805</v>
      </c>
      <c r="L55" s="155">
        <f>IF(D55=0,"-",(K55-D55)/D55)</f>
        <v>2.9089314427715382E-2</v>
      </c>
      <c r="M55" s="152">
        <f>SUM(M53:M54)</f>
        <v>0</v>
      </c>
      <c r="N55" s="155">
        <f>IF(E55=0,"-",(M55-E55)/E55)</f>
        <v>-1</v>
      </c>
      <c r="O55" s="157">
        <f t="shared" si="16"/>
        <v>63.776333333333206</v>
      </c>
      <c r="P55" s="158">
        <f t="shared" si="15"/>
        <v>0.71296710339996128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SUMIFS(Data!$S:$S,Data!$B:$B,Data!$AA$3,Data!$D:$D,$A6,Data!$C:$C,1)</f>
        <v>0</v>
      </c>
      <c r="H6" s="159" t="str">
        <f t="shared" ref="H6:H35" si="0">IF(B6=0,"-",(G6-B6)/B6)</f>
        <v>-</v>
      </c>
      <c r="I6" s="53">
        <f>SUMIFS(Data!$S:$S,Data!$B:$B,Data!$AA$3,Data!$D:$D,$A6,Data!$C:$C,2)</f>
        <v>0</v>
      </c>
      <c r="J6" s="159" t="str">
        <f t="shared" ref="J6:J35" si="1">IF(C6=0,"-",(I6-C6)/C6)</f>
        <v>-</v>
      </c>
      <c r="K6" s="53">
        <f>SUMIFS(Data!$S:$S,Data!$B:$B,Data!$AA$3,Data!$D:$D,$A6,Data!$C:$C,3)</f>
        <v>0</v>
      </c>
      <c r="L6" s="159" t="str">
        <f t="shared" ref="L6:L35" si="2">IF(D6=0,"-",(K6-D6)/D6)</f>
        <v>-</v>
      </c>
      <c r="M6" s="53">
        <f>SUMIFS(Data!$S:$S,Data!$B:$B,Data!$AA$3,Data!$D:$D,$A6,Data!$C:$C,4)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340.45500000000408</v>
      </c>
      <c r="C7" s="56">
        <v>790.01699999999994</v>
      </c>
      <c r="D7" s="56">
        <v>807.50099999999895</v>
      </c>
      <c r="E7" s="56">
        <v>808.79099999999994</v>
      </c>
      <c r="F7" s="57">
        <v>915.58800000000099</v>
      </c>
      <c r="G7" s="56">
        <f>SUMIFS(Data!$S:$S,Data!$B:$B,Data!$AA$3,Data!$D:$D,$A7,Data!$C:$C,1)</f>
        <v>347.80900000000304</v>
      </c>
      <c r="H7" s="161">
        <f t="shared" si="0"/>
        <v>2.1600505206264775E-2</v>
      </c>
      <c r="I7" s="56">
        <f>SUMIFS(Data!$S:$S,Data!$B:$B,Data!$AA$3,Data!$D:$D,$A7,Data!$C:$C,2)</f>
        <v>862.11299999999483</v>
      </c>
      <c r="J7" s="161">
        <f t="shared" si="1"/>
        <v>9.1258795696795E-2</v>
      </c>
      <c r="K7" s="56">
        <f>SUMIFS(Data!$S:$S,Data!$B:$B,Data!$AA$3,Data!$D:$D,$A7,Data!$C:$C,3)</f>
        <v>865.95499999999402</v>
      </c>
      <c r="L7" s="161">
        <f t="shared" si="2"/>
        <v>7.2388764843628842E-2</v>
      </c>
      <c r="M7" s="56">
        <f>SUMIFS(Data!$S:$S,Data!$B:$B,Data!$AA$3,Data!$D:$D,$A7,Data!$C:$C,4)</f>
        <v>0</v>
      </c>
      <c r="N7" s="161">
        <f t="shared" si="3"/>
        <v>-1</v>
      </c>
      <c r="O7" s="57">
        <f t="shared" si="4"/>
        <v>691.95899999999722</v>
      </c>
      <c r="P7" s="163">
        <f t="shared" si="5"/>
        <v>0.75575367960261219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SUMIFS(Data!$S:$S,Data!$B:$B,Data!$AA$3,Data!$D:$D,$A8,Data!$C:$C,1)</f>
        <v>0</v>
      </c>
      <c r="H8" s="159" t="str">
        <f t="shared" si="0"/>
        <v>-</v>
      </c>
      <c r="I8" s="53">
        <f>SUMIFS(Data!$S:$S,Data!$B:$B,Data!$AA$3,Data!$D:$D,$A8,Data!$C:$C,2)</f>
        <v>0</v>
      </c>
      <c r="J8" s="159" t="str">
        <f t="shared" si="1"/>
        <v>-</v>
      </c>
      <c r="K8" s="53">
        <f>SUMIFS(Data!$S:$S,Data!$B:$B,Data!$AA$3,Data!$D:$D,$A8,Data!$C:$C,3)</f>
        <v>0</v>
      </c>
      <c r="L8" s="159" t="str">
        <f t="shared" si="2"/>
        <v>-</v>
      </c>
      <c r="M8" s="53">
        <f>SUMIFS(Data!$S:$S,Data!$B:$B,Data!$AA$3,Data!$D:$D,$A8,Data!$C:$C,4)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SUMIFS(Data!$S:$S,Data!$B:$B,Data!$AA$3,Data!$D:$D,$A9,Data!$C:$C,1)</f>
        <v>0</v>
      </c>
      <c r="H9" s="161" t="str">
        <f t="shared" si="0"/>
        <v>-</v>
      </c>
      <c r="I9" s="56">
        <f>SUMIFS(Data!$S:$S,Data!$B:$B,Data!$AA$3,Data!$D:$D,$A9,Data!$C:$C,2)</f>
        <v>0</v>
      </c>
      <c r="J9" s="161" t="str">
        <f t="shared" si="1"/>
        <v>-</v>
      </c>
      <c r="K9" s="56">
        <f>SUMIFS(Data!$S:$S,Data!$B:$B,Data!$AA$3,Data!$D:$D,$A9,Data!$C:$C,3)</f>
        <v>0</v>
      </c>
      <c r="L9" s="161" t="str">
        <f t="shared" si="2"/>
        <v>-</v>
      </c>
      <c r="M9" s="56">
        <f>SUMIFS(Data!$S:$S,Data!$B:$B,Data!$AA$3,Data!$D:$D,$A9,Data!$C:$C,4)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31.3049999999999</v>
      </c>
      <c r="C10" s="53">
        <v>83.990999999999701</v>
      </c>
      <c r="D10" s="53">
        <v>98.04499999999959</v>
      </c>
      <c r="E10" s="53">
        <v>99.905999999999693</v>
      </c>
      <c r="F10" s="54">
        <v>104.4156666666663</v>
      </c>
      <c r="G10" s="53">
        <f>SUMIFS(Data!$S:$S,Data!$B:$B,Data!$AA$3,Data!$D:$D,$A10,Data!$C:$C,1)</f>
        <v>42.828999999999901</v>
      </c>
      <c r="H10" s="159">
        <f t="shared" si="0"/>
        <v>0.36812010860884964</v>
      </c>
      <c r="I10" s="53">
        <f>SUMIFS(Data!$S:$S,Data!$B:$B,Data!$AA$3,Data!$D:$D,$A10,Data!$C:$C,2)</f>
        <v>115.42700000000001</v>
      </c>
      <c r="J10" s="159">
        <f t="shared" si="1"/>
        <v>0.37427819647343663</v>
      </c>
      <c r="K10" s="53">
        <f>SUMIFS(Data!$S:$S,Data!$B:$B,Data!$AA$3,Data!$D:$D,$A10,Data!$C:$C,3)</f>
        <v>120.82299999999999</v>
      </c>
      <c r="L10" s="159">
        <f t="shared" si="2"/>
        <v>0.2323218930083176</v>
      </c>
      <c r="M10" s="53">
        <f>SUMIFS(Data!$S:$S,Data!$B:$B,Data!$AA$3,Data!$D:$D,$A10,Data!$C:$C,4)</f>
        <v>0</v>
      </c>
      <c r="N10" s="159">
        <f t="shared" si="3"/>
        <v>-1</v>
      </c>
      <c r="O10" s="54">
        <f t="shared" si="4"/>
        <v>93.026333333333298</v>
      </c>
      <c r="P10" s="160">
        <f t="shared" si="5"/>
        <v>0.89092313733252315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SUMIFS(Data!$S:$S,Data!$B:$B,Data!$AA$3,Data!$D:$D,$A11,Data!$C:$C,1)</f>
        <v>0</v>
      </c>
      <c r="H11" s="161" t="str">
        <f t="shared" si="0"/>
        <v>-</v>
      </c>
      <c r="I11" s="56">
        <f>SUMIFS(Data!$S:$S,Data!$B:$B,Data!$AA$3,Data!$D:$D,$A11,Data!$C:$C,2)</f>
        <v>0</v>
      </c>
      <c r="J11" s="161" t="str">
        <f t="shared" si="1"/>
        <v>-</v>
      </c>
      <c r="K11" s="56">
        <f>SUMIFS(Data!$S:$S,Data!$B:$B,Data!$AA$3,Data!$D:$D,$A11,Data!$C:$C,3)</f>
        <v>0</v>
      </c>
      <c r="L11" s="161" t="str">
        <f t="shared" si="2"/>
        <v>-</v>
      </c>
      <c r="M11" s="56">
        <f>SUMIFS(Data!$S:$S,Data!$B:$B,Data!$AA$3,Data!$D:$D,$A11,Data!$C:$C,4)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SUMIFS(Data!$S:$S,Data!$B:$B,Data!$AA$3,Data!$D:$D,$A12,Data!$C:$C,1)</f>
        <v>0</v>
      </c>
      <c r="H12" s="159" t="str">
        <f t="shared" si="0"/>
        <v>-</v>
      </c>
      <c r="I12" s="53">
        <f>SUMIFS(Data!$S:$S,Data!$B:$B,Data!$AA$3,Data!$D:$D,$A12,Data!$C:$C,2)</f>
        <v>0</v>
      </c>
      <c r="J12" s="159" t="str">
        <f t="shared" si="1"/>
        <v>-</v>
      </c>
      <c r="K12" s="53">
        <f>SUMIFS(Data!$S:$S,Data!$B:$B,Data!$AA$3,Data!$D:$D,$A12,Data!$C:$C,3)</f>
        <v>0</v>
      </c>
      <c r="L12" s="159" t="str">
        <f t="shared" si="2"/>
        <v>-</v>
      </c>
      <c r="M12" s="53">
        <f>SUMIFS(Data!$S:$S,Data!$B:$B,Data!$AA$3,Data!$D:$D,$A12,Data!$C:$C,4)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SUMIFS(Data!$S:$S,Data!$B:$B,Data!$AA$3,Data!$D:$D,$A13,Data!$C:$C,1)</f>
        <v>0</v>
      </c>
      <c r="H13" s="161" t="str">
        <f t="shared" si="0"/>
        <v>-</v>
      </c>
      <c r="I13" s="56">
        <f>SUMIFS(Data!$S:$S,Data!$B:$B,Data!$AA$3,Data!$D:$D,$A13,Data!$C:$C,2)</f>
        <v>0</v>
      </c>
      <c r="J13" s="161" t="str">
        <f t="shared" si="1"/>
        <v>-</v>
      </c>
      <c r="K13" s="56">
        <f>SUMIFS(Data!$S:$S,Data!$B:$B,Data!$AA$3,Data!$D:$D,$A13,Data!$C:$C,3)</f>
        <v>0</v>
      </c>
      <c r="L13" s="161" t="str">
        <f t="shared" si="2"/>
        <v>-</v>
      </c>
      <c r="M13" s="56">
        <f>SUMIFS(Data!$S:$S,Data!$B:$B,Data!$AA$3,Data!$D:$D,$A13,Data!$C:$C,4)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SUMIFS(Data!$S:$S,Data!$B:$B,Data!$AA$3,Data!$D:$D,$A14,Data!$C:$C,1)</f>
        <v>0</v>
      </c>
      <c r="H14" s="159" t="str">
        <f t="shared" si="0"/>
        <v>-</v>
      </c>
      <c r="I14" s="53">
        <f>SUMIFS(Data!$S:$S,Data!$B:$B,Data!$AA$3,Data!$D:$D,$A14,Data!$C:$C,2)</f>
        <v>0</v>
      </c>
      <c r="J14" s="159" t="str">
        <f t="shared" si="1"/>
        <v>-</v>
      </c>
      <c r="K14" s="53">
        <f>SUMIFS(Data!$S:$S,Data!$B:$B,Data!$AA$3,Data!$D:$D,$A14,Data!$C:$C,3)</f>
        <v>0</v>
      </c>
      <c r="L14" s="159" t="str">
        <f t="shared" si="2"/>
        <v>-</v>
      </c>
      <c r="M14" s="53">
        <f>SUMIFS(Data!$S:$S,Data!$B:$B,Data!$AA$3,Data!$D:$D,$A14,Data!$C:$C,4)</f>
        <v>0</v>
      </c>
      <c r="N14" s="159" t="str">
        <f t="shared" si="3"/>
        <v>-</v>
      </c>
      <c r="O14" s="54">
        <f t="shared" si="4"/>
        <v>0</v>
      </c>
      <c r="P14" s="160" t="str">
        <f t="shared" si="5"/>
        <v>-</v>
      </c>
    </row>
    <row r="15" spans="1:16">
      <c r="A15" s="17" t="s">
        <v>24</v>
      </c>
      <c r="B15" s="55">
        <v>228.51999999999899</v>
      </c>
      <c r="C15" s="56">
        <v>562.47600000000898</v>
      </c>
      <c r="D15" s="56">
        <v>511.28500000001407</v>
      </c>
      <c r="E15" s="56">
        <v>541.05000000000803</v>
      </c>
      <c r="F15" s="57">
        <v>614.44366666667668</v>
      </c>
      <c r="G15" s="56">
        <f>SUMIFS(Data!$S:$S,Data!$B:$B,Data!$AA$3,Data!$D:$D,$A15,Data!$C:$C,1)</f>
        <v>189.344999999999</v>
      </c>
      <c r="H15" s="161">
        <f t="shared" si="0"/>
        <v>-0.17142919656922875</v>
      </c>
      <c r="I15" s="56">
        <f>SUMIFS(Data!$S:$S,Data!$B:$B,Data!$AA$3,Data!$D:$D,$A15,Data!$C:$C,2)</f>
        <v>524.57000000001005</v>
      </c>
      <c r="J15" s="161">
        <f t="shared" si="1"/>
        <v>-6.7391319807419914E-2</v>
      </c>
      <c r="K15" s="56">
        <f>SUMIFS(Data!$S:$S,Data!$B:$B,Data!$AA$3,Data!$D:$D,$A15,Data!$C:$C,3)</f>
        <v>481.11100000001204</v>
      </c>
      <c r="L15" s="161">
        <f t="shared" si="2"/>
        <v>-5.901600868400441E-2</v>
      </c>
      <c r="M15" s="56">
        <f>SUMIFS(Data!$S:$S,Data!$B:$B,Data!$AA$3,Data!$D:$D,$A15,Data!$C:$C,4)</f>
        <v>0</v>
      </c>
      <c r="N15" s="161">
        <f t="shared" si="3"/>
        <v>-1</v>
      </c>
      <c r="O15" s="57">
        <f t="shared" si="4"/>
        <v>398.34200000000709</v>
      </c>
      <c r="P15" s="163">
        <f t="shared" si="5"/>
        <v>0.64829702316078974</v>
      </c>
    </row>
    <row r="16" spans="1:16">
      <c r="A16" s="18" t="s">
        <v>23</v>
      </c>
      <c r="B16" s="52">
        <v>69.944999999999794</v>
      </c>
      <c r="C16" s="53">
        <v>127.94</v>
      </c>
      <c r="D16" s="53">
        <v>112.182</v>
      </c>
      <c r="E16" s="53">
        <v>121.705</v>
      </c>
      <c r="F16" s="54">
        <v>143.92399999999992</v>
      </c>
      <c r="G16" s="53">
        <f>SUMIFS(Data!$S:$S,Data!$B:$B,Data!$AA$3,Data!$D:$D,$A16,Data!$C:$C,1)</f>
        <v>52.762999999999998</v>
      </c>
      <c r="H16" s="159">
        <f t="shared" si="0"/>
        <v>-0.24565015369218451</v>
      </c>
      <c r="I16" s="53">
        <f>SUMIFS(Data!$S:$S,Data!$B:$B,Data!$AA$3,Data!$D:$D,$A16,Data!$C:$C,2)</f>
        <v>127.72499999999999</v>
      </c>
      <c r="J16" s="159">
        <f t="shared" si="1"/>
        <v>-1.6804752227606958E-3</v>
      </c>
      <c r="K16" s="53">
        <f>SUMIFS(Data!$S:$S,Data!$B:$B,Data!$AA$3,Data!$D:$D,$A16,Data!$C:$C,3)</f>
        <v>123.025999999999</v>
      </c>
      <c r="L16" s="159">
        <f t="shared" si="2"/>
        <v>9.6664349004287664E-2</v>
      </c>
      <c r="M16" s="53">
        <f>SUMIFS(Data!$S:$S,Data!$B:$B,Data!$AA$3,Data!$D:$D,$A16,Data!$C:$C,4)</f>
        <v>0</v>
      </c>
      <c r="N16" s="159">
        <f t="shared" si="3"/>
        <v>-1</v>
      </c>
      <c r="O16" s="54">
        <f t="shared" si="4"/>
        <v>101.171333333333</v>
      </c>
      <c r="P16" s="160">
        <f t="shared" si="5"/>
        <v>0.70294970493686282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SUMIFS(Data!$S:$S,Data!$B:$B,Data!$AA$3,Data!$D:$D,$A17,Data!$C:$C,1)</f>
        <v>0</v>
      </c>
      <c r="H17" s="161" t="str">
        <f t="shared" si="0"/>
        <v>-</v>
      </c>
      <c r="I17" s="56">
        <f>SUMIFS(Data!$S:$S,Data!$B:$B,Data!$AA$3,Data!$D:$D,$A17,Data!$C:$C,2)</f>
        <v>0</v>
      </c>
      <c r="J17" s="161" t="str">
        <f t="shared" si="1"/>
        <v>-</v>
      </c>
      <c r="K17" s="56">
        <f>SUMIFS(Data!$S:$S,Data!$B:$B,Data!$AA$3,Data!$D:$D,$A17,Data!$C:$C,3)</f>
        <v>0</v>
      </c>
      <c r="L17" s="161" t="str">
        <f t="shared" si="2"/>
        <v>-</v>
      </c>
      <c r="M17" s="56">
        <f>SUMIFS(Data!$S:$S,Data!$B:$B,Data!$AA$3,Data!$D:$D,$A17,Data!$C:$C,4)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363.42000000000303</v>
      </c>
      <c r="C18" s="53">
        <v>755.63999999999101</v>
      </c>
      <c r="D18" s="53">
        <v>739.50700000000086</v>
      </c>
      <c r="E18" s="53">
        <v>791.11599999999498</v>
      </c>
      <c r="F18" s="54">
        <v>883.22766666666337</v>
      </c>
      <c r="G18" s="53">
        <f>SUMIFS(Data!$S:$S,Data!$B:$B,Data!$AA$3,Data!$D:$D,$A18,Data!$C:$C,1)</f>
        <v>412.67600000000607</v>
      </c>
      <c r="H18" s="159">
        <f t="shared" si="0"/>
        <v>0.13553464311265928</v>
      </c>
      <c r="I18" s="53">
        <f>SUMIFS(Data!$S:$S,Data!$B:$B,Data!$AA$3,Data!$D:$D,$A18,Data!$C:$C,2)</f>
        <v>851.169999999997</v>
      </c>
      <c r="J18" s="159">
        <f t="shared" si="1"/>
        <v>0.12642263511726104</v>
      </c>
      <c r="K18" s="53">
        <f>SUMIFS(Data!$S:$S,Data!$B:$B,Data!$AA$3,Data!$D:$D,$A18,Data!$C:$C,3)</f>
        <v>857.49499999999796</v>
      </c>
      <c r="L18" s="159">
        <f t="shared" si="2"/>
        <v>0.15954953773256639</v>
      </c>
      <c r="M18" s="53">
        <f>SUMIFS(Data!$S:$S,Data!$B:$B,Data!$AA$3,Data!$D:$D,$A18,Data!$C:$C,4)</f>
        <v>0</v>
      </c>
      <c r="N18" s="159">
        <f t="shared" si="3"/>
        <v>-1</v>
      </c>
      <c r="O18" s="54">
        <f t="shared" si="4"/>
        <v>707.11366666666709</v>
      </c>
      <c r="P18" s="160">
        <f t="shared" si="5"/>
        <v>0.80060180783890345</v>
      </c>
    </row>
    <row r="19" spans="1:17">
      <c r="A19" s="17" t="s">
        <v>20</v>
      </c>
      <c r="B19" s="55">
        <v>92.585999999999686</v>
      </c>
      <c r="C19" s="56">
        <v>200.83699999999899</v>
      </c>
      <c r="D19" s="56">
        <v>223.57499999999899</v>
      </c>
      <c r="E19" s="56">
        <v>220.57399999999899</v>
      </c>
      <c r="F19" s="57">
        <v>245.85733333333224</v>
      </c>
      <c r="G19" s="56">
        <f>SUMIFS(Data!$S:$S,Data!$B:$B,Data!$AA$3,Data!$D:$D,$A19,Data!$C:$C,1)</f>
        <v>88.197999999999823</v>
      </c>
      <c r="H19" s="161">
        <f t="shared" si="0"/>
        <v>-4.7393774436738575E-2</v>
      </c>
      <c r="I19" s="56">
        <f>SUMIFS(Data!$S:$S,Data!$B:$B,Data!$AA$3,Data!$D:$D,$A19,Data!$C:$C,2)</f>
        <v>232.26199999999901</v>
      </c>
      <c r="J19" s="161">
        <f t="shared" si="1"/>
        <v>0.15647017232880481</v>
      </c>
      <c r="K19" s="56">
        <f>SUMIFS(Data!$S:$S,Data!$B:$B,Data!$AA$3,Data!$D:$D,$A19,Data!$C:$C,3)</f>
        <v>235.99599999999899</v>
      </c>
      <c r="L19" s="161">
        <f t="shared" si="2"/>
        <v>5.5556301017555848E-2</v>
      </c>
      <c r="M19" s="56">
        <f>SUMIFS(Data!$S:$S,Data!$B:$B,Data!$AA$3,Data!$D:$D,$A19,Data!$C:$C,4)</f>
        <v>0</v>
      </c>
      <c r="N19" s="161">
        <f t="shared" si="3"/>
        <v>-1</v>
      </c>
      <c r="O19" s="57">
        <f t="shared" si="4"/>
        <v>185.48533333333262</v>
      </c>
      <c r="P19" s="163">
        <f t="shared" si="5"/>
        <v>0.75444295607750878</v>
      </c>
    </row>
    <row r="20" spans="1:17">
      <c r="A20" s="18" t="s">
        <v>19</v>
      </c>
      <c r="B20" s="52">
        <v>0</v>
      </c>
      <c r="C20" s="53">
        <v>0.66600000000000004</v>
      </c>
      <c r="D20" s="53">
        <v>53.828999999999908</v>
      </c>
      <c r="E20" s="53">
        <v>113.858</v>
      </c>
      <c r="F20" s="54">
        <v>56.117666666666629</v>
      </c>
      <c r="G20" s="53">
        <f>SUMIFS(Data!$S:$S,Data!$B:$B,Data!$AA$3,Data!$D:$D,$A20,Data!$C:$C,1)</f>
        <v>0</v>
      </c>
      <c r="H20" s="159" t="str">
        <f t="shared" si="0"/>
        <v>-</v>
      </c>
      <c r="I20" s="53">
        <f>SUMIFS(Data!$S:$S,Data!$B:$B,Data!$AA$3,Data!$D:$D,$A20,Data!$C:$C,2)</f>
        <v>24.047999999999998</v>
      </c>
      <c r="J20" s="159">
        <f t="shared" si="1"/>
        <v>35.108108108108105</v>
      </c>
      <c r="K20" s="53">
        <f>SUMIFS(Data!$S:$S,Data!$B:$B,Data!$AA$3,Data!$D:$D,$A20,Data!$C:$C,3)</f>
        <v>145.22800000000001</v>
      </c>
      <c r="L20" s="159">
        <f t="shared" si="2"/>
        <v>1.6979509186498032</v>
      </c>
      <c r="M20" s="53">
        <f>SUMIFS(Data!$S:$S,Data!$B:$B,Data!$AA$3,Data!$D:$D,$A20,Data!$C:$C,4)</f>
        <v>0</v>
      </c>
      <c r="N20" s="159">
        <f t="shared" si="3"/>
        <v>-1</v>
      </c>
      <c r="O20" s="54">
        <f t="shared" si="4"/>
        <v>56.425333333333334</v>
      </c>
      <c r="P20" s="160">
        <f t="shared" si="5"/>
        <v>1.0054825277838835</v>
      </c>
    </row>
    <row r="21" spans="1:17">
      <c r="A21" s="17" t="s">
        <v>18</v>
      </c>
      <c r="B21" s="55">
        <v>0</v>
      </c>
      <c r="C21" s="56">
        <v>0.999</v>
      </c>
      <c r="D21" s="56">
        <v>0.999</v>
      </c>
      <c r="E21" s="56">
        <v>0.999</v>
      </c>
      <c r="F21" s="57">
        <v>0.999</v>
      </c>
      <c r="G21" s="56">
        <f>SUMIFS(Data!$S:$S,Data!$B:$B,Data!$AA$3,Data!$D:$D,$A21,Data!$C:$C,1)</f>
        <v>0</v>
      </c>
      <c r="H21" s="161" t="str">
        <f t="shared" si="0"/>
        <v>-</v>
      </c>
      <c r="I21" s="56">
        <f>SUMIFS(Data!$S:$S,Data!$B:$B,Data!$AA$3,Data!$D:$D,$A21,Data!$C:$C,2)</f>
        <v>0</v>
      </c>
      <c r="J21" s="161">
        <f t="shared" si="1"/>
        <v>-1</v>
      </c>
      <c r="K21" s="56">
        <f>SUMIFS(Data!$S:$S,Data!$B:$B,Data!$AA$3,Data!$D:$D,$A21,Data!$C:$C,3)</f>
        <v>0</v>
      </c>
      <c r="L21" s="161">
        <f t="shared" si="2"/>
        <v>-1</v>
      </c>
      <c r="M21" s="56">
        <f>SUMIFS(Data!$S:$S,Data!$B:$B,Data!$AA$3,Data!$D:$D,$A21,Data!$C:$C,4)</f>
        <v>0</v>
      </c>
      <c r="N21" s="161">
        <f t="shared" si="3"/>
        <v>-1</v>
      </c>
      <c r="O21" s="57">
        <f t="shared" si="4"/>
        <v>0</v>
      </c>
      <c r="P21" s="163">
        <f t="shared" si="5"/>
        <v>0</v>
      </c>
    </row>
    <row r="22" spans="1:17">
      <c r="A22" s="18" t="s">
        <v>17</v>
      </c>
      <c r="B22" s="52">
        <v>0</v>
      </c>
      <c r="C22" s="53">
        <v>0.80100000000000005</v>
      </c>
      <c r="D22" s="53">
        <v>0.93400000000000005</v>
      </c>
      <c r="E22" s="53">
        <v>0.93400000000000005</v>
      </c>
      <c r="F22" s="54">
        <v>0.88966666666666672</v>
      </c>
      <c r="G22" s="53">
        <f>SUMIFS(Data!$S:$S,Data!$B:$B,Data!$AA$3,Data!$D:$D,$A22,Data!$C:$C,1)</f>
        <v>6.7000000000000004E-2</v>
      </c>
      <c r="H22" s="159" t="str">
        <f t="shared" si="0"/>
        <v>-</v>
      </c>
      <c r="I22" s="53">
        <f>SUMIFS(Data!$S:$S,Data!$B:$B,Data!$AA$3,Data!$D:$D,$A22,Data!$C:$C,2)</f>
        <v>0.86599999999999999</v>
      </c>
      <c r="J22" s="159">
        <f t="shared" si="1"/>
        <v>8.1148564294631645E-2</v>
      </c>
      <c r="K22" s="53">
        <f>SUMIFS(Data!$S:$S,Data!$B:$B,Data!$AA$3,Data!$D:$D,$A22,Data!$C:$C,3)</f>
        <v>0.86699999999999999</v>
      </c>
      <c r="L22" s="159">
        <f t="shared" si="2"/>
        <v>-7.173447537473239E-2</v>
      </c>
      <c r="M22" s="53">
        <f>SUMIFS(Data!$S:$S,Data!$B:$B,Data!$AA$3,Data!$D:$D,$A22,Data!$C:$C,4)</f>
        <v>0</v>
      </c>
      <c r="N22" s="159">
        <f t="shared" si="3"/>
        <v>-1</v>
      </c>
      <c r="O22" s="54">
        <f t="shared" si="4"/>
        <v>0.6</v>
      </c>
      <c r="P22" s="160">
        <f t="shared" si="5"/>
        <v>0.67440989134507301</v>
      </c>
    </row>
    <row r="23" spans="1:17">
      <c r="A23" s="17" t="s">
        <v>16</v>
      </c>
      <c r="B23" s="55">
        <v>13.125999999999999</v>
      </c>
      <c r="C23" s="56">
        <v>40.765999999999906</v>
      </c>
      <c r="D23" s="56">
        <v>31.299999999999898</v>
      </c>
      <c r="E23" s="56">
        <v>33.032999999999902</v>
      </c>
      <c r="F23" s="57">
        <v>39.408333333333239</v>
      </c>
      <c r="G23" s="56">
        <f>SUMIFS(Data!$S:$S,Data!$B:$B,Data!$AA$3,Data!$D:$D,$A23,Data!$C:$C,1)</f>
        <v>9.26</v>
      </c>
      <c r="H23" s="161">
        <f t="shared" si="0"/>
        <v>-0.29452994057595611</v>
      </c>
      <c r="I23" s="56">
        <f>SUMIFS(Data!$S:$S,Data!$B:$B,Data!$AA$3,Data!$D:$D,$A23,Data!$C:$C,2)</f>
        <v>38.766999999999896</v>
      </c>
      <c r="J23" s="161">
        <f t="shared" si="1"/>
        <v>-4.9035961340332973E-2</v>
      </c>
      <c r="K23" s="56">
        <f>SUMIFS(Data!$S:$S,Data!$B:$B,Data!$AA$3,Data!$D:$D,$A23,Data!$C:$C,3)</f>
        <v>41.030999999999899</v>
      </c>
      <c r="L23" s="161">
        <f t="shared" si="2"/>
        <v>0.31089456869009691</v>
      </c>
      <c r="M23" s="56">
        <f>SUMIFS(Data!$S:$S,Data!$B:$B,Data!$AA$3,Data!$D:$D,$A23,Data!$C:$C,4)</f>
        <v>0</v>
      </c>
      <c r="N23" s="161">
        <f t="shared" si="3"/>
        <v>-1</v>
      </c>
      <c r="O23" s="57">
        <f t="shared" si="4"/>
        <v>29.685999999999932</v>
      </c>
      <c r="P23" s="163">
        <f t="shared" si="5"/>
        <v>0.75329245083527185</v>
      </c>
    </row>
    <row r="24" spans="1:17">
      <c r="A24" s="18" t="s">
        <v>15</v>
      </c>
      <c r="B24" s="52">
        <v>84.721999999999795</v>
      </c>
      <c r="C24" s="53">
        <v>152.975999999999</v>
      </c>
      <c r="D24" s="53">
        <v>158.558999999999</v>
      </c>
      <c r="E24" s="53">
        <v>157.564999999999</v>
      </c>
      <c r="F24" s="54">
        <v>184.60733333333226</v>
      </c>
      <c r="G24" s="53">
        <f>SUMIFS(Data!$S:$S,Data!$B:$B,Data!$AA$3,Data!$D:$D,$A24,Data!$C:$C,1)</f>
        <v>81.815999999999704</v>
      </c>
      <c r="H24" s="159">
        <f t="shared" si="0"/>
        <v>-3.43004178371627E-2</v>
      </c>
      <c r="I24" s="53">
        <f>SUMIFS(Data!$S:$S,Data!$B:$B,Data!$AA$3,Data!$D:$D,$A24,Data!$C:$C,2)</f>
        <v>156.63899999999902</v>
      </c>
      <c r="J24" s="159">
        <f t="shared" si="1"/>
        <v>2.394493253843763E-2</v>
      </c>
      <c r="K24" s="53">
        <f>SUMIFS(Data!$S:$S,Data!$B:$B,Data!$AA$3,Data!$D:$D,$A24,Data!$C:$C,3)</f>
        <v>174.54199999999901</v>
      </c>
      <c r="L24" s="159">
        <f t="shared" si="2"/>
        <v>0.10080159435919818</v>
      </c>
      <c r="M24" s="53">
        <f>SUMIFS(Data!$S:$S,Data!$B:$B,Data!$AA$3,Data!$D:$D,$A24,Data!$C:$C,4)</f>
        <v>0</v>
      </c>
      <c r="N24" s="159">
        <f t="shared" si="3"/>
        <v>-1</v>
      </c>
      <c r="O24" s="54">
        <f t="shared" si="4"/>
        <v>137.66566666666591</v>
      </c>
      <c r="P24" s="160">
        <f t="shared" si="5"/>
        <v>0.74572154952313219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SUMIFS(Data!$S:$S,Data!$B:$B,Data!$AA$3,Data!$D:$D,$A25,Data!$C:$C,1)</f>
        <v>0</v>
      </c>
      <c r="H25" s="161" t="str">
        <f t="shared" si="0"/>
        <v>-</v>
      </c>
      <c r="I25" s="56">
        <f>SUMIFS(Data!$S:$S,Data!$B:$B,Data!$AA$3,Data!$D:$D,$A25,Data!$C:$C,2)</f>
        <v>0</v>
      </c>
      <c r="J25" s="161" t="str">
        <f t="shared" si="1"/>
        <v>-</v>
      </c>
      <c r="K25" s="56">
        <f>SUMIFS(Data!$S:$S,Data!$B:$B,Data!$AA$3,Data!$D:$D,$A25,Data!$C:$C,3)</f>
        <v>0</v>
      </c>
      <c r="L25" s="161" t="str">
        <f t="shared" si="2"/>
        <v>-</v>
      </c>
      <c r="M25" s="56">
        <f>SUMIFS(Data!$S:$S,Data!$B:$B,Data!$AA$3,Data!$D:$D,$A25,Data!$C:$C,4)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282.49199999999877</v>
      </c>
      <c r="C26" s="53">
        <v>491.08700000000266</v>
      </c>
      <c r="D26" s="53">
        <v>476.35700000000264</v>
      </c>
      <c r="E26" s="53">
        <v>531.44600000000594</v>
      </c>
      <c r="F26" s="54">
        <v>593.79400000000339</v>
      </c>
      <c r="G26" s="53">
        <f>SUMIFS(Data!$S:$S,Data!$B:$B,Data!$AA$3,Data!$D:$D,$A26,Data!$C:$C,1)</f>
        <v>262.65699999999879</v>
      </c>
      <c r="H26" s="159">
        <f t="shared" si="0"/>
        <v>-7.0214377752290558E-2</v>
      </c>
      <c r="I26" s="53">
        <f>SUMIFS(Data!$S:$S,Data!$B:$B,Data!$AA$3,Data!$D:$D,$A26,Data!$C:$C,2)</f>
        <v>617.16200000000606</v>
      </c>
      <c r="J26" s="159">
        <f t="shared" si="1"/>
        <v>0.25672640489363946</v>
      </c>
      <c r="K26" s="53">
        <f>SUMIFS(Data!$S:$S,Data!$B:$B,Data!$AA$3,Data!$D:$D,$A26,Data!$C:$C,3)</f>
        <v>622.82700000000887</v>
      </c>
      <c r="L26" s="159">
        <f t="shared" si="2"/>
        <v>0.30747947442780393</v>
      </c>
      <c r="M26" s="53">
        <f>SUMIFS(Data!$S:$S,Data!$B:$B,Data!$AA$3,Data!$D:$D,$A26,Data!$C:$C,4)</f>
        <v>0</v>
      </c>
      <c r="N26" s="159">
        <f t="shared" si="3"/>
        <v>-1</v>
      </c>
      <c r="O26" s="54">
        <f t="shared" si="4"/>
        <v>500.88200000000461</v>
      </c>
      <c r="P26" s="160">
        <f t="shared" si="5"/>
        <v>0.84352822696086815</v>
      </c>
    </row>
    <row r="27" spans="1:17">
      <c r="A27" s="17" t="s">
        <v>12</v>
      </c>
      <c r="B27" s="55">
        <v>282.48399999999998</v>
      </c>
      <c r="C27" s="56">
        <v>589.12700000001098</v>
      </c>
      <c r="D27" s="56">
        <v>638.36800000000699</v>
      </c>
      <c r="E27" s="56">
        <v>399.41800000000802</v>
      </c>
      <c r="F27" s="57">
        <v>636.46566666667536</v>
      </c>
      <c r="G27" s="56">
        <f>SUMIFS(Data!$S:$S,Data!$B:$B,Data!$AA$3,Data!$D:$D,$A27,Data!$C:$C,1)</f>
        <v>315.96700000000197</v>
      </c>
      <c r="H27" s="161">
        <f t="shared" si="0"/>
        <v>0.11853060704323783</v>
      </c>
      <c r="I27" s="56">
        <f>SUMIFS(Data!$S:$S,Data!$B:$B,Data!$AA$3,Data!$D:$D,$A27,Data!$C:$C,2)</f>
        <v>680.52100000000496</v>
      </c>
      <c r="J27" s="161">
        <f t="shared" si="1"/>
        <v>0.15513463141222908</v>
      </c>
      <c r="K27" s="56">
        <f>SUMIFS(Data!$S:$S,Data!$B:$B,Data!$AA$3,Data!$D:$D,$A27,Data!$C:$C,3)</f>
        <v>690.88500000000397</v>
      </c>
      <c r="L27" s="161">
        <f t="shared" si="2"/>
        <v>8.2267594866904992E-2</v>
      </c>
      <c r="M27" s="56">
        <f>SUMIFS(Data!$S:$S,Data!$B:$B,Data!$AA$3,Data!$D:$D,$A27,Data!$C:$C,4)</f>
        <v>0</v>
      </c>
      <c r="N27" s="161">
        <f t="shared" si="3"/>
        <v>-1</v>
      </c>
      <c r="O27" s="57">
        <f t="shared" si="4"/>
        <v>562.45766666667032</v>
      </c>
      <c r="P27" s="163">
        <f t="shared" si="5"/>
        <v>0.88372035778834257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SUMIFS(Data!$S:$S,Data!$B:$B,Data!$AA$3,Data!$D:$D,$A28,Data!$C:$C,1)</f>
        <v>0</v>
      </c>
      <c r="H28" s="159" t="str">
        <f t="shared" si="0"/>
        <v>-</v>
      </c>
      <c r="I28" s="53">
        <f>SUMIFS(Data!$S:$S,Data!$B:$B,Data!$AA$3,Data!$D:$D,$A28,Data!$C:$C,2)</f>
        <v>0</v>
      </c>
      <c r="J28" s="159" t="str">
        <f t="shared" si="1"/>
        <v>-</v>
      </c>
      <c r="K28" s="53">
        <f>SUMIFS(Data!$S:$S,Data!$B:$B,Data!$AA$3,Data!$D:$D,$A28,Data!$C:$C,3)</f>
        <v>0</v>
      </c>
      <c r="L28" s="159" t="str">
        <f t="shared" si="2"/>
        <v>-</v>
      </c>
      <c r="M28" s="53">
        <f>SUMIFS(Data!$S:$S,Data!$B:$B,Data!$AA$3,Data!$D:$D,$A28,Data!$C:$C,4)</f>
        <v>0</v>
      </c>
      <c r="N28" s="159" t="str">
        <f t="shared" si="3"/>
        <v>-</v>
      </c>
      <c r="O28" s="54">
        <f t="shared" si="4"/>
        <v>0</v>
      </c>
      <c r="P28" s="160" t="str">
        <f t="shared" si="5"/>
        <v>-</v>
      </c>
    </row>
    <row r="29" spans="1:17">
      <c r="A29" s="17" t="s">
        <v>10</v>
      </c>
      <c r="B29" s="55">
        <v>0</v>
      </c>
      <c r="C29" s="56">
        <v>3.996</v>
      </c>
      <c r="D29" s="56">
        <v>0.999</v>
      </c>
      <c r="E29" s="56">
        <v>0</v>
      </c>
      <c r="F29" s="57">
        <v>1.665</v>
      </c>
      <c r="G29" s="56">
        <f>SUMIFS(Data!$S:$S,Data!$B:$B,Data!$AA$3,Data!$D:$D,$A29,Data!$C:$C,1)</f>
        <v>0</v>
      </c>
      <c r="H29" s="161" t="str">
        <f t="shared" si="0"/>
        <v>-</v>
      </c>
      <c r="I29" s="56">
        <f>SUMIFS(Data!$S:$S,Data!$B:$B,Data!$AA$3,Data!$D:$D,$A29,Data!$C:$C,2)</f>
        <v>0</v>
      </c>
      <c r="J29" s="161">
        <f t="shared" si="1"/>
        <v>-1</v>
      </c>
      <c r="K29" s="56">
        <f>SUMIFS(Data!$S:$S,Data!$B:$B,Data!$AA$3,Data!$D:$D,$A29,Data!$C:$C,3)</f>
        <v>0</v>
      </c>
      <c r="L29" s="161">
        <f t="shared" si="2"/>
        <v>-1</v>
      </c>
      <c r="M29" s="56">
        <f>SUMIFS(Data!$S:$S,Data!$B:$B,Data!$AA$3,Data!$D:$D,$A29,Data!$C:$C,4)</f>
        <v>0</v>
      </c>
      <c r="N29" s="161" t="str">
        <f t="shared" si="3"/>
        <v>-</v>
      </c>
      <c r="O29" s="57">
        <f t="shared" si="4"/>
        <v>0</v>
      </c>
      <c r="P29" s="163">
        <f t="shared" si="5"/>
        <v>0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SUMIFS(Data!$S:$S,Data!$B:$B,Data!$AA$3,Data!$D:$D,$A30,Data!$C:$C,1)</f>
        <v>0</v>
      </c>
      <c r="H30" s="159" t="str">
        <f t="shared" si="0"/>
        <v>-</v>
      </c>
      <c r="I30" s="53">
        <f>SUMIFS(Data!$S:$S,Data!$B:$B,Data!$AA$3,Data!$D:$D,$A30,Data!$C:$C,2)</f>
        <v>0</v>
      </c>
      <c r="J30" s="159" t="str">
        <f t="shared" si="1"/>
        <v>-</v>
      </c>
      <c r="K30" s="53">
        <f>SUMIFS(Data!$S:$S,Data!$B:$B,Data!$AA$3,Data!$D:$D,$A30,Data!$C:$C,3)</f>
        <v>0</v>
      </c>
      <c r="L30" s="159" t="str">
        <f t="shared" si="2"/>
        <v>-</v>
      </c>
      <c r="M30" s="53">
        <f>SUMIFS(Data!$S:$S,Data!$B:$B,Data!$AA$3,Data!$D:$D,$A30,Data!$C:$C,4)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0.33300000000000002</v>
      </c>
      <c r="C31" s="56">
        <v>0.999</v>
      </c>
      <c r="D31" s="56">
        <v>0.66600000000000004</v>
      </c>
      <c r="E31" s="56">
        <v>0.999</v>
      </c>
      <c r="F31" s="57">
        <v>0.99900000000000011</v>
      </c>
      <c r="G31" s="56">
        <f>SUMIFS(Data!$S:$S,Data!$B:$B,Data!$AA$3,Data!$D:$D,$A31,Data!$C:$C,1)</f>
        <v>0.999</v>
      </c>
      <c r="H31" s="161">
        <f t="shared" si="0"/>
        <v>1.9999999999999996</v>
      </c>
      <c r="I31" s="56">
        <f>SUMIFS(Data!$S:$S,Data!$B:$B,Data!$AA$3,Data!$D:$D,$A31,Data!$C:$C,2)</f>
        <v>0.999</v>
      </c>
      <c r="J31" s="161">
        <f t="shared" si="1"/>
        <v>0</v>
      </c>
      <c r="K31" s="56">
        <f>SUMIFS(Data!$S:$S,Data!$B:$B,Data!$AA$3,Data!$D:$D,$A31,Data!$C:$C,3)</f>
        <v>0.999</v>
      </c>
      <c r="L31" s="161">
        <f t="shared" si="2"/>
        <v>0.49999999999999989</v>
      </c>
      <c r="M31" s="56">
        <f>SUMIFS(Data!$S:$S,Data!$B:$B,Data!$AA$3,Data!$D:$D,$A31,Data!$C:$C,4)</f>
        <v>0</v>
      </c>
      <c r="N31" s="161">
        <f t="shared" si="3"/>
        <v>-1</v>
      </c>
      <c r="O31" s="57">
        <f t="shared" si="4"/>
        <v>0.999</v>
      </c>
      <c r="P31" s="163">
        <f t="shared" si="5"/>
        <v>0.99999999999999989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SUMIFS(Data!$S:$S,Data!$B:$B,Data!$AA$3,Data!$D:$D,$A32,Data!$C:$C,1)</f>
        <v>0</v>
      </c>
      <c r="H32" s="159" t="str">
        <f t="shared" si="0"/>
        <v>-</v>
      </c>
      <c r="I32" s="53">
        <f>SUMIFS(Data!$S:$S,Data!$B:$B,Data!$AA$3,Data!$D:$D,$A32,Data!$C:$C,2)</f>
        <v>0</v>
      </c>
      <c r="J32" s="159" t="str">
        <f t="shared" si="1"/>
        <v>-</v>
      </c>
      <c r="K32" s="53">
        <f>SUMIFS(Data!$S:$S,Data!$B:$B,Data!$AA$3,Data!$D:$D,$A32,Data!$C:$C,3)</f>
        <v>0</v>
      </c>
      <c r="L32" s="159" t="str">
        <f t="shared" si="2"/>
        <v>-</v>
      </c>
      <c r="M32" s="53">
        <f>SUMIFS(Data!$S:$S,Data!$B:$B,Data!$AA$3,Data!$D:$D,$A32,Data!$C:$C,4)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SUMIFS(Data!$S:$S,Data!$B:$B,Data!$AA$3,Data!$D:$D,$A33,Data!$C:$C,1)</f>
        <v>0</v>
      </c>
      <c r="H33" s="161" t="str">
        <f t="shared" si="0"/>
        <v>-</v>
      </c>
      <c r="I33" s="56">
        <f>SUMIFS(Data!$S:$S,Data!$B:$B,Data!$AA$3,Data!$D:$D,$A33,Data!$C:$C,2)</f>
        <v>0</v>
      </c>
      <c r="J33" s="161" t="str">
        <f t="shared" si="1"/>
        <v>-</v>
      </c>
      <c r="K33" s="56">
        <f>SUMIFS(Data!$S:$S,Data!$B:$B,Data!$AA$3,Data!$D:$D,$A33,Data!$C:$C,3)</f>
        <v>0</v>
      </c>
      <c r="L33" s="161" t="str">
        <f t="shared" si="2"/>
        <v>-</v>
      </c>
      <c r="M33" s="56">
        <f>SUMIFS(Data!$S:$S,Data!$B:$B,Data!$AA$3,Data!$D:$D,$A33,Data!$C:$C,4)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124.412999999999</v>
      </c>
      <c r="C34" s="53">
        <v>221.15100000000001</v>
      </c>
      <c r="D34" s="53">
        <v>214.075999999999</v>
      </c>
      <c r="E34" s="53">
        <v>201.22</v>
      </c>
      <c r="F34" s="54">
        <v>253.61999999999935</v>
      </c>
      <c r="G34" s="53">
        <f>SUMIFS(Data!$S:$S,Data!$B:$B,Data!$AA$3,Data!$D:$D,$A34,Data!$C:$C,1)</f>
        <v>88.521999999999707</v>
      </c>
      <c r="H34" s="159">
        <f t="shared" si="0"/>
        <v>-0.28848271482883286</v>
      </c>
      <c r="I34" s="53">
        <f>SUMIFS(Data!$S:$S,Data!$B:$B,Data!$AA$3,Data!$D:$D,$A34,Data!$C:$C,2)</f>
        <v>161.85300000000001</v>
      </c>
      <c r="J34" s="159">
        <f t="shared" si="1"/>
        <v>-0.2681335377185724</v>
      </c>
      <c r="K34" s="53">
        <f>SUMIFS(Data!$S:$S,Data!$B:$B,Data!$AA$3,Data!$D:$D,$A34,Data!$C:$C,3)</f>
        <v>142.738</v>
      </c>
      <c r="L34" s="159">
        <f t="shared" si="2"/>
        <v>-0.33323679440945897</v>
      </c>
      <c r="M34" s="53">
        <f>SUMIFS(Data!$S:$S,Data!$B:$B,Data!$AA$3,Data!$D:$D,$A34,Data!$C:$C,4)</f>
        <v>0</v>
      </c>
      <c r="N34" s="159">
        <f t="shared" si="3"/>
        <v>-1</v>
      </c>
      <c r="O34" s="54">
        <f t="shared" si="4"/>
        <v>131.03766666666658</v>
      </c>
      <c r="P34" s="160">
        <f t="shared" si="5"/>
        <v>0.51666929527114158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SUMIFS(Data!$S:$S,Data!$B:$B,Data!$AA$3,Data!$D:$D,$A35,Data!$C:$C,1)</f>
        <v>0</v>
      </c>
      <c r="H35" s="161" t="str">
        <f t="shared" si="0"/>
        <v>-</v>
      </c>
      <c r="I35" s="56">
        <f>SUMIFS(Data!$S:$S,Data!$B:$B,Data!$AA$3,Data!$D:$D,$A35,Data!$C:$C,2)</f>
        <v>0</v>
      </c>
      <c r="J35" s="161" t="str">
        <f t="shared" si="1"/>
        <v>-</v>
      </c>
      <c r="K35" s="56">
        <f>SUMIFS(Data!$S:$S,Data!$B:$B,Data!$AA$3,Data!$D:$D,$A35,Data!$C:$C,3)</f>
        <v>0</v>
      </c>
      <c r="L35" s="161" t="str">
        <f t="shared" si="2"/>
        <v>-</v>
      </c>
      <c r="M35" s="56">
        <f>SUMIFS(Data!$S:$S,Data!$B:$B,Data!$AA$3,Data!$D:$D,$A35,Data!$C:$C,4)</f>
        <v>0</v>
      </c>
      <c r="N35" s="161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1913.8010000000033</v>
      </c>
      <c r="C36" s="59">
        <v>4023.469000000011</v>
      </c>
      <c r="D36" s="59">
        <v>4068.1820000000198</v>
      </c>
      <c r="E36" s="59">
        <v>4022.6140000000141</v>
      </c>
      <c r="F36" s="60">
        <v>4676.0220000000163</v>
      </c>
      <c r="G36" s="59">
        <f t="shared" ref="G36" si="6">SUM(G6:G35)</f>
        <v>1892.9080000000083</v>
      </c>
      <c r="H36" s="165">
        <f t="shared" ref="H36" si="7">IF(B36=0,"-",(G36-B36)/B36)</f>
        <v>-1.0917018018067182E-2</v>
      </c>
      <c r="I36" s="59">
        <f>SUM(I6:I35)</f>
        <v>4394.1220000000103</v>
      </c>
      <c r="J36" s="165">
        <f t="shared" ref="J36" si="8">IF(C36=0,"-",(I36-C36)/C36)</f>
        <v>9.212274283708867E-2</v>
      </c>
      <c r="K36" s="59">
        <f t="shared" ref="K36:M36" si="9">SUM(K6:K35)</f>
        <v>4503.5230000000147</v>
      </c>
      <c r="L36" s="165">
        <f t="shared" ref="L36" si="10">IF(D36=0,"-",(K36-D36)/D36)</f>
        <v>0.10701119074810143</v>
      </c>
      <c r="M36" s="59">
        <f t="shared" si="9"/>
        <v>0</v>
      </c>
      <c r="N36" s="165">
        <f t="shared" si="3"/>
        <v>-1</v>
      </c>
      <c r="O36" s="60">
        <f t="shared" si="4"/>
        <v>3596.851000000011</v>
      </c>
      <c r="P36" s="167">
        <f t="shared" si="5"/>
        <v>0.76921173595847037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SUMIFS(Data!$S:$S,Data!$B:$B,Data!$AA$3,Data!$E:$E,$A45,Data!$C:$C,1)</f>
        <v>0</v>
      </c>
      <c r="H45" s="137" t="str">
        <f t="shared" ref="H45:H54" si="11">IF(B45=0,"-",(G45-B45)/B45)</f>
        <v>-</v>
      </c>
      <c r="I45" s="129">
        <f>SUMIFS(Data!$S:$S,Data!$B:$B,Data!$AA$3,Data!$E:$E,$A45,Data!$C:$C,2)</f>
        <v>0</v>
      </c>
      <c r="J45" s="137" t="str">
        <f t="shared" ref="J45:J55" si="12">IF(C45=0,"-",(I45-C45)/C45)</f>
        <v>-</v>
      </c>
      <c r="K45" s="130">
        <f>SUMIFS(Data!$S:$S,Data!$B:$B,Data!$AA$3,Data!$E:$E,$A45,Data!$C:$C,3)</f>
        <v>0</v>
      </c>
      <c r="L45" s="137" t="str">
        <f t="shared" ref="L45:L55" si="13">IF(D45=0,"-",(K45-D45)/D45)</f>
        <v>-</v>
      </c>
      <c r="M45" s="130">
        <f>SUMIFS(Data!$S:$S,Data!$B:$B,Data!$AA$3,Data!$E:$E,$A45,Data!$C:$C,4)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SUMIFS(Data!$S:$S,Data!$B:$B,Data!$AA$3,Data!$E:$E,$A46,Data!$C:$C,1)</f>
        <v>0</v>
      </c>
      <c r="H46" s="142" t="str">
        <f t="shared" si="11"/>
        <v>-</v>
      </c>
      <c r="I46" s="129">
        <f>SUMIFS(Data!$S:$S,Data!$B:$B,Data!$AA$3,Data!$E:$E,$A46,Data!$C:$C,2)</f>
        <v>0</v>
      </c>
      <c r="J46" s="142" t="str">
        <f t="shared" si="12"/>
        <v>-</v>
      </c>
      <c r="K46" s="129">
        <f>SUMIFS(Data!$S:$S,Data!$B:$B,Data!$AA$3,Data!$E:$E,$A46,Data!$C:$C,3)</f>
        <v>0</v>
      </c>
      <c r="L46" s="142" t="str">
        <f t="shared" si="13"/>
        <v>-</v>
      </c>
      <c r="M46" s="129">
        <f>SUMIFS(Data!$S:$S,Data!$B:$B,Data!$AA$3,Data!$E:$E,$A46,Data!$C:$C,4)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167.04999999999899</v>
      </c>
      <c r="C48" s="129">
        <v>328.68300000000306</v>
      </c>
      <c r="D48" s="129">
        <v>323.61700000000297</v>
      </c>
      <c r="E48" s="129">
        <v>351.13200000000597</v>
      </c>
      <c r="F48" s="133">
        <v>390.16066666667029</v>
      </c>
      <c r="G48" s="141">
        <f>SUMIFS(Data!$S:$S,Data!$B:$B,Data!$AA$3,Data!$E:$E,$A48,Data!$C:$C,1)</f>
        <v>181.653999999999</v>
      </c>
      <c r="H48" s="142">
        <f t="shared" si="11"/>
        <v>8.7422927267285858E-2</v>
      </c>
      <c r="I48" s="129">
        <f>SUMIFS(Data!$S:$S,Data!$B:$B,Data!$AA$3,Data!$E:$E,$A48,Data!$C:$C,2)</f>
        <v>409.13600000000702</v>
      </c>
      <c r="J48" s="142">
        <f t="shared" si="12"/>
        <v>0.24477383983961204</v>
      </c>
      <c r="K48" s="129">
        <f>SUMIFS(Data!$S:$S,Data!$B:$B,Data!$AA$3,Data!$E:$E,$A48,Data!$C:$C,3)</f>
        <v>430.46000000000902</v>
      </c>
      <c r="L48" s="142">
        <f t="shared" si="13"/>
        <v>0.3301526186819761</v>
      </c>
      <c r="M48" s="129">
        <f>SUMIFS(Data!$S:$S,Data!$B:$B,Data!$AA$3,Data!$E:$E,$A48,Data!$C:$C,4)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340.41666666667169</v>
      </c>
      <c r="P48" s="143">
        <f t="shared" ref="P48:P55" si="17">IF(F48=0,"-",O48/F48)</f>
        <v>0.87250380612431933</v>
      </c>
    </row>
    <row r="49" spans="1:16" s="2" customFormat="1">
      <c r="A49" s="21" t="s">
        <v>78</v>
      </c>
      <c r="B49" s="132">
        <v>54.6799999999999</v>
      </c>
      <c r="C49" s="129">
        <v>102.17099999999969</v>
      </c>
      <c r="D49" s="129">
        <v>92.112999999999715</v>
      </c>
      <c r="E49" s="129">
        <v>113.093</v>
      </c>
      <c r="F49" s="133">
        <v>120.68566666666645</v>
      </c>
      <c r="G49" s="141">
        <f>SUMIFS(Data!$S:$S,Data!$B:$B,Data!$AA$3,Data!$E:$E,$A49,Data!$C:$C,1)</f>
        <v>48.42199999999989</v>
      </c>
      <c r="H49" s="142">
        <f t="shared" si="11"/>
        <v>-0.1144476956839799</v>
      </c>
      <c r="I49" s="129">
        <f>SUMIFS(Data!$S:$S,Data!$B:$B,Data!$AA$3,Data!$E:$E,$A49,Data!$C:$C,2)</f>
        <v>135.741999999999</v>
      </c>
      <c r="J49" s="142">
        <f t="shared" si="12"/>
        <v>0.32857660197119931</v>
      </c>
      <c r="K49" s="129">
        <f>SUMIFS(Data!$S:$S,Data!$B:$B,Data!$AA$3,Data!$E:$E,$A49,Data!$C:$C,3)</f>
        <v>124.15400000000001</v>
      </c>
      <c r="L49" s="142">
        <f t="shared" si="13"/>
        <v>0.34784449534810935</v>
      </c>
      <c r="M49" s="129">
        <f>SUMIFS(Data!$S:$S,Data!$B:$B,Data!$AA$3,Data!$E:$E,$A49,Data!$C:$C,4)</f>
        <v>0</v>
      </c>
      <c r="N49" s="142">
        <f t="shared" si="15"/>
        <v>-1</v>
      </c>
      <c r="O49" s="139">
        <f t="shared" si="16"/>
        <v>102.7726666666663</v>
      </c>
      <c r="P49" s="143">
        <f t="shared" si="17"/>
        <v>0.85157309484418042</v>
      </c>
    </row>
    <row r="50" spans="1:16" s="2" customFormat="1">
      <c r="A50" s="21" t="s">
        <v>79</v>
      </c>
      <c r="B50" s="141">
        <v>60.761999999999901</v>
      </c>
      <c r="C50" s="129">
        <v>60.232999999999898</v>
      </c>
      <c r="D50" s="129">
        <v>60.626999999999896</v>
      </c>
      <c r="E50" s="129">
        <v>67.220999999999904</v>
      </c>
      <c r="F50" s="133">
        <v>82.947666666666535</v>
      </c>
      <c r="G50" s="141">
        <f>SUMIFS(Data!$S:$S,Data!$B:$B,Data!$AA$3,Data!$E:$E,$A50,Data!$C:$C,1)</f>
        <v>32.580999999999896</v>
      </c>
      <c r="H50" s="142">
        <f t="shared" si="11"/>
        <v>-0.46379316019880928</v>
      </c>
      <c r="I50" s="129">
        <f>SUMIFS(Data!$S:$S,Data!$B:$B,Data!$AA$3,Data!$E:$E,$A50,Data!$C:$C,2)</f>
        <v>72.283999999999793</v>
      </c>
      <c r="J50" s="142">
        <f t="shared" si="12"/>
        <v>0.20007304965716327</v>
      </c>
      <c r="K50" s="129">
        <f>SUMIFS(Data!$S:$S,Data!$B:$B,Data!$AA$3,Data!$E:$E,$A50,Data!$C:$C,3)</f>
        <v>68.212999999999894</v>
      </c>
      <c r="L50" s="142">
        <f t="shared" si="13"/>
        <v>0.12512576904679451</v>
      </c>
      <c r="M50" s="129">
        <f>SUMIFS(Data!$S:$S,Data!$B:$B,Data!$AA$3,Data!$E:$E,$A50,Data!$C:$C,4)</f>
        <v>0</v>
      </c>
      <c r="N50" s="142">
        <f t="shared" si="15"/>
        <v>-1</v>
      </c>
      <c r="O50" s="139">
        <f t="shared" si="16"/>
        <v>57.692666666666526</v>
      </c>
      <c r="P50" s="143">
        <f t="shared" si="17"/>
        <v>0.6955309170842654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SUMIFS(Data!$S:$S,Data!$B:$B,Data!$AA$3,Data!$E:$E,$A51,Data!$C:$C,1)</f>
        <v>0</v>
      </c>
      <c r="H51" s="142" t="str">
        <f t="shared" si="11"/>
        <v>-</v>
      </c>
      <c r="I51" s="129">
        <f>SUMIFS(Data!$S:$S,Data!$B:$B,Data!$AA$3,Data!$E:$E,$A51,Data!$C:$C,2)</f>
        <v>0</v>
      </c>
      <c r="J51" s="142" t="str">
        <f t="shared" si="12"/>
        <v>-</v>
      </c>
      <c r="K51" s="129">
        <f>SUMIFS(Data!$S:$S,Data!$B:$B,Data!$AA$3,Data!$E:$E,$A51,Data!$C:$C,3)</f>
        <v>0</v>
      </c>
      <c r="L51" s="142" t="str">
        <f t="shared" si="13"/>
        <v>-</v>
      </c>
      <c r="M51" s="129">
        <f>SUMIFS(Data!$S:$S,Data!$B:$B,Data!$AA$3,Data!$E:$E,$A51,Data!$C:$C,4)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282.49199999999877</v>
      </c>
      <c r="C52" s="135">
        <v>491.08700000000266</v>
      </c>
      <c r="D52" s="135">
        <v>476.35700000000259</v>
      </c>
      <c r="E52" s="135">
        <v>531.44600000000594</v>
      </c>
      <c r="F52" s="136">
        <v>593.79400000000339</v>
      </c>
      <c r="G52" s="144">
        <f>SUM(G48:G51)</f>
        <v>262.65699999999879</v>
      </c>
      <c r="H52" s="145">
        <f t="shared" si="11"/>
        <v>-7.0214377752290558E-2</v>
      </c>
      <c r="I52" s="136">
        <f>SUM(I48:I51)</f>
        <v>617.16200000000583</v>
      </c>
      <c r="J52" s="145">
        <f t="shared" si="12"/>
        <v>0.25672640489363896</v>
      </c>
      <c r="K52" s="136">
        <f t="shared" ref="K52:M52" si="18">SUM(K48:K51)</f>
        <v>622.82700000000887</v>
      </c>
      <c r="L52" s="145">
        <f t="shared" si="13"/>
        <v>0.3074794744278041</v>
      </c>
      <c r="M52" s="136">
        <f t="shared" si="18"/>
        <v>0</v>
      </c>
      <c r="N52" s="145">
        <f t="shared" si="15"/>
        <v>-1</v>
      </c>
      <c r="O52" s="147">
        <f>(M52+K52+I52+G52)/3</f>
        <v>500.88200000000444</v>
      </c>
      <c r="P52" s="148">
        <f t="shared" si="17"/>
        <v>0.84352822696086782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SUMIFS(Data!$S:$S,Data!$B:$B,Data!$AA$3,Data!$E:$E,$A53,Data!$C:$C,1)</f>
        <v>0</v>
      </c>
      <c r="H53" s="142" t="str">
        <f t="shared" si="11"/>
        <v>-</v>
      </c>
      <c r="I53" s="149">
        <f>SUMIFS(Data!$S:$S,Data!$B:$B,Data!$AA$3,Data!$E:$E,$A53,Data!$C:$C,2)</f>
        <v>0</v>
      </c>
      <c r="J53" s="142" t="str">
        <f t="shared" si="12"/>
        <v>-</v>
      </c>
      <c r="K53" s="129">
        <f>SUMIFS(Data!$S:$S,Data!$B:$B,Data!$AA$3,Data!$E:$E,$A53,Data!$C:$C,3)</f>
        <v>0</v>
      </c>
      <c r="L53" s="142" t="str">
        <f t="shared" si="13"/>
        <v>-</v>
      </c>
      <c r="M53" s="129">
        <f>SUMIFS(Data!$S:$S,Data!$B:$B,Data!$AA$3,Data!$E:$E,$A53,Data!$C:$C,4)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SUMIFS(Data!$S:$S,Data!$B:$B,Data!$AA$3,Data!$E:$E,$A54,Data!$C:$C,1)</f>
        <v>0</v>
      </c>
      <c r="H54" s="142" t="str">
        <f t="shared" si="11"/>
        <v>-</v>
      </c>
      <c r="I54" s="149">
        <f>SUMIFS(Data!$S:$S,Data!$B:$B,Data!$AA$3,Data!$E:$E,$A54,Data!$C:$C,2)</f>
        <v>0</v>
      </c>
      <c r="J54" s="142" t="str">
        <f t="shared" si="12"/>
        <v>-</v>
      </c>
      <c r="K54" s="129">
        <f>SUMIFS(Data!$S:$S,Data!$B:$B,Data!$AA$3,Data!$E:$E,$A54,Data!$C:$C,3)</f>
        <v>0</v>
      </c>
      <c r="L54" s="142" t="str">
        <f t="shared" si="13"/>
        <v>-</v>
      </c>
      <c r="M54" s="129">
        <f>SUMIFS(Data!$S:$S,Data!$B:$B,Data!$AA$3,Data!$E:$E,$A54,Data!$C:$C,4)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102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SUMIFS(Data!$U:$U,Data!$B:$B,Data!$AA$3,Data!$D:$D,$A6,Data!$C:$C,1)</f>
        <v>0</v>
      </c>
      <c r="H6" s="159" t="str">
        <f t="shared" ref="H6:H35" si="0">IF(B6=0,"-",(G6-B6)/B6)</f>
        <v>-</v>
      </c>
      <c r="I6" s="53">
        <f>SUMIFS(Data!$U:$U,Data!$B:$B,Data!$AA$3,Data!$D:$D,$A6,Data!$C:$C,2)</f>
        <v>0</v>
      </c>
      <c r="J6" s="159" t="str">
        <f t="shared" ref="J6:J35" si="1">IF(C6=0,"-",(I6-C6)/C6)</f>
        <v>-</v>
      </c>
      <c r="K6" s="53">
        <f>SUMIFS(Data!$U:$U,Data!$B:$B,Data!$AA$3,Data!$D:$D,$A6,Data!$C:$C,3)</f>
        <v>0</v>
      </c>
      <c r="L6" s="159" t="str">
        <f t="shared" ref="L6:L35" si="2">IF(D6=0,"-",(K6-D6)/D6)</f>
        <v>-</v>
      </c>
      <c r="M6" s="53">
        <f>SUMIFS(Data!$U:$U,Data!$B:$B,Data!$AA$3,Data!$D:$D,$A6,Data!$C:$C,4)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38.967999999999897</v>
      </c>
      <c r="C7" s="56">
        <v>2199.0840000002599</v>
      </c>
      <c r="D7" s="56">
        <v>2149.7410000002501</v>
      </c>
      <c r="E7" s="56">
        <v>2041.8380000002301</v>
      </c>
      <c r="F7" s="57">
        <v>2143.2103333335799</v>
      </c>
      <c r="G7" s="56">
        <f>SUMIFS(Data!$U:$U,Data!$B:$B,Data!$AA$3,Data!$D:$D,$A7,Data!$C:$C,1)</f>
        <v>76.471999999999795</v>
      </c>
      <c r="H7" s="161">
        <f t="shared" si="0"/>
        <v>0.96243071237938815</v>
      </c>
      <c r="I7" s="56">
        <f>SUMIFS(Data!$U:$U,Data!$B:$B,Data!$AA$3,Data!$D:$D,$A7,Data!$C:$C,2)</f>
        <v>2476.9140000003099</v>
      </c>
      <c r="J7" s="161">
        <f t="shared" si="1"/>
        <v>0.12633896658791438</v>
      </c>
      <c r="K7" s="56">
        <f>SUMIFS(Data!$U:$U,Data!$B:$B,Data!$AA$3,Data!$D:$D,$A7,Data!$C:$C,3)</f>
        <v>2505.7590000002997</v>
      </c>
      <c r="L7" s="161">
        <f t="shared" si="2"/>
        <v>0.16560971763575622</v>
      </c>
      <c r="M7" s="56">
        <f>SUMIFS(Data!$U:$U,Data!$B:$B,Data!$AA$3,Data!$D:$D,$A7,Data!$C:$C,4)</f>
        <v>0</v>
      </c>
      <c r="N7" s="161">
        <f t="shared" ref="N7:N36" si="5">IF(E7=0,"-",(M7-E7)/E7)</f>
        <v>-1</v>
      </c>
      <c r="O7" s="57">
        <f t="shared" si="3"/>
        <v>1686.3816666668699</v>
      </c>
      <c r="P7" s="163">
        <f t="shared" si="4"/>
        <v>0.7868484210058132</v>
      </c>
    </row>
    <row r="8" spans="1:16">
      <c r="A8" s="18" t="s">
        <v>31</v>
      </c>
      <c r="B8" s="52">
        <v>0</v>
      </c>
      <c r="C8" s="53">
        <v>81.212999999999795</v>
      </c>
      <c r="D8" s="53">
        <v>72.687999999999903</v>
      </c>
      <c r="E8" s="53">
        <v>64.436999999999898</v>
      </c>
      <c r="F8" s="54">
        <v>72.779333333333199</v>
      </c>
      <c r="G8" s="53">
        <f>SUMIFS(Data!$U:$U,Data!$B:$B,Data!$AA$3,Data!$D:$D,$A8,Data!$C:$C,1)</f>
        <v>1.9990000000000001</v>
      </c>
      <c r="H8" s="159" t="str">
        <f t="shared" si="0"/>
        <v>-</v>
      </c>
      <c r="I8" s="53">
        <f>SUMIFS(Data!$U:$U,Data!$B:$B,Data!$AA$3,Data!$D:$D,$A8,Data!$C:$C,2)</f>
        <v>93.031999999999798</v>
      </c>
      <c r="J8" s="159">
        <f t="shared" si="1"/>
        <v>0.1455308879120342</v>
      </c>
      <c r="K8" s="53">
        <f>SUMIFS(Data!$U:$U,Data!$B:$B,Data!$AA$3,Data!$D:$D,$A8,Data!$C:$C,3)</f>
        <v>89.490999999999801</v>
      </c>
      <c r="L8" s="159">
        <f t="shared" si="2"/>
        <v>0.23116607968302774</v>
      </c>
      <c r="M8" s="53">
        <f>SUMIFS(Data!$U:$U,Data!$B:$B,Data!$AA$3,Data!$D:$D,$A8,Data!$C:$C,4)</f>
        <v>0</v>
      </c>
      <c r="N8" s="159">
        <f t="shared" si="5"/>
        <v>-1</v>
      </c>
      <c r="O8" s="54">
        <f t="shared" si="3"/>
        <v>61.5073333333332</v>
      </c>
      <c r="P8" s="160">
        <f t="shared" si="4"/>
        <v>0.84512086764557681</v>
      </c>
    </row>
    <row r="9" spans="1:16">
      <c r="A9" s="17" t="s">
        <v>30</v>
      </c>
      <c r="B9" s="55">
        <v>14.72</v>
      </c>
      <c r="C9" s="56">
        <v>408.24300000000898</v>
      </c>
      <c r="D9" s="56">
        <v>387.71800000000798</v>
      </c>
      <c r="E9" s="56">
        <v>364.34400000000602</v>
      </c>
      <c r="F9" s="57">
        <v>391.67500000000769</v>
      </c>
      <c r="G9" s="56">
        <f>SUMIFS(Data!$U:$U,Data!$B:$B,Data!$AA$3,Data!$D:$D,$A9,Data!$C:$C,1)</f>
        <v>15.586</v>
      </c>
      <c r="H9" s="161">
        <f t="shared" si="0"/>
        <v>5.8831521739130407E-2</v>
      </c>
      <c r="I9" s="56">
        <f>SUMIFS(Data!$U:$U,Data!$B:$B,Data!$AA$3,Data!$D:$D,$A9,Data!$C:$C,2)</f>
        <v>449.79700000001202</v>
      </c>
      <c r="J9" s="161">
        <f t="shared" si="1"/>
        <v>0.10178741582832315</v>
      </c>
      <c r="K9" s="56">
        <f>SUMIFS(Data!$U:$U,Data!$B:$B,Data!$AA$3,Data!$D:$D,$A9,Data!$C:$C,3)</f>
        <v>440.87200000001201</v>
      </c>
      <c r="L9" s="161">
        <f t="shared" si="2"/>
        <v>0.13709448619873965</v>
      </c>
      <c r="M9" s="56">
        <f>SUMIFS(Data!$U:$U,Data!$B:$B,Data!$AA$3,Data!$D:$D,$A9,Data!$C:$C,4)</f>
        <v>0</v>
      </c>
      <c r="N9" s="161">
        <f t="shared" si="5"/>
        <v>-1</v>
      </c>
      <c r="O9" s="57">
        <f t="shared" si="3"/>
        <v>302.08500000000799</v>
      </c>
      <c r="P9" s="163">
        <f t="shared" si="4"/>
        <v>0.7712644411821078</v>
      </c>
    </row>
    <row r="10" spans="1:16">
      <c r="A10" s="18" t="s">
        <v>29</v>
      </c>
      <c r="B10" s="52">
        <v>27.44</v>
      </c>
      <c r="C10" s="53">
        <v>560.03400000001398</v>
      </c>
      <c r="D10" s="53">
        <v>553.92300000001205</v>
      </c>
      <c r="E10" s="53">
        <v>517.41300000001695</v>
      </c>
      <c r="F10" s="54">
        <v>552.93666666668105</v>
      </c>
      <c r="G10" s="53">
        <f>SUMIFS(Data!$U:$U,Data!$B:$B,Data!$AA$3,Data!$D:$D,$A10,Data!$C:$C,1)</f>
        <v>15.586</v>
      </c>
      <c r="H10" s="159">
        <f t="shared" si="0"/>
        <v>-0.43199708454810498</v>
      </c>
      <c r="I10" s="53">
        <f>SUMIFS(Data!$U:$U,Data!$B:$B,Data!$AA$3,Data!$D:$D,$A10,Data!$C:$C,2)</f>
        <v>659.59600000000501</v>
      </c>
      <c r="J10" s="159">
        <f t="shared" si="1"/>
        <v>0.1777784920201069</v>
      </c>
      <c r="K10" s="53">
        <f>SUMIFS(Data!$U:$U,Data!$B:$B,Data!$AA$3,Data!$D:$D,$A10,Data!$C:$C,3)</f>
        <v>651.31800000000499</v>
      </c>
      <c r="L10" s="159">
        <f t="shared" si="2"/>
        <v>0.17582768724171197</v>
      </c>
      <c r="M10" s="53">
        <f>SUMIFS(Data!$U:$U,Data!$B:$B,Data!$AA$3,Data!$D:$D,$A10,Data!$C:$C,4)</f>
        <v>0</v>
      </c>
      <c r="N10" s="159">
        <f t="shared" si="5"/>
        <v>-1</v>
      </c>
      <c r="O10" s="54">
        <f t="shared" si="3"/>
        <v>442.16666666666998</v>
      </c>
      <c r="P10" s="160">
        <f t="shared" si="4"/>
        <v>0.79966964269565255</v>
      </c>
    </row>
    <row r="11" spans="1:16">
      <c r="A11" s="17" t="s">
        <v>28</v>
      </c>
      <c r="B11" s="55">
        <v>0</v>
      </c>
      <c r="C11" s="56">
        <v>403.55100000000698</v>
      </c>
      <c r="D11" s="56">
        <v>386.17700000000701</v>
      </c>
      <c r="E11" s="56">
        <v>358.80500000000501</v>
      </c>
      <c r="F11" s="57">
        <v>382.84433333333965</v>
      </c>
      <c r="G11" s="56">
        <f>SUMIFS(Data!$U:$U,Data!$B:$B,Data!$AA$3,Data!$D:$D,$A11,Data!$C:$C,1)</f>
        <v>15.852</v>
      </c>
      <c r="H11" s="161" t="str">
        <f t="shared" si="0"/>
        <v>-</v>
      </c>
      <c r="I11" s="56">
        <f>SUMIFS(Data!$U:$U,Data!$B:$B,Data!$AA$3,Data!$D:$D,$A11,Data!$C:$C,2)</f>
        <v>469.33300000001202</v>
      </c>
      <c r="J11" s="161">
        <f t="shared" si="1"/>
        <v>0.16300789739092186</v>
      </c>
      <c r="K11" s="56">
        <f>SUMIFS(Data!$U:$U,Data!$B:$B,Data!$AA$3,Data!$D:$D,$A11,Data!$C:$C,3)</f>
        <v>469.37300000001397</v>
      </c>
      <c r="L11" s="161">
        <f t="shared" si="2"/>
        <v>0.21543489125454249</v>
      </c>
      <c r="M11" s="56">
        <f>SUMIFS(Data!$U:$U,Data!$B:$B,Data!$AA$3,Data!$D:$D,$A11,Data!$C:$C,4)</f>
        <v>0</v>
      </c>
      <c r="N11" s="161">
        <f t="shared" si="5"/>
        <v>-1</v>
      </c>
      <c r="O11" s="57">
        <f t="shared" si="3"/>
        <v>318.18600000000862</v>
      </c>
      <c r="P11" s="163">
        <f t="shared" si="4"/>
        <v>0.83111064288097092</v>
      </c>
    </row>
    <row r="12" spans="1:16">
      <c r="A12" s="18" t="s">
        <v>27</v>
      </c>
      <c r="B12" s="52">
        <v>23.646999999999998</v>
      </c>
      <c r="C12" s="53">
        <v>1433.8380000001</v>
      </c>
      <c r="D12" s="53">
        <v>1358.92500000007</v>
      </c>
      <c r="E12" s="53">
        <v>1281.4020000000601</v>
      </c>
      <c r="F12" s="54">
        <v>1365.9373333334099</v>
      </c>
      <c r="G12" s="53">
        <f>SUMIFS(Data!$U:$U,Data!$B:$B,Data!$AA$3,Data!$D:$D,$A12,Data!$C:$C,1)</f>
        <v>50.101999999999997</v>
      </c>
      <c r="H12" s="159">
        <f t="shared" si="0"/>
        <v>1.1187465640461791</v>
      </c>
      <c r="I12" s="53">
        <f>SUMIFS(Data!$U:$U,Data!$B:$B,Data!$AA$3,Data!$D:$D,$A12,Data!$C:$C,2)</f>
        <v>1588.91500000013</v>
      </c>
      <c r="J12" s="159">
        <f t="shared" si="1"/>
        <v>0.10815517513137411</v>
      </c>
      <c r="K12" s="53">
        <f>SUMIFS(Data!$U:$U,Data!$B:$B,Data!$AA$3,Data!$D:$D,$A12,Data!$C:$C,3)</f>
        <v>1518.6130000001201</v>
      </c>
      <c r="L12" s="159">
        <f t="shared" si="2"/>
        <v>0.11751053222219174</v>
      </c>
      <c r="M12" s="53">
        <f>SUMIFS(Data!$U:$U,Data!$B:$B,Data!$AA$3,Data!$D:$D,$A12,Data!$C:$C,4)</f>
        <v>0</v>
      </c>
      <c r="N12" s="159">
        <f t="shared" si="5"/>
        <v>-1</v>
      </c>
      <c r="O12" s="54">
        <f t="shared" si="3"/>
        <v>1052.5433333334167</v>
      </c>
      <c r="P12" s="160">
        <f t="shared" si="4"/>
        <v>0.77056487706123977</v>
      </c>
    </row>
    <row r="13" spans="1:16">
      <c r="A13" s="17" t="s">
        <v>26</v>
      </c>
      <c r="B13" s="55">
        <v>0</v>
      </c>
      <c r="C13" s="56">
        <v>119.23</v>
      </c>
      <c r="D13" s="56">
        <v>101.239</v>
      </c>
      <c r="E13" s="56">
        <v>98.9819999999998</v>
      </c>
      <c r="F13" s="57">
        <v>106.48366666666659</v>
      </c>
      <c r="G13" s="56">
        <f>SUMIFS(Data!$U:$U,Data!$B:$B,Data!$AA$3,Data!$D:$D,$A13,Data!$C:$C,1)</f>
        <v>0</v>
      </c>
      <c r="H13" s="161" t="str">
        <f t="shared" si="0"/>
        <v>-</v>
      </c>
      <c r="I13" s="56">
        <f>SUMIFS(Data!$U:$U,Data!$B:$B,Data!$AA$3,Data!$D:$D,$A13,Data!$C:$C,2)</f>
        <v>137.34200000000001</v>
      </c>
      <c r="J13" s="161">
        <f t="shared" si="1"/>
        <v>0.15190807682630217</v>
      </c>
      <c r="K13" s="56">
        <f>SUMIFS(Data!$U:$U,Data!$B:$B,Data!$AA$3,Data!$D:$D,$A13,Data!$C:$C,3)</f>
        <v>142.16</v>
      </c>
      <c r="L13" s="161">
        <f t="shared" si="2"/>
        <v>0.40420193798832454</v>
      </c>
      <c r="M13" s="56">
        <f>SUMIFS(Data!$U:$U,Data!$B:$B,Data!$AA$3,Data!$D:$D,$A13,Data!$C:$C,4)</f>
        <v>0</v>
      </c>
      <c r="N13" s="161">
        <f t="shared" si="5"/>
        <v>-1</v>
      </c>
      <c r="O13" s="57">
        <f t="shared" si="3"/>
        <v>93.167333333333332</v>
      </c>
      <c r="P13" s="163">
        <f t="shared" si="4"/>
        <v>0.87494482721919853</v>
      </c>
    </row>
    <row r="14" spans="1:16">
      <c r="A14" s="18" t="s">
        <v>25</v>
      </c>
      <c r="B14" s="52">
        <v>0</v>
      </c>
      <c r="C14" s="53">
        <v>1077.00999999999</v>
      </c>
      <c r="D14" s="53">
        <v>1039.93099999999</v>
      </c>
      <c r="E14" s="53">
        <v>957.20499999998697</v>
      </c>
      <c r="F14" s="54">
        <v>1024.7153333333224</v>
      </c>
      <c r="G14" s="53">
        <f>SUMIFS(Data!$U:$U,Data!$B:$B,Data!$AA$3,Data!$D:$D,$A14,Data!$C:$C,1)</f>
        <v>24.978999999999999</v>
      </c>
      <c r="H14" s="159" t="str">
        <f t="shared" si="0"/>
        <v>-</v>
      </c>
      <c r="I14" s="53">
        <f>SUMIFS(Data!$U:$U,Data!$B:$B,Data!$AA$3,Data!$D:$D,$A14,Data!$C:$C,2)</f>
        <v>1377.00300000007</v>
      </c>
      <c r="J14" s="159">
        <f t="shared" si="1"/>
        <v>0.27854244621691793</v>
      </c>
      <c r="K14" s="53">
        <f>SUMIFS(Data!$U:$U,Data!$B:$B,Data!$AA$3,Data!$D:$D,$A14,Data!$C:$C,3)</f>
        <v>1362.98200000006</v>
      </c>
      <c r="L14" s="159">
        <f t="shared" si="2"/>
        <v>0.31064657174377247</v>
      </c>
      <c r="M14" s="53">
        <f>SUMIFS(Data!$U:$U,Data!$B:$B,Data!$AA$3,Data!$D:$D,$A14,Data!$C:$C,4)</f>
        <v>0</v>
      </c>
      <c r="N14" s="159">
        <f t="shared" si="5"/>
        <v>-1</v>
      </c>
      <c r="O14" s="54">
        <f t="shared" si="3"/>
        <v>921.65466666671</v>
      </c>
      <c r="P14" s="160">
        <f t="shared" si="4"/>
        <v>0.89942507610248812</v>
      </c>
    </row>
    <row r="15" spans="1:16">
      <c r="A15" s="17" t="s">
        <v>24</v>
      </c>
      <c r="B15" s="55">
        <v>27.277999999999999</v>
      </c>
      <c r="C15" s="56">
        <v>751.24400000000196</v>
      </c>
      <c r="D15" s="56">
        <v>718.897000000003</v>
      </c>
      <c r="E15" s="56">
        <v>661.85400000000902</v>
      </c>
      <c r="F15" s="57">
        <v>719.7576666666713</v>
      </c>
      <c r="G15" s="56">
        <f>SUMIFS(Data!$U:$U,Data!$B:$B,Data!$AA$3,Data!$D:$D,$A15,Data!$C:$C,1)</f>
        <v>49.892999999999901</v>
      </c>
      <c r="H15" s="161">
        <f t="shared" si="0"/>
        <v>0.82905638243272617</v>
      </c>
      <c r="I15" s="56">
        <f>SUMIFS(Data!$U:$U,Data!$B:$B,Data!$AA$3,Data!$D:$D,$A15,Data!$C:$C,2)</f>
        <v>883.70399999999495</v>
      </c>
      <c r="J15" s="161">
        <f t="shared" si="1"/>
        <v>0.17632087577403965</v>
      </c>
      <c r="K15" s="56">
        <f>SUMIFS(Data!$U:$U,Data!$B:$B,Data!$AA$3,Data!$D:$D,$A15,Data!$C:$C,3)</f>
        <v>893.12099999999305</v>
      </c>
      <c r="L15" s="161">
        <f t="shared" si="2"/>
        <v>0.24234904304787655</v>
      </c>
      <c r="M15" s="56">
        <f>SUMIFS(Data!$U:$U,Data!$B:$B,Data!$AA$3,Data!$D:$D,$A15,Data!$C:$C,4)</f>
        <v>0</v>
      </c>
      <c r="N15" s="161">
        <f t="shared" si="5"/>
        <v>-1</v>
      </c>
      <c r="O15" s="57">
        <f t="shared" si="3"/>
        <v>608.90599999999597</v>
      </c>
      <c r="P15" s="163">
        <f t="shared" si="4"/>
        <v>0.84598751524238769</v>
      </c>
    </row>
    <row r="16" spans="1:16">
      <c r="A16" s="18" t="s">
        <v>23</v>
      </c>
      <c r="B16" s="52">
        <v>20.913</v>
      </c>
      <c r="C16" s="53">
        <v>1131.4269999999999</v>
      </c>
      <c r="D16" s="53">
        <v>1070.2949999999901</v>
      </c>
      <c r="E16" s="53">
        <v>982.14799999998297</v>
      </c>
      <c r="F16" s="54">
        <v>1068.2609999999911</v>
      </c>
      <c r="G16" s="53">
        <f>SUMIFS(Data!$U:$U,Data!$B:$B,Data!$AA$3,Data!$D:$D,$A16,Data!$C:$C,1)</f>
        <v>37.766999999999904</v>
      </c>
      <c r="H16" s="159">
        <f t="shared" si="0"/>
        <v>0.80591019939749931</v>
      </c>
      <c r="I16" s="53">
        <f>SUMIFS(Data!$U:$U,Data!$B:$B,Data!$AA$3,Data!$D:$D,$A16,Data!$C:$C,2)</f>
        <v>1157.40400000001</v>
      </c>
      <c r="J16" s="159">
        <f t="shared" si="1"/>
        <v>2.2959501585175266E-2</v>
      </c>
      <c r="K16" s="53">
        <f>SUMIFS(Data!$U:$U,Data!$B:$B,Data!$AA$3,Data!$D:$D,$A16,Data!$C:$C,3)</f>
        <v>1106.153</v>
      </c>
      <c r="L16" s="159">
        <f t="shared" si="2"/>
        <v>3.3502912748364033E-2</v>
      </c>
      <c r="M16" s="53">
        <f>SUMIFS(Data!$U:$U,Data!$B:$B,Data!$AA$3,Data!$D:$D,$A16,Data!$C:$C,4)</f>
        <v>0</v>
      </c>
      <c r="N16" s="159">
        <f t="shared" si="5"/>
        <v>-1</v>
      </c>
      <c r="O16" s="54">
        <f t="shared" si="3"/>
        <v>767.10800000000324</v>
      </c>
      <c r="P16" s="160">
        <f t="shared" si="4"/>
        <v>0.71809042921159683</v>
      </c>
    </row>
    <row r="17" spans="1:17">
      <c r="A17" s="17" t="s">
        <v>22</v>
      </c>
      <c r="B17" s="55">
        <v>18.981000000000002</v>
      </c>
      <c r="C17" s="56">
        <v>300.51000000000198</v>
      </c>
      <c r="D17" s="56">
        <v>299.64100000000201</v>
      </c>
      <c r="E17" s="56">
        <v>289.32700000000102</v>
      </c>
      <c r="F17" s="57">
        <v>302.8196666666683</v>
      </c>
      <c r="G17" s="56">
        <f>SUMIFS(Data!$U:$U,Data!$B:$B,Data!$AA$3,Data!$D:$D,$A17,Data!$C:$C,1)</f>
        <v>6.3959999999999999</v>
      </c>
      <c r="H17" s="161">
        <f t="shared" si="0"/>
        <v>-0.66303145250513673</v>
      </c>
      <c r="I17" s="56">
        <f>SUMIFS(Data!$U:$U,Data!$B:$B,Data!$AA$3,Data!$D:$D,$A17,Data!$C:$C,2)</f>
        <v>367.38400000000701</v>
      </c>
      <c r="J17" s="161">
        <f t="shared" si="1"/>
        <v>0.22253502379290069</v>
      </c>
      <c r="K17" s="56">
        <f>SUMIFS(Data!$U:$U,Data!$B:$B,Data!$AA$3,Data!$D:$D,$A17,Data!$C:$C,3)</f>
        <v>374.78100000000802</v>
      </c>
      <c r="L17" s="161">
        <f t="shared" si="2"/>
        <v>0.2507667508785697</v>
      </c>
      <c r="M17" s="56">
        <f>SUMIFS(Data!$U:$U,Data!$B:$B,Data!$AA$3,Data!$D:$D,$A17,Data!$C:$C,4)</f>
        <v>0</v>
      </c>
      <c r="N17" s="161">
        <f t="shared" si="5"/>
        <v>-1</v>
      </c>
      <c r="O17" s="57">
        <f t="shared" si="3"/>
        <v>249.52033333333836</v>
      </c>
      <c r="P17" s="163">
        <f t="shared" si="4"/>
        <v>0.82398985534846492</v>
      </c>
    </row>
    <row r="18" spans="1:17">
      <c r="A18" s="18" t="s">
        <v>21</v>
      </c>
      <c r="B18" s="52">
        <v>85.257999999999697</v>
      </c>
      <c r="C18" s="53">
        <v>1506.9950000000999</v>
      </c>
      <c r="D18" s="53">
        <v>1455.6700000000901</v>
      </c>
      <c r="E18" s="53">
        <v>1405.3740000000801</v>
      </c>
      <c r="F18" s="54">
        <v>1484.4323333334232</v>
      </c>
      <c r="G18" s="53">
        <f>SUMIFS(Data!$U:$U,Data!$B:$B,Data!$AA$3,Data!$D:$D,$A18,Data!$C:$C,1)</f>
        <v>48.026999999999902</v>
      </c>
      <c r="H18" s="159">
        <f t="shared" si="0"/>
        <v>-0.4366862933683634</v>
      </c>
      <c r="I18" s="53">
        <f>SUMIFS(Data!$U:$U,Data!$B:$B,Data!$AA$3,Data!$D:$D,$A18,Data!$C:$C,2)</f>
        <v>1992.1700000002199</v>
      </c>
      <c r="J18" s="159">
        <f t="shared" si="1"/>
        <v>0.32194864614686036</v>
      </c>
      <c r="K18" s="53">
        <f>SUMIFS(Data!$U:$U,Data!$B:$B,Data!$AA$3,Data!$D:$D,$A18,Data!$C:$C,3)</f>
        <v>1973.4600000002099</v>
      </c>
      <c r="L18" s="159">
        <f t="shared" si="2"/>
        <v>0.35570562009252626</v>
      </c>
      <c r="M18" s="53">
        <f>SUMIFS(Data!$U:$U,Data!$B:$B,Data!$AA$3,Data!$D:$D,$A18,Data!$C:$C,4)</f>
        <v>0</v>
      </c>
      <c r="N18" s="159">
        <f t="shared" si="5"/>
        <v>-1</v>
      </c>
      <c r="O18" s="54">
        <f t="shared" si="3"/>
        <v>1337.8856666668098</v>
      </c>
      <c r="P18" s="160">
        <f t="shared" si="4"/>
        <v>0.90127763766939106</v>
      </c>
    </row>
    <row r="19" spans="1:17">
      <c r="A19" s="17" t="s">
        <v>20</v>
      </c>
      <c r="B19" s="55">
        <v>14.786</v>
      </c>
      <c r="C19" s="56">
        <v>1086.6479999999999</v>
      </c>
      <c r="D19" s="56">
        <v>1063.7639999999899</v>
      </c>
      <c r="E19" s="56">
        <v>1002.0849999999799</v>
      </c>
      <c r="F19" s="57">
        <v>1055.76099999999</v>
      </c>
      <c r="G19" s="56">
        <f>SUMIFS(Data!$U:$U,Data!$B:$B,Data!$AA$3,Data!$D:$D,$A19,Data!$C:$C,1)</f>
        <v>20.981999999999999</v>
      </c>
      <c r="H19" s="161">
        <f t="shared" si="0"/>
        <v>0.41904504260787229</v>
      </c>
      <c r="I19" s="56">
        <f>SUMIFS(Data!$U:$U,Data!$B:$B,Data!$AA$3,Data!$D:$D,$A19,Data!$C:$C,2)</f>
        <v>1222.4280000000299</v>
      </c>
      <c r="J19" s="161">
        <f t="shared" si="1"/>
        <v>0.12495306667847361</v>
      </c>
      <c r="K19" s="56">
        <f>SUMIFS(Data!$U:$U,Data!$B:$B,Data!$AA$3,Data!$D:$D,$A19,Data!$C:$C,3)</f>
        <v>1223.07600000003</v>
      </c>
      <c r="L19" s="161">
        <f t="shared" si="2"/>
        <v>0.14976254131559411</v>
      </c>
      <c r="M19" s="56">
        <f>SUMIFS(Data!$U:$U,Data!$B:$B,Data!$AA$3,Data!$D:$D,$A19,Data!$C:$C,4)</f>
        <v>0</v>
      </c>
      <c r="N19" s="161">
        <f t="shared" si="5"/>
        <v>-1</v>
      </c>
      <c r="O19" s="57">
        <f t="shared" si="3"/>
        <v>822.16200000001993</v>
      </c>
      <c r="P19" s="163">
        <f t="shared" si="4"/>
        <v>0.77873874863726522</v>
      </c>
    </row>
    <row r="20" spans="1:17">
      <c r="A20" s="18" t="s">
        <v>19</v>
      </c>
      <c r="B20" s="52">
        <v>1.3320000000000001</v>
      </c>
      <c r="C20" s="53">
        <v>172.456999999999</v>
      </c>
      <c r="D20" s="53">
        <v>168.236999999999</v>
      </c>
      <c r="E20" s="53">
        <v>153.427999999999</v>
      </c>
      <c r="F20" s="54">
        <v>165.15133333333233</v>
      </c>
      <c r="G20" s="53">
        <f>SUMIFS(Data!$U:$U,Data!$B:$B,Data!$AA$3,Data!$D:$D,$A20,Data!$C:$C,1)</f>
        <v>5.2629999999999999</v>
      </c>
      <c r="H20" s="159">
        <f t="shared" si="0"/>
        <v>2.9512012012012012</v>
      </c>
      <c r="I20" s="53">
        <f>SUMIFS(Data!$U:$U,Data!$B:$B,Data!$AA$3,Data!$D:$D,$A20,Data!$C:$C,2)</f>
        <v>198.30399999999901</v>
      </c>
      <c r="J20" s="159">
        <f t="shared" si="1"/>
        <v>0.14987504131464746</v>
      </c>
      <c r="K20" s="53">
        <f>SUMIFS(Data!$U:$U,Data!$B:$B,Data!$AA$3,Data!$D:$D,$A20,Data!$C:$C,3)</f>
        <v>184.32199999999901</v>
      </c>
      <c r="L20" s="159">
        <f t="shared" si="2"/>
        <v>9.560917039652457E-2</v>
      </c>
      <c r="M20" s="53">
        <f>SUMIFS(Data!$U:$U,Data!$B:$B,Data!$AA$3,Data!$D:$D,$A20,Data!$C:$C,4)</f>
        <v>0</v>
      </c>
      <c r="N20" s="159">
        <f t="shared" si="5"/>
        <v>-1</v>
      </c>
      <c r="O20" s="54">
        <f t="shared" si="3"/>
        <v>129.29633333333268</v>
      </c>
      <c r="P20" s="160">
        <f t="shared" si="4"/>
        <v>0.78289609126175264</v>
      </c>
    </row>
    <row r="21" spans="1:17">
      <c r="A21" s="17" t="s">
        <v>18</v>
      </c>
      <c r="B21" s="55">
        <v>0</v>
      </c>
      <c r="C21" s="56">
        <v>392.21800000000701</v>
      </c>
      <c r="D21" s="56">
        <v>373.45000000000698</v>
      </c>
      <c r="E21" s="56">
        <v>335.82500000000499</v>
      </c>
      <c r="F21" s="57">
        <v>367.1643333333397</v>
      </c>
      <c r="G21" s="56">
        <f>SUMIFS(Data!$U:$U,Data!$B:$B,Data!$AA$3,Data!$D:$D,$A21,Data!$C:$C,1)</f>
        <v>20.983000000000001</v>
      </c>
      <c r="H21" s="161" t="str">
        <f t="shared" si="0"/>
        <v>-</v>
      </c>
      <c r="I21" s="56">
        <f>SUMIFS(Data!$U:$U,Data!$B:$B,Data!$AA$3,Data!$D:$D,$A21,Data!$C:$C,2)</f>
        <v>378.81700000000302</v>
      </c>
      <c r="J21" s="161">
        <f t="shared" si="1"/>
        <v>-3.4167223329892429E-2</v>
      </c>
      <c r="K21" s="56">
        <f>SUMIFS(Data!$U:$U,Data!$B:$B,Data!$AA$3,Data!$D:$D,$A21,Data!$C:$C,3)</f>
        <v>387.634000000009</v>
      </c>
      <c r="L21" s="161">
        <f t="shared" si="2"/>
        <v>3.7980988084085551E-2</v>
      </c>
      <c r="M21" s="56">
        <f>SUMIFS(Data!$U:$U,Data!$B:$B,Data!$AA$3,Data!$D:$D,$A21,Data!$C:$C,4)</f>
        <v>0</v>
      </c>
      <c r="N21" s="161">
        <f t="shared" si="5"/>
        <v>-1</v>
      </c>
      <c r="O21" s="57">
        <f t="shared" si="3"/>
        <v>262.47800000000399</v>
      </c>
      <c r="P21" s="163">
        <f t="shared" si="4"/>
        <v>0.71487880540321025</v>
      </c>
    </row>
    <row r="22" spans="1:17">
      <c r="A22" s="18" t="s">
        <v>17</v>
      </c>
      <c r="B22" s="52">
        <v>0</v>
      </c>
      <c r="C22" s="53">
        <v>949.41799999998602</v>
      </c>
      <c r="D22" s="53">
        <v>940.52299999999002</v>
      </c>
      <c r="E22" s="53">
        <v>913.37999999998897</v>
      </c>
      <c r="F22" s="54">
        <v>934.44033333332175</v>
      </c>
      <c r="G22" s="53">
        <f>SUMIFS(Data!$U:$U,Data!$B:$B,Data!$AA$3,Data!$D:$D,$A22,Data!$C:$C,1)</f>
        <v>28.277999999999999</v>
      </c>
      <c r="H22" s="159" t="str">
        <f t="shared" si="0"/>
        <v>-</v>
      </c>
      <c r="I22" s="53">
        <f>SUMIFS(Data!$U:$U,Data!$B:$B,Data!$AA$3,Data!$D:$D,$A22,Data!$C:$C,2)</f>
        <v>1068.3999999999901</v>
      </c>
      <c r="J22" s="159">
        <f t="shared" si="1"/>
        <v>0.12532098611992379</v>
      </c>
      <c r="K22" s="53">
        <f>SUMIFS(Data!$U:$U,Data!$B:$B,Data!$AA$3,Data!$D:$D,$A22,Data!$C:$C,3)</f>
        <v>1086.0039999999999</v>
      </c>
      <c r="L22" s="159">
        <f t="shared" si="2"/>
        <v>0.15468095942365198</v>
      </c>
      <c r="M22" s="53">
        <f>SUMIFS(Data!$U:$U,Data!$B:$B,Data!$AA$3,Data!$D:$D,$A22,Data!$C:$C,4)</f>
        <v>0</v>
      </c>
      <c r="N22" s="159">
        <f t="shared" si="5"/>
        <v>-1</v>
      </c>
      <c r="O22" s="54">
        <f t="shared" si="3"/>
        <v>727.56066666666322</v>
      </c>
      <c r="P22" s="160">
        <f t="shared" si="4"/>
        <v>0.77860580361650222</v>
      </c>
    </row>
    <row r="23" spans="1:17">
      <c r="A23" s="17" t="s">
        <v>16</v>
      </c>
      <c r="B23" s="55">
        <v>0</v>
      </c>
      <c r="C23" s="56">
        <v>234.50299999999899</v>
      </c>
      <c r="D23" s="56">
        <v>224.04999999999899</v>
      </c>
      <c r="E23" s="56">
        <v>202.134999999999</v>
      </c>
      <c r="F23" s="57">
        <v>220.22933333333231</v>
      </c>
      <c r="G23" s="56">
        <f>SUMIFS(Data!$U:$U,Data!$B:$B,Data!$AA$3,Data!$D:$D,$A23,Data!$C:$C,1)</f>
        <v>5.9939999999999998</v>
      </c>
      <c r="H23" s="161" t="str">
        <f t="shared" si="0"/>
        <v>-</v>
      </c>
      <c r="I23" s="56">
        <f>SUMIFS(Data!$U:$U,Data!$B:$B,Data!$AA$3,Data!$D:$D,$A23,Data!$C:$C,2)</f>
        <v>284.26700000000102</v>
      </c>
      <c r="J23" s="161">
        <f t="shared" si="1"/>
        <v>0.21221050476967135</v>
      </c>
      <c r="K23" s="56">
        <f>SUMIFS(Data!$U:$U,Data!$B:$B,Data!$AA$3,Data!$D:$D,$A23,Data!$C:$C,3)</f>
        <v>280.07500000000101</v>
      </c>
      <c r="L23" s="161">
        <f t="shared" si="2"/>
        <v>0.25005579111806414</v>
      </c>
      <c r="M23" s="56">
        <f>SUMIFS(Data!$U:$U,Data!$B:$B,Data!$AA$3,Data!$D:$D,$A23,Data!$C:$C,4)</f>
        <v>0</v>
      </c>
      <c r="N23" s="161">
        <f t="shared" si="5"/>
        <v>-1</v>
      </c>
      <c r="O23" s="57">
        <f t="shared" si="3"/>
        <v>190.11200000000068</v>
      </c>
      <c r="P23" s="163">
        <f t="shared" si="4"/>
        <v>0.86324558641901272</v>
      </c>
    </row>
    <row r="24" spans="1:17">
      <c r="A24" s="18" t="s">
        <v>15</v>
      </c>
      <c r="B24" s="52">
        <v>0</v>
      </c>
      <c r="C24" s="53">
        <v>1672.9380000001399</v>
      </c>
      <c r="D24" s="53">
        <v>1452.9480000000799</v>
      </c>
      <c r="E24" s="53">
        <v>1317.34600000005</v>
      </c>
      <c r="F24" s="54">
        <v>1481.077333333423</v>
      </c>
      <c r="G24" s="53">
        <f>SUMIFS(Data!$U:$U,Data!$B:$B,Data!$AA$3,Data!$D:$D,$A24,Data!$C:$C,1)</f>
        <v>21.247</v>
      </c>
      <c r="H24" s="159" t="str">
        <f t="shared" si="0"/>
        <v>-</v>
      </c>
      <c r="I24" s="53">
        <f>SUMIFS(Data!$U:$U,Data!$B:$B,Data!$AA$3,Data!$D:$D,$A24,Data!$C:$C,2)</f>
        <v>1912.4900000002101</v>
      </c>
      <c r="J24" s="159">
        <f t="shared" si="1"/>
        <v>0.14319239565366446</v>
      </c>
      <c r="K24" s="53">
        <f>SUMIFS(Data!$U:$U,Data!$B:$B,Data!$AA$3,Data!$D:$D,$A24,Data!$C:$C,3)</f>
        <v>1741.1810000001601</v>
      </c>
      <c r="L24" s="159">
        <f t="shared" si="2"/>
        <v>0.19837805620026619</v>
      </c>
      <c r="M24" s="53">
        <f>SUMIFS(Data!$U:$U,Data!$B:$B,Data!$AA$3,Data!$D:$D,$A24,Data!$C:$C,4)</f>
        <v>0</v>
      </c>
      <c r="N24" s="159">
        <f t="shared" si="5"/>
        <v>-1</v>
      </c>
      <c r="O24" s="54">
        <f t="shared" si="3"/>
        <v>1224.97266666679</v>
      </c>
      <c r="P24" s="160">
        <f t="shared" si="4"/>
        <v>0.82708217801819661</v>
      </c>
    </row>
    <row r="25" spans="1:17">
      <c r="A25" s="17" t="s">
        <v>14</v>
      </c>
      <c r="B25" s="55">
        <v>2.798</v>
      </c>
      <c r="C25" s="56">
        <v>108.38</v>
      </c>
      <c r="D25" s="56">
        <v>106.65300000000001</v>
      </c>
      <c r="E25" s="56">
        <v>91.066999999999695</v>
      </c>
      <c r="F25" s="57">
        <v>102.96599999999989</v>
      </c>
      <c r="G25" s="56">
        <f>SUMIFS(Data!$U:$U,Data!$B:$B,Data!$AA$3,Data!$D:$D,$A25,Data!$C:$C,1)</f>
        <v>4.13</v>
      </c>
      <c r="H25" s="161">
        <f t="shared" si="0"/>
        <v>0.47605432451751245</v>
      </c>
      <c r="I25" s="56">
        <f>SUMIFS(Data!$U:$U,Data!$B:$B,Data!$AA$3,Data!$D:$D,$A25,Data!$C:$C,2)</f>
        <v>120.83199999999999</v>
      </c>
      <c r="J25" s="161">
        <f t="shared" si="1"/>
        <v>0.11489204650304483</v>
      </c>
      <c r="K25" s="56">
        <f>SUMIFS(Data!$U:$U,Data!$B:$B,Data!$AA$3,Data!$D:$D,$A25,Data!$C:$C,3)</f>
        <v>109.91800000000001</v>
      </c>
      <c r="L25" s="161">
        <f t="shared" si="2"/>
        <v>3.0613297328720247E-2</v>
      </c>
      <c r="M25" s="56">
        <f>SUMIFS(Data!$U:$U,Data!$B:$B,Data!$AA$3,Data!$D:$D,$A25,Data!$C:$C,4)</f>
        <v>0</v>
      </c>
      <c r="N25" s="161">
        <f t="shared" si="5"/>
        <v>-1</v>
      </c>
      <c r="O25" s="57">
        <f t="shared" si="3"/>
        <v>78.293333333333337</v>
      </c>
      <c r="P25" s="163">
        <f t="shared" si="4"/>
        <v>0.76038044920977232</v>
      </c>
      <c r="Q25" s="20"/>
    </row>
    <row r="26" spans="1:17">
      <c r="A26" s="18" t="s">
        <v>13</v>
      </c>
      <c r="B26" s="52">
        <v>20.180999999999997</v>
      </c>
      <c r="C26" s="53">
        <v>1103.2910000000231</v>
      </c>
      <c r="D26" s="53">
        <v>1052.2640000000169</v>
      </c>
      <c r="E26" s="53">
        <v>959.23900000001197</v>
      </c>
      <c r="F26" s="54">
        <v>1044.9916666666838</v>
      </c>
      <c r="G26" s="53">
        <f>SUMIFS(Data!$U:$U,Data!$B:$B,Data!$AA$3,Data!$D:$D,$A26,Data!$C:$C,1)</f>
        <v>24.241999999999997</v>
      </c>
      <c r="H26" s="159">
        <f t="shared" si="0"/>
        <v>0.20122887864823352</v>
      </c>
      <c r="I26" s="53">
        <f>SUMIFS(Data!$U:$U,Data!$B:$B,Data!$AA$3,Data!$D:$D,$A26,Data!$C:$C,2)</f>
        <v>1290.347000000037</v>
      </c>
      <c r="J26" s="159">
        <f t="shared" si="1"/>
        <v>0.16954366527054965</v>
      </c>
      <c r="K26" s="53">
        <f>SUMIFS(Data!$U:$U,Data!$B:$B,Data!$AA$3,Data!$D:$D,$A26,Data!$C:$C,3)</f>
        <v>1258.1620000000321</v>
      </c>
      <c r="L26" s="159">
        <f t="shared" si="2"/>
        <v>0.19567142846283045</v>
      </c>
      <c r="M26" s="53">
        <f>SUMIFS(Data!$U:$U,Data!$B:$B,Data!$AA$3,Data!$D:$D,$A26,Data!$C:$C,4)</f>
        <v>0</v>
      </c>
      <c r="N26" s="159">
        <f t="shared" si="5"/>
        <v>-1</v>
      </c>
      <c r="O26" s="54">
        <f t="shared" si="3"/>
        <v>857.58366666668974</v>
      </c>
      <c r="P26" s="160">
        <f t="shared" si="4"/>
        <v>0.82066077081955258</v>
      </c>
    </row>
    <row r="27" spans="1:17">
      <c r="A27" s="17" t="s">
        <v>12</v>
      </c>
      <c r="B27" s="55">
        <v>6.6280000000000001</v>
      </c>
      <c r="C27" s="56">
        <v>258.05399999999901</v>
      </c>
      <c r="D27" s="56">
        <v>246.110999999999</v>
      </c>
      <c r="E27" s="56">
        <v>221.62699999999899</v>
      </c>
      <c r="F27" s="57">
        <v>244.13999999999896</v>
      </c>
      <c r="G27" s="56">
        <f>SUMIFS(Data!$U:$U,Data!$B:$B,Data!$AA$3,Data!$D:$D,$A27,Data!$C:$C,1)</f>
        <v>11.523999999999999</v>
      </c>
      <c r="H27" s="161">
        <f t="shared" si="0"/>
        <v>0.73868436934218451</v>
      </c>
      <c r="I27" s="56">
        <f>SUMIFS(Data!$U:$U,Data!$B:$B,Data!$AA$3,Data!$D:$D,$A27,Data!$C:$C,2)</f>
        <v>264.74599999999901</v>
      </c>
      <c r="J27" s="161">
        <f t="shared" si="1"/>
        <v>2.593255675168776E-2</v>
      </c>
      <c r="K27" s="56">
        <f>SUMIFS(Data!$U:$U,Data!$B:$B,Data!$AA$3,Data!$D:$D,$A27,Data!$C:$C,3)</f>
        <v>259.34699999999901</v>
      </c>
      <c r="L27" s="161">
        <f t="shared" si="2"/>
        <v>5.3780611187635143E-2</v>
      </c>
      <c r="M27" s="56">
        <f>SUMIFS(Data!$U:$U,Data!$B:$B,Data!$AA$3,Data!$D:$D,$A27,Data!$C:$C,4)</f>
        <v>0</v>
      </c>
      <c r="N27" s="161">
        <f t="shared" si="5"/>
        <v>-1</v>
      </c>
      <c r="O27" s="57">
        <f t="shared" si="3"/>
        <v>178.53899999999933</v>
      </c>
      <c r="P27" s="163">
        <f t="shared" si="4"/>
        <v>0.7312976161218977</v>
      </c>
    </row>
    <row r="28" spans="1:17">
      <c r="A28" s="18" t="s">
        <v>11</v>
      </c>
      <c r="B28" s="52">
        <v>12.724</v>
      </c>
      <c r="C28" s="53">
        <v>494.11200000001202</v>
      </c>
      <c r="D28" s="53">
        <v>481.53800000001502</v>
      </c>
      <c r="E28" s="53">
        <v>449.83500000001197</v>
      </c>
      <c r="F28" s="54">
        <v>479.40300000001298</v>
      </c>
      <c r="G28" s="53">
        <f>SUMIFS(Data!$U:$U,Data!$B:$B,Data!$AA$3,Data!$D:$D,$A28,Data!$C:$C,1)</f>
        <v>20.518999999999998</v>
      </c>
      <c r="H28" s="159">
        <f t="shared" si="0"/>
        <v>0.61262181703866692</v>
      </c>
      <c r="I28" s="53">
        <f>SUMIFS(Data!$U:$U,Data!$B:$B,Data!$AA$3,Data!$D:$D,$A28,Data!$C:$C,2)</f>
        <v>551.25500000001205</v>
      </c>
      <c r="J28" s="159">
        <f t="shared" si="1"/>
        <v>0.11564786930897983</v>
      </c>
      <c r="K28" s="53">
        <f>SUMIFS(Data!$U:$U,Data!$B:$B,Data!$AA$3,Data!$D:$D,$A28,Data!$C:$C,3)</f>
        <v>541.35100000001603</v>
      </c>
      <c r="L28" s="159">
        <f t="shared" si="2"/>
        <v>0.12421241937292414</v>
      </c>
      <c r="M28" s="53">
        <f>SUMIFS(Data!$U:$U,Data!$B:$B,Data!$AA$3,Data!$D:$D,$A28,Data!$C:$C,4)</f>
        <v>0</v>
      </c>
      <c r="N28" s="159">
        <f t="shared" si="5"/>
        <v>-1</v>
      </c>
      <c r="O28" s="54">
        <f t="shared" si="3"/>
        <v>371.04166666667606</v>
      </c>
      <c r="P28" s="160">
        <f t="shared" si="4"/>
        <v>0.77396609254982973</v>
      </c>
    </row>
    <row r="29" spans="1:17">
      <c r="A29" s="17" t="s">
        <v>10</v>
      </c>
      <c r="B29" s="55">
        <v>68.729999999999805</v>
      </c>
      <c r="C29" s="56">
        <v>1038.32499999998</v>
      </c>
      <c r="D29" s="56">
        <v>1026.24199999998</v>
      </c>
      <c r="E29" s="56">
        <v>997.07199999997795</v>
      </c>
      <c r="F29" s="57">
        <v>1043.4563333333124</v>
      </c>
      <c r="G29" s="56">
        <f>SUMIFS(Data!$U:$U,Data!$B:$B,Data!$AA$3,Data!$D:$D,$A29,Data!$C:$C,1)</f>
        <v>42.6189999999999</v>
      </c>
      <c r="H29" s="161">
        <f t="shared" si="0"/>
        <v>-0.37990688200203665</v>
      </c>
      <c r="I29" s="56">
        <f>SUMIFS(Data!$U:$U,Data!$B:$B,Data!$AA$3,Data!$D:$D,$A29,Data!$C:$C,2)</f>
        <v>1221.4100000000301</v>
      </c>
      <c r="J29" s="161">
        <f t="shared" si="1"/>
        <v>0.17632725784321246</v>
      </c>
      <c r="K29" s="56">
        <f>SUMIFS(Data!$U:$U,Data!$B:$B,Data!$AA$3,Data!$D:$D,$A29,Data!$C:$C,3)</f>
        <v>1199.87500000003</v>
      </c>
      <c r="L29" s="161">
        <f t="shared" si="2"/>
        <v>0.16919303634040844</v>
      </c>
      <c r="M29" s="56">
        <f>SUMIFS(Data!$U:$U,Data!$B:$B,Data!$AA$3,Data!$D:$D,$A29,Data!$C:$C,4)</f>
        <v>0</v>
      </c>
      <c r="N29" s="161">
        <f t="shared" si="5"/>
        <v>-1</v>
      </c>
      <c r="O29" s="57">
        <f t="shared" si="3"/>
        <v>821.30133333335334</v>
      </c>
      <c r="P29" s="163">
        <f t="shared" si="4"/>
        <v>0.78709698441305465</v>
      </c>
    </row>
    <row r="30" spans="1:17">
      <c r="A30" s="18" t="s">
        <v>9</v>
      </c>
      <c r="B30" s="52">
        <v>2.6640000000000001</v>
      </c>
      <c r="C30" s="53">
        <v>1224.189000000021</v>
      </c>
      <c r="D30" s="53">
        <v>1157.3460000000209</v>
      </c>
      <c r="E30" s="53">
        <v>1071.5760000000241</v>
      </c>
      <c r="F30" s="54">
        <v>1151.925000000022</v>
      </c>
      <c r="G30" s="53">
        <f>SUMIFS(Data!$U:$U,Data!$B:$B,Data!$AA$3,Data!$D:$D,$A30,Data!$C:$C,1)</f>
        <v>29.209000000000003</v>
      </c>
      <c r="H30" s="159">
        <f t="shared" si="0"/>
        <v>9.9643393393393396</v>
      </c>
      <c r="I30" s="53">
        <f>SUMIFS(Data!$U:$U,Data!$B:$B,Data!$AA$3,Data!$D:$D,$A30,Data!$C:$C,2)</f>
        <v>1456.891000000006</v>
      </c>
      <c r="J30" s="159">
        <f t="shared" si="1"/>
        <v>0.19008666145503758</v>
      </c>
      <c r="K30" s="53">
        <f>SUMIFS(Data!$U:$U,Data!$B:$B,Data!$AA$3,Data!$D:$D,$A30,Data!$C:$C,3)</f>
        <v>1421.4160000000161</v>
      </c>
      <c r="L30" s="159">
        <f t="shared" si="2"/>
        <v>0.22816858571247525</v>
      </c>
      <c r="M30" s="53">
        <f>SUMIFS(Data!$U:$U,Data!$B:$B,Data!$AA$3,Data!$D:$D,$A30,Data!$C:$C,4)</f>
        <v>0</v>
      </c>
      <c r="N30" s="159">
        <f t="shared" si="5"/>
        <v>-1</v>
      </c>
      <c r="O30" s="54">
        <f t="shared" si="3"/>
        <v>969.17200000000742</v>
      </c>
      <c r="P30" s="160">
        <f t="shared" si="4"/>
        <v>0.84134991427392314</v>
      </c>
    </row>
    <row r="31" spans="1:17">
      <c r="A31" s="17" t="s">
        <v>8</v>
      </c>
      <c r="B31" s="55">
        <v>0</v>
      </c>
      <c r="C31" s="56">
        <v>993.37299999998197</v>
      </c>
      <c r="D31" s="56">
        <v>952.21399999998403</v>
      </c>
      <c r="E31" s="56">
        <v>901.77899999999499</v>
      </c>
      <c r="F31" s="57">
        <v>949.121999999987</v>
      </c>
      <c r="G31" s="56">
        <f>SUMIFS(Data!$U:$U,Data!$B:$B,Data!$AA$3,Data!$D:$D,$A31,Data!$C:$C,1)</f>
        <v>18.384</v>
      </c>
      <c r="H31" s="161" t="str">
        <f t="shared" si="0"/>
        <v>-</v>
      </c>
      <c r="I31" s="56">
        <f>SUMIFS(Data!$U:$U,Data!$B:$B,Data!$AA$3,Data!$D:$D,$A31,Data!$C:$C,2)</f>
        <v>1091.4769999999901</v>
      </c>
      <c r="J31" s="161">
        <f t="shared" si="1"/>
        <v>9.8758472396582045E-2</v>
      </c>
      <c r="K31" s="56">
        <f>SUMIFS(Data!$U:$U,Data!$B:$B,Data!$AA$3,Data!$D:$D,$A31,Data!$C:$C,3)</f>
        <v>1070.9009999999901</v>
      </c>
      <c r="L31" s="161">
        <f t="shared" si="2"/>
        <v>0.12464319995296018</v>
      </c>
      <c r="M31" s="56">
        <f>SUMIFS(Data!$U:$U,Data!$B:$B,Data!$AA$3,Data!$D:$D,$A31,Data!$C:$C,4)</f>
        <v>0</v>
      </c>
      <c r="N31" s="161">
        <f t="shared" si="5"/>
        <v>-1</v>
      </c>
      <c r="O31" s="57">
        <f t="shared" si="3"/>
        <v>726.92066666666005</v>
      </c>
      <c r="P31" s="163">
        <f t="shared" si="4"/>
        <v>0.76588749040341497</v>
      </c>
    </row>
    <row r="32" spans="1:17">
      <c r="A32" s="18" t="s">
        <v>7</v>
      </c>
      <c r="B32" s="52">
        <v>0.53300000000000003</v>
      </c>
      <c r="C32" s="53">
        <v>214.74399999999901</v>
      </c>
      <c r="D32" s="53">
        <v>216.49499999999901</v>
      </c>
      <c r="E32" s="53">
        <v>208.18099999999899</v>
      </c>
      <c r="F32" s="54">
        <v>213.31766666666567</v>
      </c>
      <c r="G32" s="53">
        <f>SUMIFS(Data!$U:$U,Data!$B:$B,Data!$AA$3,Data!$D:$D,$A32,Data!$C:$C,1)</f>
        <v>5.6660000000000004</v>
      </c>
      <c r="H32" s="159">
        <f t="shared" si="0"/>
        <v>9.6303939962476548</v>
      </c>
      <c r="I32" s="53">
        <f>SUMIFS(Data!$U:$U,Data!$B:$B,Data!$AA$3,Data!$D:$D,$A32,Data!$C:$C,2)</f>
        <v>223.34199999999899</v>
      </c>
      <c r="J32" s="159">
        <f t="shared" si="1"/>
        <v>4.0038371269977391E-2</v>
      </c>
      <c r="K32" s="53">
        <f>SUMIFS(Data!$U:$U,Data!$B:$B,Data!$AA$3,Data!$D:$D,$A32,Data!$C:$C,3)</f>
        <v>225.902999999999</v>
      </c>
      <c r="L32" s="159">
        <f t="shared" si="2"/>
        <v>4.3455968960022309E-2</v>
      </c>
      <c r="M32" s="53">
        <f>SUMIFS(Data!$U:$U,Data!$B:$B,Data!$AA$3,Data!$D:$D,$A32,Data!$C:$C,4)</f>
        <v>0</v>
      </c>
      <c r="N32" s="159">
        <f t="shared" si="5"/>
        <v>-1</v>
      </c>
      <c r="O32" s="54">
        <f t="shared" si="3"/>
        <v>151.63699999999935</v>
      </c>
      <c r="P32" s="160">
        <f t="shared" si="4"/>
        <v>0.71085064059391889</v>
      </c>
    </row>
    <row r="33" spans="1:18">
      <c r="A33" s="17" t="s">
        <v>35</v>
      </c>
      <c r="B33" s="55">
        <v>17.315999999999999</v>
      </c>
      <c r="C33" s="56">
        <v>622.98800000000904</v>
      </c>
      <c r="D33" s="56">
        <v>602.34700000001101</v>
      </c>
      <c r="E33" s="56">
        <v>568.71700000001294</v>
      </c>
      <c r="F33" s="57">
        <v>603.78933333334442</v>
      </c>
      <c r="G33" s="56">
        <f>SUMIFS(Data!$U:$U,Data!$B:$B,Data!$AA$3,Data!$D:$D,$A33,Data!$C:$C,1)</f>
        <v>7.859</v>
      </c>
      <c r="H33" s="161">
        <f t="shared" si="0"/>
        <v>-0.54614229614229615</v>
      </c>
      <c r="I33" s="56">
        <f>SUMIFS(Data!$U:$U,Data!$B:$B,Data!$AA$3,Data!$D:$D,$A33,Data!$C:$C,2)</f>
        <v>719.421000000003</v>
      </c>
      <c r="J33" s="161">
        <f t="shared" si="1"/>
        <v>0.15479110352044112</v>
      </c>
      <c r="K33" s="56">
        <f>SUMIFS(Data!$U:$U,Data!$B:$B,Data!$AA$3,Data!$D:$D,$A33,Data!$C:$C,3)</f>
        <v>713.28800000000297</v>
      </c>
      <c r="L33" s="161">
        <f t="shared" si="2"/>
        <v>0.18418121116231995</v>
      </c>
      <c r="M33" s="56">
        <f>SUMIFS(Data!$U:$U,Data!$B:$B,Data!$AA$3,Data!$D:$D,$A33,Data!$C:$C,4)</f>
        <v>0</v>
      </c>
      <c r="N33" s="161">
        <f t="shared" si="5"/>
        <v>-1</v>
      </c>
      <c r="O33" s="57">
        <f t="shared" si="3"/>
        <v>480.18933333333536</v>
      </c>
      <c r="P33" s="163">
        <f>IF(F33=0,"-",O33/F33)</f>
        <v>0.79529283944509321</v>
      </c>
    </row>
    <row r="34" spans="1:18">
      <c r="A34" s="18" t="s">
        <v>6</v>
      </c>
      <c r="B34" s="52">
        <v>2.464</v>
      </c>
      <c r="C34" s="53">
        <v>620.49800000000903</v>
      </c>
      <c r="D34" s="53">
        <v>591.29100000001199</v>
      </c>
      <c r="E34" s="53">
        <v>537.89100000001599</v>
      </c>
      <c r="F34" s="54">
        <v>584.04800000001239</v>
      </c>
      <c r="G34" s="53">
        <f>SUMIFS(Data!$U:$U,Data!$B:$B,Data!$AA$3,Data!$D:$D,$A34,Data!$C:$C,1)</f>
        <v>43.494999999999898</v>
      </c>
      <c r="H34" s="159">
        <f t="shared" si="0"/>
        <v>16.652191558441519</v>
      </c>
      <c r="I34" s="53">
        <f>SUMIFS(Data!$U:$U,Data!$B:$B,Data!$AA$3,Data!$D:$D,$A34,Data!$C:$C,2)</f>
        <v>732.55600000000106</v>
      </c>
      <c r="J34" s="159">
        <f t="shared" si="1"/>
        <v>0.18059365219547913</v>
      </c>
      <c r="K34" s="53">
        <f>SUMIFS(Data!$U:$U,Data!$B:$B,Data!$AA$3,Data!$D:$D,$A34,Data!$C:$C,3)</f>
        <v>708.10800000000199</v>
      </c>
      <c r="L34" s="159">
        <f t="shared" si="2"/>
        <v>0.19756262145033093</v>
      </c>
      <c r="M34" s="53">
        <f>SUMIFS(Data!$U:$U,Data!$B:$B,Data!$AA$3,Data!$D:$D,$A34,Data!$C:$C,4)</f>
        <v>0</v>
      </c>
      <c r="N34" s="159">
        <f t="shared" si="5"/>
        <v>-1</v>
      </c>
      <c r="O34" s="54">
        <f t="shared" si="3"/>
        <v>494.71966666666759</v>
      </c>
      <c r="P34" s="160">
        <f t="shared" si="4"/>
        <v>0.8470530960925422</v>
      </c>
    </row>
    <row r="35" spans="1:18">
      <c r="A35" s="17" t="s">
        <v>5</v>
      </c>
      <c r="B35" s="55">
        <v>46.4879999999999</v>
      </c>
      <c r="C35" s="56">
        <v>638.53100000000995</v>
      </c>
      <c r="D35" s="56">
        <v>601.84300000001099</v>
      </c>
      <c r="E35" s="56">
        <v>566.46400000001404</v>
      </c>
      <c r="F35" s="57">
        <v>617.77533333334497</v>
      </c>
      <c r="G35" s="56">
        <f>SUMIFS(Data!$U:$U,Data!$B:$B,Data!$AA$3,Data!$D:$D,$A35,Data!$C:$C,1)</f>
        <v>30.640999999999899</v>
      </c>
      <c r="H35" s="161">
        <f t="shared" si="0"/>
        <v>-0.34088366890380389</v>
      </c>
      <c r="I35" s="56">
        <f>SUMIFS(Data!$U:$U,Data!$B:$B,Data!$AA$3,Data!$D:$D,$A35,Data!$C:$C,2)</f>
        <v>763.18199999999797</v>
      </c>
      <c r="J35" s="161">
        <f t="shared" si="1"/>
        <v>0.19521526754376228</v>
      </c>
      <c r="K35" s="56">
        <f>SUMIFS(Data!$U:$U,Data!$B:$B,Data!$AA$3,Data!$D:$D,$A35,Data!$C:$C,3)</f>
        <v>749.99699999999905</v>
      </c>
      <c r="L35" s="161">
        <f t="shared" si="2"/>
        <v>0.24616718978202845</v>
      </c>
      <c r="M35" s="56">
        <f>SUMIFS(Data!$U:$U,Data!$B:$B,Data!$AA$3,Data!$D:$D,$A35,Data!$C:$C,4)</f>
        <v>0</v>
      </c>
      <c r="N35" s="161">
        <f t="shared" si="5"/>
        <v>-1</v>
      </c>
      <c r="O35" s="57">
        <f t="shared" si="3"/>
        <v>514.60666666666566</v>
      </c>
      <c r="P35" s="163">
        <f t="shared" si="4"/>
        <v>0.83299969891965464</v>
      </c>
    </row>
    <row r="36" spans="1:18" ht="12.75" thickBot="1">
      <c r="A36" s="19" t="s">
        <v>4</v>
      </c>
      <c r="B36" s="58">
        <v>453.84899999999919</v>
      </c>
      <c r="C36" s="59">
        <v>21797.046000000653</v>
      </c>
      <c r="D36" s="59">
        <v>20852.161000000538</v>
      </c>
      <c r="E36" s="59">
        <v>19520.776000000464</v>
      </c>
      <c r="F36" s="60">
        <v>20874.610666667217</v>
      </c>
      <c r="G36" s="59">
        <f t="shared" ref="G36" si="6">SUM(G6:G35)</f>
        <v>683.69399999999928</v>
      </c>
      <c r="H36" s="165">
        <f>IF(B36=0,"-",(G36-B36)/B36)</f>
        <v>0.50643495964516938</v>
      </c>
      <c r="I36" s="59">
        <f>SUM(I6:I35)</f>
        <v>25152.759000001079</v>
      </c>
      <c r="J36" s="165">
        <f>IF(C36=0,"-",(I36-C36)/C36)</f>
        <v>0.15395265028115851</v>
      </c>
      <c r="K36" s="59">
        <f>SUM(K6:K35)</f>
        <v>24688.641000001011</v>
      </c>
      <c r="L36" s="165">
        <f>IF(D36=0,"-",(K36-D36)/D36)</f>
        <v>0.18398476781377113</v>
      </c>
      <c r="M36" s="59">
        <f>SUM(M6:M35)</f>
        <v>0</v>
      </c>
      <c r="N36" s="165">
        <f t="shared" si="5"/>
        <v>-1</v>
      </c>
      <c r="O36" s="60">
        <f t="shared" si="3"/>
        <v>16841.698000000699</v>
      </c>
      <c r="P36" s="167">
        <f t="shared" si="4"/>
        <v>0.80680297558285419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  <c r="R37" s="64"/>
    </row>
    <row r="38" spans="1:18" s="25" customFormat="1" ht="11.25">
      <c r="A38" s="24" t="s">
        <v>146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SUMIFS(Data!$U:$U,Data!$B:$B,Data!$AA$3,Data!$E:$E,$A45,Data!$C:$C,1)</f>
        <v>0</v>
      </c>
      <c r="H45" s="137" t="str">
        <f t="shared" ref="H45:H54" si="7">IF(B45=0,"-",(G45-B45)/B45)</f>
        <v>-</v>
      </c>
      <c r="I45" s="129">
        <f>SUMIFS(Data!$U:$U,Data!$B:$B,Data!$AA$3,Data!$E:$E,$A45,Data!$C:$C,2)</f>
        <v>0</v>
      </c>
      <c r="J45" s="137" t="str">
        <f t="shared" ref="J45:J54" si="8">IF(C45=0,"-",(I45-C45)/C45)</f>
        <v>-</v>
      </c>
      <c r="K45" s="130">
        <f>SUMIFS(Data!$U:$U,Data!$B:$B,Data!$AA$3,Data!$E:$E,$A45,Data!$C:$C,3)</f>
        <v>0</v>
      </c>
      <c r="L45" s="137" t="str">
        <f t="shared" ref="L45:L54" si="9">IF(D45=0,"-",(K45-D45)/D45)</f>
        <v>-</v>
      </c>
      <c r="M45" s="130">
        <f>SUMIFS(Data!$U:$U,Data!$B:$B,Data!$AA$3,Data!$E:$E,$A45,Data!$C:$C,4)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SUMIFS(Data!$U:$U,Data!$B:$B,Data!$AA$3,Data!$E:$E,$A46,Data!$C:$C,1)</f>
        <v>0</v>
      </c>
      <c r="H46" s="142" t="str">
        <f t="shared" si="7"/>
        <v>-</v>
      </c>
      <c r="I46" s="129">
        <f>SUMIFS(Data!$U:$U,Data!$B:$B,Data!$AA$3,Data!$E:$E,$A46,Data!$C:$C,2)</f>
        <v>0</v>
      </c>
      <c r="J46" s="142" t="str">
        <f t="shared" si="8"/>
        <v>-</v>
      </c>
      <c r="K46" s="129">
        <f>SUMIFS(Data!$U:$U,Data!$B:$B,Data!$AA$3,Data!$E:$E,$A46,Data!$C:$C,3)</f>
        <v>0</v>
      </c>
      <c r="L46" s="142" t="str">
        <f t="shared" si="9"/>
        <v>-</v>
      </c>
      <c r="M46" s="129">
        <f>SUMIFS(Data!$U:$U,Data!$B:$B,Data!$AA$3,Data!$E:$E,$A46,Data!$C:$C,4)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0.999</v>
      </c>
      <c r="C48" s="129">
        <v>440.35200000001299</v>
      </c>
      <c r="D48" s="129">
        <v>426.173000000012</v>
      </c>
      <c r="E48" s="129">
        <v>376.00700000000802</v>
      </c>
      <c r="F48" s="133">
        <v>414.51033333334436</v>
      </c>
      <c r="G48" s="141">
        <f>SUMIFS(Data!$U:$U,Data!$B:$B,Data!$AA$3,Data!$E:$E,$A48,Data!$C:$C,1)</f>
        <v>11.388999999999999</v>
      </c>
      <c r="H48" s="142">
        <f t="shared" si="7"/>
        <v>10.400400400400398</v>
      </c>
      <c r="I48" s="129">
        <f>SUMIFS(Data!$U:$U,Data!$B:$B,Data!$AA$3,Data!$E:$E,$A48,Data!$C:$C,2)</f>
        <v>512.85800000001802</v>
      </c>
      <c r="J48" s="142">
        <f t="shared" si="8"/>
        <v>0.16465463992443066</v>
      </c>
      <c r="K48" s="129">
        <f>SUMIFS(Data!$U:$U,Data!$B:$B,Data!$AA$3,Data!$E:$E,$A48,Data!$C:$C,3)</f>
        <v>502.50400000001702</v>
      </c>
      <c r="L48" s="142">
        <f t="shared" si="9"/>
        <v>0.17910801482027924</v>
      </c>
      <c r="M48" s="129">
        <f>SUMIFS(Data!$U:$U,Data!$B:$B,Data!$AA$3,Data!$E:$E,$A48,Data!$C:$C,4)</f>
        <v>0</v>
      </c>
      <c r="N48" s="142">
        <f t="shared" ref="N48:N55" si="10">IF(E48=0,"-",(M48-E48)/E48)</f>
        <v>-1</v>
      </c>
      <c r="O48" s="139">
        <f t="shared" ref="O48:O51" si="11">(G48+I48+K48+M48)/3</f>
        <v>342.250333333345</v>
      </c>
      <c r="P48" s="143">
        <f t="shared" ref="P48:P55" si="12">IF(F48=0,"-",O48/F48)</f>
        <v>0.82567382719048232</v>
      </c>
    </row>
    <row r="49" spans="1:16" s="2" customFormat="1">
      <c r="A49" s="21" t="s">
        <v>78</v>
      </c>
      <c r="B49" s="132">
        <v>5.5279999999999996</v>
      </c>
      <c r="C49" s="129">
        <v>300.89900000000301</v>
      </c>
      <c r="D49" s="129">
        <v>289.287000000001</v>
      </c>
      <c r="E49" s="129">
        <v>253.21799999999899</v>
      </c>
      <c r="F49" s="133">
        <v>282.97733333333434</v>
      </c>
      <c r="G49" s="141">
        <f>SUMIFS(Data!$U:$U,Data!$B:$B,Data!$AA$3,Data!$E:$E,$A49,Data!$C:$C,1)</f>
        <v>8.7240000000000002</v>
      </c>
      <c r="H49" s="142">
        <f t="shared" si="7"/>
        <v>0.5781476121562954</v>
      </c>
      <c r="I49" s="129">
        <f>SUMIFS(Data!$U:$U,Data!$B:$B,Data!$AA$3,Data!$E:$E,$A49,Data!$C:$C,2)</f>
        <v>373.688000000008</v>
      </c>
      <c r="J49" s="142">
        <f t="shared" si="8"/>
        <v>0.24190509107708652</v>
      </c>
      <c r="K49" s="129">
        <f>SUMIFS(Data!$U:$U,Data!$B:$B,Data!$AA$3,Data!$E:$E,$A49,Data!$C:$C,3)</f>
        <v>372.29600000000698</v>
      </c>
      <c r="L49" s="142">
        <f t="shared" si="9"/>
        <v>0.28694341605397305</v>
      </c>
      <c r="M49" s="129">
        <f>SUMIFS(Data!$U:$U,Data!$B:$B,Data!$AA$3,Data!$E:$E,$A49,Data!$C:$C,4)</f>
        <v>0</v>
      </c>
      <c r="N49" s="142">
        <f t="shared" si="10"/>
        <v>-1</v>
      </c>
      <c r="O49" s="139">
        <f t="shared" si="11"/>
        <v>251.56933333333834</v>
      </c>
      <c r="P49" s="143">
        <f t="shared" si="12"/>
        <v>0.88900877808824774</v>
      </c>
    </row>
    <row r="50" spans="1:16" s="2" customFormat="1">
      <c r="A50" s="21" t="s">
        <v>79</v>
      </c>
      <c r="B50" s="141">
        <v>13.654</v>
      </c>
      <c r="C50" s="129">
        <v>362.04000000000701</v>
      </c>
      <c r="D50" s="129">
        <v>336.80400000000401</v>
      </c>
      <c r="E50" s="129">
        <v>330.01400000000501</v>
      </c>
      <c r="F50" s="133">
        <v>347.50400000000536</v>
      </c>
      <c r="G50" s="141">
        <f>SUMIFS(Data!$U:$U,Data!$B:$B,Data!$AA$3,Data!$E:$E,$A50,Data!$C:$C,1)</f>
        <v>4.1289999999999996</v>
      </c>
      <c r="H50" s="142">
        <f t="shared" si="7"/>
        <v>-0.69759777354621355</v>
      </c>
      <c r="I50" s="129">
        <f>SUMIFS(Data!$U:$U,Data!$B:$B,Data!$AA$3,Data!$E:$E,$A50,Data!$C:$C,2)</f>
        <v>403.80100000001102</v>
      </c>
      <c r="J50" s="142">
        <f t="shared" si="8"/>
        <v>0.11534913269252899</v>
      </c>
      <c r="K50" s="129">
        <f>SUMIFS(Data!$U:$U,Data!$B:$B,Data!$AA$3,Data!$E:$E,$A50,Data!$C:$C,3)</f>
        <v>383.36200000000798</v>
      </c>
      <c r="L50" s="142">
        <f t="shared" si="9"/>
        <v>0.13823470030048163</v>
      </c>
      <c r="M50" s="129">
        <f>SUMIFS(Data!$U:$U,Data!$B:$B,Data!$AA$3,Data!$E:$E,$A50,Data!$C:$C,4)</f>
        <v>0</v>
      </c>
      <c r="N50" s="142">
        <f t="shared" si="10"/>
        <v>-1</v>
      </c>
      <c r="O50" s="139">
        <f t="shared" si="11"/>
        <v>263.76400000000632</v>
      </c>
      <c r="P50" s="143">
        <f t="shared" si="12"/>
        <v>0.75902435655417566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SUMIFS(Data!$U:$U,Data!$B:$B,Data!$AA$3,Data!$E:$E,$A51,Data!$C:$C,1)</f>
        <v>0</v>
      </c>
      <c r="H51" s="142" t="str">
        <f t="shared" si="7"/>
        <v>-</v>
      </c>
      <c r="I51" s="129">
        <f>SUMIFS(Data!$U:$U,Data!$B:$B,Data!$AA$3,Data!$E:$E,$A51,Data!$C:$C,2)</f>
        <v>0</v>
      </c>
      <c r="J51" s="142" t="str">
        <f t="shared" si="8"/>
        <v>-</v>
      </c>
      <c r="K51" s="129">
        <f>SUMIFS(Data!$U:$U,Data!$B:$B,Data!$AA$3,Data!$E:$E,$A51,Data!$C:$C,3)</f>
        <v>0</v>
      </c>
      <c r="L51" s="142" t="str">
        <f t="shared" si="9"/>
        <v>-</v>
      </c>
      <c r="M51" s="129">
        <f>SUMIFS(Data!$U:$U,Data!$B:$B,Data!$AA$3,Data!$E:$E,$A51,Data!$C:$C,4)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20.180999999999997</v>
      </c>
      <c r="C52" s="135">
        <v>1103.2910000000229</v>
      </c>
      <c r="D52" s="135">
        <v>1052.2640000000169</v>
      </c>
      <c r="E52" s="135">
        <v>959.23900000001197</v>
      </c>
      <c r="F52" s="136">
        <v>1044.9916666666838</v>
      </c>
      <c r="G52" s="144">
        <f>SUM(G48:G51)</f>
        <v>24.241999999999997</v>
      </c>
      <c r="H52" s="145">
        <f t="shared" si="7"/>
        <v>0.20122887864823352</v>
      </c>
      <c r="I52" s="136">
        <f>SUM(I48:I51)</f>
        <v>1290.347000000037</v>
      </c>
      <c r="J52" s="145">
        <f t="shared" si="8"/>
        <v>0.1695436652705499</v>
      </c>
      <c r="K52" s="136">
        <f>SUM(K48:K51)</f>
        <v>1258.1620000000321</v>
      </c>
      <c r="L52" s="145">
        <f t="shared" si="9"/>
        <v>0.19567142846283045</v>
      </c>
      <c r="M52" s="136">
        <f>SUM(M48:M51)</f>
        <v>0</v>
      </c>
      <c r="N52" s="145">
        <f t="shared" si="10"/>
        <v>-1</v>
      </c>
      <c r="O52" s="147">
        <f>(M52+K52+I52+G52)/3</f>
        <v>857.58366666668974</v>
      </c>
      <c r="P52" s="148">
        <f t="shared" si="12"/>
        <v>0.82066077081955258</v>
      </c>
    </row>
    <row r="53" spans="1:16" s="2" customFormat="1">
      <c r="A53" s="21" t="s">
        <v>9</v>
      </c>
      <c r="B53" s="141">
        <v>2.6640000000000001</v>
      </c>
      <c r="C53" s="129">
        <v>553.878000000013</v>
      </c>
      <c r="D53" s="129">
        <v>532.06000000001404</v>
      </c>
      <c r="E53" s="129">
        <v>496.00000000001398</v>
      </c>
      <c r="F53" s="133">
        <v>528.20066666668038</v>
      </c>
      <c r="G53" s="141">
        <f>SUMIFS(Data!$U:$U,Data!$B:$B,Data!$AA$3,Data!$E:$E,$A53,Data!$C:$C,1)</f>
        <v>16.687000000000001</v>
      </c>
      <c r="H53" s="142">
        <f t="shared" si="7"/>
        <v>5.2638888888888893</v>
      </c>
      <c r="I53" s="149">
        <f>SUMIFS(Data!$U:$U,Data!$B:$B,Data!$AA$3,Data!$E:$E,$A53,Data!$C:$C,2)</f>
        <v>680.09200000000601</v>
      </c>
      <c r="J53" s="142">
        <f t="shared" si="8"/>
        <v>0.22787328617491587</v>
      </c>
      <c r="K53" s="129">
        <f>SUMIFS(Data!$U:$U,Data!$B:$B,Data!$AA$3,Data!$E:$E,$A53,Data!$C:$C,3)</f>
        <v>658.35100000000796</v>
      </c>
      <c r="L53" s="142">
        <f t="shared" si="9"/>
        <v>0.23736232755702474</v>
      </c>
      <c r="M53" s="129">
        <f>SUMIFS(Data!$U:$U,Data!$B:$B,Data!$AA$3,Data!$E:$E,$A53,Data!$C:$C,4)</f>
        <v>0</v>
      </c>
      <c r="N53" s="142">
        <f t="shared" si="10"/>
        <v>-1</v>
      </c>
      <c r="O53" s="139">
        <f t="shared" ref="O53:O55" si="13">(M53+K53+I53+G53)/3</f>
        <v>451.71000000000458</v>
      </c>
      <c r="P53" s="143">
        <f t="shared" si="12"/>
        <v>0.85518634963226003</v>
      </c>
    </row>
    <row r="54" spans="1:16" s="2" customFormat="1">
      <c r="A54" s="21" t="s">
        <v>75</v>
      </c>
      <c r="B54" s="132">
        <v>0</v>
      </c>
      <c r="C54" s="129">
        <v>670.31100000000799</v>
      </c>
      <c r="D54" s="129">
        <v>625.28600000000699</v>
      </c>
      <c r="E54" s="129">
        <v>575.57600000001003</v>
      </c>
      <c r="F54" s="133">
        <v>623.72433333334163</v>
      </c>
      <c r="G54" s="141">
        <f>SUMIFS(Data!$U:$U,Data!$B:$B,Data!$AA$3,Data!$E:$E,$A54,Data!$C:$C,1)</f>
        <v>12.522</v>
      </c>
      <c r="H54" s="142" t="str">
        <f t="shared" si="7"/>
        <v>-</v>
      </c>
      <c r="I54" s="149">
        <f>SUMIFS(Data!$U:$U,Data!$B:$B,Data!$AA$3,Data!$E:$E,$A54,Data!$C:$C,2)</f>
        <v>776.79899999999998</v>
      </c>
      <c r="J54" s="142">
        <f t="shared" si="8"/>
        <v>0.15886357228210593</v>
      </c>
      <c r="K54" s="129">
        <f>SUMIFS(Data!$U:$U,Data!$B:$B,Data!$AA$3,Data!$E:$E,$A54,Data!$C:$C,3)</f>
        <v>763.06500000000801</v>
      </c>
      <c r="L54" s="142">
        <f t="shared" si="9"/>
        <v>0.22034556986722792</v>
      </c>
      <c r="M54" s="129">
        <f>SUMIFS(Data!$U:$U,Data!$B:$B,Data!$AA$3,Data!$E:$E,$A54,Data!$C:$C,4)</f>
        <v>0</v>
      </c>
      <c r="N54" s="142">
        <f t="shared" si="10"/>
        <v>-1</v>
      </c>
      <c r="O54" s="139">
        <f t="shared" si="13"/>
        <v>517.4620000000026</v>
      </c>
      <c r="P54" s="143">
        <f t="shared" si="12"/>
        <v>0.82963253531340353</v>
      </c>
    </row>
    <row r="55" spans="1:16" s="2" customFormat="1" ht="12.75" thickBot="1">
      <c r="A55" s="23" t="s">
        <v>102</v>
      </c>
      <c r="B55" s="151">
        <v>2.6640000000000001</v>
      </c>
      <c r="C55" s="152">
        <v>1224.189000000021</v>
      </c>
      <c r="D55" s="152">
        <v>1157.3460000000209</v>
      </c>
      <c r="E55" s="152">
        <v>1071.5760000000241</v>
      </c>
      <c r="F55" s="153">
        <v>1151.9250000000222</v>
      </c>
      <c r="G55" s="154">
        <f>SUM(G53:G54)</f>
        <v>29.209000000000003</v>
      </c>
      <c r="H55" s="155">
        <f>IF(B55=0,"-",(G55-B55)/B55)</f>
        <v>9.9643393393393396</v>
      </c>
      <c r="I55" s="153">
        <f>SUM(I53:I54)</f>
        <v>1456.891000000006</v>
      </c>
      <c r="J55" s="155">
        <f>IF(C55=0,"-",(I55-C55)/C55)</f>
        <v>0.19008666145503758</v>
      </c>
      <c r="K55" s="153">
        <f>SUM(K53:K54)</f>
        <v>1421.4160000000161</v>
      </c>
      <c r="L55" s="155">
        <f>IF(D55=0,"-",(K55-D55)/D55)</f>
        <v>0.22816858571247525</v>
      </c>
      <c r="M55" s="152">
        <f>SUM(M53:M54)</f>
        <v>0</v>
      </c>
      <c r="N55" s="155">
        <f t="shared" si="10"/>
        <v>-1</v>
      </c>
      <c r="O55" s="157">
        <f t="shared" si="13"/>
        <v>969.1720000000073</v>
      </c>
      <c r="P55" s="158">
        <f t="shared" si="12"/>
        <v>0.84134991427392292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16.193000000000001</v>
      </c>
      <c r="C6" s="53">
        <v>15.589</v>
      </c>
      <c r="D6" s="53">
        <v>21.25</v>
      </c>
      <c r="E6" s="53">
        <v>31.110999999999901</v>
      </c>
      <c r="F6" s="54">
        <v>28.047666666666633</v>
      </c>
      <c r="G6" s="53">
        <f>SUMIFS(Data!$V:$V,Data!$B:$B,Data!$AA$3,Data!$D:$D,$A6,Data!$C:$C,1)</f>
        <v>27.777000000000001</v>
      </c>
      <c r="H6" s="159">
        <f t="shared" ref="H6:H35" si="0">IF(B6=0,"-",(G6-B6)/B6)</f>
        <v>0.71537083925152833</v>
      </c>
      <c r="I6" s="53">
        <f>SUMIFS(Data!$V:$V,Data!$B:$B,Data!$AA$3,Data!$D:$D,$A6,Data!$C:$C,2)</f>
        <v>22.588000000000001</v>
      </c>
      <c r="J6" s="159">
        <f t="shared" ref="J6:J35" si="1">IF(C6=0,"-",(I6-C6)/C6)</f>
        <v>0.44897042786580282</v>
      </c>
      <c r="K6" s="53">
        <f>SUMIFS(Data!$V:$V,Data!$B:$B,Data!$AA$3,Data!$D:$D,$A6,Data!$C:$C,3)</f>
        <v>19.986000000000001</v>
      </c>
      <c r="L6" s="159">
        <f t="shared" ref="L6:L35" si="2">IF(D6=0,"-",(K6-D6)/D6)</f>
        <v>-5.9482352941176438E-2</v>
      </c>
      <c r="M6" s="53">
        <f>SUMIFS(Data!$V:$V,Data!$B:$B,Data!$AA$3,Data!$D:$D,$A6,Data!$C:$C,4)</f>
        <v>0</v>
      </c>
      <c r="N6" s="159">
        <f>IF(E6=0,"-",(M6-E6)/E6)</f>
        <v>-1</v>
      </c>
      <c r="O6" s="54">
        <f t="shared" ref="O6:O36" si="3">SUM(G6+I6+K6+M6)/3</f>
        <v>23.450333333333333</v>
      </c>
      <c r="P6" s="160">
        <f t="shared" ref="P6:P36" si="4">IF(F6=0,"-",O6/F6)</f>
        <v>0.83608856351687111</v>
      </c>
    </row>
    <row r="7" spans="1:16">
      <c r="A7" s="17" t="s">
        <v>32</v>
      </c>
      <c r="B7" s="55">
        <v>11.922000000000001</v>
      </c>
      <c r="C7" s="56">
        <v>32.442</v>
      </c>
      <c r="D7" s="56">
        <v>33.462999999999901</v>
      </c>
      <c r="E7" s="56">
        <v>40.941000000000003</v>
      </c>
      <c r="F7" s="57">
        <v>39.589333333333308</v>
      </c>
      <c r="G7" s="56">
        <f>SUMIFS(Data!$V:$V,Data!$B:$B,Data!$AA$3,Data!$D:$D,$A7,Data!$C:$C,1)</f>
        <v>15.254</v>
      </c>
      <c r="H7" s="161">
        <f t="shared" si="0"/>
        <v>0.27948330816977007</v>
      </c>
      <c r="I7" s="56">
        <f>SUMIFS(Data!$V:$V,Data!$B:$B,Data!$AA$3,Data!$D:$D,$A7,Data!$C:$C,2)</f>
        <v>33.306999999999903</v>
      </c>
      <c r="J7" s="161">
        <f t="shared" si="1"/>
        <v>2.6662967757841764E-2</v>
      </c>
      <c r="K7" s="56">
        <f>SUMIFS(Data!$V:$V,Data!$B:$B,Data!$AA$3,Data!$D:$D,$A7,Data!$C:$C,3)</f>
        <v>33.945999999999898</v>
      </c>
      <c r="L7" s="161">
        <f t="shared" si="2"/>
        <v>1.4433852314496561E-2</v>
      </c>
      <c r="M7" s="56">
        <f>SUMIFS(Data!$V:$V,Data!$B:$B,Data!$AA$3,Data!$D:$D,$A7,Data!$C:$C,4)</f>
        <v>0</v>
      </c>
      <c r="N7" s="161">
        <f t="shared" ref="N7:N36" si="5">IF(E7=0,"-",(M7-E7)/E7)</f>
        <v>-1</v>
      </c>
      <c r="O7" s="57">
        <f t="shared" si="3"/>
        <v>27.502333333333269</v>
      </c>
      <c r="P7" s="163">
        <f t="shared" si="4"/>
        <v>0.69469048902061048</v>
      </c>
    </row>
    <row r="8" spans="1:16">
      <c r="A8" s="18" t="s">
        <v>31</v>
      </c>
      <c r="B8" s="52">
        <v>3.4630000000000001</v>
      </c>
      <c r="C8" s="53">
        <v>9.5239999999999991</v>
      </c>
      <c r="D8" s="53">
        <v>7.3280000000000003</v>
      </c>
      <c r="E8" s="53">
        <v>6.7969999999999997</v>
      </c>
      <c r="F8" s="54">
        <v>9.0373333333333328</v>
      </c>
      <c r="G8" s="53">
        <f>SUMIFS(Data!$V:$V,Data!$B:$B,Data!$AA$3,Data!$D:$D,$A8,Data!$C:$C,1)</f>
        <v>1.133</v>
      </c>
      <c r="H8" s="159">
        <f t="shared" si="0"/>
        <v>-0.67282702858792953</v>
      </c>
      <c r="I8" s="53">
        <f>SUMIFS(Data!$V:$V,Data!$B:$B,Data!$AA$3,Data!$D:$D,$A8,Data!$C:$C,2)</f>
        <v>12.394</v>
      </c>
      <c r="J8" s="159">
        <f t="shared" si="1"/>
        <v>0.30134397312053773</v>
      </c>
      <c r="K8" s="53">
        <f>SUMIFS(Data!$V:$V,Data!$B:$B,Data!$AA$3,Data!$D:$D,$A8,Data!$C:$C,3)</f>
        <v>11.86</v>
      </c>
      <c r="L8" s="159">
        <f t="shared" si="2"/>
        <v>0.61844978165938846</v>
      </c>
      <c r="M8" s="53">
        <f>SUMIFS(Data!$V:$V,Data!$B:$B,Data!$AA$3,Data!$D:$D,$A8,Data!$C:$C,4)</f>
        <v>0</v>
      </c>
      <c r="N8" s="159">
        <f t="shared" si="5"/>
        <v>-1</v>
      </c>
      <c r="O8" s="54">
        <f t="shared" si="3"/>
        <v>8.4623333333333335</v>
      </c>
      <c r="P8" s="160">
        <f t="shared" si="4"/>
        <v>0.93637503688403667</v>
      </c>
    </row>
    <row r="9" spans="1:16">
      <c r="A9" s="17" t="s">
        <v>30</v>
      </c>
      <c r="B9" s="55">
        <v>9.9610000000000003</v>
      </c>
      <c r="C9" s="56">
        <v>25.77</v>
      </c>
      <c r="D9" s="56">
        <v>24.181000000000001</v>
      </c>
      <c r="E9" s="56">
        <v>27.13</v>
      </c>
      <c r="F9" s="57">
        <v>29.013999999999999</v>
      </c>
      <c r="G9" s="56">
        <f>SUMIFS(Data!$V:$V,Data!$B:$B,Data!$AA$3,Data!$D:$D,$A9,Data!$C:$C,1)</f>
        <v>8.4560000000000102</v>
      </c>
      <c r="H9" s="161">
        <f t="shared" si="0"/>
        <v>-0.1510892480674621</v>
      </c>
      <c r="I9" s="56">
        <f>SUMIFS(Data!$V:$V,Data!$B:$B,Data!$AA$3,Data!$D:$D,$A9,Data!$C:$C,2)</f>
        <v>16.471</v>
      </c>
      <c r="J9" s="161">
        <f t="shared" si="1"/>
        <v>-0.36084594489716726</v>
      </c>
      <c r="K9" s="56">
        <f>SUMIFS(Data!$V:$V,Data!$B:$B,Data!$AA$3,Data!$D:$D,$A9,Data!$C:$C,3)</f>
        <v>14.553000000000001</v>
      </c>
      <c r="L9" s="161">
        <f t="shared" si="2"/>
        <v>-0.39816384764898061</v>
      </c>
      <c r="M9" s="56">
        <f>SUMIFS(Data!$V:$V,Data!$B:$B,Data!$AA$3,Data!$D:$D,$A9,Data!$C:$C,4)</f>
        <v>0</v>
      </c>
      <c r="N9" s="161">
        <f t="shared" si="5"/>
        <v>-1</v>
      </c>
      <c r="O9" s="57">
        <f t="shared" si="3"/>
        <v>13.160000000000004</v>
      </c>
      <c r="P9" s="163">
        <f t="shared" si="4"/>
        <v>0.45357413662369905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SUMIFS(Data!$V:$V,Data!$B:$B,Data!$AA$3,Data!$D:$D,$A10,Data!$C:$C,1)</f>
        <v>0</v>
      </c>
      <c r="H10" s="159" t="str">
        <f t="shared" si="0"/>
        <v>-</v>
      </c>
      <c r="I10" s="53">
        <f>SUMIFS(Data!$V:$V,Data!$B:$B,Data!$AA$3,Data!$D:$D,$A10,Data!$C:$C,2)</f>
        <v>0</v>
      </c>
      <c r="J10" s="159" t="str">
        <f t="shared" si="1"/>
        <v>-</v>
      </c>
      <c r="K10" s="53">
        <f>SUMIFS(Data!$V:$V,Data!$B:$B,Data!$AA$3,Data!$D:$D,$A10,Data!$C:$C,3)</f>
        <v>0</v>
      </c>
      <c r="L10" s="159" t="str">
        <f t="shared" si="2"/>
        <v>-</v>
      </c>
      <c r="M10" s="53">
        <f>SUMIFS(Data!$V:$V,Data!$B:$B,Data!$AA$3,Data!$D:$D,$A10,Data!$C:$C,4)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16.920999999999999</v>
      </c>
      <c r="C11" s="56">
        <v>30.881</v>
      </c>
      <c r="D11" s="56">
        <v>34.3079999999999</v>
      </c>
      <c r="E11" s="56">
        <v>29.510999999999999</v>
      </c>
      <c r="F11" s="57">
        <v>37.206999999999965</v>
      </c>
      <c r="G11" s="56">
        <f>SUMIFS(Data!$V:$V,Data!$B:$B,Data!$AA$3,Data!$D:$D,$A11,Data!$C:$C,1)</f>
        <v>22.916</v>
      </c>
      <c r="H11" s="161">
        <f t="shared" si="0"/>
        <v>0.35429348147272627</v>
      </c>
      <c r="I11" s="56">
        <f>SUMIFS(Data!$V:$V,Data!$B:$B,Data!$AA$3,Data!$D:$D,$A11,Data!$C:$C,2)</f>
        <v>28.183999999999997</v>
      </c>
      <c r="J11" s="161">
        <f t="shared" si="1"/>
        <v>-8.733525468734829E-2</v>
      </c>
      <c r="K11" s="56">
        <f>SUMIFS(Data!$V:$V,Data!$B:$B,Data!$AA$3,Data!$D:$D,$A11,Data!$C:$C,3)</f>
        <v>30.715999999999998</v>
      </c>
      <c r="L11" s="161">
        <f t="shared" si="2"/>
        <v>-0.10469861256849461</v>
      </c>
      <c r="M11" s="56">
        <f>SUMIFS(Data!$V:$V,Data!$B:$B,Data!$AA$3,Data!$D:$D,$A11,Data!$C:$C,4)</f>
        <v>0</v>
      </c>
      <c r="N11" s="161">
        <f t="shared" si="5"/>
        <v>-1</v>
      </c>
      <c r="O11" s="57">
        <f t="shared" si="3"/>
        <v>27.271999999999995</v>
      </c>
      <c r="P11" s="163">
        <f t="shared" si="4"/>
        <v>0.73298035315935228</v>
      </c>
    </row>
    <row r="12" spans="1:16">
      <c r="A12" s="18" t="s">
        <v>27</v>
      </c>
      <c r="B12" s="52">
        <v>15.327999999999999</v>
      </c>
      <c r="C12" s="53">
        <v>54.12</v>
      </c>
      <c r="D12" s="53">
        <v>41.06</v>
      </c>
      <c r="E12" s="53">
        <v>44.661999999999999</v>
      </c>
      <c r="F12" s="54">
        <v>51.723333333333329</v>
      </c>
      <c r="G12" s="53">
        <f>SUMIFS(Data!$V:$V,Data!$B:$B,Data!$AA$3,Data!$D:$D,$A12,Data!$C:$C,1)</f>
        <v>21.265000000000001</v>
      </c>
      <c r="H12" s="159">
        <f t="shared" si="0"/>
        <v>0.3873303757828811</v>
      </c>
      <c r="I12" s="53">
        <f>SUMIFS(Data!$V:$V,Data!$B:$B,Data!$AA$3,Data!$D:$D,$A12,Data!$C:$C,2)</f>
        <v>29.931999999999899</v>
      </c>
      <c r="J12" s="159">
        <f t="shared" si="1"/>
        <v>-0.44693274205469513</v>
      </c>
      <c r="K12" s="53">
        <f>SUMIFS(Data!$V:$V,Data!$B:$B,Data!$AA$3,Data!$D:$D,$A12,Data!$C:$C,3)</f>
        <v>37.191000000000003</v>
      </c>
      <c r="L12" s="159">
        <f t="shared" si="2"/>
        <v>-9.4227959084266913E-2</v>
      </c>
      <c r="M12" s="53">
        <f>SUMIFS(Data!$V:$V,Data!$B:$B,Data!$AA$3,Data!$D:$D,$A12,Data!$C:$C,4)</f>
        <v>0</v>
      </c>
      <c r="N12" s="159">
        <f t="shared" si="5"/>
        <v>-1</v>
      </c>
      <c r="O12" s="54">
        <f t="shared" si="3"/>
        <v>29.462666666666635</v>
      </c>
      <c r="P12" s="160">
        <f t="shared" si="4"/>
        <v>0.56962041631758664</v>
      </c>
    </row>
    <row r="13" spans="1:16">
      <c r="A13" s="17" t="s">
        <v>26</v>
      </c>
      <c r="B13" s="55">
        <v>30.995000000000001</v>
      </c>
      <c r="C13" s="56">
        <v>48.74</v>
      </c>
      <c r="D13" s="56">
        <v>31.507000000000001</v>
      </c>
      <c r="E13" s="56">
        <v>49.555</v>
      </c>
      <c r="F13" s="57">
        <v>53.598999999999997</v>
      </c>
      <c r="G13" s="56">
        <f>SUMIFS(Data!$V:$V,Data!$B:$B,Data!$AA$3,Data!$D:$D,$A13,Data!$C:$C,1)</f>
        <v>38.793999999999997</v>
      </c>
      <c r="H13" s="161">
        <f t="shared" si="0"/>
        <v>0.25162122923052094</v>
      </c>
      <c r="I13" s="56">
        <f>SUMIFS(Data!$V:$V,Data!$B:$B,Data!$AA$3,Data!$D:$D,$A13,Data!$C:$C,2)</f>
        <v>43.014000000000003</v>
      </c>
      <c r="J13" s="161">
        <f t="shared" si="1"/>
        <v>-0.1174805088223225</v>
      </c>
      <c r="K13" s="56">
        <f>SUMIFS(Data!$V:$V,Data!$B:$B,Data!$AA$3,Data!$D:$D,$A13,Data!$C:$C,3)</f>
        <v>43.395000000000003</v>
      </c>
      <c r="L13" s="161">
        <f t="shared" si="2"/>
        <v>0.37731297806836578</v>
      </c>
      <c r="M13" s="56">
        <f>SUMIFS(Data!$V:$V,Data!$B:$B,Data!$AA$3,Data!$D:$D,$A13,Data!$C:$C,4)</f>
        <v>0</v>
      </c>
      <c r="N13" s="161">
        <f t="shared" si="5"/>
        <v>-1</v>
      </c>
      <c r="O13" s="57">
        <f t="shared" si="3"/>
        <v>41.734333333333332</v>
      </c>
      <c r="P13" s="163">
        <f t="shared" si="4"/>
        <v>0.77864014875899423</v>
      </c>
    </row>
    <row r="14" spans="1:16">
      <c r="A14" s="18" t="s">
        <v>25</v>
      </c>
      <c r="B14" s="52">
        <v>9.1989999999999998</v>
      </c>
      <c r="C14" s="53">
        <v>17.667999999999999</v>
      </c>
      <c r="D14" s="53">
        <v>20.193000000000001</v>
      </c>
      <c r="E14" s="53">
        <v>26.337</v>
      </c>
      <c r="F14" s="54">
        <v>24.465666666666667</v>
      </c>
      <c r="G14" s="53">
        <f>SUMIFS(Data!$V:$V,Data!$B:$B,Data!$AA$3,Data!$D:$D,$A14,Data!$C:$C,1)</f>
        <v>13.170999999999999</v>
      </c>
      <c r="H14" s="159">
        <f t="shared" si="0"/>
        <v>0.43178606370257633</v>
      </c>
      <c r="I14" s="53">
        <f>SUMIFS(Data!$V:$V,Data!$B:$B,Data!$AA$3,Data!$D:$D,$A14,Data!$C:$C,2)</f>
        <v>20.594999999999999</v>
      </c>
      <c r="J14" s="159">
        <f t="shared" si="1"/>
        <v>0.16566674213266921</v>
      </c>
      <c r="K14" s="53">
        <f>SUMIFS(Data!$V:$V,Data!$B:$B,Data!$AA$3,Data!$D:$D,$A14,Data!$C:$C,3)</f>
        <v>28.106000000000002</v>
      </c>
      <c r="L14" s="159">
        <f t="shared" si="2"/>
        <v>0.39186846927152974</v>
      </c>
      <c r="M14" s="53">
        <f>SUMIFS(Data!$V:$V,Data!$B:$B,Data!$AA$3,Data!$D:$D,$A14,Data!$C:$C,4)</f>
        <v>0</v>
      </c>
      <c r="N14" s="159">
        <f t="shared" si="5"/>
        <v>-1</v>
      </c>
      <c r="O14" s="54">
        <f t="shared" si="3"/>
        <v>20.623999999999999</v>
      </c>
      <c r="P14" s="160">
        <f t="shared" si="4"/>
        <v>0.84297723340191011</v>
      </c>
    </row>
    <row r="15" spans="1:16">
      <c r="A15" s="17" t="s">
        <v>24</v>
      </c>
      <c r="B15" s="55">
        <v>24.384</v>
      </c>
      <c r="C15" s="56">
        <v>126.274</v>
      </c>
      <c r="D15" s="56">
        <v>68.852000000000004</v>
      </c>
      <c r="E15" s="56">
        <v>59.533999999999999</v>
      </c>
      <c r="F15" s="57">
        <v>93.014666666666685</v>
      </c>
      <c r="G15" s="56">
        <f>SUMIFS(Data!$V:$V,Data!$B:$B,Data!$AA$3,Data!$D:$D,$A15,Data!$C:$C,1)</f>
        <v>40.103999999999999</v>
      </c>
      <c r="H15" s="161">
        <f t="shared" si="0"/>
        <v>0.64468503937007871</v>
      </c>
      <c r="I15" s="56">
        <f>SUMIFS(Data!$V:$V,Data!$B:$B,Data!$AA$3,Data!$D:$D,$A15,Data!$C:$C,2)</f>
        <v>61.667000000000002</v>
      </c>
      <c r="J15" s="161">
        <f t="shared" si="1"/>
        <v>-0.51164135134707067</v>
      </c>
      <c r="K15" s="56">
        <f>SUMIFS(Data!$V:$V,Data!$B:$B,Data!$AA$3,Data!$D:$D,$A15,Data!$C:$C,3)</f>
        <v>43.649000000000001</v>
      </c>
      <c r="L15" s="161">
        <f t="shared" si="2"/>
        <v>-0.36604601173531637</v>
      </c>
      <c r="M15" s="56">
        <f>SUMIFS(Data!$V:$V,Data!$B:$B,Data!$AA$3,Data!$D:$D,$A15,Data!$C:$C,4)</f>
        <v>0</v>
      </c>
      <c r="N15" s="161">
        <f t="shared" si="5"/>
        <v>-1</v>
      </c>
      <c r="O15" s="57">
        <f t="shared" si="3"/>
        <v>48.473333333333336</v>
      </c>
      <c r="P15" s="163">
        <f t="shared" si="4"/>
        <v>0.52113645159903088</v>
      </c>
    </row>
    <row r="16" spans="1:16">
      <c r="A16" s="18" t="s">
        <v>23</v>
      </c>
      <c r="B16" s="52">
        <v>29.6419999999999</v>
      </c>
      <c r="C16" s="53">
        <v>42.7989999999999</v>
      </c>
      <c r="D16" s="53">
        <v>35.509999999999899</v>
      </c>
      <c r="E16" s="53">
        <v>30.4269999999999</v>
      </c>
      <c r="F16" s="54">
        <v>46.12599999999987</v>
      </c>
      <c r="G16" s="53">
        <f>SUMIFS(Data!$V:$V,Data!$B:$B,Data!$AA$3,Data!$D:$D,$A16,Data!$C:$C,1)</f>
        <v>18.302</v>
      </c>
      <c r="H16" s="159">
        <f t="shared" si="0"/>
        <v>-0.38256527899601711</v>
      </c>
      <c r="I16" s="53">
        <f>SUMIFS(Data!$V:$V,Data!$B:$B,Data!$AA$3,Data!$D:$D,$A16,Data!$C:$C,2)</f>
        <v>33.0549999999999</v>
      </c>
      <c r="J16" s="159">
        <f t="shared" si="1"/>
        <v>-0.22766887076800912</v>
      </c>
      <c r="K16" s="53">
        <f>SUMIFS(Data!$V:$V,Data!$B:$B,Data!$AA$3,Data!$D:$D,$A16,Data!$C:$C,3)</f>
        <v>31.776999999999902</v>
      </c>
      <c r="L16" s="159">
        <f t="shared" si="2"/>
        <v>-0.1051253168121658</v>
      </c>
      <c r="M16" s="53">
        <f>SUMIFS(Data!$V:$V,Data!$B:$B,Data!$AA$3,Data!$D:$D,$A16,Data!$C:$C,4)</f>
        <v>0</v>
      </c>
      <c r="N16" s="159">
        <f t="shared" si="5"/>
        <v>-1</v>
      </c>
      <c r="O16" s="54">
        <f t="shared" si="3"/>
        <v>27.711333333333268</v>
      </c>
      <c r="P16" s="160">
        <f t="shared" si="4"/>
        <v>0.60077468961829217</v>
      </c>
    </row>
    <row r="17" spans="1:17">
      <c r="A17" s="17" t="s">
        <v>22</v>
      </c>
      <c r="B17" s="55">
        <v>7.8609999999999998</v>
      </c>
      <c r="C17" s="56">
        <v>19.251999999999999</v>
      </c>
      <c r="D17" s="56">
        <v>20.817</v>
      </c>
      <c r="E17" s="56">
        <v>22.715</v>
      </c>
      <c r="F17" s="57">
        <v>23.548333333333332</v>
      </c>
      <c r="G17" s="56">
        <f>SUMIFS(Data!$V:$V,Data!$B:$B,Data!$AA$3,Data!$D:$D,$A17,Data!$C:$C,1)</f>
        <v>8.2249999999999996</v>
      </c>
      <c r="H17" s="161">
        <f t="shared" si="0"/>
        <v>4.6304541406945669E-2</v>
      </c>
      <c r="I17" s="56">
        <f>SUMIFS(Data!$V:$V,Data!$B:$B,Data!$AA$3,Data!$D:$D,$A17,Data!$C:$C,2)</f>
        <v>26.648999999999997</v>
      </c>
      <c r="J17" s="161">
        <f t="shared" si="1"/>
        <v>0.38421982131726568</v>
      </c>
      <c r="K17" s="56">
        <f>SUMIFS(Data!$V:$V,Data!$B:$B,Data!$AA$3,Data!$D:$D,$A17,Data!$C:$C,3)</f>
        <v>29.346999999999998</v>
      </c>
      <c r="L17" s="161">
        <f t="shared" si="2"/>
        <v>0.40976125282221249</v>
      </c>
      <c r="M17" s="56">
        <f>SUMIFS(Data!$V:$V,Data!$B:$B,Data!$AA$3,Data!$D:$D,$A17,Data!$C:$C,4)</f>
        <v>0</v>
      </c>
      <c r="N17" s="161">
        <f t="shared" si="5"/>
        <v>-1</v>
      </c>
      <c r="O17" s="57">
        <f t="shared" si="3"/>
        <v>21.406999999999996</v>
      </c>
      <c r="P17" s="163">
        <f t="shared" si="4"/>
        <v>0.90906645905584249</v>
      </c>
    </row>
    <row r="18" spans="1:17">
      <c r="A18" s="18" t="s">
        <v>21</v>
      </c>
      <c r="B18" s="52">
        <v>39.434999999999903</v>
      </c>
      <c r="C18" s="53">
        <v>99.808999999999898</v>
      </c>
      <c r="D18" s="53">
        <v>99.328999999999894</v>
      </c>
      <c r="E18" s="53">
        <v>102.285</v>
      </c>
      <c r="F18" s="54">
        <v>113.61933333333324</v>
      </c>
      <c r="G18" s="53">
        <f>SUMIFS(Data!$V:$V,Data!$B:$B,Data!$AA$3,Data!$D:$D,$A18,Data!$C:$C,1)</f>
        <v>53.925999999999803</v>
      </c>
      <c r="H18" s="159">
        <f t="shared" si="0"/>
        <v>0.36746544947381604</v>
      </c>
      <c r="I18" s="53">
        <f>SUMIFS(Data!$V:$V,Data!$B:$B,Data!$AA$3,Data!$D:$D,$A18,Data!$C:$C,2)</f>
        <v>120.991</v>
      </c>
      <c r="J18" s="159">
        <f t="shared" si="1"/>
        <v>0.2122253504193021</v>
      </c>
      <c r="K18" s="53">
        <f>SUMIFS(Data!$V:$V,Data!$B:$B,Data!$AA$3,Data!$D:$D,$A18,Data!$C:$C,3)</f>
        <v>117.259</v>
      </c>
      <c r="L18" s="159">
        <f t="shared" si="2"/>
        <v>0.18051123035568792</v>
      </c>
      <c r="M18" s="53">
        <f>SUMIFS(Data!$V:$V,Data!$B:$B,Data!$AA$3,Data!$D:$D,$A18,Data!$C:$C,4)</f>
        <v>0</v>
      </c>
      <c r="N18" s="159">
        <f t="shared" si="5"/>
        <v>-1</v>
      </c>
      <c r="O18" s="54">
        <f t="shared" si="3"/>
        <v>97.391999999999939</v>
      </c>
      <c r="P18" s="160">
        <f t="shared" si="4"/>
        <v>0.85717806241895467</v>
      </c>
    </row>
    <row r="19" spans="1:17">
      <c r="A19" s="17" t="s">
        <v>20</v>
      </c>
      <c r="B19" s="55">
        <v>17.475000000000001</v>
      </c>
      <c r="C19" s="56">
        <v>26.997</v>
      </c>
      <c r="D19" s="56">
        <v>32.887999999999998</v>
      </c>
      <c r="E19" s="56">
        <v>34.965999999999902</v>
      </c>
      <c r="F19" s="57">
        <v>37.441999999999972</v>
      </c>
      <c r="G19" s="56">
        <f>SUMIFS(Data!$V:$V,Data!$B:$B,Data!$AA$3,Data!$D:$D,$A19,Data!$C:$C,1)</f>
        <v>23.780999999999999</v>
      </c>
      <c r="H19" s="161">
        <f t="shared" si="0"/>
        <v>0.36085836909871227</v>
      </c>
      <c r="I19" s="56">
        <f>SUMIFS(Data!$V:$V,Data!$B:$B,Data!$AA$3,Data!$D:$D,$A19,Data!$C:$C,2)</f>
        <v>39.592999999999897</v>
      </c>
      <c r="J19" s="161">
        <f t="shared" si="1"/>
        <v>0.4665703596695891</v>
      </c>
      <c r="K19" s="56">
        <f>SUMIFS(Data!$V:$V,Data!$B:$B,Data!$AA$3,Data!$D:$D,$A19,Data!$C:$C,3)</f>
        <v>32.899000000000001</v>
      </c>
      <c r="L19" s="161">
        <f t="shared" si="2"/>
        <v>3.3446849914871036E-4</v>
      </c>
      <c r="M19" s="56">
        <f>SUMIFS(Data!$V:$V,Data!$B:$B,Data!$AA$3,Data!$D:$D,$A19,Data!$C:$C,4)</f>
        <v>0</v>
      </c>
      <c r="N19" s="161">
        <f t="shared" si="5"/>
        <v>-1</v>
      </c>
      <c r="O19" s="57">
        <f t="shared" si="3"/>
        <v>32.090999999999966</v>
      </c>
      <c r="P19" s="163">
        <f t="shared" si="4"/>
        <v>0.85708562576785396</v>
      </c>
    </row>
    <row r="20" spans="1:17">
      <c r="A20" s="18" t="s">
        <v>19</v>
      </c>
      <c r="B20" s="52">
        <v>25.678000000000001</v>
      </c>
      <c r="C20" s="53">
        <v>43.128</v>
      </c>
      <c r="D20" s="53">
        <v>47.040999999999997</v>
      </c>
      <c r="E20" s="53">
        <v>53.78</v>
      </c>
      <c r="F20" s="54">
        <v>56.542333333333339</v>
      </c>
      <c r="G20" s="53">
        <f>SUMIFS(Data!$V:$V,Data!$B:$B,Data!$AA$3,Data!$D:$D,$A20,Data!$C:$C,1)</f>
        <v>36.113999999999997</v>
      </c>
      <c r="H20" s="159">
        <f t="shared" si="0"/>
        <v>0.40641794532284431</v>
      </c>
      <c r="I20" s="53">
        <f>SUMIFS(Data!$V:$V,Data!$B:$B,Data!$AA$3,Data!$D:$D,$A20,Data!$C:$C,2)</f>
        <v>21.024000000000001</v>
      </c>
      <c r="J20" s="159">
        <f t="shared" si="1"/>
        <v>-0.51252086811352249</v>
      </c>
      <c r="K20" s="53">
        <f>SUMIFS(Data!$V:$V,Data!$B:$B,Data!$AA$3,Data!$D:$D,$A20,Data!$C:$C,3)</f>
        <v>25.207999999999998</v>
      </c>
      <c r="L20" s="159">
        <f t="shared" si="2"/>
        <v>-0.46412703811568634</v>
      </c>
      <c r="M20" s="53">
        <f>SUMIFS(Data!$V:$V,Data!$B:$B,Data!$AA$3,Data!$D:$D,$A20,Data!$C:$C,4)</f>
        <v>0</v>
      </c>
      <c r="N20" s="159">
        <f t="shared" si="5"/>
        <v>-1</v>
      </c>
      <c r="O20" s="54">
        <f t="shared" si="3"/>
        <v>27.448666666666668</v>
      </c>
      <c r="P20" s="160">
        <f t="shared" si="4"/>
        <v>0.48545337711567144</v>
      </c>
    </row>
    <row r="21" spans="1:17">
      <c r="A21" s="17" t="s">
        <v>18</v>
      </c>
      <c r="B21" s="55">
        <v>25.600999999999999</v>
      </c>
      <c r="C21" s="56">
        <v>48.993000000000002</v>
      </c>
      <c r="D21" s="56">
        <v>52.698999999999998</v>
      </c>
      <c r="E21" s="56">
        <v>51.691999999999901</v>
      </c>
      <c r="F21" s="57">
        <v>59.661666666666633</v>
      </c>
      <c r="G21" s="56">
        <f>SUMIFS(Data!$V:$V,Data!$B:$B,Data!$AA$3,Data!$D:$D,$A21,Data!$C:$C,1)</f>
        <v>33.045999999999999</v>
      </c>
      <c r="H21" s="161">
        <f t="shared" si="0"/>
        <v>0.29080895277528224</v>
      </c>
      <c r="I21" s="56">
        <f>SUMIFS(Data!$V:$V,Data!$B:$B,Data!$AA$3,Data!$D:$D,$A21,Data!$C:$C,2)</f>
        <v>46.726999999999997</v>
      </c>
      <c r="J21" s="161">
        <f t="shared" si="1"/>
        <v>-4.6251505317086224E-2</v>
      </c>
      <c r="K21" s="56">
        <f>SUMIFS(Data!$V:$V,Data!$B:$B,Data!$AA$3,Data!$D:$D,$A21,Data!$C:$C,3)</f>
        <v>48.139000000000003</v>
      </c>
      <c r="L21" s="161">
        <f t="shared" si="2"/>
        <v>-8.6529156150970524E-2</v>
      </c>
      <c r="M21" s="56">
        <f>SUMIFS(Data!$V:$V,Data!$B:$B,Data!$AA$3,Data!$D:$D,$A21,Data!$C:$C,4)</f>
        <v>0</v>
      </c>
      <c r="N21" s="161">
        <f t="shared" si="5"/>
        <v>-1</v>
      </c>
      <c r="O21" s="57">
        <f t="shared" si="3"/>
        <v>42.637333333333338</v>
      </c>
      <c r="P21" s="163">
        <f t="shared" si="4"/>
        <v>0.71465206581557161</v>
      </c>
    </row>
    <row r="22" spans="1:17">
      <c r="A22" s="18" t="s">
        <v>17</v>
      </c>
      <c r="B22" s="52">
        <v>45.409999999999897</v>
      </c>
      <c r="C22" s="53">
        <v>57.667999999999999</v>
      </c>
      <c r="D22" s="53">
        <v>69.082999999999899</v>
      </c>
      <c r="E22" s="53">
        <v>67.594999999999899</v>
      </c>
      <c r="F22" s="54">
        <v>79.918666666666567</v>
      </c>
      <c r="G22" s="53">
        <f>SUMIFS(Data!$V:$V,Data!$B:$B,Data!$AA$3,Data!$D:$D,$A22,Data!$C:$C,1)</f>
        <v>51.711999999999897</v>
      </c>
      <c r="H22" s="159">
        <f t="shared" si="0"/>
        <v>0.13878000440431654</v>
      </c>
      <c r="I22" s="53">
        <f>SUMIFS(Data!$V:$V,Data!$B:$B,Data!$AA$3,Data!$D:$D,$A22,Data!$C:$C,2)</f>
        <v>65.537999999999997</v>
      </c>
      <c r="J22" s="159">
        <f t="shared" si="1"/>
        <v>0.13647083304432264</v>
      </c>
      <c r="K22" s="53">
        <f>SUMIFS(Data!$V:$V,Data!$B:$B,Data!$AA$3,Data!$D:$D,$A22,Data!$C:$C,3)</f>
        <v>74.871999999999801</v>
      </c>
      <c r="L22" s="159">
        <f t="shared" si="2"/>
        <v>8.3797750531967502E-2</v>
      </c>
      <c r="M22" s="53">
        <f>SUMIFS(Data!$V:$V,Data!$B:$B,Data!$AA$3,Data!$D:$D,$A22,Data!$C:$C,4)</f>
        <v>0</v>
      </c>
      <c r="N22" s="159">
        <f t="shared" si="5"/>
        <v>-1</v>
      </c>
      <c r="O22" s="54">
        <f t="shared" si="3"/>
        <v>64.040666666666553</v>
      </c>
      <c r="P22" s="160">
        <f t="shared" si="4"/>
        <v>0.80132301172859033</v>
      </c>
    </row>
    <row r="23" spans="1:17">
      <c r="A23" s="17" t="s">
        <v>16</v>
      </c>
      <c r="B23" s="55">
        <v>9.9309999999999992</v>
      </c>
      <c r="C23" s="56">
        <v>32.671999999999997</v>
      </c>
      <c r="D23" s="56">
        <v>36.359000000000002</v>
      </c>
      <c r="E23" s="56">
        <v>43.387999999999998</v>
      </c>
      <c r="F23" s="57">
        <v>40.783333333333331</v>
      </c>
      <c r="G23" s="56">
        <f>SUMIFS(Data!$V:$V,Data!$B:$B,Data!$AA$3,Data!$D:$D,$A23,Data!$C:$C,1)</f>
        <v>14.593999999999999</v>
      </c>
      <c r="H23" s="161">
        <f t="shared" si="0"/>
        <v>0.46953982479105838</v>
      </c>
      <c r="I23" s="56">
        <f>SUMIFS(Data!$V:$V,Data!$B:$B,Data!$AA$3,Data!$D:$D,$A23,Data!$C:$C,2)</f>
        <v>43.69</v>
      </c>
      <c r="J23" s="161">
        <f t="shared" si="1"/>
        <v>0.3372306562193928</v>
      </c>
      <c r="K23" s="56">
        <f>SUMIFS(Data!$V:$V,Data!$B:$B,Data!$AA$3,Data!$D:$D,$A23,Data!$C:$C,3)</f>
        <v>45.542999999999999</v>
      </c>
      <c r="L23" s="161">
        <f t="shared" si="2"/>
        <v>0.25259220550620198</v>
      </c>
      <c r="M23" s="56">
        <f>SUMIFS(Data!$V:$V,Data!$B:$B,Data!$AA$3,Data!$D:$D,$A23,Data!$C:$C,4)</f>
        <v>0</v>
      </c>
      <c r="N23" s="161">
        <f t="shared" si="5"/>
        <v>-1</v>
      </c>
      <c r="O23" s="57">
        <f t="shared" si="3"/>
        <v>34.609000000000002</v>
      </c>
      <c r="P23" s="163">
        <f t="shared" si="4"/>
        <v>0.84860645688598291</v>
      </c>
    </row>
    <row r="24" spans="1:17">
      <c r="A24" s="18" t="s">
        <v>15</v>
      </c>
      <c r="B24" s="52">
        <v>18.597999999999999</v>
      </c>
      <c r="C24" s="53">
        <v>37.265000000000001</v>
      </c>
      <c r="D24" s="53">
        <v>44</v>
      </c>
      <c r="E24" s="53">
        <v>44.893000000000001</v>
      </c>
      <c r="F24" s="54">
        <v>48.252000000000002</v>
      </c>
      <c r="G24" s="53">
        <f>SUMIFS(Data!$V:$V,Data!$B:$B,Data!$AA$3,Data!$D:$D,$A24,Data!$C:$C,1)</f>
        <v>27.581</v>
      </c>
      <c r="H24" s="159">
        <f t="shared" si="0"/>
        <v>0.48300892569093457</v>
      </c>
      <c r="I24" s="53">
        <f>SUMIFS(Data!$V:$V,Data!$B:$B,Data!$AA$3,Data!$D:$D,$A24,Data!$C:$C,2)</f>
        <v>41.997</v>
      </c>
      <c r="J24" s="159">
        <f t="shared" si="1"/>
        <v>0.12698242318529449</v>
      </c>
      <c r="K24" s="53">
        <f>SUMIFS(Data!$V:$V,Data!$B:$B,Data!$AA$3,Data!$D:$D,$A24,Data!$C:$C,3)</f>
        <v>30.625</v>
      </c>
      <c r="L24" s="159">
        <f t="shared" si="2"/>
        <v>-0.30397727272727271</v>
      </c>
      <c r="M24" s="53">
        <f>SUMIFS(Data!$V:$V,Data!$B:$B,Data!$AA$3,Data!$D:$D,$A24,Data!$C:$C,4)</f>
        <v>0</v>
      </c>
      <c r="N24" s="159">
        <f t="shared" si="5"/>
        <v>-1</v>
      </c>
      <c r="O24" s="54">
        <f t="shared" si="3"/>
        <v>33.401000000000003</v>
      </c>
      <c r="P24" s="160">
        <f t="shared" si="4"/>
        <v>0.69222001160573654</v>
      </c>
    </row>
    <row r="25" spans="1:17">
      <c r="A25" s="17" t="s">
        <v>14</v>
      </c>
      <c r="B25" s="55">
        <v>25.922000000000001</v>
      </c>
      <c r="C25" s="56">
        <v>94.236999999999796</v>
      </c>
      <c r="D25" s="56">
        <v>91.064999999999898</v>
      </c>
      <c r="E25" s="56">
        <v>92.907999999999802</v>
      </c>
      <c r="F25" s="57">
        <v>101.37733333333317</v>
      </c>
      <c r="G25" s="56">
        <f>SUMIFS(Data!$V:$V,Data!$B:$B,Data!$AA$3,Data!$D:$D,$A25,Data!$C:$C,1)</f>
        <v>50.387999999999998</v>
      </c>
      <c r="H25" s="161">
        <f t="shared" si="0"/>
        <v>0.94383149448345027</v>
      </c>
      <c r="I25" s="56">
        <f>SUMIFS(Data!$V:$V,Data!$B:$B,Data!$AA$3,Data!$D:$D,$A25,Data!$C:$C,2)</f>
        <v>118.279</v>
      </c>
      <c r="J25" s="161">
        <f t="shared" si="1"/>
        <v>0.25512272249753548</v>
      </c>
      <c r="K25" s="56">
        <f>SUMIFS(Data!$V:$V,Data!$B:$B,Data!$AA$3,Data!$D:$D,$A25,Data!$C:$C,3)</f>
        <v>58.286999999999999</v>
      </c>
      <c r="L25" s="161">
        <f t="shared" si="2"/>
        <v>-0.35994070169658965</v>
      </c>
      <c r="M25" s="56">
        <f>SUMIFS(Data!$V:$V,Data!$B:$B,Data!$AA$3,Data!$D:$D,$A25,Data!$C:$C,4)</f>
        <v>0</v>
      </c>
      <c r="N25" s="161">
        <f t="shared" si="5"/>
        <v>-1</v>
      </c>
      <c r="O25" s="57">
        <f t="shared" si="3"/>
        <v>75.651333333333341</v>
      </c>
      <c r="P25" s="163">
        <f t="shared" si="4"/>
        <v>0.74623518735286121</v>
      </c>
      <c r="Q25" s="20"/>
    </row>
    <row r="26" spans="1:17">
      <c r="A26" s="18" t="s">
        <v>13</v>
      </c>
      <c r="B26" s="52">
        <v>26.965000000000003</v>
      </c>
      <c r="C26" s="53">
        <v>68.991999999999905</v>
      </c>
      <c r="D26" s="53">
        <v>63.434999999999903</v>
      </c>
      <c r="E26" s="53">
        <v>58.531999999999996</v>
      </c>
      <c r="F26" s="54">
        <v>72.641333333333264</v>
      </c>
      <c r="G26" s="53">
        <f>SUMIFS(Data!$V:$V,Data!$B:$B,Data!$AA$3,Data!$D:$D,$A26,Data!$C:$C,1)</f>
        <v>45.98</v>
      </c>
      <c r="H26" s="159">
        <f t="shared" si="0"/>
        <v>0.70517337289078397</v>
      </c>
      <c r="I26" s="53">
        <f>SUMIFS(Data!$V:$V,Data!$B:$B,Data!$AA$3,Data!$D:$D,$A26,Data!$C:$C,2)</f>
        <v>75.010999999999896</v>
      </c>
      <c r="J26" s="159">
        <f t="shared" si="1"/>
        <v>8.7241999072356205E-2</v>
      </c>
      <c r="K26" s="53">
        <f>SUMIFS(Data!$V:$V,Data!$B:$B,Data!$AA$3,Data!$D:$D,$A26,Data!$C:$C,3)</f>
        <v>62.786999999999999</v>
      </c>
      <c r="L26" s="159">
        <f t="shared" si="2"/>
        <v>-1.0215180893826828E-2</v>
      </c>
      <c r="M26" s="53">
        <f>SUMIFS(Data!$V:$V,Data!$B:$B,Data!$AA$3,Data!$D:$D,$A26,Data!$C:$C,4)</f>
        <v>0</v>
      </c>
      <c r="N26" s="159">
        <f t="shared" si="5"/>
        <v>-1</v>
      </c>
      <c r="O26" s="54">
        <f t="shared" si="3"/>
        <v>61.259333333333302</v>
      </c>
      <c r="P26" s="160">
        <f t="shared" si="4"/>
        <v>0.84331234742387295</v>
      </c>
    </row>
    <row r="27" spans="1:17">
      <c r="A27" s="17" t="s">
        <v>12</v>
      </c>
      <c r="B27" s="55">
        <v>19.527000000000001</v>
      </c>
      <c r="C27" s="56">
        <v>20.66</v>
      </c>
      <c r="D27" s="56">
        <v>23.327999999999999</v>
      </c>
      <c r="E27" s="56">
        <v>26.311</v>
      </c>
      <c r="F27" s="57">
        <v>29.941999999999997</v>
      </c>
      <c r="G27" s="56">
        <f>SUMIFS(Data!$V:$V,Data!$B:$B,Data!$AA$3,Data!$D:$D,$A27,Data!$C:$C,1)</f>
        <v>15.464</v>
      </c>
      <c r="H27" s="161">
        <f t="shared" si="0"/>
        <v>-0.20807087622266607</v>
      </c>
      <c r="I27" s="56">
        <f>SUMIFS(Data!$V:$V,Data!$B:$B,Data!$AA$3,Data!$D:$D,$A27,Data!$C:$C,2)</f>
        <v>33.554000000000002</v>
      </c>
      <c r="J27" s="161">
        <f t="shared" si="1"/>
        <v>0.62410454985479191</v>
      </c>
      <c r="K27" s="56">
        <f>SUMIFS(Data!$V:$V,Data!$B:$B,Data!$AA$3,Data!$D:$D,$A27,Data!$C:$C,3)</f>
        <v>25.794</v>
      </c>
      <c r="L27" s="161">
        <f t="shared" si="2"/>
        <v>0.10570987654320993</v>
      </c>
      <c r="M27" s="56">
        <f>SUMIFS(Data!$V:$V,Data!$B:$B,Data!$AA$3,Data!$D:$D,$A27,Data!$C:$C,4)</f>
        <v>0</v>
      </c>
      <c r="N27" s="161">
        <f t="shared" si="5"/>
        <v>-1</v>
      </c>
      <c r="O27" s="57">
        <f t="shared" si="3"/>
        <v>24.937333333333331</v>
      </c>
      <c r="P27" s="163">
        <f t="shared" si="4"/>
        <v>0.83285463006256544</v>
      </c>
    </row>
    <row r="28" spans="1:17">
      <c r="A28" s="18" t="s">
        <v>11</v>
      </c>
      <c r="B28" s="52">
        <v>24.779</v>
      </c>
      <c r="C28" s="53">
        <v>41.512999999999998</v>
      </c>
      <c r="D28" s="53">
        <v>46.148000000000003</v>
      </c>
      <c r="E28" s="53">
        <v>47.034999999999997</v>
      </c>
      <c r="F28" s="54">
        <v>53.158333333333331</v>
      </c>
      <c r="G28" s="53">
        <f>SUMIFS(Data!$V:$V,Data!$B:$B,Data!$AA$3,Data!$D:$D,$A28,Data!$C:$C,1)</f>
        <v>13.7</v>
      </c>
      <c r="H28" s="159">
        <f t="shared" si="0"/>
        <v>-0.44711247427256956</v>
      </c>
      <c r="I28" s="53">
        <f>SUMIFS(Data!$V:$V,Data!$B:$B,Data!$AA$3,Data!$D:$D,$A28,Data!$C:$C,2)</f>
        <v>23.725999999999999</v>
      </c>
      <c r="J28" s="159">
        <f t="shared" si="1"/>
        <v>-0.42846819068725461</v>
      </c>
      <c r="K28" s="53">
        <f>SUMIFS(Data!$V:$V,Data!$B:$B,Data!$AA$3,Data!$D:$D,$A28,Data!$C:$C,3)</f>
        <v>32.106000000000002</v>
      </c>
      <c r="L28" s="159">
        <f t="shared" si="2"/>
        <v>-0.30428187570425591</v>
      </c>
      <c r="M28" s="53">
        <f>SUMIFS(Data!$V:$V,Data!$B:$B,Data!$AA$3,Data!$D:$D,$A28,Data!$C:$C,4)</f>
        <v>0</v>
      </c>
      <c r="N28" s="159">
        <f t="shared" si="5"/>
        <v>-1</v>
      </c>
      <c r="O28" s="54">
        <f t="shared" si="3"/>
        <v>23.177333333333337</v>
      </c>
      <c r="P28" s="160">
        <f t="shared" si="4"/>
        <v>0.43600564351779286</v>
      </c>
    </row>
    <row r="29" spans="1:17">
      <c r="A29" s="17" t="s">
        <v>10</v>
      </c>
      <c r="B29" s="55">
        <v>19.375</v>
      </c>
      <c r="C29" s="56">
        <v>19.905999999999999</v>
      </c>
      <c r="D29" s="56">
        <v>13.808</v>
      </c>
      <c r="E29" s="56">
        <v>27.462</v>
      </c>
      <c r="F29" s="57">
        <v>26.850333333333335</v>
      </c>
      <c r="G29" s="56">
        <f>SUMIFS(Data!$V:$V,Data!$B:$B,Data!$AA$3,Data!$D:$D,$A29,Data!$C:$C,1)</f>
        <v>19.675000000000001</v>
      </c>
      <c r="H29" s="161">
        <f t="shared" si="0"/>
        <v>1.5483870967741972E-2</v>
      </c>
      <c r="I29" s="56">
        <f>SUMIFS(Data!$V:$V,Data!$B:$B,Data!$AA$3,Data!$D:$D,$A29,Data!$C:$C,2)</f>
        <v>23.356999999999999</v>
      </c>
      <c r="J29" s="161">
        <f t="shared" si="1"/>
        <v>0.17336481462875519</v>
      </c>
      <c r="K29" s="56">
        <f>SUMIFS(Data!$V:$V,Data!$B:$B,Data!$AA$3,Data!$D:$D,$A29,Data!$C:$C,3)</f>
        <v>37.472000000000001</v>
      </c>
      <c r="L29" s="161">
        <f t="shared" si="2"/>
        <v>1.7137891077636154</v>
      </c>
      <c r="M29" s="56">
        <f>SUMIFS(Data!$V:$V,Data!$B:$B,Data!$AA$3,Data!$D:$D,$A29,Data!$C:$C,4)</f>
        <v>0</v>
      </c>
      <c r="N29" s="161">
        <f t="shared" si="5"/>
        <v>-1</v>
      </c>
      <c r="O29" s="57">
        <f t="shared" si="3"/>
        <v>26.834666666666664</v>
      </c>
      <c r="P29" s="163">
        <f t="shared" si="4"/>
        <v>0.99941651872726578</v>
      </c>
    </row>
    <row r="30" spans="1:17">
      <c r="A30" s="18" t="s">
        <v>9</v>
      </c>
      <c r="B30" s="52">
        <v>26.705000000000002</v>
      </c>
      <c r="C30" s="53">
        <v>78.66</v>
      </c>
      <c r="D30" s="53">
        <v>83.498999999999896</v>
      </c>
      <c r="E30" s="53">
        <v>91.92</v>
      </c>
      <c r="F30" s="54">
        <v>93.594666666666626</v>
      </c>
      <c r="G30" s="53">
        <f>SUMIFS(Data!$V:$V,Data!$B:$B,Data!$AA$3,Data!$D:$D,$A30,Data!$C:$C,1)</f>
        <v>28.943999999999999</v>
      </c>
      <c r="H30" s="159">
        <f t="shared" si="0"/>
        <v>8.3841977157835507E-2</v>
      </c>
      <c r="I30" s="53">
        <f>SUMIFS(Data!$V:$V,Data!$B:$B,Data!$AA$3,Data!$D:$D,$A30,Data!$C:$C,2)</f>
        <v>102.55</v>
      </c>
      <c r="J30" s="159">
        <f t="shared" si="1"/>
        <v>0.30371217899822023</v>
      </c>
      <c r="K30" s="53">
        <f>SUMIFS(Data!$V:$V,Data!$B:$B,Data!$AA$3,Data!$D:$D,$A30,Data!$C:$C,3)</f>
        <v>103.3419999999999</v>
      </c>
      <c r="L30" s="159">
        <f t="shared" si="2"/>
        <v>0.23764356459358829</v>
      </c>
      <c r="M30" s="53">
        <f>SUMIFS(Data!$V:$V,Data!$B:$B,Data!$AA$3,Data!$D:$D,$A30,Data!$C:$C,4)</f>
        <v>0</v>
      </c>
      <c r="N30" s="159">
        <f t="shared" si="5"/>
        <v>-1</v>
      </c>
      <c r="O30" s="54">
        <f t="shared" si="3"/>
        <v>78.278666666666638</v>
      </c>
      <c r="P30" s="160">
        <f t="shared" si="4"/>
        <v>0.83635819704826486</v>
      </c>
    </row>
    <row r="31" spans="1:17">
      <c r="A31" s="17" t="s">
        <v>8</v>
      </c>
      <c r="B31" s="55">
        <v>25.254999999999999</v>
      </c>
      <c r="C31" s="56">
        <v>61.305999999999997</v>
      </c>
      <c r="D31" s="56">
        <v>70.894000000000005</v>
      </c>
      <c r="E31" s="56">
        <v>66.626000000000005</v>
      </c>
      <c r="F31" s="57">
        <v>74.693666666666658</v>
      </c>
      <c r="G31" s="56">
        <f>SUMIFS(Data!$V:$V,Data!$B:$B,Data!$AA$3,Data!$D:$D,$A31,Data!$C:$C,1)</f>
        <v>51.847000000000001</v>
      </c>
      <c r="H31" s="161">
        <f t="shared" si="0"/>
        <v>1.0529400118788359</v>
      </c>
      <c r="I31" s="56">
        <f>SUMIFS(Data!$V:$V,Data!$B:$B,Data!$AA$3,Data!$D:$D,$A31,Data!$C:$C,2)</f>
        <v>61.280999999999899</v>
      </c>
      <c r="J31" s="161">
        <f t="shared" si="1"/>
        <v>-4.077904283446654E-4</v>
      </c>
      <c r="K31" s="56">
        <f>SUMIFS(Data!$V:$V,Data!$B:$B,Data!$AA$3,Data!$D:$D,$A31,Data!$C:$C,3)</f>
        <v>58.218999999999902</v>
      </c>
      <c r="L31" s="161">
        <f t="shared" si="2"/>
        <v>-0.17878804976443849</v>
      </c>
      <c r="M31" s="56">
        <f>SUMIFS(Data!$V:$V,Data!$B:$B,Data!$AA$3,Data!$D:$D,$A31,Data!$C:$C,4)</f>
        <v>0</v>
      </c>
      <c r="N31" s="161">
        <f t="shared" si="5"/>
        <v>-1</v>
      </c>
      <c r="O31" s="57">
        <f t="shared" si="3"/>
        <v>57.115666666666606</v>
      </c>
      <c r="P31" s="163">
        <f t="shared" si="4"/>
        <v>0.764665455795002</v>
      </c>
    </row>
    <row r="32" spans="1:17">
      <c r="A32" s="18" t="s">
        <v>7</v>
      </c>
      <c r="B32" s="52">
        <v>8.3629999999999995</v>
      </c>
      <c r="C32" s="53">
        <v>12.718</v>
      </c>
      <c r="D32" s="53">
        <v>15.292999999999999</v>
      </c>
      <c r="E32" s="53">
        <v>23.917999999999999</v>
      </c>
      <c r="F32" s="54">
        <v>20.097333333333331</v>
      </c>
      <c r="G32" s="53">
        <f>SUMIFS(Data!$V:$V,Data!$B:$B,Data!$AA$3,Data!$D:$D,$A32,Data!$C:$C,1)</f>
        <v>8.56</v>
      </c>
      <c r="H32" s="159">
        <f t="shared" si="0"/>
        <v>2.3556140141097807E-2</v>
      </c>
      <c r="I32" s="53">
        <f>SUMIFS(Data!$V:$V,Data!$B:$B,Data!$AA$3,Data!$D:$D,$A32,Data!$C:$C,2)</f>
        <v>16.309999999999999</v>
      </c>
      <c r="J32" s="159">
        <f t="shared" si="1"/>
        <v>0.28243434502280224</v>
      </c>
      <c r="K32" s="53">
        <f>SUMIFS(Data!$V:$V,Data!$B:$B,Data!$AA$3,Data!$D:$D,$A32,Data!$C:$C,3)</f>
        <v>25.684999999999999</v>
      </c>
      <c r="L32" s="159">
        <f t="shared" si="2"/>
        <v>0.67952658078859607</v>
      </c>
      <c r="M32" s="53">
        <f>SUMIFS(Data!$V:$V,Data!$B:$B,Data!$AA$3,Data!$D:$D,$A32,Data!$C:$C,4)</f>
        <v>0</v>
      </c>
      <c r="N32" s="159">
        <f t="shared" si="5"/>
        <v>-1</v>
      </c>
      <c r="O32" s="54">
        <f t="shared" si="3"/>
        <v>16.851666666666663</v>
      </c>
      <c r="P32" s="160">
        <f t="shared" si="4"/>
        <v>0.8385026205798447</v>
      </c>
    </row>
    <row r="33" spans="1:18">
      <c r="A33" s="17" t="s">
        <v>35</v>
      </c>
      <c r="B33" s="55">
        <v>4.0659999999999998</v>
      </c>
      <c r="C33" s="56">
        <v>15.988</v>
      </c>
      <c r="D33" s="56">
        <v>15.922000000000001</v>
      </c>
      <c r="E33" s="56">
        <v>21.349</v>
      </c>
      <c r="F33" s="57">
        <v>19.108333333333334</v>
      </c>
      <c r="G33" s="56">
        <f>SUMIFS(Data!$V:$V,Data!$B:$B,Data!$AA$3,Data!$D:$D,$A33,Data!$C:$C,1)</f>
        <v>7.35</v>
      </c>
      <c r="H33" s="161">
        <f t="shared" si="0"/>
        <v>0.80767338908017705</v>
      </c>
      <c r="I33" s="56">
        <f>SUMIFS(Data!$V:$V,Data!$B:$B,Data!$AA$3,Data!$D:$D,$A33,Data!$C:$C,2)</f>
        <v>28.716999999999999</v>
      </c>
      <c r="J33" s="161">
        <f t="shared" si="1"/>
        <v>0.7961596197147861</v>
      </c>
      <c r="K33" s="56">
        <f>SUMIFS(Data!$V:$V,Data!$B:$B,Data!$AA$3,Data!$D:$D,$A33,Data!$C:$C,3)</f>
        <v>27.315999999999999</v>
      </c>
      <c r="L33" s="161">
        <f t="shared" si="2"/>
        <v>0.71561361637985166</v>
      </c>
      <c r="M33" s="56">
        <f>SUMIFS(Data!$V:$V,Data!$B:$B,Data!$AA$3,Data!$D:$D,$A33,Data!$C:$C,4)</f>
        <v>0</v>
      </c>
      <c r="N33" s="161">
        <f t="shared" si="5"/>
        <v>-1</v>
      </c>
      <c r="O33" s="57">
        <f t="shared" si="3"/>
        <v>21.127666666666666</v>
      </c>
      <c r="P33" s="163">
        <f>IF(F33=0,"-",O33/F33)</f>
        <v>1.1056781508940252</v>
      </c>
    </row>
    <row r="34" spans="1:18">
      <c r="A34" s="18" t="s">
        <v>6</v>
      </c>
      <c r="B34" s="52">
        <v>2.1989999999999998</v>
      </c>
      <c r="C34" s="53">
        <v>21.786999999999999</v>
      </c>
      <c r="D34" s="53">
        <v>14.641</v>
      </c>
      <c r="E34" s="53">
        <v>10.394</v>
      </c>
      <c r="F34" s="54">
        <v>16.34033333333333</v>
      </c>
      <c r="G34" s="53">
        <f>SUMIFS(Data!$V:$V,Data!$B:$B,Data!$AA$3,Data!$D:$D,$A34,Data!$C:$C,1)</f>
        <v>10.590999999999999</v>
      </c>
      <c r="H34" s="159">
        <f t="shared" si="0"/>
        <v>3.8162801273306051</v>
      </c>
      <c r="I34" s="53">
        <f>SUMIFS(Data!$V:$V,Data!$B:$B,Data!$AA$3,Data!$D:$D,$A34,Data!$C:$C,2)</f>
        <v>22.925000000000001</v>
      </c>
      <c r="J34" s="159">
        <f t="shared" si="1"/>
        <v>5.2232982971496845E-2</v>
      </c>
      <c r="K34" s="53">
        <f>SUMIFS(Data!$V:$V,Data!$B:$B,Data!$AA$3,Data!$D:$D,$A34,Data!$C:$C,3)</f>
        <v>26.556000000000001</v>
      </c>
      <c r="L34" s="159">
        <f t="shared" si="2"/>
        <v>0.81381053206748177</v>
      </c>
      <c r="M34" s="53">
        <f>SUMIFS(Data!$V:$V,Data!$B:$B,Data!$AA$3,Data!$D:$D,$A34,Data!$C:$C,4)</f>
        <v>0</v>
      </c>
      <c r="N34" s="159">
        <f t="shared" si="5"/>
        <v>-1</v>
      </c>
      <c r="O34" s="54">
        <f t="shared" si="3"/>
        <v>20.024000000000001</v>
      </c>
      <c r="P34" s="160">
        <f t="shared" si="4"/>
        <v>1.2254339976744664</v>
      </c>
    </row>
    <row r="35" spans="1:18">
      <c r="A35" s="17" t="s">
        <v>5</v>
      </c>
      <c r="B35" s="55">
        <v>25.038</v>
      </c>
      <c r="C35" s="56">
        <v>29.265999999999899</v>
      </c>
      <c r="D35" s="56">
        <v>29.983000000000001</v>
      </c>
      <c r="E35" s="56">
        <v>35.619</v>
      </c>
      <c r="F35" s="57">
        <v>39.968666666666635</v>
      </c>
      <c r="G35" s="56">
        <f>SUMIFS(Data!$V:$V,Data!$B:$B,Data!$AA$3,Data!$D:$D,$A35,Data!$C:$C,1)</f>
        <v>17.158000000000001</v>
      </c>
      <c r="H35" s="161">
        <f t="shared" si="0"/>
        <v>-0.31472162313283802</v>
      </c>
      <c r="I35" s="56">
        <f>SUMIFS(Data!$V:$V,Data!$B:$B,Data!$AA$3,Data!$D:$D,$A35,Data!$C:$C,2)</f>
        <v>28.344000000000001</v>
      </c>
      <c r="J35" s="161">
        <f t="shared" si="1"/>
        <v>-3.1504134490531702E-2</v>
      </c>
      <c r="K35" s="56">
        <f>SUMIFS(Data!$V:$V,Data!$B:$B,Data!$AA$3,Data!$D:$D,$A35,Data!$C:$C,3)</f>
        <v>46.329000000000001</v>
      </c>
      <c r="L35" s="161">
        <f t="shared" si="2"/>
        <v>0.54517559950638694</v>
      </c>
      <c r="M35" s="56">
        <f>SUMIFS(Data!$V:$V,Data!$B:$B,Data!$AA$3,Data!$D:$D,$A35,Data!$C:$C,4)</f>
        <v>0</v>
      </c>
      <c r="N35" s="161">
        <f t="shared" si="5"/>
        <v>-1</v>
      </c>
      <c r="O35" s="57">
        <f t="shared" si="3"/>
        <v>30.610333333333333</v>
      </c>
      <c r="P35" s="163">
        <f t="shared" si="4"/>
        <v>0.76585825563358023</v>
      </c>
    </row>
    <row r="36" spans="1:18" ht="12.75" thickBot="1">
      <c r="A36" s="19" t="s">
        <v>4</v>
      </c>
      <c r="B36" s="58">
        <v>566.19099999999969</v>
      </c>
      <c r="C36" s="59">
        <v>1234.6239999999998</v>
      </c>
      <c r="D36" s="59">
        <v>1187.8839999999991</v>
      </c>
      <c r="E36" s="59">
        <v>1269.3929999999991</v>
      </c>
      <c r="F36" s="60">
        <v>1419.3639999999994</v>
      </c>
      <c r="G36" s="59">
        <f t="shared" ref="G36" si="6">SUM(G6:G35)</f>
        <v>725.80799999999965</v>
      </c>
      <c r="H36" s="165">
        <f t="shared" ref="H36" si="7">IF(B36=0,"-",(G36-B36)/B36)</f>
        <v>0.2819137005003613</v>
      </c>
      <c r="I36" s="59">
        <f>SUM(I6:I35)</f>
        <v>1241.4699999999993</v>
      </c>
      <c r="J36" s="203">
        <f>IF(C36=0,"-",(I36-C36)/C36)</f>
        <v>5.5450080348345325E-3</v>
      </c>
      <c r="K36" s="59">
        <f>SUM(K6:K35)</f>
        <v>1202.9639999999995</v>
      </c>
      <c r="L36" s="165">
        <f t="shared" ref="L36" si="8">IF(D36=0,"-",(K36-D36)/D36)</f>
        <v>1.2694842257325121E-2</v>
      </c>
      <c r="M36" s="59">
        <f>SUM(M6:M35)</f>
        <v>0</v>
      </c>
      <c r="N36" s="165">
        <f t="shared" si="5"/>
        <v>-1</v>
      </c>
      <c r="O36" s="60">
        <f t="shared" si="3"/>
        <v>1056.7473333333328</v>
      </c>
      <c r="P36" s="167">
        <f t="shared" si="4"/>
        <v>0.74452172475371592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168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45386</v>
      </c>
    </row>
    <row r="39" spans="1:18" s="25" customFormat="1" ht="11.25">
      <c r="A39" s="24" t="s">
        <v>258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SUMIFS(Data!$V:$V,Data!$B:$B,Data!$AA$3,Data!$E:$E,$A45,Data!$C:$C,1)</f>
        <v>0</v>
      </c>
      <c r="H45" s="137" t="str">
        <f t="shared" ref="H45:H55" si="9">IF(B45=0,"-",(G45-B45)/B45)</f>
        <v>-</v>
      </c>
      <c r="I45" s="129">
        <f>SUMIFS(Data!$V:$V,Data!$B:$B,Data!$AA$3,Data!$E:$E,$A45,Data!$C:$C,2)</f>
        <v>0</v>
      </c>
      <c r="J45" s="137" t="str">
        <f t="shared" ref="J45:J55" si="10">IF(C45=0,"-",(I45-C45)/C45)</f>
        <v>-</v>
      </c>
      <c r="K45" s="130">
        <f>SUMIFS(Data!$V:$V,Data!$B:$B,Data!$AA$3,Data!$E:$E,$A45,Data!$C:$C,3)</f>
        <v>0</v>
      </c>
      <c r="L45" s="137" t="str">
        <f t="shared" ref="L45:L55" si="11">IF(D45=0,"-",(K45-D45)/D45)</f>
        <v>-</v>
      </c>
      <c r="M45" s="130">
        <f>SUMIFS(Data!$V:$V,Data!$B:$B,Data!$AA$3,Data!$E:$E,$A45,Data!$C:$C,4)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SUMIFS(Data!$V:$V,Data!$B:$B,Data!$AA$3,Data!$E:$E,$A46,Data!$C:$C,1)</f>
        <v>0</v>
      </c>
      <c r="H46" s="142" t="str">
        <f t="shared" si="9"/>
        <v>-</v>
      </c>
      <c r="I46" s="129">
        <f>SUMIFS(Data!$V:$V,Data!$B:$B,Data!$AA$3,Data!$E:$E,$A46,Data!$C:$C,2)</f>
        <v>0</v>
      </c>
      <c r="J46" s="142" t="str">
        <f t="shared" si="10"/>
        <v>-</v>
      </c>
      <c r="K46" s="129">
        <f>SUMIFS(Data!$V:$V,Data!$B:$B,Data!$AA$3,Data!$E:$E,$A46,Data!$C:$C,3)</f>
        <v>0</v>
      </c>
      <c r="L46" s="142" t="str">
        <f t="shared" si="11"/>
        <v>-</v>
      </c>
      <c r="M46" s="129">
        <f>SUMIFS(Data!$V:$V,Data!$B:$B,Data!$AA$3,Data!$E:$E,$A46,Data!$C:$C,4)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12.656000000000001</v>
      </c>
      <c r="C48" s="129">
        <v>33.4879999999999</v>
      </c>
      <c r="D48" s="129">
        <v>31.665999999999901</v>
      </c>
      <c r="E48" s="129">
        <v>32.171999999999997</v>
      </c>
      <c r="F48" s="133">
        <v>36.6606666666666</v>
      </c>
      <c r="G48" s="141">
        <f>SUMIFS(Data!$V:$V,Data!$B:$B,Data!$AA$3,Data!$E:$E,$A48,Data!$C:$C,1)</f>
        <v>22.988</v>
      </c>
      <c r="H48" s="142">
        <f t="shared" si="9"/>
        <v>0.81637168141592908</v>
      </c>
      <c r="I48" s="129">
        <f>SUMIFS(Data!$V:$V,Data!$B:$B,Data!$AA$3,Data!$E:$E,$A48,Data!$C:$C,2)</f>
        <v>37.4819999999999</v>
      </c>
      <c r="J48" s="142">
        <f t="shared" si="10"/>
        <v>0.11926660296225548</v>
      </c>
      <c r="K48" s="129">
        <f>SUMIFS(Data!$V:$V,Data!$B:$B,Data!$AA$3,Data!$E:$E,$A48,Data!$C:$C,3)</f>
        <v>37.155999999999999</v>
      </c>
      <c r="L48" s="142">
        <f t="shared" si="11"/>
        <v>0.17337207099097188</v>
      </c>
      <c r="M48" s="129">
        <f>SUMIFS(Data!$V:$V,Data!$B:$B,Data!$AA$3,Data!$E:$E,$A48,Data!$C:$C,4)</f>
        <v>0</v>
      </c>
      <c r="N48" s="142">
        <f t="shared" ref="N48:N55" si="12">IF(E48=0,"-",(M48-E48)/E48)</f>
        <v>-1</v>
      </c>
      <c r="O48" s="139">
        <f t="shared" ref="O48:O51" si="13">(G48+I48+K48+M48)/3</f>
        <v>32.541999999999966</v>
      </c>
      <c r="P48" s="143">
        <f t="shared" ref="P48:P55" si="14">IF(F48=0,"-",O48/F48)</f>
        <v>0.88765434343801786</v>
      </c>
    </row>
    <row r="49" spans="1:16" s="2" customFormat="1">
      <c r="A49" s="21" t="s">
        <v>78</v>
      </c>
      <c r="B49" s="132">
        <v>12.776</v>
      </c>
      <c r="C49" s="129">
        <v>30.04</v>
      </c>
      <c r="D49" s="129">
        <v>26.285</v>
      </c>
      <c r="E49" s="129">
        <v>23.960999999999999</v>
      </c>
      <c r="F49" s="133">
        <v>31.020666666666667</v>
      </c>
      <c r="G49" s="141">
        <f>SUMIFS(Data!$V:$V,Data!$B:$B,Data!$AA$3,Data!$E:$E,$A49,Data!$C:$C,1)</f>
        <v>17.327000000000002</v>
      </c>
      <c r="H49" s="142">
        <f t="shared" si="9"/>
        <v>0.35621477770820303</v>
      </c>
      <c r="I49" s="129">
        <f>SUMIFS(Data!$V:$V,Data!$B:$B,Data!$AA$3,Data!$E:$E,$A49,Data!$C:$C,2)</f>
        <v>32.048000000000002</v>
      </c>
      <c r="J49" s="142">
        <f t="shared" si="10"/>
        <v>6.6844207723036037E-2</v>
      </c>
      <c r="K49" s="129">
        <f>SUMIFS(Data!$V:$V,Data!$B:$B,Data!$AA$3,Data!$E:$E,$A49,Data!$C:$C,3)</f>
        <v>19.085000000000001</v>
      </c>
      <c r="L49" s="142">
        <f t="shared" si="11"/>
        <v>-0.27392048696975457</v>
      </c>
      <c r="M49" s="129">
        <f>SUMIFS(Data!$V:$V,Data!$B:$B,Data!$AA$3,Data!$E:$E,$A49,Data!$C:$C,4)</f>
        <v>0</v>
      </c>
      <c r="N49" s="142">
        <f t="shared" si="12"/>
        <v>-1</v>
      </c>
      <c r="O49" s="139">
        <f t="shared" si="13"/>
        <v>22.820000000000004</v>
      </c>
      <c r="P49" s="143">
        <f t="shared" si="14"/>
        <v>0.73563860652038437</v>
      </c>
    </row>
    <row r="50" spans="1:16" s="2" customFormat="1">
      <c r="A50" s="21" t="s">
        <v>79</v>
      </c>
      <c r="B50" s="141">
        <v>1.5329999999999999</v>
      </c>
      <c r="C50" s="129">
        <v>5.4640000000000004</v>
      </c>
      <c r="D50" s="129">
        <v>5.484</v>
      </c>
      <c r="E50" s="129">
        <v>2.399</v>
      </c>
      <c r="F50" s="133">
        <v>4.96</v>
      </c>
      <c r="G50" s="141">
        <f>SUMIFS(Data!$V:$V,Data!$B:$B,Data!$AA$3,Data!$E:$E,$A50,Data!$C:$C,1)</f>
        <v>5.665</v>
      </c>
      <c r="H50" s="142">
        <f t="shared" si="9"/>
        <v>2.6953685583822571</v>
      </c>
      <c r="I50" s="129">
        <f>SUMIFS(Data!$V:$V,Data!$B:$B,Data!$AA$3,Data!$E:$E,$A50,Data!$C:$C,2)</f>
        <v>5.4809999999999999</v>
      </c>
      <c r="J50" s="142">
        <f t="shared" si="10"/>
        <v>3.111273792093605E-3</v>
      </c>
      <c r="K50" s="129">
        <f>SUMIFS(Data!$V:$V,Data!$B:$B,Data!$AA$3,Data!$E:$E,$A50,Data!$C:$C,3)</f>
        <v>6.5460000000000003</v>
      </c>
      <c r="L50" s="142">
        <f t="shared" si="11"/>
        <v>0.19365426695842455</v>
      </c>
      <c r="M50" s="129">
        <f>SUMIFS(Data!$V:$V,Data!$B:$B,Data!$AA$3,Data!$E:$E,$A50,Data!$C:$C,4)</f>
        <v>0</v>
      </c>
      <c r="N50" s="142">
        <f t="shared" si="12"/>
        <v>-1</v>
      </c>
      <c r="O50" s="139">
        <f t="shared" si="13"/>
        <v>5.8973333333333331</v>
      </c>
      <c r="P50" s="143">
        <f t="shared" si="14"/>
        <v>1.1889784946236559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SUMIFS(Data!$V:$V,Data!$B:$B,Data!$AA$3,Data!$E:$E,$A51,Data!$C:$C,1)</f>
        <v>0</v>
      </c>
      <c r="H51" s="142" t="str">
        <f t="shared" si="9"/>
        <v>-</v>
      </c>
      <c r="I51" s="129">
        <f>SUMIFS(Data!$V:$V,Data!$B:$B,Data!$AA$3,Data!$E:$E,$A51,Data!$C:$C,2)</f>
        <v>0</v>
      </c>
      <c r="J51" s="142" t="str">
        <f t="shared" si="10"/>
        <v>-</v>
      </c>
      <c r="K51" s="129">
        <f>SUMIFS(Data!$V:$V,Data!$B:$B,Data!$AA$3,Data!$E:$E,$A51,Data!$C:$C,3)</f>
        <v>0</v>
      </c>
      <c r="L51" s="142" t="str">
        <f t="shared" si="11"/>
        <v>-</v>
      </c>
      <c r="M51" s="129">
        <f>SUMIFS(Data!$V:$V,Data!$B:$B,Data!$AA$3,Data!$E:$E,$A51,Data!$C:$C,4)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26.965000000000003</v>
      </c>
      <c r="C52" s="135">
        <v>68.991999999999905</v>
      </c>
      <c r="D52" s="135">
        <v>63.434999999999903</v>
      </c>
      <c r="E52" s="135">
        <v>58.531999999999996</v>
      </c>
      <c r="F52" s="136">
        <v>72.641333333333264</v>
      </c>
      <c r="G52" s="144">
        <f>SUM(G48:G51)</f>
        <v>45.98</v>
      </c>
      <c r="H52" s="145">
        <f t="shared" si="9"/>
        <v>0.70517337289078397</v>
      </c>
      <c r="I52" s="136">
        <f>SUM(I48:I51)</f>
        <v>75.010999999999896</v>
      </c>
      <c r="J52" s="145">
        <f t="shared" si="10"/>
        <v>8.7241999072356205E-2</v>
      </c>
      <c r="K52" s="136">
        <f>SUM(K48:K51)</f>
        <v>62.786999999999999</v>
      </c>
      <c r="L52" s="145">
        <f t="shared" si="11"/>
        <v>-1.0215180893826828E-2</v>
      </c>
      <c r="M52" s="136">
        <f>SUM(M48:M51)</f>
        <v>0</v>
      </c>
      <c r="N52" s="145">
        <f t="shared" si="12"/>
        <v>-1</v>
      </c>
      <c r="O52" s="147">
        <f>(M52+K52+I52+G52)/3</f>
        <v>61.259333333333295</v>
      </c>
      <c r="P52" s="148">
        <f t="shared" si="14"/>
        <v>0.84331234742387284</v>
      </c>
    </row>
    <row r="53" spans="1:16" s="2" customFormat="1">
      <c r="A53" s="21" t="s">
        <v>9</v>
      </c>
      <c r="B53" s="141">
        <v>23.175000000000001</v>
      </c>
      <c r="C53" s="129">
        <v>64.073999999999998</v>
      </c>
      <c r="D53" s="129">
        <v>73.308999999999898</v>
      </c>
      <c r="E53" s="129">
        <v>79.731999999999999</v>
      </c>
      <c r="F53" s="133">
        <v>80.096666666666636</v>
      </c>
      <c r="G53" s="141">
        <f>SUMIFS(Data!$V:$V,Data!$B:$B,Data!$AA$3,Data!$E:$E,$A53,Data!$C:$C,1)</f>
        <v>26.280999999999999</v>
      </c>
      <c r="H53" s="142">
        <f t="shared" si="9"/>
        <v>0.13402373247033433</v>
      </c>
      <c r="I53" s="149">
        <f>SUMIFS(Data!$V:$V,Data!$B:$B,Data!$AA$3,Data!$E:$E,$A53,Data!$C:$C,2)</f>
        <v>82.233999999999995</v>
      </c>
      <c r="J53" s="142">
        <f t="shared" si="10"/>
        <v>0.28342229297374905</v>
      </c>
      <c r="K53" s="129">
        <f>SUMIFS(Data!$V:$V,Data!$B:$B,Data!$AA$3,Data!$E:$E,$A53,Data!$C:$C,3)</f>
        <v>85.024999999999906</v>
      </c>
      <c r="L53" s="142">
        <f t="shared" si="11"/>
        <v>0.15981666643931883</v>
      </c>
      <c r="M53" s="129">
        <f>SUMIFS(Data!$V:$V,Data!$B:$B,Data!$AA$3,Data!$E:$E,$A53,Data!$C:$C,4)</f>
        <v>0</v>
      </c>
      <c r="N53" s="142">
        <f t="shared" si="12"/>
        <v>-1</v>
      </c>
      <c r="O53" s="139">
        <f t="shared" ref="O53:O55" si="15">(M53+K53+I53+G53)/3</f>
        <v>64.513333333333307</v>
      </c>
      <c r="P53" s="143">
        <f t="shared" si="14"/>
        <v>0.80544342253110823</v>
      </c>
    </row>
    <row r="54" spans="1:16" s="2" customFormat="1">
      <c r="A54" s="21" t="s">
        <v>75</v>
      </c>
      <c r="B54" s="132">
        <v>3.53</v>
      </c>
      <c r="C54" s="129">
        <v>14.586</v>
      </c>
      <c r="D54" s="129">
        <v>10.19</v>
      </c>
      <c r="E54" s="129">
        <v>12.188000000000001</v>
      </c>
      <c r="F54" s="133">
        <v>13.497999999999999</v>
      </c>
      <c r="G54" s="141">
        <f>SUMIFS(Data!$V:$V,Data!$B:$B,Data!$AA$3,Data!$E:$E,$A54,Data!$C:$C,1)</f>
        <v>2.6629999999999998</v>
      </c>
      <c r="H54" s="142">
        <f t="shared" si="9"/>
        <v>-0.24560906515580738</v>
      </c>
      <c r="I54" s="149">
        <f>SUMIFS(Data!$V:$V,Data!$B:$B,Data!$AA$3,Data!$E:$E,$A54,Data!$C:$C,2)</f>
        <v>20.315999999999999</v>
      </c>
      <c r="J54" s="142">
        <f t="shared" si="10"/>
        <v>0.39284245166598097</v>
      </c>
      <c r="K54" s="129">
        <f>SUMIFS(Data!$V:$V,Data!$B:$B,Data!$AA$3,Data!$E:$E,$A54,Data!$C:$C,3)</f>
        <v>18.317</v>
      </c>
      <c r="L54" s="142">
        <f t="shared" si="11"/>
        <v>0.79754661432777241</v>
      </c>
      <c r="M54" s="129">
        <f>SUMIFS(Data!$V:$V,Data!$B:$B,Data!$AA$3,Data!$E:$E,$A54,Data!$C:$C,4)</f>
        <v>0</v>
      </c>
      <c r="N54" s="142">
        <f t="shared" si="12"/>
        <v>-1</v>
      </c>
      <c r="O54" s="139">
        <f t="shared" si="15"/>
        <v>13.765333333333331</v>
      </c>
      <c r="P54" s="143">
        <f t="shared" si="14"/>
        <v>1.01980540326962</v>
      </c>
    </row>
    <row r="55" spans="1:16" s="2" customFormat="1" ht="12.75" thickBot="1">
      <c r="A55" s="23" t="s">
        <v>102</v>
      </c>
      <c r="B55" s="151">
        <v>26.705000000000002</v>
      </c>
      <c r="C55" s="152">
        <v>78.66</v>
      </c>
      <c r="D55" s="152">
        <v>83.498999999999896</v>
      </c>
      <c r="E55" s="152">
        <v>91.92</v>
      </c>
      <c r="F55" s="153">
        <v>93.594666666666626</v>
      </c>
      <c r="G55" s="154">
        <f>SUM(G53:G54)</f>
        <v>28.943999999999999</v>
      </c>
      <c r="H55" s="155">
        <f t="shared" si="9"/>
        <v>8.3841977157835507E-2</v>
      </c>
      <c r="I55" s="153">
        <f>SUM(I53:I54)</f>
        <v>102.55</v>
      </c>
      <c r="J55" s="155">
        <f t="shared" si="10"/>
        <v>0.30371217899822023</v>
      </c>
      <c r="K55" s="153">
        <f>SUM(K53:K54)</f>
        <v>103.3419999999999</v>
      </c>
      <c r="L55" s="155">
        <f t="shared" si="11"/>
        <v>0.23764356459358829</v>
      </c>
      <c r="M55" s="152">
        <f>SUM(M53:M54)</f>
        <v>0</v>
      </c>
      <c r="N55" s="155">
        <f t="shared" si="12"/>
        <v>-1</v>
      </c>
      <c r="O55" s="157">
        <f t="shared" si="15"/>
        <v>78.278666666666624</v>
      </c>
      <c r="P55" s="158">
        <f t="shared" si="14"/>
        <v>0.83635819704826475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zoomScaleNormal="100" workbookViewId="0">
      <selection activeCell="K37" sqref="K37"/>
    </sheetView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hidden="1" customWidth="1"/>
    <col min="11" max="11" width="9.7109375" style="41" customWidth="1"/>
    <col min="12" max="12" width="9" style="6" customWidth="1"/>
    <col min="13" max="13" width="9.140625" style="6"/>
    <col min="14" max="14" width="9" style="6" hidden="1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32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173.35799999999901</v>
      </c>
      <c r="C6" s="171">
        <v>170.108</v>
      </c>
      <c r="D6" s="171">
        <v>150.27799999999999</v>
      </c>
      <c r="E6" s="171">
        <v>120.131</v>
      </c>
      <c r="F6" s="172">
        <v>204.62499999999966</v>
      </c>
      <c r="G6" s="53">
        <f>SUMIFS(Data!$W:$W,Data!$B:$B,Data!$AA$3,Data!$D:$D,$A6,Data!$C:$C,1)</f>
        <v>127.63500000000001</v>
      </c>
      <c r="H6" s="173">
        <f t="shared" ref="H6:H37" si="0">IF(B6=0,"-",(G6-B6)/B6)</f>
        <v>-0.26374900494929143</v>
      </c>
      <c r="I6" s="53">
        <f>SUMIFS(Data!$W:$W,Data!$B:$B,Data!$AA$3,Data!$D:$D,$A6,Data!$C:$C,2)</f>
        <v>140.14699999999999</v>
      </c>
      <c r="J6" s="173">
        <f>IF(C6=0,"-",(I6-C6)/C6)</f>
        <v>-0.176129282573424</v>
      </c>
      <c r="K6" s="53">
        <f>SUMIFS(Data!$W:$W,Data!$B:$B,Data!$AA$3,Data!$D:$D,$A6,Data!$C:$C,3)</f>
        <v>193.25899999999899</v>
      </c>
      <c r="L6" s="173">
        <f t="shared" ref="L6:L36" si="1">IF(D6=0,"-",(K6-D6)/D6)</f>
        <v>0.28600992826627319</v>
      </c>
      <c r="M6" s="53">
        <f>SUMIFS(Data!$W:$W,Data!$B:$B,Data!$AA$3,Data!$D:$D,$A6,Data!$C:$C,4)</f>
        <v>0</v>
      </c>
      <c r="N6" s="173">
        <f>IF(E6=0,"-",(M6-E6)/E6)</f>
        <v>-1</v>
      </c>
      <c r="O6" s="172">
        <f t="shared" ref="O6:O37" si="2">SUM(G6+I6+K6+M6)/3</f>
        <v>153.68033333333298</v>
      </c>
      <c r="P6" s="174">
        <f>IF(F6=0,"-",O6/F6)</f>
        <v>0.75103400529423692</v>
      </c>
    </row>
    <row r="7" spans="1:16">
      <c r="A7" s="17" t="s">
        <v>32</v>
      </c>
      <c r="B7" s="80">
        <v>42.901999999999894</v>
      </c>
      <c r="C7" s="81">
        <v>81.247999999999891</v>
      </c>
      <c r="D7" s="81">
        <v>79.107999999999905</v>
      </c>
      <c r="E7" s="83">
        <v>78.8599999999999</v>
      </c>
      <c r="F7" s="82">
        <v>94.039333333333204</v>
      </c>
      <c r="G7" s="56">
        <f>SUMIFS(Data!$W:$W,Data!$B:$B,Data!$AA$3,Data!$D:$D,$A7,Data!$C:$C,1)</f>
        <v>28.709</v>
      </c>
      <c r="H7" s="4">
        <f t="shared" si="0"/>
        <v>-0.33082373782107899</v>
      </c>
      <c r="I7" s="81">
        <f>SUMIFS(Data!$W:$W,Data!$B:$B,Data!$AA$3,Data!$D:$D,$A7,Data!$C:$C,2)</f>
        <v>72.534999999999883</v>
      </c>
      <c r="J7" s="4">
        <f t="shared" ref="J7:J35" si="3">IF(C7=0,"-",(I7-C7)/C7)</f>
        <v>-0.10723956282000811</v>
      </c>
      <c r="K7" s="81">
        <f>SUMIFS(Data!$W:$W,Data!$B:$B,Data!$AA$3,Data!$D:$D,$A7,Data!$C:$C,3)</f>
        <v>81.34399999999988</v>
      </c>
      <c r="L7" s="4">
        <f t="shared" si="1"/>
        <v>2.8265156494918068E-2</v>
      </c>
      <c r="M7" s="83">
        <f>SUMIFS(Data!$W:$W,Data!$B:$B,Data!$AA$3,Data!$D:$D,$A7,Data!$C:$C,4)</f>
        <v>0</v>
      </c>
      <c r="N7" s="4">
        <f t="shared" ref="N7:N38" si="4">IF(E7=0,"-",(M7-E7)/E7)</f>
        <v>-1</v>
      </c>
      <c r="O7" s="82">
        <f t="shared" si="2"/>
        <v>60.862666666666591</v>
      </c>
      <c r="P7" s="7">
        <f t="shared" ref="P7:P38" si="5">IF(F7=0,"-",O7/F7)</f>
        <v>0.64720436129562819</v>
      </c>
    </row>
    <row r="8" spans="1:16">
      <c r="A8" s="18" t="s">
        <v>31</v>
      </c>
      <c r="B8" s="175">
        <v>21.651</v>
      </c>
      <c r="C8" s="176">
        <v>107.67999999999999</v>
      </c>
      <c r="D8" s="176">
        <v>98.117999999999796</v>
      </c>
      <c r="E8" s="177">
        <v>92.152999999999892</v>
      </c>
      <c r="F8" s="178">
        <v>106.53399999999989</v>
      </c>
      <c r="G8" s="53">
        <f>SUMIFS(Data!$W:$W,Data!$B:$B,Data!$AA$3,Data!$D:$D,$A8,Data!$C:$C,1)</f>
        <v>13.324999999999999</v>
      </c>
      <c r="H8" s="173">
        <f t="shared" si="0"/>
        <v>-0.38455498591289089</v>
      </c>
      <c r="I8" s="176">
        <f>SUMIFS(Data!$W:$W,Data!$B:$B,Data!$AA$3,Data!$D:$D,$A8,Data!$C:$C,2)</f>
        <v>84.069999999999894</v>
      </c>
      <c r="J8" s="173">
        <f t="shared" si="3"/>
        <v>-0.21926077265973348</v>
      </c>
      <c r="K8" s="176">
        <f>SUMIFS(Data!$W:$W,Data!$B:$B,Data!$AA$3,Data!$D:$D,$A8,Data!$C:$C,3)</f>
        <v>79.841999999999899</v>
      </c>
      <c r="L8" s="173">
        <f t="shared" si="1"/>
        <v>-0.18626551703051361</v>
      </c>
      <c r="M8" s="177">
        <f>SUMIFS(Data!$W:$W,Data!$B:$B,Data!$AA$3,Data!$D:$D,$A8,Data!$C:$C,4)</f>
        <v>0</v>
      </c>
      <c r="N8" s="173">
        <f t="shared" si="4"/>
        <v>-1</v>
      </c>
      <c r="O8" s="178">
        <f t="shared" si="2"/>
        <v>59.07899999999993</v>
      </c>
      <c r="P8" s="179">
        <f t="shared" si="5"/>
        <v>0.55455535322056793</v>
      </c>
    </row>
    <row r="9" spans="1:16">
      <c r="A9" s="17" t="s">
        <v>30</v>
      </c>
      <c r="B9" s="80">
        <v>12.058</v>
      </c>
      <c r="C9" s="81">
        <v>49.957000000000001</v>
      </c>
      <c r="D9" s="81">
        <v>45.779999999999902</v>
      </c>
      <c r="E9" s="83">
        <v>47.441000000000003</v>
      </c>
      <c r="F9" s="82">
        <v>51.745333333333299</v>
      </c>
      <c r="G9" s="56">
        <f>SUMIFS(Data!$W:$W,Data!$B:$B,Data!$AA$3,Data!$D:$D,$A9,Data!$C:$C,1)</f>
        <v>13.057</v>
      </c>
      <c r="H9" s="4">
        <f t="shared" si="0"/>
        <v>8.2849560457787408E-2</v>
      </c>
      <c r="I9" s="81">
        <f>SUMIFS(Data!$W:$W,Data!$B:$B,Data!$AA$3,Data!$D:$D,$A9,Data!$C:$C,2)</f>
        <v>33.320999999999998</v>
      </c>
      <c r="J9" s="4">
        <f t="shared" si="3"/>
        <v>-0.33300638549152278</v>
      </c>
      <c r="K9" s="81">
        <f>SUMIFS(Data!$W:$W,Data!$B:$B,Data!$AA$3,Data!$D:$D,$A9,Data!$C:$C,3)</f>
        <v>35.326999999999998</v>
      </c>
      <c r="L9" s="4">
        <f t="shared" si="1"/>
        <v>-0.22833114897334919</v>
      </c>
      <c r="M9" s="83">
        <f>SUMIFS(Data!$W:$W,Data!$B:$B,Data!$AA$3,Data!$D:$D,$A9,Data!$C:$C,4)</f>
        <v>0</v>
      </c>
      <c r="N9" s="4">
        <f t="shared" si="4"/>
        <v>-1</v>
      </c>
      <c r="O9" s="82">
        <f t="shared" si="2"/>
        <v>27.234999999999999</v>
      </c>
      <c r="P9" s="7">
        <f t="shared" si="5"/>
        <v>0.52632765595609299</v>
      </c>
    </row>
    <row r="10" spans="1:16">
      <c r="A10" s="18" t="s">
        <v>29</v>
      </c>
      <c r="B10" s="175">
        <v>2.532</v>
      </c>
      <c r="C10" s="176">
        <v>5.3280000000000003</v>
      </c>
      <c r="D10" s="176">
        <v>5.3950000000000005</v>
      </c>
      <c r="E10" s="176">
        <v>6.327</v>
      </c>
      <c r="F10" s="178">
        <v>6.5273333333333339</v>
      </c>
      <c r="G10" s="53">
        <f>SUMIFS(Data!$W:$W,Data!$B:$B,Data!$AA$3,Data!$D:$D,$A10,Data!$C:$C,1)</f>
        <v>0.33300000000000002</v>
      </c>
      <c r="H10" s="173">
        <f t="shared" si="0"/>
        <v>-0.86848341232227477</v>
      </c>
      <c r="I10" s="176">
        <f>SUMIFS(Data!$W:$W,Data!$B:$B,Data!$AA$3,Data!$D:$D,$A10,Data!$C:$C,2)</f>
        <v>2.8649999999999998</v>
      </c>
      <c r="J10" s="173">
        <f t="shared" si="3"/>
        <v>-0.46227477477477485</v>
      </c>
      <c r="K10" s="176">
        <f>SUMIFS(Data!$W:$W,Data!$B:$B,Data!$AA$3,Data!$D:$D,$A10,Data!$C:$C,3)</f>
        <v>7.1259999999999994</v>
      </c>
      <c r="L10" s="173">
        <f t="shared" si="1"/>
        <v>0.32085264133456881</v>
      </c>
      <c r="M10" s="176">
        <f>SUMIFS(Data!$W:$W,Data!$B:$B,Data!$AA$3,Data!$D:$D,$A10,Data!$C:$C,4)</f>
        <v>0</v>
      </c>
      <c r="N10" s="173">
        <f t="shared" si="4"/>
        <v>-1</v>
      </c>
      <c r="O10" s="178">
        <f t="shared" si="2"/>
        <v>3.4413333333333331</v>
      </c>
      <c r="P10" s="179">
        <f t="shared" si="5"/>
        <v>0.52721887447656002</v>
      </c>
    </row>
    <row r="11" spans="1:16">
      <c r="A11" s="17" t="s">
        <v>28</v>
      </c>
      <c r="B11" s="80">
        <v>52.495000000000005</v>
      </c>
      <c r="C11" s="81">
        <v>135.32399999999998</v>
      </c>
      <c r="D11" s="81">
        <v>145.18199999999999</v>
      </c>
      <c r="E11" s="83">
        <v>140.24599999999998</v>
      </c>
      <c r="F11" s="82">
        <v>157.749</v>
      </c>
      <c r="G11" s="56">
        <f>SUMIFS(Data!$W:$W,Data!$B:$B,Data!$AA$3,Data!$D:$D,$A11,Data!$C:$C,1)</f>
        <v>57.154999999999902</v>
      </c>
      <c r="H11" s="4">
        <f t="shared" si="0"/>
        <v>8.8770359081815353E-2</v>
      </c>
      <c r="I11" s="81">
        <f>SUMIFS(Data!$W:$W,Data!$B:$B,Data!$AA$3,Data!$D:$D,$A11,Data!$C:$C,2)</f>
        <v>135.32499999999999</v>
      </c>
      <c r="J11" s="4">
        <f t="shared" si="3"/>
        <v>7.3896721941767532E-6</v>
      </c>
      <c r="K11" s="81">
        <f>SUMIFS(Data!$W:$W,Data!$B:$B,Data!$AA$3,Data!$D:$D,$A11,Data!$C:$C,3)</f>
        <v>151.315</v>
      </c>
      <c r="L11" s="4">
        <f t="shared" si="1"/>
        <v>4.2243528812111762E-2</v>
      </c>
      <c r="M11" s="83">
        <f>SUMIFS(Data!$W:$W,Data!$B:$B,Data!$AA$3,Data!$D:$D,$A11,Data!$C:$C,4)</f>
        <v>0</v>
      </c>
      <c r="N11" s="4">
        <f t="shared" si="4"/>
        <v>-1</v>
      </c>
      <c r="O11" s="82">
        <f t="shared" si="2"/>
        <v>114.5983333333333</v>
      </c>
      <c r="P11" s="7">
        <f t="shared" si="5"/>
        <v>0.72645996699397974</v>
      </c>
    </row>
    <row r="12" spans="1:16">
      <c r="A12" s="18" t="s">
        <v>27</v>
      </c>
      <c r="B12" s="175">
        <v>48.786000000000001</v>
      </c>
      <c r="C12" s="176">
        <v>102.3659999999999</v>
      </c>
      <c r="D12" s="176">
        <v>102.09099999999989</v>
      </c>
      <c r="E12" s="177">
        <v>106.02399999999989</v>
      </c>
      <c r="F12" s="178">
        <v>119.75566666666657</v>
      </c>
      <c r="G12" s="53">
        <f>SUMIFS(Data!$W:$W,Data!$B:$B,Data!$AA$3,Data!$D:$D,$A12,Data!$C:$C,1)</f>
        <v>46.710999999999899</v>
      </c>
      <c r="H12" s="173">
        <f t="shared" si="0"/>
        <v>-4.2532693805602061E-2</v>
      </c>
      <c r="I12" s="176">
        <f>SUMIFS(Data!$W:$W,Data!$B:$B,Data!$AA$3,Data!$D:$D,$A12,Data!$C:$C,2)</f>
        <v>105.4249999999999</v>
      </c>
      <c r="J12" s="173">
        <f t="shared" si="3"/>
        <v>2.9882968954535689E-2</v>
      </c>
      <c r="K12" s="176">
        <f>SUMIFS(Data!$W:$W,Data!$B:$B,Data!$AA$3,Data!$D:$D,$A12,Data!$C:$C,3)</f>
        <v>105.68899999999991</v>
      </c>
      <c r="L12" s="173">
        <f t="shared" si="1"/>
        <v>3.524306745942362E-2</v>
      </c>
      <c r="M12" s="177">
        <f>SUMIFS(Data!$W:$W,Data!$B:$B,Data!$AA$3,Data!$D:$D,$A12,Data!$C:$C,4)</f>
        <v>0</v>
      </c>
      <c r="N12" s="173">
        <f t="shared" si="4"/>
        <v>-1</v>
      </c>
      <c r="O12" s="178">
        <f t="shared" si="2"/>
        <v>85.941666666666563</v>
      </c>
      <c r="P12" s="179">
        <f t="shared" si="5"/>
        <v>0.71764175390447749</v>
      </c>
    </row>
    <row r="13" spans="1:16">
      <c r="A13" s="17" t="s">
        <v>26</v>
      </c>
      <c r="B13" s="80">
        <v>75.01700000000001</v>
      </c>
      <c r="C13" s="81">
        <v>115.30799999999999</v>
      </c>
      <c r="D13" s="81">
        <v>159.27799999999999</v>
      </c>
      <c r="E13" s="83">
        <v>150.99499999999998</v>
      </c>
      <c r="F13" s="82">
        <v>166.86599999999999</v>
      </c>
      <c r="G13" s="56">
        <f>SUMIFS(Data!$W:$W,Data!$B:$B,Data!$AA$3,Data!$D:$D,$A13,Data!$C:$C,1)</f>
        <v>113.05</v>
      </c>
      <c r="H13" s="4">
        <f t="shared" si="0"/>
        <v>0.50699174853699802</v>
      </c>
      <c r="I13" s="81">
        <f>SUMIFS(Data!$W:$W,Data!$B:$B,Data!$AA$3,Data!$D:$D,$A13,Data!$C:$C,2)</f>
        <v>146.07999999999998</v>
      </c>
      <c r="J13" s="4">
        <f t="shared" si="3"/>
        <v>0.26686786693030834</v>
      </c>
      <c r="K13" s="81">
        <f>SUMIFS(Data!$W:$W,Data!$B:$B,Data!$AA$3,Data!$D:$D,$A13,Data!$C:$C,3)</f>
        <v>196.92399999999998</v>
      </c>
      <c r="L13" s="4">
        <f t="shared" si="1"/>
        <v>0.23635404763997531</v>
      </c>
      <c r="M13" s="83">
        <f>SUMIFS(Data!$W:$W,Data!$B:$B,Data!$AA$3,Data!$D:$D,$A13,Data!$C:$C,4)</f>
        <v>0</v>
      </c>
      <c r="N13" s="4">
        <f t="shared" si="4"/>
        <v>-1</v>
      </c>
      <c r="O13" s="82">
        <f t="shared" si="2"/>
        <v>152.018</v>
      </c>
      <c r="P13" s="7">
        <f t="shared" si="5"/>
        <v>0.91101842196732719</v>
      </c>
    </row>
    <row r="14" spans="1:16">
      <c r="A14" s="18" t="s">
        <v>25</v>
      </c>
      <c r="B14" s="175">
        <v>86.207999999999885</v>
      </c>
      <c r="C14" s="176">
        <v>277.17699999999911</v>
      </c>
      <c r="D14" s="176">
        <v>315.52799999999996</v>
      </c>
      <c r="E14" s="177">
        <v>337.00900000000001</v>
      </c>
      <c r="F14" s="178">
        <v>338.64066666666628</v>
      </c>
      <c r="G14" s="53">
        <f>SUMIFS(Data!$W:$W,Data!$B:$B,Data!$AA$3,Data!$D:$D,$A14,Data!$C:$C,1)</f>
        <v>96.930999999999898</v>
      </c>
      <c r="H14" s="173">
        <f t="shared" si="0"/>
        <v>0.1243852078693396</v>
      </c>
      <c r="I14" s="176">
        <f>SUMIFS(Data!$W:$W,Data!$B:$B,Data!$AA$3,Data!$D:$D,$A14,Data!$C:$C,2)</f>
        <v>378.34700000000106</v>
      </c>
      <c r="J14" s="173">
        <f t="shared" si="3"/>
        <v>0.36500142508217592</v>
      </c>
      <c r="K14" s="176">
        <f>SUMIFS(Data!$W:$W,Data!$B:$B,Data!$AA$3,Data!$D:$D,$A14,Data!$C:$C,3)</f>
        <v>377.22700000000106</v>
      </c>
      <c r="L14" s="173">
        <f t="shared" si="1"/>
        <v>0.19554207550518846</v>
      </c>
      <c r="M14" s="177">
        <f>SUMIFS(Data!$W:$W,Data!$B:$B,Data!$AA$3,Data!$D:$D,$A14,Data!$C:$C,4)</f>
        <v>0</v>
      </c>
      <c r="N14" s="173">
        <f t="shared" si="4"/>
        <v>-1</v>
      </c>
      <c r="O14" s="178">
        <f t="shared" si="2"/>
        <v>284.16833333333398</v>
      </c>
      <c r="P14" s="179">
        <f t="shared" si="5"/>
        <v>0.83914414689316985</v>
      </c>
    </row>
    <row r="15" spans="1:16">
      <c r="A15" s="17" t="s">
        <v>24</v>
      </c>
      <c r="B15" s="80">
        <v>71.210999999999999</v>
      </c>
      <c r="C15" s="81">
        <v>97.5949999999997</v>
      </c>
      <c r="D15" s="81">
        <v>88.119999999999905</v>
      </c>
      <c r="E15" s="83">
        <v>91.908999999999907</v>
      </c>
      <c r="F15" s="82">
        <v>116.27833333333315</v>
      </c>
      <c r="G15" s="56">
        <f>SUMIFS(Data!$W:$W,Data!$B:$B,Data!$AA$3,Data!$D:$D,$A15,Data!$C:$C,1)</f>
        <v>46.764999999999901</v>
      </c>
      <c r="H15" s="4">
        <f t="shared" si="0"/>
        <v>-0.34328966030529129</v>
      </c>
      <c r="I15" s="81">
        <f>SUMIFS(Data!$W:$W,Data!$B:$B,Data!$AA$3,Data!$D:$D,$A15,Data!$C:$C,2)</f>
        <v>75.109999999999886</v>
      </c>
      <c r="J15" s="4">
        <f t="shared" si="3"/>
        <v>-0.23039090117321465</v>
      </c>
      <c r="K15" s="81">
        <f>SUMIFS(Data!$W:$W,Data!$B:$B,Data!$AA$3,Data!$D:$D,$A15,Data!$C:$C,3)</f>
        <v>80.243999999999787</v>
      </c>
      <c r="L15" s="4">
        <f t="shared" si="1"/>
        <v>-8.9378120744440848E-2</v>
      </c>
      <c r="M15" s="83">
        <f>SUMIFS(Data!$W:$W,Data!$B:$B,Data!$AA$3,Data!$D:$D,$A15,Data!$C:$C,4)</f>
        <v>0</v>
      </c>
      <c r="N15" s="4">
        <f t="shared" si="4"/>
        <v>-1</v>
      </c>
      <c r="O15" s="82">
        <f t="shared" si="2"/>
        <v>67.372999999999863</v>
      </c>
      <c r="P15" s="7">
        <f t="shared" si="5"/>
        <v>0.57941146960597389</v>
      </c>
    </row>
    <row r="16" spans="1:16">
      <c r="A16" s="18" t="s">
        <v>23</v>
      </c>
      <c r="B16" s="175">
        <v>71.886999999999901</v>
      </c>
      <c r="C16" s="176">
        <v>118.726</v>
      </c>
      <c r="D16" s="176">
        <v>101.899</v>
      </c>
      <c r="E16" s="177">
        <v>94.745999999999796</v>
      </c>
      <c r="F16" s="178">
        <v>129.0859999999999</v>
      </c>
      <c r="G16" s="53">
        <f>SUMIFS(Data!$W:$W,Data!$B:$B,Data!$AA$3,Data!$D:$D,$A16,Data!$C:$C,1)</f>
        <v>56.034999999999897</v>
      </c>
      <c r="H16" s="173">
        <f t="shared" si="0"/>
        <v>-0.22051274917579014</v>
      </c>
      <c r="I16" s="176">
        <f>SUMIFS(Data!$W:$W,Data!$B:$B,Data!$AA$3,Data!$D:$D,$A16,Data!$C:$C,2)</f>
        <v>103.72</v>
      </c>
      <c r="J16" s="173">
        <f t="shared" si="3"/>
        <v>-0.12639186024965046</v>
      </c>
      <c r="K16" s="176">
        <f>SUMIFS(Data!$W:$W,Data!$B:$B,Data!$AA$3,Data!$D:$D,$A16,Data!$C:$C,3)</f>
        <v>115.139</v>
      </c>
      <c r="L16" s="173">
        <f t="shared" si="1"/>
        <v>0.12993258030010102</v>
      </c>
      <c r="M16" s="177">
        <f>SUMIFS(Data!$W:$W,Data!$B:$B,Data!$AA$3,Data!$D:$D,$A16,Data!$C:$C,4)</f>
        <v>0</v>
      </c>
      <c r="N16" s="173">
        <f t="shared" si="4"/>
        <v>-1</v>
      </c>
      <c r="O16" s="178">
        <f t="shared" si="2"/>
        <v>91.631333333333302</v>
      </c>
      <c r="P16" s="179">
        <f t="shared" si="5"/>
        <v>0.70984718198203811</v>
      </c>
    </row>
    <row r="17" spans="1:16">
      <c r="A17" s="17" t="s">
        <v>22</v>
      </c>
      <c r="B17" s="80">
        <v>29.686</v>
      </c>
      <c r="C17" s="81">
        <v>116.762999999999</v>
      </c>
      <c r="D17" s="81">
        <v>120.899</v>
      </c>
      <c r="E17" s="83">
        <v>101.6389999999998</v>
      </c>
      <c r="F17" s="82">
        <v>122.99566666666625</v>
      </c>
      <c r="G17" s="56">
        <f>SUMIFS(Data!$W:$W,Data!$B:$B,Data!$AA$3,Data!$D:$D,$A17,Data!$C:$C,1)</f>
        <v>29.713999999999999</v>
      </c>
      <c r="H17" s="4">
        <f t="shared" si="0"/>
        <v>9.4320555143834444E-4</v>
      </c>
      <c r="I17" s="81">
        <f>SUMIFS(Data!$W:$W,Data!$B:$B,Data!$AA$3,Data!$D:$D,$A17,Data!$C:$C,2)</f>
        <v>115.57099999999998</v>
      </c>
      <c r="J17" s="4">
        <f t="shared" si="3"/>
        <v>-1.020871337666061E-2</v>
      </c>
      <c r="K17" s="81">
        <f>SUMIFS(Data!$W:$W,Data!$B:$B,Data!$AA$3,Data!$D:$D,$A17,Data!$C:$C,3)</f>
        <v>119.40200000000002</v>
      </c>
      <c r="L17" s="4">
        <f t="shared" si="1"/>
        <v>-1.2382236412211728E-2</v>
      </c>
      <c r="M17" s="83">
        <f>SUMIFS(Data!$W:$W,Data!$B:$B,Data!$AA$3,Data!$D:$D,$A17,Data!$C:$C,4)</f>
        <v>0</v>
      </c>
      <c r="N17" s="4">
        <f t="shared" si="4"/>
        <v>-1</v>
      </c>
      <c r="O17" s="82">
        <f t="shared" si="2"/>
        <v>88.228999999999999</v>
      </c>
      <c r="P17" s="7">
        <f t="shared" si="5"/>
        <v>0.71733421502654804</v>
      </c>
    </row>
    <row r="18" spans="1:16">
      <c r="A18" s="18" t="s">
        <v>21</v>
      </c>
      <c r="B18" s="175">
        <v>159.70499999999998</v>
      </c>
      <c r="C18" s="176">
        <v>326.65999999999997</v>
      </c>
      <c r="D18" s="176">
        <v>339.88000000000005</v>
      </c>
      <c r="E18" s="177">
        <v>342.93700000000001</v>
      </c>
      <c r="F18" s="178">
        <v>389.72733333333332</v>
      </c>
      <c r="G18" s="53">
        <f>SUMIFS(Data!$W:$W,Data!$B:$B,Data!$AA$3,Data!$D:$D,$A18,Data!$C:$C,1)</f>
        <v>179.33899999999997</v>
      </c>
      <c r="H18" s="173">
        <f t="shared" si="0"/>
        <v>0.12293916909301517</v>
      </c>
      <c r="I18" s="176">
        <f>SUMIFS(Data!$W:$W,Data!$B:$B,Data!$AA$3,Data!$D:$D,$A18,Data!$C:$C,2)</f>
        <v>354.88999999999993</v>
      </c>
      <c r="J18" s="173">
        <f t="shared" si="3"/>
        <v>8.6420131023081992E-2</v>
      </c>
      <c r="K18" s="176">
        <f>SUMIFS(Data!$W:$W,Data!$B:$B,Data!$AA$3,Data!$D:$D,$A18,Data!$C:$C,3)</f>
        <v>362.60600000000085</v>
      </c>
      <c r="L18" s="173">
        <f t="shared" si="1"/>
        <v>6.6864775803227E-2</v>
      </c>
      <c r="M18" s="177">
        <f>SUMIFS(Data!$W:$W,Data!$B:$B,Data!$AA$3,Data!$D:$D,$A18,Data!$C:$C,4)</f>
        <v>0</v>
      </c>
      <c r="N18" s="173">
        <f t="shared" si="4"/>
        <v>-1</v>
      </c>
      <c r="O18" s="178">
        <f t="shared" si="2"/>
        <v>298.94500000000022</v>
      </c>
      <c r="P18" s="179">
        <f t="shared" si="5"/>
        <v>0.76706192876729262</v>
      </c>
    </row>
    <row r="19" spans="1:16">
      <c r="A19" s="17" t="s">
        <v>20</v>
      </c>
      <c r="B19" s="80">
        <v>57.954999999999899</v>
      </c>
      <c r="C19" s="81">
        <v>83.440999999999903</v>
      </c>
      <c r="D19" s="81">
        <v>82.854999999999905</v>
      </c>
      <c r="E19" s="83">
        <v>85.9849999999999</v>
      </c>
      <c r="F19" s="82">
        <v>103.41199999999986</v>
      </c>
      <c r="G19" s="56">
        <f>SUMIFS(Data!$W:$W,Data!$B:$B,Data!$AA$3,Data!$D:$D,$A19,Data!$C:$C,1)</f>
        <v>58.533000000000001</v>
      </c>
      <c r="H19" s="4">
        <f t="shared" si="0"/>
        <v>9.9732551117263993E-3</v>
      </c>
      <c r="I19" s="81">
        <f>SUMIFS(Data!$W:$W,Data!$B:$B,Data!$AA$3,Data!$D:$D,$A19,Data!$C:$C,2)</f>
        <v>104.63499999999991</v>
      </c>
      <c r="J19" s="4">
        <f t="shared" si="3"/>
        <v>0.25399983221677624</v>
      </c>
      <c r="K19" s="81">
        <f>SUMIFS(Data!$W:$W,Data!$B:$B,Data!$AA$3,Data!$D:$D,$A19,Data!$C:$C,3)</f>
        <v>113.96899999999998</v>
      </c>
      <c r="L19" s="4">
        <f t="shared" si="1"/>
        <v>0.375523504918232</v>
      </c>
      <c r="M19" s="83">
        <f>SUMIFS(Data!$W:$W,Data!$B:$B,Data!$AA$3,Data!$D:$D,$A19,Data!$C:$C,4)</f>
        <v>0</v>
      </c>
      <c r="N19" s="4">
        <f t="shared" si="4"/>
        <v>-1</v>
      </c>
      <c r="O19" s="82">
        <f t="shared" si="2"/>
        <v>92.378999999999962</v>
      </c>
      <c r="P19" s="7">
        <f t="shared" si="5"/>
        <v>0.89331025412911547</v>
      </c>
    </row>
    <row r="20" spans="1:16">
      <c r="A20" s="18" t="s">
        <v>19</v>
      </c>
      <c r="B20" s="175">
        <v>60.746999999999893</v>
      </c>
      <c r="C20" s="176">
        <v>108.86199999999991</v>
      </c>
      <c r="D20" s="176">
        <v>108.33499999999988</v>
      </c>
      <c r="E20" s="177">
        <v>117.104</v>
      </c>
      <c r="F20" s="178">
        <v>131.68266666666656</v>
      </c>
      <c r="G20" s="53">
        <f>SUMIFS(Data!$W:$W,Data!$B:$B,Data!$AA$3,Data!$D:$D,$A20,Data!$C:$C,1)</f>
        <v>59.421999999999905</v>
      </c>
      <c r="H20" s="173">
        <f t="shared" si="0"/>
        <v>-2.181177671325318E-2</v>
      </c>
      <c r="I20" s="176">
        <f>SUMIFS(Data!$W:$W,Data!$B:$B,Data!$AA$3,Data!$D:$D,$A20,Data!$C:$C,2)</f>
        <v>122.64099999999988</v>
      </c>
      <c r="J20" s="173">
        <f t="shared" si="3"/>
        <v>0.12657309253917784</v>
      </c>
      <c r="K20" s="176">
        <f>SUMIFS(Data!$W:$W,Data!$B:$B,Data!$AA$3,Data!$D:$D,$A20,Data!$C:$C,3)</f>
        <v>131.19200000000001</v>
      </c>
      <c r="L20" s="173">
        <f t="shared" si="1"/>
        <v>0.21098444639313382</v>
      </c>
      <c r="M20" s="177">
        <f>SUMIFS(Data!$W:$W,Data!$B:$B,Data!$AA$3,Data!$D:$D,$A20,Data!$C:$C,4)</f>
        <v>0</v>
      </c>
      <c r="N20" s="173">
        <f t="shared" si="4"/>
        <v>-1</v>
      </c>
      <c r="O20" s="178">
        <f t="shared" si="2"/>
        <v>104.41833333333325</v>
      </c>
      <c r="P20" s="179">
        <f t="shared" si="5"/>
        <v>0.79295427391101836</v>
      </c>
    </row>
    <row r="21" spans="1:16">
      <c r="A21" s="17" t="s">
        <v>18</v>
      </c>
      <c r="B21" s="80">
        <v>33.1009999999999</v>
      </c>
      <c r="C21" s="81">
        <v>88.139999999999901</v>
      </c>
      <c r="D21" s="81">
        <v>102.1049999999999</v>
      </c>
      <c r="E21" s="83">
        <v>111.60599999999999</v>
      </c>
      <c r="F21" s="82">
        <v>111.65066666666657</v>
      </c>
      <c r="G21" s="56">
        <f>SUMIFS(Data!$W:$W,Data!$B:$B,Data!$AA$3,Data!$D:$D,$A21,Data!$C:$C,1)</f>
        <v>56.798999999999999</v>
      </c>
      <c r="H21" s="4">
        <f t="shared" si="0"/>
        <v>0.7159300323253126</v>
      </c>
      <c r="I21" s="81">
        <f>SUMIFS(Data!$W:$W,Data!$B:$B,Data!$AA$3,Data!$D:$D,$A21,Data!$C:$C,2)</f>
        <v>100.6389999999999</v>
      </c>
      <c r="J21" s="4">
        <f t="shared" si="3"/>
        <v>0.14180848649875208</v>
      </c>
      <c r="K21" s="81">
        <f>SUMIFS(Data!$W:$W,Data!$B:$B,Data!$AA$3,Data!$D:$D,$A21,Data!$C:$C,3)</f>
        <v>96.550999999999888</v>
      </c>
      <c r="L21" s="4">
        <f t="shared" si="1"/>
        <v>-5.4394985554086693E-2</v>
      </c>
      <c r="M21" s="83">
        <f>SUMIFS(Data!$W:$W,Data!$B:$B,Data!$AA$3,Data!$D:$D,$A21,Data!$C:$C,4)</f>
        <v>0</v>
      </c>
      <c r="N21" s="4">
        <f t="shared" si="4"/>
        <v>-1</v>
      </c>
      <c r="O21" s="82">
        <f t="shared" si="2"/>
        <v>84.66299999999994</v>
      </c>
      <c r="P21" s="7">
        <f t="shared" si="5"/>
        <v>0.75828476916095455</v>
      </c>
    </row>
    <row r="22" spans="1:16">
      <c r="A22" s="18" t="s">
        <v>17</v>
      </c>
      <c r="B22" s="175">
        <v>192.45299999999898</v>
      </c>
      <c r="C22" s="176">
        <v>300.22299999999905</v>
      </c>
      <c r="D22" s="176">
        <v>293.12199999999905</v>
      </c>
      <c r="E22" s="177">
        <v>230.497999999999</v>
      </c>
      <c r="F22" s="178">
        <v>338.76533333333202</v>
      </c>
      <c r="G22" s="53">
        <f>SUMIFS(Data!$W:$W,Data!$B:$B,Data!$AA$3,Data!$D:$D,$A22,Data!$C:$C,1)</f>
        <v>266.75199999999899</v>
      </c>
      <c r="H22" s="173">
        <f t="shared" si="0"/>
        <v>0.38606309072864753</v>
      </c>
      <c r="I22" s="176">
        <f>SUMIFS(Data!$W:$W,Data!$B:$B,Data!$AA$3,Data!$D:$D,$A22,Data!$C:$C,2)</f>
        <v>361.58000000000004</v>
      </c>
      <c r="J22" s="173">
        <f t="shared" si="3"/>
        <v>0.20437141724651739</v>
      </c>
      <c r="K22" s="176">
        <f>SUMIFS(Data!$W:$W,Data!$B:$B,Data!$AA$3,Data!$D:$D,$A22,Data!$C:$C,3)</f>
        <v>332.20400000000001</v>
      </c>
      <c r="L22" s="173">
        <f t="shared" si="1"/>
        <v>0.13333014922114711</v>
      </c>
      <c r="M22" s="177">
        <f>SUMIFS(Data!$W:$W,Data!$B:$B,Data!$AA$3,Data!$D:$D,$A22,Data!$C:$C,4)</f>
        <v>0</v>
      </c>
      <c r="N22" s="173">
        <f t="shared" si="4"/>
        <v>-1</v>
      </c>
      <c r="O22" s="178">
        <f t="shared" si="2"/>
        <v>320.17866666666629</v>
      </c>
      <c r="P22" s="179">
        <f t="shared" si="5"/>
        <v>0.94513409479128385</v>
      </c>
    </row>
    <row r="23" spans="1:16">
      <c r="A23" s="17" t="s">
        <v>16</v>
      </c>
      <c r="B23" s="80">
        <v>38.102999999999902</v>
      </c>
      <c r="C23" s="81">
        <v>145.27900000000002</v>
      </c>
      <c r="D23" s="81">
        <v>159.81800000000001</v>
      </c>
      <c r="E23" s="83">
        <v>161.13</v>
      </c>
      <c r="F23" s="82">
        <v>168.10999999999999</v>
      </c>
      <c r="G23" s="56">
        <f>SUMIFS(Data!$W:$W,Data!$B:$B,Data!$AA$3,Data!$D:$D,$A23,Data!$C:$C,1)</f>
        <v>41.1069999999999</v>
      </c>
      <c r="H23" s="4">
        <f t="shared" si="0"/>
        <v>7.8838936566674678E-2</v>
      </c>
      <c r="I23" s="81">
        <f>SUMIFS(Data!$W:$W,Data!$B:$B,Data!$AA$3,Data!$D:$D,$A23,Data!$C:$C,2)</f>
        <v>193.4</v>
      </c>
      <c r="J23" s="4">
        <f t="shared" si="3"/>
        <v>0.33123163017366564</v>
      </c>
      <c r="K23" s="81">
        <f>SUMIFS(Data!$W:$W,Data!$B:$B,Data!$AA$3,Data!$D:$D,$A23,Data!$C:$C,3)</f>
        <v>214.03100000000001</v>
      </c>
      <c r="L23" s="4">
        <f t="shared" si="1"/>
        <v>0.339217109462013</v>
      </c>
      <c r="M23" s="83">
        <f>SUMIFS(Data!$W:$W,Data!$B:$B,Data!$AA$3,Data!$D:$D,$A23,Data!$C:$C,4)</f>
        <v>0</v>
      </c>
      <c r="N23" s="4">
        <f t="shared" si="4"/>
        <v>-1</v>
      </c>
      <c r="O23" s="82">
        <f t="shared" si="2"/>
        <v>149.51266666666663</v>
      </c>
      <c r="P23" s="7">
        <f t="shared" si="5"/>
        <v>0.88937402097832752</v>
      </c>
    </row>
    <row r="24" spans="1:16">
      <c r="A24" s="18" t="s">
        <v>15</v>
      </c>
      <c r="B24" s="175">
        <v>45.207999999999899</v>
      </c>
      <c r="C24" s="176">
        <v>63.489999999999903</v>
      </c>
      <c r="D24" s="176">
        <v>50.1039999999999</v>
      </c>
      <c r="E24" s="177">
        <v>52.809999999999896</v>
      </c>
      <c r="F24" s="178">
        <v>70.537333333333194</v>
      </c>
      <c r="G24" s="53">
        <f>SUMIFS(Data!$W:$W,Data!$B:$B,Data!$AA$3,Data!$D:$D,$A24,Data!$C:$C,1)</f>
        <v>36.738999999999898</v>
      </c>
      <c r="H24" s="173">
        <f t="shared" si="0"/>
        <v>-0.1873341001592643</v>
      </c>
      <c r="I24" s="176">
        <f>SUMIFS(Data!$W:$W,Data!$B:$B,Data!$AA$3,Data!$D:$D,$A24,Data!$C:$C,2)</f>
        <v>50.3539999999999</v>
      </c>
      <c r="J24" s="173">
        <f t="shared" si="3"/>
        <v>-0.20689872420853714</v>
      </c>
      <c r="K24" s="176">
        <f>SUMIFS(Data!$W:$W,Data!$B:$B,Data!$AA$3,Data!$D:$D,$A24,Data!$C:$C,3)</f>
        <v>40.437999999999896</v>
      </c>
      <c r="L24" s="173">
        <f t="shared" si="1"/>
        <v>-0.19291872904358981</v>
      </c>
      <c r="M24" s="177">
        <f>SUMIFS(Data!$W:$W,Data!$B:$B,Data!$AA$3,Data!$D:$D,$A24,Data!$C:$C,4)</f>
        <v>0</v>
      </c>
      <c r="N24" s="173">
        <f t="shared" si="4"/>
        <v>-1</v>
      </c>
      <c r="O24" s="178">
        <f t="shared" si="2"/>
        <v>42.510333333333229</v>
      </c>
      <c r="P24" s="179">
        <f t="shared" si="5"/>
        <v>0.60266431015254307</v>
      </c>
    </row>
    <row r="25" spans="1:16">
      <c r="A25" s="17" t="s">
        <v>14</v>
      </c>
      <c r="B25" s="80">
        <v>52.441000000000003</v>
      </c>
      <c r="C25" s="81">
        <v>173.977</v>
      </c>
      <c r="D25" s="81">
        <v>164.547</v>
      </c>
      <c r="E25" s="83">
        <v>147.846</v>
      </c>
      <c r="F25" s="82">
        <v>179.60366666666667</v>
      </c>
      <c r="G25" s="56">
        <f>SUMIFS(Data!$W:$W,Data!$B:$B,Data!$AA$3,Data!$D:$D,$A25,Data!$C:$C,1)</f>
        <v>66.336999999999989</v>
      </c>
      <c r="H25" s="4">
        <f t="shared" si="0"/>
        <v>0.26498350527259179</v>
      </c>
      <c r="I25" s="81">
        <f>SUMIFS(Data!$W:$W,Data!$B:$B,Data!$AA$3,Data!$D:$D,$A25,Data!$C:$C,2)</f>
        <v>246.44799999999901</v>
      </c>
      <c r="J25" s="4">
        <f t="shared" si="3"/>
        <v>0.4165550618759894</v>
      </c>
      <c r="K25" s="81">
        <f>SUMIFS(Data!$W:$W,Data!$B:$B,Data!$AA$3,Data!$D:$D,$A25,Data!$C:$C,3)</f>
        <v>272.437999999998</v>
      </c>
      <c r="L25" s="4">
        <f t="shared" si="1"/>
        <v>0.6556850018535616</v>
      </c>
      <c r="M25" s="83">
        <f>SUMIFS(Data!$W:$W,Data!$B:$B,Data!$AA$3,Data!$D:$D,$A25,Data!$C:$C,4)</f>
        <v>0</v>
      </c>
      <c r="N25" s="4">
        <f t="shared" si="4"/>
        <v>-1</v>
      </c>
      <c r="O25" s="82">
        <f t="shared" si="2"/>
        <v>195.07433333333233</v>
      </c>
      <c r="P25" s="7">
        <f t="shared" si="5"/>
        <v>1.0861378108464694</v>
      </c>
    </row>
    <row r="26" spans="1:16">
      <c r="A26" s="18" t="s">
        <v>13</v>
      </c>
      <c r="B26" s="175">
        <v>180.42500000000001</v>
      </c>
      <c r="C26" s="176">
        <v>374.01399999999978</v>
      </c>
      <c r="D26" s="176">
        <v>369.41799999999984</v>
      </c>
      <c r="E26" s="177">
        <v>392.85799999999983</v>
      </c>
      <c r="F26" s="178">
        <v>438.90499999999992</v>
      </c>
      <c r="G26" s="53">
        <f>SUMIFS(Data!$W:$W,Data!$B:$B,Data!$AA$3,Data!$D:$D,$A26,Data!$C:$C,1)</f>
        <v>232.48399999999987</v>
      </c>
      <c r="H26" s="173">
        <f t="shared" si="0"/>
        <v>0.28853540252182264</v>
      </c>
      <c r="I26" s="176">
        <f>SUMIFS(Data!$W:$W,Data!$B:$B,Data!$AA$3,Data!$D:$D,$A26,Data!$C:$C,2)</f>
        <v>504.01299999999901</v>
      </c>
      <c r="J26" s="173">
        <f t="shared" si="3"/>
        <v>0.34757789815354317</v>
      </c>
      <c r="K26" s="176">
        <f>SUMIFS(Data!$W:$W,Data!$B:$B,Data!$AA$3,Data!$D:$D,$A26,Data!$C:$C,3)</f>
        <v>523.0920000000001</v>
      </c>
      <c r="L26" s="173">
        <f t="shared" si="1"/>
        <v>0.41598947533688213</v>
      </c>
      <c r="M26" s="177">
        <f>SUMIFS(Data!$W:$W,Data!$B:$B,Data!$AA$3,Data!$D:$D,$A26,Data!$C:$C,4)</f>
        <v>0</v>
      </c>
      <c r="N26" s="173">
        <f t="shared" si="4"/>
        <v>-1</v>
      </c>
      <c r="O26" s="178">
        <f t="shared" si="2"/>
        <v>419.86299999999966</v>
      </c>
      <c r="P26" s="179">
        <f t="shared" si="5"/>
        <v>0.95661475717979916</v>
      </c>
    </row>
    <row r="27" spans="1:16">
      <c r="A27" s="17" t="s">
        <v>12</v>
      </c>
      <c r="B27" s="80">
        <v>68.378999999999905</v>
      </c>
      <c r="C27" s="81">
        <v>134.113</v>
      </c>
      <c r="D27" s="81">
        <v>121.276</v>
      </c>
      <c r="E27" s="83">
        <v>123.642</v>
      </c>
      <c r="F27" s="82">
        <v>149.13666666666663</v>
      </c>
      <c r="G27" s="56">
        <f>SUMIFS(Data!$W:$W,Data!$B:$B,Data!$AA$3,Data!$D:$D,$A27,Data!$C:$C,1)</f>
        <v>74.655000000000001</v>
      </c>
      <c r="H27" s="4">
        <f t="shared" si="0"/>
        <v>9.178256482253476E-2</v>
      </c>
      <c r="I27" s="81">
        <f>SUMIFS(Data!$W:$W,Data!$B:$B,Data!$AA$3,Data!$D:$D,$A27,Data!$C:$C,2)</f>
        <v>219.721</v>
      </c>
      <c r="J27" s="4">
        <f t="shared" si="3"/>
        <v>0.63832738064169769</v>
      </c>
      <c r="K27" s="81">
        <f>SUMIFS(Data!$W:$W,Data!$B:$B,Data!$AA$3,Data!$D:$D,$A27,Data!$C:$C,3)</f>
        <v>244.438999999999</v>
      </c>
      <c r="L27" s="4">
        <f t="shared" si="1"/>
        <v>1.01555955011708</v>
      </c>
      <c r="M27" s="83">
        <f>SUMIFS(Data!$W:$W,Data!$B:$B,Data!$AA$3,Data!$D:$D,$A27,Data!$C:$C,4)</f>
        <v>0</v>
      </c>
      <c r="N27" s="4">
        <f t="shared" si="4"/>
        <v>-1</v>
      </c>
      <c r="O27" s="82">
        <f t="shared" si="2"/>
        <v>179.60499999999965</v>
      </c>
      <c r="P27" s="7">
        <f t="shared" si="5"/>
        <v>1.2042980711204467</v>
      </c>
    </row>
    <row r="28" spans="1:16">
      <c r="A28" s="18" t="s">
        <v>11</v>
      </c>
      <c r="B28" s="175">
        <v>19.654999999999998</v>
      </c>
      <c r="C28" s="176">
        <v>91.217999999999805</v>
      </c>
      <c r="D28" s="176">
        <v>70.12399999999991</v>
      </c>
      <c r="E28" s="177">
        <v>91.956999999999795</v>
      </c>
      <c r="F28" s="178">
        <v>90.984666666666499</v>
      </c>
      <c r="G28" s="53">
        <f>SUMIFS(Data!$W:$W,Data!$B:$B,Data!$AA$3,Data!$D:$D,$A28,Data!$C:$C,1)</f>
        <v>29.340999999999898</v>
      </c>
      <c r="H28" s="173">
        <f t="shared" si="0"/>
        <v>0.49280081404222342</v>
      </c>
      <c r="I28" s="176">
        <f>SUMIFS(Data!$W:$W,Data!$B:$B,Data!$AA$3,Data!$D:$D,$A28,Data!$C:$C,2)</f>
        <v>82.659999999999911</v>
      </c>
      <c r="J28" s="173">
        <f t="shared" si="3"/>
        <v>-9.3819202350412328E-2</v>
      </c>
      <c r="K28" s="176">
        <f>SUMIFS(Data!$W:$W,Data!$B:$B,Data!$AA$3,Data!$D:$D,$A28,Data!$C:$C,3)</f>
        <v>85.302999999999898</v>
      </c>
      <c r="L28" s="173">
        <f t="shared" si="1"/>
        <v>0.2164594147510126</v>
      </c>
      <c r="M28" s="177">
        <f>SUMIFS(Data!$W:$W,Data!$B:$B,Data!$AA$3,Data!$D:$D,$A28,Data!$C:$C,4)</f>
        <v>0</v>
      </c>
      <c r="N28" s="173">
        <f t="shared" si="4"/>
        <v>-1</v>
      </c>
      <c r="O28" s="178">
        <f t="shared" si="2"/>
        <v>65.767999999999901</v>
      </c>
      <c r="P28" s="179">
        <f t="shared" si="5"/>
        <v>0.72284707313320218</v>
      </c>
    </row>
    <row r="29" spans="1:16">
      <c r="A29" s="17" t="s">
        <v>10</v>
      </c>
      <c r="B29" s="80">
        <v>12.055</v>
      </c>
      <c r="C29" s="81">
        <v>28.196999999999999</v>
      </c>
      <c r="D29" s="81">
        <v>93.542999999999793</v>
      </c>
      <c r="E29" s="83">
        <v>77.951999999999899</v>
      </c>
      <c r="F29" s="82">
        <v>70.582333333333224</v>
      </c>
      <c r="G29" s="56">
        <f>SUMIFS(Data!$W:$W,Data!$B:$B,Data!$AA$3,Data!$D:$D,$A29,Data!$C:$C,1)</f>
        <v>21.334</v>
      </c>
      <c r="H29" s="4">
        <f t="shared" si="0"/>
        <v>0.76972210700953958</v>
      </c>
      <c r="I29" s="81">
        <f>SUMIFS(Data!$W:$W,Data!$B:$B,Data!$AA$3,Data!$D:$D,$A29,Data!$C:$C,2)</f>
        <v>50.783999999999899</v>
      </c>
      <c r="J29" s="4">
        <f t="shared" si="3"/>
        <v>0.80104266411320002</v>
      </c>
      <c r="K29" s="81">
        <f>SUMIFS(Data!$W:$W,Data!$B:$B,Data!$AA$3,Data!$D:$D,$A29,Data!$C:$C,3)</f>
        <v>12.641</v>
      </c>
      <c r="L29" s="4">
        <f t="shared" si="1"/>
        <v>-0.86486428701238971</v>
      </c>
      <c r="M29" s="83">
        <f>SUMIFS(Data!$W:$W,Data!$B:$B,Data!$AA$3,Data!$D:$D,$A29,Data!$C:$C,4)</f>
        <v>0</v>
      </c>
      <c r="N29" s="4">
        <f t="shared" si="4"/>
        <v>-1</v>
      </c>
      <c r="O29" s="82">
        <f t="shared" si="2"/>
        <v>28.252999999999968</v>
      </c>
      <c r="P29" s="7">
        <f t="shared" si="5"/>
        <v>0.40028430154854633</v>
      </c>
    </row>
    <row r="30" spans="1:16">
      <c r="A30" s="18" t="s">
        <v>9</v>
      </c>
      <c r="B30" s="175">
        <v>42.459999999999894</v>
      </c>
      <c r="C30" s="176">
        <v>205.16200000000001</v>
      </c>
      <c r="D30" s="176">
        <v>170.02199999999999</v>
      </c>
      <c r="E30" s="177">
        <v>171.56599999999997</v>
      </c>
      <c r="F30" s="178">
        <v>196.40333333333328</v>
      </c>
      <c r="G30" s="53">
        <f>SUMIFS(Data!$W:$W,Data!$B:$B,Data!$AA$3,Data!$D:$D,$A30,Data!$C:$C,1)</f>
        <v>56.241999999999997</v>
      </c>
      <c r="H30" s="173">
        <f t="shared" si="0"/>
        <v>0.32458784738577806</v>
      </c>
      <c r="I30" s="176">
        <f>SUMIFS(Data!$W:$W,Data!$B:$B,Data!$AA$3,Data!$D:$D,$A30,Data!$C:$C,2)</f>
        <v>268.649</v>
      </c>
      <c r="J30" s="173">
        <f t="shared" si="3"/>
        <v>0.30944814341837179</v>
      </c>
      <c r="K30" s="176">
        <f>SUMIFS(Data!$W:$W,Data!$B:$B,Data!$AA$3,Data!$D:$D,$A30,Data!$C:$C,3)</f>
        <v>347.02199999999897</v>
      </c>
      <c r="L30" s="173">
        <f t="shared" si="1"/>
        <v>1.0410417475385478</v>
      </c>
      <c r="M30" s="177">
        <f>SUMIFS(Data!$W:$W,Data!$B:$B,Data!$AA$3,Data!$D:$D,$A30,Data!$C:$C,4)</f>
        <v>0</v>
      </c>
      <c r="N30" s="173">
        <f t="shared" si="4"/>
        <v>-1</v>
      </c>
      <c r="O30" s="178">
        <f t="shared" si="2"/>
        <v>223.97099999999966</v>
      </c>
      <c r="P30" s="179">
        <f t="shared" si="5"/>
        <v>1.1403625193055094</v>
      </c>
    </row>
    <row r="31" spans="1:16">
      <c r="A31" s="17" t="s">
        <v>8</v>
      </c>
      <c r="B31" s="80">
        <v>121.559</v>
      </c>
      <c r="C31" s="81">
        <v>261.200999999999</v>
      </c>
      <c r="D31" s="81">
        <v>248.69799999999898</v>
      </c>
      <c r="E31" s="83">
        <v>219.02499999999901</v>
      </c>
      <c r="F31" s="82">
        <v>283.49433333333235</v>
      </c>
      <c r="G31" s="56">
        <f>SUMIFS(Data!$W:$W,Data!$B:$B,Data!$AA$3,Data!$D:$D,$A31,Data!$C:$C,1)</f>
        <v>109.322</v>
      </c>
      <c r="H31" s="4">
        <f t="shared" si="0"/>
        <v>-0.10066716573844796</v>
      </c>
      <c r="I31" s="81">
        <f>SUMIFS(Data!$W:$W,Data!$B:$B,Data!$AA$3,Data!$D:$D,$A31,Data!$C:$C,2)</f>
        <v>241.53299999999896</v>
      </c>
      <c r="J31" s="4">
        <f t="shared" si="3"/>
        <v>-7.5298333467330184E-2</v>
      </c>
      <c r="K31" s="81">
        <f>SUMIFS(Data!$W:$W,Data!$B:$B,Data!$AA$3,Data!$D:$D,$A31,Data!$C:$C,3)</f>
        <v>241.53699999999901</v>
      </c>
      <c r="L31" s="4">
        <f t="shared" si="1"/>
        <v>-2.8793958938149893E-2</v>
      </c>
      <c r="M31" s="83">
        <f>SUMIFS(Data!$W:$W,Data!$B:$B,Data!$AA$3,Data!$D:$D,$A31,Data!$C:$C,4)</f>
        <v>0</v>
      </c>
      <c r="N31" s="4">
        <f t="shared" si="4"/>
        <v>-1</v>
      </c>
      <c r="O31" s="82">
        <f t="shared" si="2"/>
        <v>197.46399999999934</v>
      </c>
      <c r="P31" s="7">
        <f t="shared" si="5"/>
        <v>0.69653596838502363</v>
      </c>
    </row>
    <row r="32" spans="1:16">
      <c r="A32" s="18" t="s">
        <v>7</v>
      </c>
      <c r="B32" s="175">
        <v>61.832999999999991</v>
      </c>
      <c r="C32" s="176">
        <v>153.233</v>
      </c>
      <c r="D32" s="176">
        <v>239.43599999999901</v>
      </c>
      <c r="E32" s="177">
        <v>217.546999999999</v>
      </c>
      <c r="F32" s="178">
        <v>224.01633333333268</v>
      </c>
      <c r="G32" s="53">
        <f>SUMIFS(Data!$W:$W,Data!$B:$B,Data!$AA$3,Data!$D:$D,$A32,Data!$C:$C,1)</f>
        <v>48.673000000000002</v>
      </c>
      <c r="H32" s="173">
        <f t="shared" si="0"/>
        <v>-0.21283133601798379</v>
      </c>
      <c r="I32" s="176">
        <f>SUMIFS(Data!$W:$W,Data!$B:$B,Data!$AA$3,Data!$D:$D,$A32,Data!$C:$C,2)</f>
        <v>173.27699999999999</v>
      </c>
      <c r="J32" s="173">
        <f t="shared" si="3"/>
        <v>0.13080733262417352</v>
      </c>
      <c r="K32" s="176">
        <f>SUMIFS(Data!$W:$W,Data!$B:$B,Data!$AA$3,Data!$D:$D,$A32,Data!$C:$C,3)</f>
        <v>182.27099999999902</v>
      </c>
      <c r="L32" s="173">
        <f t="shared" si="1"/>
        <v>-0.23874855911391865</v>
      </c>
      <c r="M32" s="177">
        <f>SUMIFS(Data!$W:$W,Data!$B:$B,Data!$AA$3,Data!$D:$D,$A32,Data!$C:$C,4)</f>
        <v>0</v>
      </c>
      <c r="N32" s="173">
        <f t="shared" si="4"/>
        <v>-1</v>
      </c>
      <c r="O32" s="178">
        <f t="shared" si="2"/>
        <v>134.74033333333298</v>
      </c>
      <c r="P32" s="179">
        <f t="shared" si="5"/>
        <v>0.60147548765045422</v>
      </c>
    </row>
    <row r="33" spans="1:18">
      <c r="A33" s="17" t="s">
        <v>35</v>
      </c>
      <c r="B33" s="80">
        <v>9.0969999999999995</v>
      </c>
      <c r="C33" s="81">
        <v>45.466999999999899</v>
      </c>
      <c r="D33" s="81">
        <v>57.966000000000001</v>
      </c>
      <c r="E33" s="83">
        <v>44.508000000000003</v>
      </c>
      <c r="F33" s="82">
        <v>52.345999999999968</v>
      </c>
      <c r="G33" s="56">
        <f>SUMIFS(Data!$W:$W,Data!$B:$B,Data!$AA$3,Data!$D:$D,$A33,Data!$C:$C,1)</f>
        <v>15.147</v>
      </c>
      <c r="H33" s="4">
        <f t="shared" si="0"/>
        <v>0.66505441354292638</v>
      </c>
      <c r="I33" s="81">
        <f>SUMIFS(Data!$W:$W,Data!$B:$B,Data!$AA$3,Data!$D:$D,$A33,Data!$C:$C,2)</f>
        <v>39.040999999999897</v>
      </c>
      <c r="J33" s="4">
        <f t="shared" si="3"/>
        <v>-0.14133327468273729</v>
      </c>
      <c r="K33" s="81">
        <f>SUMIFS(Data!$W:$W,Data!$B:$B,Data!$AA$3,Data!$D:$D,$A33,Data!$C:$C,3)</f>
        <v>44.565999999999903</v>
      </c>
      <c r="L33" s="4">
        <f t="shared" si="1"/>
        <v>-0.23116999620467338</v>
      </c>
      <c r="M33" s="83">
        <f>SUMIFS(Data!$W:$W,Data!$B:$B,Data!$AA$3,Data!$D:$D,$A33,Data!$C:$C,4)</f>
        <v>0</v>
      </c>
      <c r="N33" s="4">
        <f t="shared" si="4"/>
        <v>-1</v>
      </c>
      <c r="O33" s="82">
        <f t="shared" si="2"/>
        <v>32.917999999999928</v>
      </c>
      <c r="P33" s="7">
        <f t="shared" si="5"/>
        <v>0.62885416268673722</v>
      </c>
    </row>
    <row r="34" spans="1:18">
      <c r="A34" s="18" t="s">
        <v>6</v>
      </c>
      <c r="B34" s="175">
        <v>21.452999999999999</v>
      </c>
      <c r="C34" s="176">
        <v>28.190999999999999</v>
      </c>
      <c r="D34" s="176">
        <v>21.922000000000001</v>
      </c>
      <c r="E34" s="177">
        <v>26.349999999999998</v>
      </c>
      <c r="F34" s="178">
        <v>32.638666666666666</v>
      </c>
      <c r="G34" s="53">
        <f>SUMIFS(Data!$W:$W,Data!$B:$B,Data!$AA$3,Data!$D:$D,$A34,Data!$C:$C,1)</f>
        <v>5.995000000000001</v>
      </c>
      <c r="H34" s="173">
        <f t="shared" si="0"/>
        <v>-0.72055190416258796</v>
      </c>
      <c r="I34" s="176">
        <f>SUMIFS(Data!$W:$W,Data!$B:$B,Data!$AA$3,Data!$D:$D,$A34,Data!$C:$C,2)</f>
        <v>16.923000000000002</v>
      </c>
      <c r="J34" s="173">
        <f t="shared" si="3"/>
        <v>-0.39970203256358405</v>
      </c>
      <c r="K34" s="176">
        <f>SUMIFS(Data!$W:$W,Data!$B:$B,Data!$AA$3,Data!$D:$D,$A34,Data!$C:$C,3)</f>
        <v>19.222999999999999</v>
      </c>
      <c r="L34" s="173">
        <f t="shared" si="1"/>
        <v>-0.12311832861965157</v>
      </c>
      <c r="M34" s="177">
        <f>SUMIFS(Data!$W:$W,Data!$B:$B,Data!$AA$3,Data!$D:$D,$A34,Data!$C:$C,4)</f>
        <v>0</v>
      </c>
      <c r="N34" s="173">
        <f t="shared" si="4"/>
        <v>-1</v>
      </c>
      <c r="O34" s="178">
        <f t="shared" si="2"/>
        <v>14.047000000000002</v>
      </c>
      <c r="P34" s="179">
        <f t="shared" si="5"/>
        <v>0.43037910045344996</v>
      </c>
    </row>
    <row r="35" spans="1:18" ht="12.75" thickBot="1">
      <c r="A35" s="108" t="s">
        <v>5</v>
      </c>
      <c r="B35" s="109">
        <v>19.977</v>
      </c>
      <c r="C35" s="107">
        <v>19.025000000000002</v>
      </c>
      <c r="D35" s="107">
        <v>4.399</v>
      </c>
      <c r="E35" s="102">
        <v>13.455</v>
      </c>
      <c r="F35" s="104">
        <v>18.952000000000002</v>
      </c>
      <c r="G35" s="105">
        <f>SUMIFS(Data!$W:$W,Data!$B:$B,Data!$AA$3,Data!$D:$D,$A35,Data!$C:$C,1)</f>
        <v>4.9960000000000004</v>
      </c>
      <c r="H35" s="106">
        <f t="shared" si="0"/>
        <v>-0.74991239925914799</v>
      </c>
      <c r="I35" s="107">
        <f>SUMIFS(Data!$W:$W,Data!$B:$B,Data!$AA$3,Data!$D:$D,$A35,Data!$C:$C,2)</f>
        <v>52.238999999999891</v>
      </c>
      <c r="J35" s="106">
        <f t="shared" si="3"/>
        <v>1.7458081471747637</v>
      </c>
      <c r="K35" s="107">
        <f>SUMIFS(Data!$W:$W,Data!$B:$B,Data!$AA$3,Data!$D:$D,$A35,Data!$C:$C,3)</f>
        <v>71.753</v>
      </c>
      <c r="L35" s="106">
        <f t="shared" si="1"/>
        <v>15.311207092521027</v>
      </c>
      <c r="M35" s="102">
        <f>SUMIFS(Data!$W:$W,Data!$B:$B,Data!$AA$3,Data!$D:$D,$A35,Data!$C:$C,4)</f>
        <v>0</v>
      </c>
      <c r="N35" s="106">
        <f t="shared" si="4"/>
        <v>-1</v>
      </c>
      <c r="O35" s="104">
        <f t="shared" si="2"/>
        <v>42.99599999999996</v>
      </c>
      <c r="P35" s="103">
        <f t="shared" si="5"/>
        <v>2.2686787674124078</v>
      </c>
    </row>
    <row r="36" spans="1:18">
      <c r="A36" s="110" t="s">
        <v>132</v>
      </c>
      <c r="B36" s="111">
        <v>1884.396999999997</v>
      </c>
      <c r="C36" s="112">
        <v>4007.4729999999945</v>
      </c>
      <c r="D36" s="112">
        <v>4109.2459999999946</v>
      </c>
      <c r="E36" s="113">
        <v>3996.2559999999953</v>
      </c>
      <c r="F36" s="114">
        <v>4665.7906666666613</v>
      </c>
      <c r="G36" s="115">
        <f t="shared" ref="G36" si="6">SUM(G6:G35)</f>
        <v>1992.6369999999977</v>
      </c>
      <c r="H36" s="116">
        <f t="shared" si="0"/>
        <v>5.7440125408818238E-2</v>
      </c>
      <c r="I36" s="112">
        <f t="shared" ref="I36" si="7">SUM(I6:I35)</f>
        <v>4575.9429999999957</v>
      </c>
      <c r="J36" s="116">
        <f t="shared" ref="J36:J38" si="8">IF(C36=0,"-",(I36-C36)/C36)</f>
        <v>0.14185248409658704</v>
      </c>
      <c r="K36" s="112">
        <f>SUM(K6:K35)</f>
        <v>4878.1139999999941</v>
      </c>
      <c r="L36" s="116">
        <f t="shared" si="1"/>
        <v>0.18710683176427026</v>
      </c>
      <c r="M36" s="113">
        <f t="shared" ref="M36" si="9">SUM(M6:M35)</f>
        <v>0</v>
      </c>
      <c r="N36" s="116">
        <f t="shared" si="4"/>
        <v>-1</v>
      </c>
      <c r="O36" s="114">
        <f t="shared" ref="O36" si="10">SUM(O6:O35)</f>
        <v>3815.5646666666639</v>
      </c>
      <c r="P36" s="117">
        <f t="shared" si="5"/>
        <v>0.81777450795763695</v>
      </c>
    </row>
    <row r="37" spans="1:18">
      <c r="A37" s="17" t="s">
        <v>133</v>
      </c>
      <c r="B37" s="80">
        <v>50.16</v>
      </c>
      <c r="C37" s="81">
        <v>225.23</v>
      </c>
      <c r="D37" s="81">
        <v>236.07</v>
      </c>
      <c r="E37" s="83">
        <v>622.37</v>
      </c>
      <c r="F37" s="201">
        <v>377.94333333333333</v>
      </c>
      <c r="G37" s="56">
        <v>0</v>
      </c>
      <c r="H37" s="4">
        <f t="shared" si="0"/>
        <v>-1</v>
      </c>
      <c r="I37" s="81">
        <v>195.89</v>
      </c>
      <c r="J37" s="116">
        <f t="shared" si="8"/>
        <v>-0.13026683834302716</v>
      </c>
      <c r="K37" s="81">
        <v>272.52</v>
      </c>
      <c r="L37" s="4"/>
      <c r="M37" s="83"/>
      <c r="N37" s="4">
        <f t="shared" si="4"/>
        <v>-1</v>
      </c>
      <c r="O37" s="82">
        <f t="shared" si="2"/>
        <v>156.13666666666666</v>
      </c>
      <c r="P37" s="7">
        <f t="shared" si="5"/>
        <v>0.4131218965806161</v>
      </c>
    </row>
    <row r="38" spans="1:18" s="40" customFormat="1" ht="12.75" thickBot="1">
      <c r="A38" s="118" t="s">
        <v>4</v>
      </c>
      <c r="B38" s="76">
        <v>1934.5569999999971</v>
      </c>
      <c r="C38" s="77">
        <v>4232.7029999999941</v>
      </c>
      <c r="D38" s="77">
        <v>4345.3159999999943</v>
      </c>
      <c r="E38" s="77">
        <v>4618.6259999999957</v>
      </c>
      <c r="F38" s="119">
        <v>5043.7339999999949</v>
      </c>
      <c r="G38" s="76">
        <f>G36+G37</f>
        <v>1992.6369999999977</v>
      </c>
      <c r="H38" s="5">
        <f>IF(B38=0,"-",(G38-B38)/B38)</f>
        <v>3.0022377216076184E-2</v>
      </c>
      <c r="I38" s="75">
        <f t="shared" ref="I38:K38" si="11">I36+I37</f>
        <v>4771.832999999996</v>
      </c>
      <c r="J38" s="5">
        <f t="shared" si="8"/>
        <v>0.12737250877276357</v>
      </c>
      <c r="K38" s="75">
        <f t="shared" si="11"/>
        <v>5150.6339999999946</v>
      </c>
      <c r="L38" s="5">
        <f t="shared" ref="L38" si="12">IF(D38=0,"-",(K38-D38)/D38)</f>
        <v>0.18533013479341923</v>
      </c>
      <c r="M38" s="75">
        <f t="shared" ref="M38" si="13">M36+M37</f>
        <v>0</v>
      </c>
      <c r="N38" s="5">
        <f t="shared" si="4"/>
        <v>-1</v>
      </c>
      <c r="O38" s="119">
        <f t="shared" ref="O38" si="14">O36+O37</f>
        <v>3971.7013333333307</v>
      </c>
      <c r="P38" s="8">
        <f t="shared" si="5"/>
        <v>0.78745257647079225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Data!$Z$1</f>
        <v>tdulany</v>
      </c>
    </row>
    <row r="40" spans="1:18" s="24" customFormat="1">
      <c r="A40" s="24" t="s">
        <v>150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Data!$Z$2</f>
        <v>45386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12.75" thickBot="1">
      <c r="A42" s="27" t="s">
        <v>192</v>
      </c>
      <c r="B42" s="202"/>
      <c r="C42" s="202"/>
      <c r="D42" s="202"/>
      <c r="E42" s="202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SUMIFS(Data!$W:$W,Data!$B:$B,Data!$AA$3,Data!$E:$E,$A45,Data!$C:$C,1)</f>
        <v>0</v>
      </c>
      <c r="H45" s="183" t="str">
        <f t="shared" ref="H45:H55" si="15">IF(B45=0,"-",(G45-B45)/B45)</f>
        <v>-</v>
      </c>
      <c r="I45" s="181">
        <f>SUMIFS(Data!$W:$W,Data!$B:$B,Data!$AA$3,Data!$E:$E,$A45,Data!$C:$C,2)</f>
        <v>0</v>
      </c>
      <c r="J45" s="183" t="str">
        <f t="shared" ref="J45:J55" si="16">IF(C45=0,"-",(I45-C45)/C45)</f>
        <v>-</v>
      </c>
      <c r="K45" s="181">
        <f>SUMIFS(Data!$W:$W,Data!$B:$B,Data!$AA$3,Data!$E:$E,$A45,Data!$C:$C,3)</f>
        <v>0</v>
      </c>
      <c r="L45" s="183" t="str">
        <f t="shared" ref="L45:L55" si="17">IF(D45=0,"-",(K45-D45)/D45)</f>
        <v>-</v>
      </c>
      <c r="M45" s="181">
        <f>SUMIFS(Data!$W:$W,Data!$B:$B,Data!$AA$3,Data!$E:$E,$A45,Data!$C:$C,4)</f>
        <v>0</v>
      </c>
      <c r="N45" s="183"/>
      <c r="O45" s="139"/>
      <c r="P45" s="184"/>
    </row>
    <row r="46" spans="1:18">
      <c r="A46" s="21" t="s">
        <v>95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SUMIFS(Data!$W:$W,Data!$B:$B,Data!$AA$3,Data!$E:$E,$A46,Data!$C:$C,1)</f>
        <v>0</v>
      </c>
      <c r="H46" s="188" t="str">
        <f t="shared" si="15"/>
        <v>-</v>
      </c>
      <c r="I46" s="186">
        <f>SUMIFS(Data!$W:$W,Data!$B:$B,Data!$AA$3,Data!$E:$E,$A46,Data!$C:$C,2)</f>
        <v>0</v>
      </c>
      <c r="J46" s="188" t="str">
        <f t="shared" si="16"/>
        <v>-</v>
      </c>
      <c r="K46" s="186">
        <f>SUMIFS(Data!$W:$W,Data!$B:$B,Data!$AA$3,Data!$E:$E,$A46,Data!$C:$C,3)</f>
        <v>0</v>
      </c>
      <c r="L46" s="189" t="str">
        <f t="shared" si="17"/>
        <v>-</v>
      </c>
      <c r="M46" s="186">
        <f>SUMIFS(Data!$W:$W,Data!$B:$B,Data!$AA$3,Data!$E:$E,$A46,Data!$C:$C,4)</f>
        <v>0</v>
      </c>
      <c r="N46" s="188"/>
      <c r="O46" s="139"/>
      <c r="P46" s="190"/>
    </row>
    <row r="47" spans="1:18">
      <c r="A47" s="22" t="s">
        <v>196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5"/>
        <v>-</v>
      </c>
      <c r="I47" s="192">
        <f>SUM(I45:I46)</f>
        <v>0</v>
      </c>
      <c r="J47" s="145" t="str">
        <f t="shared" si="16"/>
        <v>-</v>
      </c>
      <c r="K47" s="192">
        <f t="shared" ref="K47:M47" si="18">SUM(K45:K46)</f>
        <v>0</v>
      </c>
      <c r="L47" s="194" t="str">
        <f t="shared" si="17"/>
        <v>-</v>
      </c>
      <c r="M47" s="192">
        <f t="shared" si="18"/>
        <v>0</v>
      </c>
      <c r="N47" s="145"/>
      <c r="O47" s="147"/>
      <c r="P47" s="195"/>
    </row>
    <row r="48" spans="1:18">
      <c r="A48" s="21" t="s">
        <v>52</v>
      </c>
      <c r="B48" s="185">
        <v>54.488</v>
      </c>
      <c r="C48" s="186">
        <v>138.059</v>
      </c>
      <c r="D48" s="186">
        <v>133.01700000000002</v>
      </c>
      <c r="E48" s="186">
        <v>109.78399999999991</v>
      </c>
      <c r="F48" s="187">
        <v>145.11599999999999</v>
      </c>
      <c r="G48" s="141">
        <f>SUMIFS(Data!$W:$W,Data!$B:$B,Data!$AA$3,Data!$E:$E,$A48,Data!$C:$C,1)</f>
        <v>37.379999999999903</v>
      </c>
      <c r="H48" s="188">
        <f t="shared" si="15"/>
        <v>-0.31397738951695964</v>
      </c>
      <c r="I48" s="186">
        <f>SUMIFS(Data!$W:$W,Data!$B:$B,Data!$AA$3,Data!$E:$E,$A48,Data!$C:$C,2)</f>
        <v>94.367000000000004</v>
      </c>
      <c r="J48" s="188">
        <f t="shared" si="16"/>
        <v>-0.31647339181074752</v>
      </c>
      <c r="K48" s="186">
        <f>SUMIFS(Data!$W:$W,Data!$B:$B,Data!$AA$3,Data!$E:$E,$A48,Data!$C:$C,3)</f>
        <v>164.971</v>
      </c>
      <c r="L48" s="189">
        <f t="shared" si="17"/>
        <v>0.24022493365509651</v>
      </c>
      <c r="M48" s="186">
        <f>SUMIFS(Data!$W:$W,Data!$B:$B,Data!$AA$3,Data!$E:$E,$A48,Data!$C:$C,4)</f>
        <v>0</v>
      </c>
      <c r="N48" s="188">
        <f t="shared" ref="N48:N55" si="19">IF(E48=0,"-",(M48-E48)/E48)</f>
        <v>-1</v>
      </c>
      <c r="O48" s="139">
        <f t="shared" ref="O48:O51" si="20">(G48+I48+K48+M48)/3</f>
        <v>98.905999999999963</v>
      </c>
      <c r="P48" s="190">
        <f t="shared" ref="P48:P55" si="21">IF(F48=0,"-",O48/F48)</f>
        <v>0.68156509275338328</v>
      </c>
    </row>
    <row r="49" spans="1:16">
      <c r="A49" s="21" t="s">
        <v>78</v>
      </c>
      <c r="B49" s="185">
        <v>57.535999999999895</v>
      </c>
      <c r="C49" s="186">
        <v>120.69599999999981</v>
      </c>
      <c r="D49" s="186">
        <v>132.12599999999978</v>
      </c>
      <c r="E49" s="186">
        <v>125.7429999999999</v>
      </c>
      <c r="F49" s="187">
        <v>145.36699999999979</v>
      </c>
      <c r="G49" s="141">
        <f>SUMIFS(Data!$W:$W,Data!$B:$B,Data!$AA$3,Data!$E:$E,$A49,Data!$C:$C,1)</f>
        <v>70.777999999999977</v>
      </c>
      <c r="H49" s="188">
        <f t="shared" si="15"/>
        <v>0.23015155728587505</v>
      </c>
      <c r="I49" s="186">
        <f>SUMIFS(Data!$W:$W,Data!$B:$B,Data!$AA$3,Data!$E:$E,$A49,Data!$C:$C,2)</f>
        <v>241.41699999999901</v>
      </c>
      <c r="J49" s="188">
        <f t="shared" si="16"/>
        <v>1.0002071319679142</v>
      </c>
      <c r="K49" s="186">
        <f>SUMIFS(Data!$W:$W,Data!$B:$B,Data!$AA$3,Data!$E:$E,$A49,Data!$C:$C,3)</f>
        <v>200.03699999999998</v>
      </c>
      <c r="L49" s="189">
        <f t="shared" si="17"/>
        <v>0.51398664910767233</v>
      </c>
      <c r="M49" s="186">
        <f>SUMIFS(Data!$W:$W,Data!$B:$B,Data!$AA$3,Data!$E:$E,$A49,Data!$C:$C,4)</f>
        <v>0</v>
      </c>
      <c r="N49" s="188">
        <f t="shared" si="19"/>
        <v>-1</v>
      </c>
      <c r="O49" s="139">
        <f t="shared" si="20"/>
        <v>170.74399999999966</v>
      </c>
      <c r="P49" s="190">
        <f t="shared" si="21"/>
        <v>1.174571945489691</v>
      </c>
    </row>
    <row r="50" spans="1:16">
      <c r="A50" s="21" t="s">
        <v>79</v>
      </c>
      <c r="B50" s="185">
        <v>68.401000000000096</v>
      </c>
      <c r="C50" s="186">
        <v>115.259</v>
      </c>
      <c r="D50" s="186">
        <v>104.27500000000001</v>
      </c>
      <c r="E50" s="186">
        <v>157.33100000000002</v>
      </c>
      <c r="F50" s="187">
        <v>148.42200000000003</v>
      </c>
      <c r="G50" s="141">
        <f>SUMIFS(Data!$W:$W,Data!$B:$B,Data!$AA$3,Data!$E:$E,$A50,Data!$C:$C,1)</f>
        <v>124.32599999999999</v>
      </c>
      <c r="H50" s="188">
        <f t="shared" si="15"/>
        <v>0.81760500577476669</v>
      </c>
      <c r="I50" s="186">
        <f>SUMIFS(Data!$W:$W,Data!$B:$B,Data!$AA$3,Data!$E:$E,$A50,Data!$C:$C,2)</f>
        <v>168.22900000000001</v>
      </c>
      <c r="J50" s="188">
        <f t="shared" si="16"/>
        <v>0.45957365585333909</v>
      </c>
      <c r="K50" s="186">
        <f>SUMIFS(Data!$W:$W,Data!$B:$B,Data!$AA$3,Data!$E:$E,$A50,Data!$C:$C,3)</f>
        <v>158.084</v>
      </c>
      <c r="L50" s="189">
        <f t="shared" si="17"/>
        <v>0.51602972908175493</v>
      </c>
      <c r="M50" s="186">
        <f>SUMIFS(Data!$W:$W,Data!$B:$B,Data!$AA$3,Data!$E:$E,$A50,Data!$C:$C,4)</f>
        <v>0</v>
      </c>
      <c r="N50" s="188">
        <f t="shared" si="19"/>
        <v>-1</v>
      </c>
      <c r="O50" s="139">
        <f t="shared" si="20"/>
        <v>150.21299999999999</v>
      </c>
      <c r="P50" s="190">
        <f t="shared" si="21"/>
        <v>1.012066944253547</v>
      </c>
    </row>
    <row r="51" spans="1:16">
      <c r="A51" s="21" t="s">
        <v>96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SUMIFS(Data!$W:$W,Data!$B:$B,Data!$AA$3,Data!$E:$E,$A51,Data!$C:$C,1)</f>
        <v>0</v>
      </c>
      <c r="H51" s="188" t="str">
        <f t="shared" si="15"/>
        <v>-</v>
      </c>
      <c r="I51" s="186">
        <f>SUMIFS(Data!$W:$W,Data!$B:$B,Data!$AA$3,Data!$E:$E,$A51,Data!$C:$C,2)</f>
        <v>0</v>
      </c>
      <c r="J51" s="188" t="str">
        <f t="shared" si="16"/>
        <v>-</v>
      </c>
      <c r="K51" s="186">
        <f>SUMIFS(Data!$W:$W,Data!$B:$B,Data!$AA$3,Data!$E:$E,$A51,Data!$C:$C,3)</f>
        <v>0</v>
      </c>
      <c r="L51" s="189" t="str">
        <f t="shared" si="17"/>
        <v>-</v>
      </c>
      <c r="M51" s="186">
        <f>SUMIFS(Data!$W:$W,Data!$B:$B,Data!$AA$3,Data!$E:$E,$A51,Data!$C:$C,4)</f>
        <v>0</v>
      </c>
      <c r="N51" s="188" t="str">
        <f t="shared" si="19"/>
        <v>-</v>
      </c>
      <c r="O51" s="139">
        <f t="shared" si="20"/>
        <v>0</v>
      </c>
      <c r="P51" s="190" t="str">
        <f t="shared" si="21"/>
        <v>-</v>
      </c>
    </row>
    <row r="52" spans="1:16">
      <c r="A52" s="22" t="s">
        <v>101</v>
      </c>
      <c r="B52" s="191">
        <v>180.42499999999998</v>
      </c>
      <c r="C52" s="192">
        <v>374.01399999999984</v>
      </c>
      <c r="D52" s="192">
        <v>369.41799999999978</v>
      </c>
      <c r="E52" s="192">
        <v>392.85799999999983</v>
      </c>
      <c r="F52" s="193">
        <v>438.9049999999998</v>
      </c>
      <c r="G52" s="144">
        <f>SUM(G48:G51)</f>
        <v>232.48399999999987</v>
      </c>
      <c r="H52" s="145">
        <f t="shared" si="15"/>
        <v>0.28853540252182286</v>
      </c>
      <c r="I52" s="192">
        <f>SUM(I48:I51)</f>
        <v>504.01299999999901</v>
      </c>
      <c r="J52" s="145">
        <f t="shared" si="16"/>
        <v>0.34757789815354301</v>
      </c>
      <c r="K52" s="192">
        <f t="shared" ref="K52:M52" si="22">SUM(K48:K51)</f>
        <v>523.09199999999998</v>
      </c>
      <c r="L52" s="194">
        <f t="shared" si="17"/>
        <v>0.41598947533688208</v>
      </c>
      <c r="M52" s="192">
        <f t="shared" si="22"/>
        <v>0</v>
      </c>
      <c r="N52" s="145">
        <f t="shared" si="19"/>
        <v>-1</v>
      </c>
      <c r="O52" s="147">
        <f>(M52+K52+I52+G52)/3</f>
        <v>419.86299999999966</v>
      </c>
      <c r="P52" s="195">
        <f t="shared" si="21"/>
        <v>0.95661475717979938</v>
      </c>
    </row>
    <row r="53" spans="1:16">
      <c r="A53" s="21" t="s">
        <v>9</v>
      </c>
      <c r="B53" s="185">
        <v>37.464999999999897</v>
      </c>
      <c r="C53" s="83">
        <v>177.85</v>
      </c>
      <c r="D53" s="83">
        <v>148.642</v>
      </c>
      <c r="E53" s="83">
        <v>155.17599999999999</v>
      </c>
      <c r="F53" s="82">
        <v>173.0443333333333</v>
      </c>
      <c r="G53" s="141">
        <f>SUMIFS(Data!$W:$W,Data!$B:$B,Data!$AA$3,Data!$E:$E,$A53,Data!$C:$C,1)</f>
        <v>54.244</v>
      </c>
      <c r="H53" s="188">
        <f t="shared" si="15"/>
        <v>0.44785800080075133</v>
      </c>
      <c r="I53" s="83">
        <f>SUMIFS(Data!$W:$W,Data!$B:$B,Data!$AA$3,Data!$E:$E,$A53,Data!$C:$C,2)</f>
        <v>246.33199999999999</v>
      </c>
      <c r="J53" s="188">
        <f t="shared" si="16"/>
        <v>0.38505482147877423</v>
      </c>
      <c r="K53" s="83">
        <f>SUMIFS(Data!$W:$W,Data!$B:$B,Data!$AA$3,Data!$E:$E,$A53,Data!$C:$C,3)</f>
        <v>319.84399999999897</v>
      </c>
      <c r="L53" s="189">
        <f t="shared" si="17"/>
        <v>1.1517740611670926</v>
      </c>
      <c r="M53" s="83">
        <f>SUMIFS(Data!$W:$W,Data!$B:$B,Data!$AA$3,Data!$E:$E,$A53,Data!$C:$C,4)</f>
        <v>0</v>
      </c>
      <c r="N53" s="188">
        <f t="shared" si="19"/>
        <v>-1</v>
      </c>
      <c r="O53" s="139">
        <f t="shared" ref="O53:O55" si="23">(M53+K53+I53+G53)/3</f>
        <v>206.80666666666636</v>
      </c>
      <c r="P53" s="190">
        <f t="shared" si="21"/>
        <v>1.1951079973725407</v>
      </c>
    </row>
    <row r="54" spans="1:16">
      <c r="A54" s="21" t="s">
        <v>75</v>
      </c>
      <c r="B54" s="185">
        <v>4.9950000000000001</v>
      </c>
      <c r="C54" s="186">
        <v>27.312000000000001</v>
      </c>
      <c r="D54" s="186">
        <v>21.38</v>
      </c>
      <c r="E54" s="186">
        <v>16.39</v>
      </c>
      <c r="F54" s="187">
        <v>23.358999999999998</v>
      </c>
      <c r="G54" s="141">
        <f>SUMIFS(Data!$W:$W,Data!$B:$B,Data!$AA$3,Data!$E:$E,$A54,Data!$C:$C,1)</f>
        <v>1.998</v>
      </c>
      <c r="H54" s="188">
        <f t="shared" si="15"/>
        <v>-0.6</v>
      </c>
      <c r="I54" s="186">
        <f>SUMIFS(Data!$W:$W,Data!$B:$B,Data!$AA$3,Data!$E:$E,$A54,Data!$C:$C,2)</f>
        <v>22.317</v>
      </c>
      <c r="J54" s="188">
        <f t="shared" si="16"/>
        <v>-0.18288664323374343</v>
      </c>
      <c r="K54" s="186">
        <f>SUMIFS(Data!$W:$W,Data!$B:$B,Data!$AA$3,Data!$E:$E,$A54,Data!$C:$C,3)</f>
        <v>27.178000000000001</v>
      </c>
      <c r="L54" s="189">
        <f t="shared" si="17"/>
        <v>0.27118802619270355</v>
      </c>
      <c r="M54" s="186">
        <f>SUMIFS(Data!$W:$W,Data!$B:$B,Data!$AA$3,Data!$E:$E,$A54,Data!$C:$C,4)</f>
        <v>0</v>
      </c>
      <c r="N54" s="188">
        <f t="shared" si="19"/>
        <v>-1</v>
      </c>
      <c r="O54" s="139">
        <f t="shared" si="23"/>
        <v>17.164333333333335</v>
      </c>
      <c r="P54" s="190">
        <f t="shared" si="21"/>
        <v>0.73480599911525901</v>
      </c>
    </row>
    <row r="55" spans="1:16" ht="12.75" thickBot="1">
      <c r="A55" s="196" t="s">
        <v>102</v>
      </c>
      <c r="B55" s="197">
        <v>42.459999999999894</v>
      </c>
      <c r="C55" s="197">
        <v>205.16200000000001</v>
      </c>
      <c r="D55" s="197">
        <v>170.02199999999999</v>
      </c>
      <c r="E55" s="197">
        <v>171.56599999999997</v>
      </c>
      <c r="F55" s="198">
        <v>196.40333333333331</v>
      </c>
      <c r="G55" s="154">
        <f>SUM(G53:G54)</f>
        <v>56.241999999999997</v>
      </c>
      <c r="H55" s="155">
        <f t="shared" si="15"/>
        <v>0.32458784738577806</v>
      </c>
      <c r="I55" s="197">
        <f>SUM(I53:I54)</f>
        <v>268.649</v>
      </c>
      <c r="J55" s="155">
        <f t="shared" si="16"/>
        <v>0.30944814341837179</v>
      </c>
      <c r="K55" s="197">
        <f t="shared" ref="K55:M55" si="24">SUM(K53:K54)</f>
        <v>347.02199999999897</v>
      </c>
      <c r="L55" s="199">
        <f t="shared" si="17"/>
        <v>1.0410417475385478</v>
      </c>
      <c r="M55" s="197">
        <f t="shared" si="24"/>
        <v>0</v>
      </c>
      <c r="N55" s="155">
        <f t="shared" si="19"/>
        <v>-1</v>
      </c>
      <c r="O55" s="157">
        <f t="shared" si="23"/>
        <v>223.97099999999963</v>
      </c>
      <c r="P55" s="200">
        <f t="shared" si="21"/>
        <v>1.1403625193055091</v>
      </c>
    </row>
    <row r="56" spans="1:16">
      <c r="A56" s="24" t="s">
        <v>191</v>
      </c>
    </row>
    <row r="58" spans="1:16" s="16" customFormat="1" hidden="1">
      <c r="A58" s="124" t="s">
        <v>188</v>
      </c>
      <c r="H58" s="69"/>
      <c r="P58" s="50"/>
    </row>
    <row r="59" spans="1:16" s="16" customFormat="1" hidden="1">
      <c r="A59" s="125" t="s">
        <v>189</v>
      </c>
      <c r="H59" s="69"/>
      <c r="P59" s="50"/>
    </row>
    <row r="60" spans="1:16" s="16" customFormat="1" hidden="1">
      <c r="A60" s="126" t="s">
        <v>190</v>
      </c>
      <c r="H60" s="69"/>
      <c r="P60" s="50"/>
    </row>
  </sheetData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A723"/>
  <sheetViews>
    <sheetView zoomScale="80" zoomScaleNormal="80" workbookViewId="0">
      <selection sqref="A1:W570"/>
    </sheetView>
  </sheetViews>
  <sheetFormatPr defaultRowHeight="15"/>
  <cols>
    <col min="1" max="1" width="16.5703125" bestFit="1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5" max="25" width="12.28515625" bestFit="1" customWidth="1"/>
  </cols>
  <sheetData>
    <row r="1" spans="1:27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104</v>
      </c>
      <c r="G1" t="s">
        <v>155</v>
      </c>
      <c r="H1" t="s">
        <v>156</v>
      </c>
      <c r="I1" t="s">
        <v>157</v>
      </c>
      <c r="J1" t="s">
        <v>158</v>
      </c>
      <c r="K1" t="s">
        <v>85</v>
      </c>
      <c r="L1" t="s">
        <v>103</v>
      </c>
      <c r="M1" t="s">
        <v>86</v>
      </c>
      <c r="N1" t="s">
        <v>152</v>
      </c>
      <c r="O1" t="s">
        <v>87</v>
      </c>
      <c r="P1" t="s">
        <v>88</v>
      </c>
      <c r="Q1" t="s">
        <v>89</v>
      </c>
      <c r="R1" t="s">
        <v>91</v>
      </c>
      <c r="S1" t="s">
        <v>90</v>
      </c>
      <c r="T1" t="s">
        <v>154</v>
      </c>
      <c r="U1" t="s">
        <v>92</v>
      </c>
      <c r="V1" t="s">
        <v>93</v>
      </c>
      <c r="W1" t="s">
        <v>94</v>
      </c>
      <c r="Y1" s="97" t="s">
        <v>98</v>
      </c>
      <c r="Z1" s="97" t="s">
        <v>181</v>
      </c>
    </row>
    <row r="2" spans="1:27">
      <c r="A2" s="121">
        <v>45386</v>
      </c>
      <c r="B2" t="s">
        <v>239</v>
      </c>
      <c r="C2">
        <v>1</v>
      </c>
      <c r="D2" t="s">
        <v>33</v>
      </c>
      <c r="E2" t="s">
        <v>33</v>
      </c>
      <c r="F2" t="s">
        <v>97</v>
      </c>
      <c r="G2" s="120">
        <v>1816.40500000013</v>
      </c>
      <c r="H2" s="120">
        <v>1674.0530000001099</v>
      </c>
      <c r="I2" s="120">
        <v>113.672</v>
      </c>
      <c r="J2" s="120">
        <v>28.6799999999999</v>
      </c>
      <c r="K2" s="120">
        <v>230.69399999999899</v>
      </c>
      <c r="L2" s="120">
        <v>0</v>
      </c>
      <c r="M2" s="120">
        <v>59.939999999999799</v>
      </c>
      <c r="N2" s="120">
        <v>85.592999999999904</v>
      </c>
      <c r="O2" s="120">
        <v>0</v>
      </c>
      <c r="P2" s="120">
        <v>616.94800000000703</v>
      </c>
      <c r="Q2" s="120">
        <v>163.13999999999999</v>
      </c>
      <c r="R2" s="120">
        <v>5.0830000000000002</v>
      </c>
      <c r="S2" s="120">
        <v>0</v>
      </c>
      <c r="T2" s="120">
        <v>0</v>
      </c>
      <c r="U2" s="120">
        <v>0</v>
      </c>
      <c r="V2" s="120">
        <v>27.777000000000001</v>
      </c>
      <c r="W2" s="120">
        <v>127.63500000000001</v>
      </c>
      <c r="Y2" t="s">
        <v>99</v>
      </c>
      <c r="Z2" s="51">
        <f>A2</f>
        <v>45386</v>
      </c>
    </row>
    <row r="3" spans="1:27">
      <c r="A3" s="121">
        <v>45386</v>
      </c>
      <c r="B3" t="s">
        <v>239</v>
      </c>
      <c r="C3">
        <v>1</v>
      </c>
      <c r="D3" t="s">
        <v>32</v>
      </c>
      <c r="E3" t="s">
        <v>32</v>
      </c>
      <c r="F3" t="s">
        <v>97</v>
      </c>
      <c r="G3" s="120">
        <v>2278.0550000002499</v>
      </c>
      <c r="H3" s="120">
        <v>1824.88800000017</v>
      </c>
      <c r="I3" s="120">
        <v>433.16600000000699</v>
      </c>
      <c r="J3" s="120">
        <v>20.001000000000001</v>
      </c>
      <c r="K3" s="120">
        <v>0</v>
      </c>
      <c r="L3" s="120">
        <v>0</v>
      </c>
      <c r="M3" s="120">
        <v>39.648999999999901</v>
      </c>
      <c r="N3" s="120">
        <v>33.448999999999998</v>
      </c>
      <c r="O3" s="120">
        <v>0</v>
      </c>
      <c r="P3" s="120">
        <v>1827.5100000001801</v>
      </c>
      <c r="Q3" s="120">
        <v>0</v>
      </c>
      <c r="R3" s="120">
        <v>332.72200000000299</v>
      </c>
      <c r="S3" s="120">
        <v>331.89100000000298</v>
      </c>
      <c r="T3" s="120">
        <v>0</v>
      </c>
      <c r="U3" s="120">
        <v>76.471999999999795</v>
      </c>
      <c r="V3" s="120">
        <v>15.254</v>
      </c>
      <c r="W3" s="120">
        <v>22.847000000000001</v>
      </c>
      <c r="Y3" t="s">
        <v>100</v>
      </c>
      <c r="Z3" t="str">
        <f>CONCATENATE("202",MID(AA3,2,1),"-2",MID(AA3,3,1))</f>
        <v>2023-24</v>
      </c>
      <c r="AA3" t="str">
        <f>B2</f>
        <v>C34</v>
      </c>
    </row>
    <row r="4" spans="1:27">
      <c r="A4" s="121">
        <v>45386</v>
      </c>
      <c r="B4" t="s">
        <v>239</v>
      </c>
      <c r="C4">
        <v>1</v>
      </c>
      <c r="D4" t="s">
        <v>32</v>
      </c>
      <c r="E4" t="s">
        <v>32</v>
      </c>
      <c r="F4" t="s">
        <v>105</v>
      </c>
      <c r="G4" s="120">
        <v>12.523999999999999</v>
      </c>
      <c r="H4" s="120">
        <v>11.923999999999999</v>
      </c>
      <c r="I4" s="120">
        <v>0.6</v>
      </c>
      <c r="J4" s="120">
        <v>0</v>
      </c>
      <c r="K4" s="120">
        <v>0</v>
      </c>
      <c r="L4" s="120">
        <v>12.523999999999999</v>
      </c>
      <c r="M4" s="120">
        <v>0</v>
      </c>
      <c r="N4" s="120">
        <v>0</v>
      </c>
      <c r="O4" s="120">
        <v>0</v>
      </c>
      <c r="P4" s="120">
        <v>12.191000000000001</v>
      </c>
      <c r="Q4" s="120">
        <v>0</v>
      </c>
      <c r="R4" s="120">
        <v>0.93300000000000005</v>
      </c>
      <c r="S4" s="120">
        <v>0.6</v>
      </c>
      <c r="T4" s="120">
        <v>0</v>
      </c>
      <c r="U4" s="120">
        <v>0</v>
      </c>
      <c r="V4" s="120">
        <v>0</v>
      </c>
      <c r="W4" s="120">
        <v>0</v>
      </c>
    </row>
    <row r="5" spans="1:27">
      <c r="A5" s="121">
        <v>45386</v>
      </c>
      <c r="B5" t="s">
        <v>239</v>
      </c>
      <c r="C5">
        <v>1</v>
      </c>
      <c r="D5" t="s">
        <v>32</v>
      </c>
      <c r="E5" t="s">
        <v>32</v>
      </c>
      <c r="F5" t="s">
        <v>240</v>
      </c>
      <c r="G5" s="120">
        <v>4.7290000000000001</v>
      </c>
      <c r="H5" s="120">
        <v>4.7290000000000001</v>
      </c>
      <c r="I5" s="120">
        <v>0</v>
      </c>
      <c r="J5" s="120">
        <v>0</v>
      </c>
      <c r="K5" s="120">
        <v>0</v>
      </c>
      <c r="L5" s="120">
        <v>4.7290000000000001</v>
      </c>
      <c r="M5" s="120">
        <v>0</v>
      </c>
      <c r="N5" s="120">
        <v>0</v>
      </c>
      <c r="O5" s="120">
        <v>0</v>
      </c>
      <c r="P5" s="120">
        <v>4.7290000000000001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</row>
    <row r="6" spans="1:27">
      <c r="A6" s="121">
        <v>45386</v>
      </c>
      <c r="B6" t="s">
        <v>239</v>
      </c>
      <c r="C6">
        <v>1</v>
      </c>
      <c r="D6" t="s">
        <v>32</v>
      </c>
      <c r="E6" t="s">
        <v>32</v>
      </c>
      <c r="F6" t="s">
        <v>106</v>
      </c>
      <c r="G6" s="120">
        <v>8.7270000000000003</v>
      </c>
      <c r="H6" s="120">
        <v>8.7270000000000003</v>
      </c>
      <c r="I6" s="120">
        <v>0</v>
      </c>
      <c r="J6" s="120">
        <v>0</v>
      </c>
      <c r="K6" s="120">
        <v>0</v>
      </c>
      <c r="L6" s="120">
        <v>8.7270000000000003</v>
      </c>
      <c r="M6" s="120">
        <v>0</v>
      </c>
      <c r="N6" s="120">
        <v>0</v>
      </c>
      <c r="O6" s="120">
        <v>0</v>
      </c>
      <c r="P6" s="120">
        <v>8.7270000000000003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0.73299999999999998</v>
      </c>
    </row>
    <row r="7" spans="1:27">
      <c r="A7" s="121">
        <v>45386</v>
      </c>
      <c r="B7" t="s">
        <v>239</v>
      </c>
      <c r="C7">
        <v>1</v>
      </c>
      <c r="D7" t="s">
        <v>32</v>
      </c>
      <c r="E7" t="s">
        <v>32</v>
      </c>
      <c r="F7" t="s">
        <v>230</v>
      </c>
      <c r="G7" s="120">
        <v>22.312000000000001</v>
      </c>
      <c r="H7" s="120">
        <v>22.312000000000001</v>
      </c>
      <c r="I7" s="120">
        <v>0</v>
      </c>
      <c r="J7" s="120">
        <v>0</v>
      </c>
      <c r="K7" s="120">
        <v>0</v>
      </c>
      <c r="L7" s="120">
        <v>22.312000000000001</v>
      </c>
      <c r="M7" s="120">
        <v>0</v>
      </c>
      <c r="N7" s="120">
        <v>0</v>
      </c>
      <c r="O7" s="120">
        <v>0</v>
      </c>
      <c r="P7" s="120">
        <v>22.312000000000001</v>
      </c>
      <c r="Q7" s="120">
        <v>0</v>
      </c>
      <c r="R7" s="120">
        <v>1.3320000000000001</v>
      </c>
      <c r="S7" s="120">
        <v>0</v>
      </c>
      <c r="T7" s="120">
        <v>0</v>
      </c>
      <c r="U7" s="120">
        <v>0</v>
      </c>
      <c r="V7" s="120">
        <v>0</v>
      </c>
      <c r="W7" s="120">
        <v>0.66600000000000004</v>
      </c>
    </row>
    <row r="8" spans="1:27">
      <c r="A8" s="121">
        <v>45386</v>
      </c>
      <c r="B8" t="s">
        <v>239</v>
      </c>
      <c r="C8">
        <v>1</v>
      </c>
      <c r="D8" t="s">
        <v>32</v>
      </c>
      <c r="E8" t="s">
        <v>32</v>
      </c>
      <c r="F8" t="s">
        <v>182</v>
      </c>
      <c r="G8" s="120">
        <v>5.3949999999999996</v>
      </c>
      <c r="H8" s="120">
        <v>5.0620000000000003</v>
      </c>
      <c r="I8" s="120">
        <v>0.33300000000000002</v>
      </c>
      <c r="J8" s="120">
        <v>0</v>
      </c>
      <c r="K8" s="120">
        <v>0</v>
      </c>
      <c r="L8" s="120">
        <v>5.3949999999999996</v>
      </c>
      <c r="M8" s="120">
        <v>0</v>
      </c>
      <c r="N8" s="120">
        <v>0</v>
      </c>
      <c r="O8" s="120">
        <v>0</v>
      </c>
      <c r="P8" s="120">
        <v>5.3949999999999996</v>
      </c>
      <c r="Q8" s="120">
        <v>0</v>
      </c>
      <c r="R8" s="120">
        <v>0.33300000000000002</v>
      </c>
      <c r="S8" s="120">
        <v>0.33300000000000002</v>
      </c>
      <c r="T8" s="120">
        <v>0</v>
      </c>
      <c r="U8" s="120">
        <v>0</v>
      </c>
      <c r="V8" s="120">
        <v>0</v>
      </c>
      <c r="W8" s="120">
        <v>0.999</v>
      </c>
    </row>
    <row r="9" spans="1:27">
      <c r="A9" s="121">
        <v>45386</v>
      </c>
      <c r="B9" t="s">
        <v>239</v>
      </c>
      <c r="C9">
        <v>1</v>
      </c>
      <c r="D9" t="s">
        <v>32</v>
      </c>
      <c r="E9" t="s">
        <v>32</v>
      </c>
      <c r="F9" t="s">
        <v>107</v>
      </c>
      <c r="G9" s="120">
        <v>13.387</v>
      </c>
      <c r="H9" s="120">
        <v>10.124000000000001</v>
      </c>
      <c r="I9" s="120">
        <v>3.2629999999999999</v>
      </c>
      <c r="J9" s="120">
        <v>0</v>
      </c>
      <c r="K9" s="120">
        <v>0</v>
      </c>
      <c r="L9" s="120">
        <v>13.387</v>
      </c>
      <c r="M9" s="120">
        <v>0</v>
      </c>
      <c r="N9" s="120">
        <v>0</v>
      </c>
      <c r="O9" s="120">
        <v>0</v>
      </c>
      <c r="P9" s="120">
        <v>13.254</v>
      </c>
      <c r="Q9" s="120">
        <v>0</v>
      </c>
      <c r="R9" s="120">
        <v>3.2629999999999999</v>
      </c>
      <c r="S9" s="120">
        <v>3.2629999999999999</v>
      </c>
      <c r="T9" s="120">
        <v>0</v>
      </c>
      <c r="U9" s="120">
        <v>0</v>
      </c>
      <c r="V9" s="120">
        <v>0</v>
      </c>
      <c r="W9" s="120">
        <v>0</v>
      </c>
    </row>
    <row r="10" spans="1:27">
      <c r="A10" s="121">
        <v>45386</v>
      </c>
      <c r="B10" t="s">
        <v>239</v>
      </c>
      <c r="C10">
        <v>1</v>
      </c>
      <c r="D10" t="s">
        <v>32</v>
      </c>
      <c r="E10" t="s">
        <v>32</v>
      </c>
      <c r="F10" t="s">
        <v>159</v>
      </c>
      <c r="G10" s="120">
        <v>50.016999999999904</v>
      </c>
      <c r="H10" s="120">
        <v>44.355999999999902</v>
      </c>
      <c r="I10" s="120">
        <v>5.6609999999999996</v>
      </c>
      <c r="J10" s="120">
        <v>0</v>
      </c>
      <c r="K10" s="120">
        <v>0</v>
      </c>
      <c r="L10" s="120">
        <v>50.016999999999904</v>
      </c>
      <c r="M10" s="120">
        <v>0</v>
      </c>
      <c r="N10" s="120">
        <v>0</v>
      </c>
      <c r="O10" s="120">
        <v>0</v>
      </c>
      <c r="P10" s="120">
        <v>50.016999999999904</v>
      </c>
      <c r="Q10" s="120">
        <v>0</v>
      </c>
      <c r="R10" s="120">
        <v>6.327</v>
      </c>
      <c r="S10" s="120">
        <v>5.6609999999999996</v>
      </c>
      <c r="T10" s="120">
        <v>0</v>
      </c>
      <c r="U10" s="120">
        <v>0</v>
      </c>
      <c r="V10" s="120">
        <v>0</v>
      </c>
      <c r="W10" s="120">
        <v>0.66600000000000004</v>
      </c>
    </row>
    <row r="11" spans="1:27">
      <c r="A11" s="121">
        <v>45386</v>
      </c>
      <c r="B11" t="s">
        <v>239</v>
      </c>
      <c r="C11">
        <v>1</v>
      </c>
      <c r="D11" t="s">
        <v>32</v>
      </c>
      <c r="E11" t="s">
        <v>32</v>
      </c>
      <c r="F11" t="s">
        <v>169</v>
      </c>
      <c r="G11" s="120">
        <v>17.315999999999999</v>
      </c>
      <c r="H11" s="120">
        <v>17.315999999999999</v>
      </c>
      <c r="I11" s="120">
        <v>0</v>
      </c>
      <c r="J11" s="120">
        <v>0</v>
      </c>
      <c r="K11" s="120">
        <v>0</v>
      </c>
      <c r="L11" s="120">
        <v>17.315999999999999</v>
      </c>
      <c r="M11" s="120">
        <v>0</v>
      </c>
      <c r="N11" s="120">
        <v>0</v>
      </c>
      <c r="O11" s="120">
        <v>0</v>
      </c>
      <c r="P11" s="120">
        <v>17.315999999999999</v>
      </c>
      <c r="Q11" s="120">
        <v>0</v>
      </c>
      <c r="R11" s="120">
        <v>0.999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</row>
    <row r="12" spans="1:27">
      <c r="A12" s="121">
        <v>45386</v>
      </c>
      <c r="B12" t="s">
        <v>239</v>
      </c>
      <c r="C12">
        <v>1</v>
      </c>
      <c r="D12" t="s">
        <v>32</v>
      </c>
      <c r="E12" t="s">
        <v>32</v>
      </c>
      <c r="F12" t="s">
        <v>108</v>
      </c>
      <c r="G12" s="120">
        <v>26.907</v>
      </c>
      <c r="H12" s="120">
        <v>26.907</v>
      </c>
      <c r="I12" s="120">
        <v>0</v>
      </c>
      <c r="J12" s="120">
        <v>0</v>
      </c>
      <c r="K12" s="120">
        <v>0</v>
      </c>
      <c r="L12" s="120">
        <v>26.907</v>
      </c>
      <c r="M12" s="120">
        <v>0</v>
      </c>
      <c r="N12" s="120">
        <v>0</v>
      </c>
      <c r="O12" s="120">
        <v>0</v>
      </c>
      <c r="P12" s="120">
        <v>26.907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</row>
    <row r="13" spans="1:27">
      <c r="A13" s="121">
        <v>45386</v>
      </c>
      <c r="B13" t="s">
        <v>239</v>
      </c>
      <c r="C13">
        <v>1</v>
      </c>
      <c r="D13" t="s">
        <v>32</v>
      </c>
      <c r="E13" t="s">
        <v>32</v>
      </c>
      <c r="F13" t="s">
        <v>109</v>
      </c>
      <c r="G13" s="120">
        <v>6.3280000000000003</v>
      </c>
      <c r="H13" s="120">
        <v>6.3280000000000003</v>
      </c>
      <c r="I13" s="120">
        <v>0</v>
      </c>
      <c r="J13" s="120">
        <v>0</v>
      </c>
      <c r="K13" s="120">
        <v>0</v>
      </c>
      <c r="L13" s="120">
        <v>6.3280000000000003</v>
      </c>
      <c r="M13" s="120">
        <v>0</v>
      </c>
      <c r="N13" s="120">
        <v>0</v>
      </c>
      <c r="O13" s="120">
        <v>0</v>
      </c>
      <c r="P13" s="120">
        <v>6.3280000000000003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1.665</v>
      </c>
    </row>
    <row r="14" spans="1:27">
      <c r="A14" s="121">
        <v>45386</v>
      </c>
      <c r="B14" t="s">
        <v>239</v>
      </c>
      <c r="C14">
        <v>1</v>
      </c>
      <c r="D14" t="s">
        <v>32</v>
      </c>
      <c r="E14" t="s">
        <v>32</v>
      </c>
      <c r="F14" t="s">
        <v>110</v>
      </c>
      <c r="G14" s="120">
        <v>7.3289999999999997</v>
      </c>
      <c r="H14" s="120">
        <v>5.4640000000000004</v>
      </c>
      <c r="I14" s="120">
        <v>1.865</v>
      </c>
      <c r="J14" s="120">
        <v>0</v>
      </c>
      <c r="K14" s="120">
        <v>0</v>
      </c>
      <c r="L14" s="120">
        <v>7.3289999999999997</v>
      </c>
      <c r="M14" s="120">
        <v>0</v>
      </c>
      <c r="N14" s="120">
        <v>0</v>
      </c>
      <c r="O14" s="120">
        <v>0</v>
      </c>
      <c r="P14" s="120">
        <v>6.13</v>
      </c>
      <c r="Q14" s="120">
        <v>0</v>
      </c>
      <c r="R14" s="120">
        <v>1.865</v>
      </c>
      <c r="S14" s="120">
        <v>1.865</v>
      </c>
      <c r="T14" s="120">
        <v>0</v>
      </c>
      <c r="U14" s="120">
        <v>0</v>
      </c>
      <c r="V14" s="120">
        <v>0</v>
      </c>
      <c r="W14" s="120">
        <v>0</v>
      </c>
    </row>
    <row r="15" spans="1:27">
      <c r="A15" s="121">
        <v>45386</v>
      </c>
      <c r="B15" t="s">
        <v>239</v>
      </c>
      <c r="C15">
        <v>1</v>
      </c>
      <c r="D15" t="s">
        <v>32</v>
      </c>
      <c r="E15" t="s">
        <v>32</v>
      </c>
      <c r="F15" t="s">
        <v>170</v>
      </c>
      <c r="G15" s="120">
        <v>9.2609999999999992</v>
      </c>
      <c r="H15" s="120">
        <v>9.2609999999999992</v>
      </c>
      <c r="I15" s="120">
        <v>0</v>
      </c>
      <c r="J15" s="120">
        <v>0</v>
      </c>
      <c r="K15" s="120">
        <v>0</v>
      </c>
      <c r="L15" s="120">
        <v>9.2609999999999992</v>
      </c>
      <c r="M15" s="120">
        <v>0</v>
      </c>
      <c r="N15" s="120">
        <v>0</v>
      </c>
      <c r="O15" s="120">
        <v>0</v>
      </c>
      <c r="P15" s="120">
        <v>9.2609999999999992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0.73299999999999998</v>
      </c>
    </row>
    <row r="16" spans="1:27">
      <c r="A16" s="121">
        <v>45386</v>
      </c>
      <c r="B16" t="s">
        <v>239</v>
      </c>
      <c r="C16">
        <v>1</v>
      </c>
      <c r="D16" t="s">
        <v>32</v>
      </c>
      <c r="E16" t="s">
        <v>32</v>
      </c>
      <c r="F16" t="s">
        <v>134</v>
      </c>
      <c r="G16" s="120">
        <v>30.043999999999901</v>
      </c>
      <c r="H16" s="120">
        <v>28.045999999999999</v>
      </c>
      <c r="I16" s="120">
        <v>1.998</v>
      </c>
      <c r="J16" s="120">
        <v>0</v>
      </c>
      <c r="K16" s="120">
        <v>0</v>
      </c>
      <c r="L16" s="120">
        <v>30.043999999999901</v>
      </c>
      <c r="M16" s="120">
        <v>0.33300000000000002</v>
      </c>
      <c r="N16" s="120">
        <v>0</v>
      </c>
      <c r="O16" s="120">
        <v>0</v>
      </c>
      <c r="P16" s="120">
        <v>25.777999999999999</v>
      </c>
      <c r="Q16" s="120">
        <v>0</v>
      </c>
      <c r="R16" s="120">
        <v>2.7309999999999999</v>
      </c>
      <c r="S16" s="120">
        <v>1.998</v>
      </c>
      <c r="T16" s="120">
        <v>0</v>
      </c>
      <c r="U16" s="120">
        <v>0</v>
      </c>
      <c r="V16" s="120">
        <v>0</v>
      </c>
      <c r="W16" s="120">
        <v>0</v>
      </c>
    </row>
    <row r="17" spans="1:23">
      <c r="A17" s="121">
        <v>45386</v>
      </c>
      <c r="B17" t="s">
        <v>239</v>
      </c>
      <c r="C17">
        <v>1</v>
      </c>
      <c r="D17" t="s">
        <v>32</v>
      </c>
      <c r="E17" t="s">
        <v>32</v>
      </c>
      <c r="F17" t="s">
        <v>115</v>
      </c>
      <c r="G17" s="120">
        <v>33.381999999999898</v>
      </c>
      <c r="H17" s="120">
        <v>31.5169999999999</v>
      </c>
      <c r="I17" s="120">
        <v>1.865</v>
      </c>
      <c r="J17" s="120">
        <v>0</v>
      </c>
      <c r="K17" s="120">
        <v>0</v>
      </c>
      <c r="L17" s="120">
        <v>33.381999999999898</v>
      </c>
      <c r="M17" s="120">
        <v>0</v>
      </c>
      <c r="N17" s="120">
        <v>0</v>
      </c>
      <c r="O17" s="120">
        <v>0</v>
      </c>
      <c r="P17" s="120">
        <v>33.381999999999898</v>
      </c>
      <c r="Q17" s="120">
        <v>0</v>
      </c>
      <c r="R17" s="120">
        <v>2.665</v>
      </c>
      <c r="S17" s="120">
        <v>1.865</v>
      </c>
      <c r="T17" s="120">
        <v>0</v>
      </c>
      <c r="U17" s="120">
        <v>0</v>
      </c>
      <c r="V17" s="120">
        <v>0</v>
      </c>
      <c r="W17" s="120">
        <v>0</v>
      </c>
    </row>
    <row r="18" spans="1:23">
      <c r="A18" s="121">
        <v>45386</v>
      </c>
      <c r="B18" t="s">
        <v>239</v>
      </c>
      <c r="C18">
        <v>1</v>
      </c>
      <c r="D18" t="s">
        <v>32</v>
      </c>
      <c r="E18" t="s">
        <v>32</v>
      </c>
      <c r="F18" t="s">
        <v>205</v>
      </c>
      <c r="G18" s="120">
        <v>2.1320000000000001</v>
      </c>
      <c r="H18" s="120">
        <v>2.1320000000000001</v>
      </c>
      <c r="I18" s="120">
        <v>0</v>
      </c>
      <c r="J18" s="120">
        <v>0</v>
      </c>
      <c r="K18" s="120">
        <v>0</v>
      </c>
      <c r="L18" s="120">
        <v>2.1320000000000001</v>
      </c>
      <c r="M18" s="120">
        <v>0</v>
      </c>
      <c r="N18" s="120">
        <v>0</v>
      </c>
      <c r="O18" s="120">
        <v>0</v>
      </c>
      <c r="P18" s="120">
        <v>1.3320000000000001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</row>
    <row r="19" spans="1:23">
      <c r="A19" s="121">
        <v>45386</v>
      </c>
      <c r="B19" t="s">
        <v>239</v>
      </c>
      <c r="C19">
        <v>1</v>
      </c>
      <c r="D19" t="s">
        <v>32</v>
      </c>
      <c r="E19" t="s">
        <v>32</v>
      </c>
      <c r="F19" t="s">
        <v>214</v>
      </c>
      <c r="G19" s="120">
        <v>3.665</v>
      </c>
      <c r="H19" s="120">
        <v>3.665</v>
      </c>
      <c r="I19" s="120">
        <v>0</v>
      </c>
      <c r="J19" s="120">
        <v>0</v>
      </c>
      <c r="K19" s="120">
        <v>0</v>
      </c>
      <c r="L19" s="120">
        <v>3.665</v>
      </c>
      <c r="M19" s="120">
        <v>0</v>
      </c>
      <c r="N19" s="120">
        <v>0</v>
      </c>
      <c r="O19" s="120">
        <v>0</v>
      </c>
      <c r="P19" s="120">
        <v>3.665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</row>
    <row r="20" spans="1:23">
      <c r="A20" s="121">
        <v>45386</v>
      </c>
      <c r="B20" t="s">
        <v>239</v>
      </c>
      <c r="C20">
        <v>1</v>
      </c>
      <c r="D20" t="s">
        <v>32</v>
      </c>
      <c r="E20" t="s">
        <v>32</v>
      </c>
      <c r="F20" t="s">
        <v>215</v>
      </c>
      <c r="G20" s="120">
        <v>0.86599999999999999</v>
      </c>
      <c r="H20" s="120">
        <v>0.86599999999999999</v>
      </c>
      <c r="I20" s="120">
        <v>0</v>
      </c>
      <c r="J20" s="120">
        <v>0</v>
      </c>
      <c r="K20" s="120">
        <v>0</v>
      </c>
      <c r="L20" s="120">
        <v>0.86599999999999999</v>
      </c>
      <c r="M20" s="120">
        <v>0</v>
      </c>
      <c r="N20" s="120">
        <v>0</v>
      </c>
      <c r="O20" s="120">
        <v>0</v>
      </c>
      <c r="P20" s="120">
        <v>0.53300000000000003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</row>
    <row r="21" spans="1:23">
      <c r="A21" s="121">
        <v>45386</v>
      </c>
      <c r="B21" t="s">
        <v>239</v>
      </c>
      <c r="C21">
        <v>1</v>
      </c>
      <c r="D21" t="s">
        <v>32</v>
      </c>
      <c r="E21" t="s">
        <v>32</v>
      </c>
      <c r="F21" t="s">
        <v>59</v>
      </c>
      <c r="G21" s="120">
        <v>9.5920000000000005</v>
      </c>
      <c r="H21" s="120">
        <v>9.2590000000000003</v>
      </c>
      <c r="I21" s="120">
        <v>0.33300000000000002</v>
      </c>
      <c r="J21" s="120">
        <v>0</v>
      </c>
      <c r="K21" s="120">
        <v>0</v>
      </c>
      <c r="L21" s="120">
        <v>9.5920000000000005</v>
      </c>
      <c r="M21" s="120">
        <v>0</v>
      </c>
      <c r="N21" s="120">
        <v>0</v>
      </c>
      <c r="O21" s="120">
        <v>0</v>
      </c>
      <c r="P21" s="120">
        <v>8.7919999999999998</v>
      </c>
      <c r="Q21" s="120">
        <v>0</v>
      </c>
      <c r="R21" s="120">
        <v>0.33300000000000002</v>
      </c>
      <c r="S21" s="120">
        <v>0.33300000000000002</v>
      </c>
      <c r="T21" s="120">
        <v>0</v>
      </c>
      <c r="U21" s="120">
        <v>0</v>
      </c>
      <c r="V21" s="120">
        <v>0</v>
      </c>
      <c r="W21" s="120">
        <v>0.4</v>
      </c>
    </row>
    <row r="22" spans="1:23">
      <c r="A22" s="121">
        <v>45386</v>
      </c>
      <c r="B22" t="s">
        <v>239</v>
      </c>
      <c r="C22">
        <v>1</v>
      </c>
      <c r="D22" t="s">
        <v>31</v>
      </c>
      <c r="E22" t="s">
        <v>31</v>
      </c>
      <c r="F22" t="s">
        <v>97</v>
      </c>
      <c r="G22" s="120">
        <v>296.48200000000099</v>
      </c>
      <c r="H22" s="120">
        <v>254.26799999999901</v>
      </c>
      <c r="I22" s="120">
        <v>15.824999999999999</v>
      </c>
      <c r="J22" s="120">
        <v>26.388999999999999</v>
      </c>
      <c r="K22" s="120">
        <v>1.6</v>
      </c>
      <c r="L22" s="120">
        <v>0</v>
      </c>
      <c r="M22" s="120">
        <v>55.123000000000097</v>
      </c>
      <c r="N22" s="120">
        <v>19.161000000000001</v>
      </c>
      <c r="O22" s="120">
        <v>0</v>
      </c>
      <c r="P22" s="120">
        <v>225.069999999999</v>
      </c>
      <c r="Q22" s="120">
        <v>0</v>
      </c>
      <c r="R22" s="120">
        <v>0</v>
      </c>
      <c r="S22" s="120">
        <v>0</v>
      </c>
      <c r="T22" s="120">
        <v>0</v>
      </c>
      <c r="U22" s="120">
        <v>1.9990000000000001</v>
      </c>
      <c r="V22" s="120">
        <v>1.133</v>
      </c>
      <c r="W22" s="120">
        <v>13.324999999999999</v>
      </c>
    </row>
    <row r="23" spans="1:23">
      <c r="A23" s="121">
        <v>45386</v>
      </c>
      <c r="B23" t="s">
        <v>239</v>
      </c>
      <c r="C23">
        <v>1</v>
      </c>
      <c r="D23" t="s">
        <v>31</v>
      </c>
      <c r="E23" t="s">
        <v>31</v>
      </c>
      <c r="F23" t="s">
        <v>129</v>
      </c>
      <c r="G23" s="120">
        <v>0.33300000000000002</v>
      </c>
      <c r="H23" s="120">
        <v>0.33300000000000002</v>
      </c>
      <c r="I23" s="120">
        <v>0</v>
      </c>
      <c r="J23" s="120">
        <v>0</v>
      </c>
      <c r="K23" s="120">
        <v>0</v>
      </c>
      <c r="L23" s="120">
        <v>0.33300000000000002</v>
      </c>
      <c r="M23" s="120">
        <v>0</v>
      </c>
      <c r="N23" s="120">
        <v>0</v>
      </c>
      <c r="O23" s="120">
        <v>0</v>
      </c>
      <c r="P23" s="120">
        <v>0.33300000000000002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</row>
    <row r="24" spans="1:23">
      <c r="A24" s="121">
        <v>45386</v>
      </c>
      <c r="B24" t="s">
        <v>239</v>
      </c>
      <c r="C24">
        <v>1</v>
      </c>
      <c r="D24" t="s">
        <v>30</v>
      </c>
      <c r="E24" t="s">
        <v>30</v>
      </c>
      <c r="F24" t="s">
        <v>97</v>
      </c>
      <c r="G24" s="120">
        <v>327.71300000000201</v>
      </c>
      <c r="H24" s="120">
        <v>311.56099999999998</v>
      </c>
      <c r="I24" s="120">
        <v>16.152000000000001</v>
      </c>
      <c r="J24" s="120">
        <v>0</v>
      </c>
      <c r="K24" s="120">
        <v>0</v>
      </c>
      <c r="L24" s="120">
        <v>0</v>
      </c>
      <c r="M24" s="120">
        <v>100.971</v>
      </c>
      <c r="N24" s="120">
        <v>19.373000000000001</v>
      </c>
      <c r="O24" s="120">
        <v>0</v>
      </c>
      <c r="P24" s="120">
        <v>219.91899999999899</v>
      </c>
      <c r="Q24" s="120">
        <v>0</v>
      </c>
      <c r="R24" s="120">
        <v>0</v>
      </c>
      <c r="S24" s="120">
        <v>0</v>
      </c>
      <c r="T24" s="120">
        <v>0</v>
      </c>
      <c r="U24" s="120">
        <v>15.586</v>
      </c>
      <c r="V24" s="120">
        <v>8.4560000000000102</v>
      </c>
      <c r="W24" s="120">
        <v>11.991</v>
      </c>
    </row>
    <row r="25" spans="1:23">
      <c r="A25" s="121">
        <v>45386</v>
      </c>
      <c r="B25" t="s">
        <v>239</v>
      </c>
      <c r="C25">
        <v>1</v>
      </c>
      <c r="D25" t="s">
        <v>30</v>
      </c>
      <c r="E25" t="s">
        <v>30</v>
      </c>
      <c r="F25" t="s">
        <v>111</v>
      </c>
      <c r="G25" s="120">
        <v>4.4649999999999999</v>
      </c>
      <c r="H25" s="120">
        <v>4.4649999999999999</v>
      </c>
      <c r="I25" s="120">
        <v>0</v>
      </c>
      <c r="J25" s="120">
        <v>0</v>
      </c>
      <c r="K25" s="120">
        <v>0</v>
      </c>
      <c r="L25" s="120">
        <v>4.4649999999999999</v>
      </c>
      <c r="M25" s="120">
        <v>0</v>
      </c>
      <c r="N25" s="120">
        <v>0.4</v>
      </c>
      <c r="O25" s="120">
        <v>0</v>
      </c>
      <c r="P25" s="120">
        <v>3.33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1.0660000000000001</v>
      </c>
    </row>
    <row r="26" spans="1:23">
      <c r="A26" s="121">
        <v>45386</v>
      </c>
      <c r="B26" t="s">
        <v>239</v>
      </c>
      <c r="C26">
        <v>1</v>
      </c>
      <c r="D26" t="s">
        <v>30</v>
      </c>
      <c r="E26" t="s">
        <v>30</v>
      </c>
      <c r="F26" t="s">
        <v>59</v>
      </c>
      <c r="G26" s="120">
        <v>0.73199999999999998</v>
      </c>
      <c r="H26" s="120">
        <v>0</v>
      </c>
      <c r="I26" s="120">
        <v>0</v>
      </c>
      <c r="J26" s="120">
        <v>0.73199999999999998</v>
      </c>
      <c r="K26" s="120">
        <v>0</v>
      </c>
      <c r="L26" s="120">
        <v>0.73199999999999998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</row>
    <row r="27" spans="1:23">
      <c r="A27" s="121">
        <v>45386</v>
      </c>
      <c r="B27" t="s">
        <v>239</v>
      </c>
      <c r="C27">
        <v>1</v>
      </c>
      <c r="D27" t="s">
        <v>29</v>
      </c>
      <c r="E27" t="s">
        <v>29</v>
      </c>
      <c r="F27" t="s">
        <v>97</v>
      </c>
      <c r="G27" s="120">
        <v>427.22800000001001</v>
      </c>
      <c r="H27" s="120">
        <v>352.48600000000499</v>
      </c>
      <c r="I27" s="120">
        <v>74.741999999999805</v>
      </c>
      <c r="J27" s="120">
        <v>0</v>
      </c>
      <c r="K27" s="120">
        <v>0</v>
      </c>
      <c r="L27" s="120">
        <v>0</v>
      </c>
      <c r="M27" s="120">
        <v>94.261999999999802</v>
      </c>
      <c r="N27" s="120">
        <v>0</v>
      </c>
      <c r="O27" s="120">
        <v>0</v>
      </c>
      <c r="P27" s="120">
        <v>319.08900000000301</v>
      </c>
      <c r="Q27" s="120">
        <v>0</v>
      </c>
      <c r="R27" s="120">
        <v>62.153999999999797</v>
      </c>
      <c r="S27" s="120">
        <v>41.829999999999899</v>
      </c>
      <c r="T27" s="120">
        <v>0</v>
      </c>
      <c r="U27" s="120">
        <v>15.586</v>
      </c>
      <c r="V27" s="120">
        <v>0</v>
      </c>
      <c r="W27" s="120">
        <v>0.2</v>
      </c>
    </row>
    <row r="28" spans="1:23">
      <c r="A28" s="121">
        <v>45386</v>
      </c>
      <c r="B28" t="s">
        <v>239</v>
      </c>
      <c r="C28">
        <v>1</v>
      </c>
      <c r="D28" t="s">
        <v>29</v>
      </c>
      <c r="E28" t="s">
        <v>29</v>
      </c>
      <c r="F28" t="s">
        <v>187</v>
      </c>
      <c r="G28" s="120">
        <v>3.33</v>
      </c>
      <c r="H28" s="120">
        <v>2.331</v>
      </c>
      <c r="I28" s="120">
        <v>0.999</v>
      </c>
      <c r="J28" s="120">
        <v>0</v>
      </c>
      <c r="K28" s="120">
        <v>0</v>
      </c>
      <c r="L28" s="120">
        <v>3.33</v>
      </c>
      <c r="M28" s="120">
        <v>0</v>
      </c>
      <c r="N28" s="120">
        <v>0</v>
      </c>
      <c r="O28" s="120">
        <v>0</v>
      </c>
      <c r="P28" s="120">
        <v>2.6640000000000001</v>
      </c>
      <c r="Q28" s="120">
        <v>0</v>
      </c>
      <c r="R28" s="120">
        <v>0.999</v>
      </c>
      <c r="S28" s="120">
        <v>0.999</v>
      </c>
      <c r="T28" s="120">
        <v>0</v>
      </c>
      <c r="U28" s="120">
        <v>0</v>
      </c>
      <c r="V28" s="120">
        <v>0</v>
      </c>
      <c r="W28" s="120">
        <v>0</v>
      </c>
    </row>
    <row r="29" spans="1:23">
      <c r="A29" s="121">
        <v>45386</v>
      </c>
      <c r="B29" t="s">
        <v>239</v>
      </c>
      <c r="C29">
        <v>1</v>
      </c>
      <c r="D29" t="s">
        <v>29</v>
      </c>
      <c r="E29" t="s">
        <v>29</v>
      </c>
      <c r="F29" t="s">
        <v>126</v>
      </c>
      <c r="G29" s="120">
        <v>2.133</v>
      </c>
      <c r="H29" s="120">
        <v>2.133</v>
      </c>
      <c r="I29" s="120">
        <v>0</v>
      </c>
      <c r="J29" s="120">
        <v>0</v>
      </c>
      <c r="K29" s="120">
        <v>0</v>
      </c>
      <c r="L29" s="120">
        <v>2.133</v>
      </c>
      <c r="M29" s="120">
        <v>0</v>
      </c>
      <c r="N29" s="120">
        <v>0</v>
      </c>
      <c r="O29" s="120">
        <v>0</v>
      </c>
      <c r="P29" s="120">
        <v>0.66600000000000004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0.13300000000000001</v>
      </c>
    </row>
    <row r="30" spans="1:23">
      <c r="A30" s="121">
        <v>45386</v>
      </c>
      <c r="B30" t="s">
        <v>239</v>
      </c>
      <c r="C30">
        <v>1</v>
      </c>
      <c r="D30" t="s">
        <v>28</v>
      </c>
      <c r="E30" t="s">
        <v>28</v>
      </c>
      <c r="F30" t="s">
        <v>97</v>
      </c>
      <c r="G30" s="120">
        <v>555.01100000001099</v>
      </c>
      <c r="H30" s="120">
        <v>391.14100000000599</v>
      </c>
      <c r="I30" s="120">
        <v>149.80000000000001</v>
      </c>
      <c r="J30" s="120">
        <v>14.07</v>
      </c>
      <c r="K30" s="120">
        <v>0</v>
      </c>
      <c r="L30" s="120">
        <v>0</v>
      </c>
      <c r="M30" s="120">
        <v>60.225000000000001</v>
      </c>
      <c r="N30" s="120">
        <v>48.958999999999897</v>
      </c>
      <c r="O30" s="120">
        <v>130.95099999999999</v>
      </c>
      <c r="P30" s="120">
        <v>345.64700000000403</v>
      </c>
      <c r="Q30" s="120">
        <v>0</v>
      </c>
      <c r="R30" s="120">
        <v>1.3320000000000001</v>
      </c>
      <c r="S30" s="120">
        <v>0</v>
      </c>
      <c r="T30" s="120">
        <v>0</v>
      </c>
      <c r="U30" s="120">
        <v>15.852</v>
      </c>
      <c r="V30" s="120">
        <v>21.317</v>
      </c>
      <c r="W30" s="120">
        <v>51.2929999999999</v>
      </c>
    </row>
    <row r="31" spans="1:23">
      <c r="A31" s="121">
        <v>45386</v>
      </c>
      <c r="B31" t="s">
        <v>239</v>
      </c>
      <c r="C31">
        <v>1</v>
      </c>
      <c r="D31" t="s">
        <v>28</v>
      </c>
      <c r="E31" t="s">
        <v>28</v>
      </c>
      <c r="F31" t="s">
        <v>111</v>
      </c>
      <c r="G31" s="120">
        <v>12.321</v>
      </c>
      <c r="H31" s="120">
        <v>12.321</v>
      </c>
      <c r="I31" s="120">
        <v>0</v>
      </c>
      <c r="J31" s="120">
        <v>0</v>
      </c>
      <c r="K31" s="120">
        <v>0</v>
      </c>
      <c r="L31" s="120">
        <v>12.321</v>
      </c>
      <c r="M31" s="120">
        <v>0</v>
      </c>
      <c r="N31" s="120">
        <v>0</v>
      </c>
      <c r="O31" s="120">
        <v>0</v>
      </c>
      <c r="P31" s="120">
        <v>6.327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1.3320000000000001</v>
      </c>
    </row>
    <row r="32" spans="1:23">
      <c r="A32" s="121">
        <v>45386</v>
      </c>
      <c r="B32" t="s">
        <v>239</v>
      </c>
      <c r="C32">
        <v>1</v>
      </c>
      <c r="D32" t="s">
        <v>28</v>
      </c>
      <c r="E32" t="s">
        <v>28</v>
      </c>
      <c r="F32" t="s">
        <v>160</v>
      </c>
      <c r="G32" s="120">
        <v>8.1959999999999997</v>
      </c>
      <c r="H32" s="120">
        <v>8.1959999999999997</v>
      </c>
      <c r="I32" s="120">
        <v>0</v>
      </c>
      <c r="J32" s="120">
        <v>0</v>
      </c>
      <c r="K32" s="120">
        <v>0</v>
      </c>
      <c r="L32" s="120">
        <v>8.1959999999999997</v>
      </c>
      <c r="M32" s="120">
        <v>0</v>
      </c>
      <c r="N32" s="120">
        <v>0</v>
      </c>
      <c r="O32" s="120">
        <v>0</v>
      </c>
      <c r="P32" s="120">
        <v>7.53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1.599</v>
      </c>
      <c r="W32" s="120">
        <v>3.198</v>
      </c>
    </row>
    <row r="33" spans="1:23">
      <c r="A33" s="121">
        <v>45386</v>
      </c>
      <c r="B33" t="s">
        <v>239</v>
      </c>
      <c r="C33">
        <v>1</v>
      </c>
      <c r="D33" t="s">
        <v>28</v>
      </c>
      <c r="E33" t="s">
        <v>28</v>
      </c>
      <c r="F33" t="s">
        <v>217</v>
      </c>
      <c r="G33" s="120">
        <v>0.66600000000000004</v>
      </c>
      <c r="H33" s="120">
        <v>0.66600000000000004</v>
      </c>
      <c r="I33" s="120">
        <v>0</v>
      </c>
      <c r="J33" s="120">
        <v>0</v>
      </c>
      <c r="K33" s="120">
        <v>0</v>
      </c>
      <c r="L33" s="120">
        <v>0.66600000000000004</v>
      </c>
      <c r="M33" s="120">
        <v>0</v>
      </c>
      <c r="N33" s="120">
        <v>0</v>
      </c>
      <c r="O33" s="120">
        <v>0</v>
      </c>
      <c r="P33" s="120">
        <v>0.33300000000000002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0.33300000000000002</v>
      </c>
    </row>
    <row r="34" spans="1:23">
      <c r="A34" s="121">
        <v>45386</v>
      </c>
      <c r="B34" t="s">
        <v>239</v>
      </c>
      <c r="C34">
        <v>1</v>
      </c>
      <c r="D34" t="s">
        <v>28</v>
      </c>
      <c r="E34" t="s">
        <v>28</v>
      </c>
      <c r="F34" t="s">
        <v>112</v>
      </c>
      <c r="G34" s="120">
        <v>0.999</v>
      </c>
      <c r="H34" s="120">
        <v>0.999</v>
      </c>
      <c r="I34" s="120">
        <v>0</v>
      </c>
      <c r="J34" s="120">
        <v>0</v>
      </c>
      <c r="K34" s="120">
        <v>0</v>
      </c>
      <c r="L34" s="120">
        <v>0.999</v>
      </c>
      <c r="M34" s="120">
        <v>0</v>
      </c>
      <c r="N34" s="120">
        <v>0</v>
      </c>
      <c r="O34" s="120">
        <v>0</v>
      </c>
      <c r="P34" s="120">
        <v>0.33300000000000002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0.999</v>
      </c>
    </row>
    <row r="35" spans="1:23">
      <c r="A35" s="121">
        <v>45386</v>
      </c>
      <c r="B35" t="s">
        <v>239</v>
      </c>
      <c r="C35">
        <v>1</v>
      </c>
      <c r="D35" t="s">
        <v>27</v>
      </c>
      <c r="E35" t="s">
        <v>27</v>
      </c>
      <c r="F35" t="s">
        <v>97</v>
      </c>
      <c r="G35" s="120">
        <v>1802.03000000017</v>
      </c>
      <c r="H35" s="120">
        <v>1660.2360000001499</v>
      </c>
      <c r="I35" s="120">
        <v>120.515</v>
      </c>
      <c r="J35" s="120">
        <v>21.279</v>
      </c>
      <c r="K35" s="120">
        <v>1.532</v>
      </c>
      <c r="L35" s="120">
        <v>0</v>
      </c>
      <c r="M35" s="120">
        <v>429.07699999999397</v>
      </c>
      <c r="N35" s="120">
        <v>92.812999999999903</v>
      </c>
      <c r="O35" s="120">
        <v>4.8810000000000002</v>
      </c>
      <c r="P35" s="120">
        <v>1456.82700000009</v>
      </c>
      <c r="Q35" s="120">
        <v>0</v>
      </c>
      <c r="R35" s="120">
        <v>25.986000000000001</v>
      </c>
      <c r="S35" s="120">
        <v>0</v>
      </c>
      <c r="T35" s="120">
        <v>0</v>
      </c>
      <c r="U35" s="120">
        <v>50.101999999999997</v>
      </c>
      <c r="V35" s="120">
        <v>21.265000000000001</v>
      </c>
      <c r="W35" s="120">
        <v>38.8479999999999</v>
      </c>
    </row>
    <row r="36" spans="1:23">
      <c r="A36" s="121">
        <v>45386</v>
      </c>
      <c r="B36" t="s">
        <v>239</v>
      </c>
      <c r="C36">
        <v>1</v>
      </c>
      <c r="D36" t="s">
        <v>27</v>
      </c>
      <c r="E36" t="s">
        <v>27</v>
      </c>
      <c r="F36" t="s">
        <v>111</v>
      </c>
      <c r="G36" s="120">
        <v>16.516999999999999</v>
      </c>
      <c r="H36" s="120">
        <v>16.516999999999999</v>
      </c>
      <c r="I36" s="120">
        <v>0</v>
      </c>
      <c r="J36" s="120">
        <v>0</v>
      </c>
      <c r="K36" s="120">
        <v>0</v>
      </c>
      <c r="L36" s="120">
        <v>16.516999999999999</v>
      </c>
      <c r="M36" s="120">
        <v>0</v>
      </c>
      <c r="N36" s="120">
        <v>0</v>
      </c>
      <c r="O36" s="120">
        <v>0</v>
      </c>
      <c r="P36" s="120">
        <v>16.516999999999999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1.665</v>
      </c>
    </row>
    <row r="37" spans="1:23">
      <c r="A37" s="121">
        <v>45386</v>
      </c>
      <c r="B37" t="s">
        <v>239</v>
      </c>
      <c r="C37">
        <v>1</v>
      </c>
      <c r="D37" t="s">
        <v>27</v>
      </c>
      <c r="E37" t="s">
        <v>27</v>
      </c>
      <c r="F37" t="s">
        <v>182</v>
      </c>
      <c r="G37" s="120">
        <v>61.671999999999798</v>
      </c>
      <c r="H37" s="120">
        <v>61.671999999999798</v>
      </c>
      <c r="I37" s="120">
        <v>0</v>
      </c>
      <c r="J37" s="120">
        <v>0</v>
      </c>
      <c r="K37" s="120">
        <v>0</v>
      </c>
      <c r="L37" s="120">
        <v>61.671999999999798</v>
      </c>
      <c r="M37" s="120">
        <v>0</v>
      </c>
      <c r="N37" s="120">
        <v>0</v>
      </c>
      <c r="O37" s="120">
        <v>0</v>
      </c>
      <c r="P37" s="120">
        <v>61.3389999999998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2.5310000000000001</v>
      </c>
    </row>
    <row r="38" spans="1:23">
      <c r="A38" s="121">
        <v>45386</v>
      </c>
      <c r="B38" t="s">
        <v>239</v>
      </c>
      <c r="C38">
        <v>1</v>
      </c>
      <c r="D38" t="s">
        <v>27</v>
      </c>
      <c r="E38" t="s">
        <v>27</v>
      </c>
      <c r="F38" t="s">
        <v>113</v>
      </c>
      <c r="G38" s="120">
        <v>22.207999999999998</v>
      </c>
      <c r="H38" s="120">
        <v>22.207999999999998</v>
      </c>
      <c r="I38" s="120">
        <v>0</v>
      </c>
      <c r="J38" s="120">
        <v>0</v>
      </c>
      <c r="K38" s="120">
        <v>0</v>
      </c>
      <c r="L38" s="120">
        <v>22.207999999999998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1.867</v>
      </c>
      <c r="S38" s="120">
        <v>0</v>
      </c>
      <c r="T38" s="120">
        <v>0</v>
      </c>
      <c r="U38" s="120">
        <v>0</v>
      </c>
      <c r="V38" s="120">
        <v>0</v>
      </c>
      <c r="W38" s="120">
        <v>2.8679999999999999</v>
      </c>
    </row>
    <row r="39" spans="1:23">
      <c r="A39" s="121">
        <v>45386</v>
      </c>
      <c r="B39" t="s">
        <v>239</v>
      </c>
      <c r="C39">
        <v>1</v>
      </c>
      <c r="D39" t="s">
        <v>27</v>
      </c>
      <c r="E39" t="s">
        <v>27</v>
      </c>
      <c r="F39" t="s">
        <v>167</v>
      </c>
      <c r="G39" s="120">
        <v>7.5289999999999999</v>
      </c>
      <c r="H39" s="120">
        <v>7.5289999999999999</v>
      </c>
      <c r="I39" s="120">
        <v>0</v>
      </c>
      <c r="J39" s="120">
        <v>0</v>
      </c>
      <c r="K39" s="120">
        <v>0</v>
      </c>
      <c r="L39" s="120">
        <v>7.5289999999999999</v>
      </c>
      <c r="M39" s="120">
        <v>0</v>
      </c>
      <c r="N39" s="120">
        <v>0</v>
      </c>
      <c r="O39" s="120">
        <v>0</v>
      </c>
      <c r="P39" s="120">
        <v>4.2629999999999999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0.79900000000000004</v>
      </c>
    </row>
    <row r="40" spans="1:23">
      <c r="A40" s="121">
        <v>45386</v>
      </c>
      <c r="B40" t="s">
        <v>239</v>
      </c>
      <c r="C40">
        <v>1</v>
      </c>
      <c r="D40" t="s">
        <v>27</v>
      </c>
      <c r="E40" t="s">
        <v>27</v>
      </c>
      <c r="F40" t="s">
        <v>59</v>
      </c>
      <c r="G40" s="120">
        <v>1.665</v>
      </c>
      <c r="H40" s="120">
        <v>1.665</v>
      </c>
      <c r="I40" s="120">
        <v>0</v>
      </c>
      <c r="J40" s="120">
        <v>0</v>
      </c>
      <c r="K40" s="120">
        <v>0</v>
      </c>
      <c r="L40" s="120">
        <v>1.665</v>
      </c>
      <c r="M40" s="120">
        <v>0</v>
      </c>
      <c r="N40" s="120">
        <v>0</v>
      </c>
      <c r="O40" s="120">
        <v>0</v>
      </c>
      <c r="P40" s="120">
        <v>1.665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</row>
    <row r="41" spans="1:23">
      <c r="A41" s="121">
        <v>45386</v>
      </c>
      <c r="B41" t="s">
        <v>239</v>
      </c>
      <c r="C41">
        <v>1</v>
      </c>
      <c r="D41" t="s">
        <v>26</v>
      </c>
      <c r="E41" t="s">
        <v>26</v>
      </c>
      <c r="F41" t="s">
        <v>97</v>
      </c>
      <c r="G41" s="120">
        <v>1947.68800000018</v>
      </c>
      <c r="H41" s="120">
        <v>1779.7680000001501</v>
      </c>
      <c r="I41" s="120">
        <v>166.84200000000001</v>
      </c>
      <c r="J41" s="120">
        <v>1.0780000000000001</v>
      </c>
      <c r="K41" s="120">
        <v>5.4</v>
      </c>
      <c r="L41" s="120">
        <v>0</v>
      </c>
      <c r="M41" s="120">
        <v>312.65599999999802</v>
      </c>
      <c r="N41" s="120">
        <v>136.12200000000001</v>
      </c>
      <c r="O41" s="120">
        <v>0</v>
      </c>
      <c r="P41" s="120">
        <v>1130.4110000000401</v>
      </c>
      <c r="Q41" s="120">
        <v>76.320999999999799</v>
      </c>
      <c r="R41" s="120">
        <v>13.451000000000001</v>
      </c>
      <c r="S41" s="120">
        <v>0</v>
      </c>
      <c r="T41" s="120">
        <v>0</v>
      </c>
      <c r="U41" s="120">
        <v>0</v>
      </c>
      <c r="V41" s="120">
        <v>38.793999999999997</v>
      </c>
      <c r="W41" s="120">
        <v>112.31699999999999</v>
      </c>
    </row>
    <row r="42" spans="1:23">
      <c r="A42" s="121">
        <v>45386</v>
      </c>
      <c r="B42" t="s">
        <v>239</v>
      </c>
      <c r="C42">
        <v>1</v>
      </c>
      <c r="D42" t="s">
        <v>26</v>
      </c>
      <c r="E42" t="s">
        <v>26</v>
      </c>
      <c r="F42" t="s">
        <v>182</v>
      </c>
      <c r="G42" s="120">
        <v>10.573</v>
      </c>
      <c r="H42" s="120">
        <v>10.573</v>
      </c>
      <c r="I42" s="120">
        <v>0</v>
      </c>
      <c r="J42" s="120">
        <v>0</v>
      </c>
      <c r="K42" s="120">
        <v>0</v>
      </c>
      <c r="L42" s="120">
        <v>10.573</v>
      </c>
      <c r="M42" s="120">
        <v>0</v>
      </c>
      <c r="N42" s="120">
        <v>0</v>
      </c>
      <c r="O42" s="120">
        <v>0</v>
      </c>
      <c r="P42" s="120">
        <v>10.573</v>
      </c>
      <c r="Q42" s="120">
        <v>0.58299999999999996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</row>
    <row r="43" spans="1:23">
      <c r="A43" s="121">
        <v>45386</v>
      </c>
      <c r="B43" t="s">
        <v>239</v>
      </c>
      <c r="C43">
        <v>1</v>
      </c>
      <c r="D43" t="s">
        <v>26</v>
      </c>
      <c r="E43" t="s">
        <v>26</v>
      </c>
      <c r="F43" t="s">
        <v>183</v>
      </c>
      <c r="G43" s="120">
        <v>9.7070000000000007</v>
      </c>
      <c r="H43" s="120">
        <v>9.7070000000000007</v>
      </c>
      <c r="I43" s="120">
        <v>0</v>
      </c>
      <c r="J43" s="120">
        <v>0</v>
      </c>
      <c r="K43" s="120">
        <v>0</v>
      </c>
      <c r="L43" s="120">
        <v>9.7070000000000007</v>
      </c>
      <c r="M43" s="120">
        <v>0.13300000000000001</v>
      </c>
      <c r="N43" s="120">
        <v>0</v>
      </c>
      <c r="O43" s="120">
        <v>0</v>
      </c>
      <c r="P43" s="120">
        <v>9.7070000000000007</v>
      </c>
      <c r="Q43" s="120">
        <v>0.58299999999999996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</row>
    <row r="44" spans="1:23">
      <c r="A44" s="121">
        <v>45386</v>
      </c>
      <c r="B44" t="s">
        <v>239</v>
      </c>
      <c r="C44">
        <v>1</v>
      </c>
      <c r="D44" t="s">
        <v>26</v>
      </c>
      <c r="E44" t="s">
        <v>26</v>
      </c>
      <c r="F44" t="s">
        <v>207</v>
      </c>
      <c r="G44" s="120">
        <v>6.8609999999999998</v>
      </c>
      <c r="H44" s="120">
        <v>6.8609999999999998</v>
      </c>
      <c r="I44" s="120">
        <v>0</v>
      </c>
      <c r="J44" s="120">
        <v>0</v>
      </c>
      <c r="K44" s="120">
        <v>0</v>
      </c>
      <c r="L44" s="120">
        <v>6.8609999999999998</v>
      </c>
      <c r="M44" s="120">
        <v>0</v>
      </c>
      <c r="N44" s="120">
        <v>0</v>
      </c>
      <c r="O44" s="120">
        <v>0</v>
      </c>
      <c r="P44" s="120">
        <v>6.8609999999999998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0.4</v>
      </c>
    </row>
    <row r="45" spans="1:23">
      <c r="A45" s="121">
        <v>45386</v>
      </c>
      <c r="B45" t="s">
        <v>239</v>
      </c>
      <c r="C45">
        <v>1</v>
      </c>
      <c r="D45" t="s">
        <v>26</v>
      </c>
      <c r="E45" t="s">
        <v>26</v>
      </c>
      <c r="F45" t="s">
        <v>129</v>
      </c>
      <c r="G45" s="120">
        <v>2.6640000000000001</v>
      </c>
      <c r="H45" s="120">
        <v>2.6640000000000001</v>
      </c>
      <c r="I45" s="120">
        <v>0</v>
      </c>
      <c r="J45" s="120">
        <v>0</v>
      </c>
      <c r="K45" s="120">
        <v>0</v>
      </c>
      <c r="L45" s="120">
        <v>2.6640000000000001</v>
      </c>
      <c r="M45" s="120">
        <v>0</v>
      </c>
      <c r="N45" s="120">
        <v>0</v>
      </c>
      <c r="O45" s="120">
        <v>0</v>
      </c>
      <c r="P45" s="120">
        <v>2.6640000000000001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0.33300000000000002</v>
      </c>
    </row>
    <row r="46" spans="1:23">
      <c r="A46" s="121">
        <v>45386</v>
      </c>
      <c r="B46" t="s">
        <v>239</v>
      </c>
      <c r="C46">
        <v>1</v>
      </c>
      <c r="D46" t="s">
        <v>26</v>
      </c>
      <c r="E46" t="s">
        <v>26</v>
      </c>
      <c r="F46" t="s">
        <v>59</v>
      </c>
      <c r="G46" s="120">
        <v>0.81799999999999995</v>
      </c>
      <c r="H46" s="120">
        <v>0.33300000000000002</v>
      </c>
      <c r="I46" s="120">
        <v>0</v>
      </c>
      <c r="J46" s="120">
        <v>0.48499999999999999</v>
      </c>
      <c r="K46" s="120">
        <v>0</v>
      </c>
      <c r="L46" s="120">
        <v>0.81799999999999995</v>
      </c>
      <c r="M46" s="120">
        <v>0</v>
      </c>
      <c r="N46" s="120">
        <v>0</v>
      </c>
      <c r="O46" s="120">
        <v>0</v>
      </c>
      <c r="P46" s="120">
        <v>0.33300000000000002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</row>
    <row r="47" spans="1:23">
      <c r="A47" s="121">
        <v>45386</v>
      </c>
      <c r="B47" t="s">
        <v>239</v>
      </c>
      <c r="C47">
        <v>1</v>
      </c>
      <c r="D47" t="s">
        <v>25</v>
      </c>
      <c r="E47" t="s">
        <v>25</v>
      </c>
      <c r="F47" t="s">
        <v>97</v>
      </c>
      <c r="G47" s="120">
        <v>1287.1110000000299</v>
      </c>
      <c r="H47" s="120">
        <v>1241.12700000003</v>
      </c>
      <c r="I47" s="120">
        <v>36.365000000000002</v>
      </c>
      <c r="J47" s="120">
        <v>9.6190000000000193</v>
      </c>
      <c r="K47" s="120">
        <v>10.785</v>
      </c>
      <c r="L47" s="120">
        <v>0</v>
      </c>
      <c r="M47" s="120">
        <v>225.51699999999801</v>
      </c>
      <c r="N47" s="120">
        <v>30.976999999999901</v>
      </c>
      <c r="O47" s="120">
        <v>0</v>
      </c>
      <c r="P47" s="120">
        <v>1094.204</v>
      </c>
      <c r="Q47" s="120">
        <v>0</v>
      </c>
      <c r="R47" s="120">
        <v>1.026</v>
      </c>
      <c r="S47" s="120">
        <v>0</v>
      </c>
      <c r="T47" s="120">
        <v>0</v>
      </c>
      <c r="U47" s="120">
        <v>24.978999999999999</v>
      </c>
      <c r="V47" s="120">
        <v>13.170999999999999</v>
      </c>
      <c r="W47" s="120">
        <v>73.885999999999896</v>
      </c>
    </row>
    <row r="48" spans="1:23">
      <c r="A48" s="121">
        <v>45386</v>
      </c>
      <c r="B48" t="s">
        <v>239</v>
      </c>
      <c r="C48">
        <v>1</v>
      </c>
      <c r="D48" t="s">
        <v>25</v>
      </c>
      <c r="E48" t="s">
        <v>25</v>
      </c>
      <c r="F48" t="s">
        <v>211</v>
      </c>
      <c r="G48" s="120">
        <v>35.943999999999903</v>
      </c>
      <c r="H48" s="120">
        <v>35.701000000000001</v>
      </c>
      <c r="I48" s="120">
        <v>0</v>
      </c>
      <c r="J48" s="120">
        <v>0.24299999999999999</v>
      </c>
      <c r="K48" s="120">
        <v>0</v>
      </c>
      <c r="L48" s="120">
        <v>35.943999999999903</v>
      </c>
      <c r="M48" s="120">
        <v>0</v>
      </c>
      <c r="N48" s="120">
        <v>0</v>
      </c>
      <c r="O48" s="120">
        <v>0</v>
      </c>
      <c r="P48" s="120">
        <v>24.379000000000001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10.59</v>
      </c>
    </row>
    <row r="49" spans="1:23">
      <c r="A49" s="121">
        <v>45386</v>
      </c>
      <c r="B49" t="s">
        <v>239</v>
      </c>
      <c r="C49">
        <v>1</v>
      </c>
      <c r="D49" t="s">
        <v>25</v>
      </c>
      <c r="E49" t="s">
        <v>25</v>
      </c>
      <c r="F49" t="s">
        <v>212</v>
      </c>
      <c r="G49" s="120">
        <v>3.6640000000000001</v>
      </c>
      <c r="H49" s="120">
        <v>3.6640000000000001</v>
      </c>
      <c r="I49" s="120">
        <v>0</v>
      </c>
      <c r="J49" s="120">
        <v>0</v>
      </c>
      <c r="K49" s="120">
        <v>0</v>
      </c>
      <c r="L49" s="120">
        <v>3.6640000000000001</v>
      </c>
      <c r="M49" s="120">
        <v>0</v>
      </c>
      <c r="N49" s="120">
        <v>0</v>
      </c>
      <c r="O49" s="120">
        <v>0</v>
      </c>
      <c r="P49" s="120">
        <v>3.6640000000000001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0.33300000000000002</v>
      </c>
    </row>
    <row r="50" spans="1:23">
      <c r="A50" s="121">
        <v>45386</v>
      </c>
      <c r="B50" t="s">
        <v>239</v>
      </c>
      <c r="C50">
        <v>1</v>
      </c>
      <c r="D50" t="s">
        <v>25</v>
      </c>
      <c r="E50" t="s">
        <v>25</v>
      </c>
      <c r="F50" t="s">
        <v>111</v>
      </c>
      <c r="G50" s="120">
        <v>40.026999999999902</v>
      </c>
      <c r="H50" s="120">
        <v>40.026999999999902</v>
      </c>
      <c r="I50" s="120">
        <v>0</v>
      </c>
      <c r="J50" s="120">
        <v>0</v>
      </c>
      <c r="K50" s="120">
        <v>0</v>
      </c>
      <c r="L50" s="120">
        <v>40.026999999999902</v>
      </c>
      <c r="M50" s="120">
        <v>0</v>
      </c>
      <c r="N50" s="120">
        <v>0</v>
      </c>
      <c r="O50" s="120">
        <v>0</v>
      </c>
      <c r="P50" s="120">
        <v>39.693999999999903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0.66600000000000004</v>
      </c>
    </row>
    <row r="51" spans="1:23">
      <c r="A51" s="121">
        <v>45386</v>
      </c>
      <c r="B51" t="s">
        <v>239</v>
      </c>
      <c r="C51">
        <v>1</v>
      </c>
      <c r="D51" t="s">
        <v>25</v>
      </c>
      <c r="E51" t="s">
        <v>25</v>
      </c>
      <c r="F51" t="s">
        <v>199</v>
      </c>
      <c r="G51" s="120">
        <v>23.975999999999999</v>
      </c>
      <c r="H51" s="120">
        <v>23.975999999999999</v>
      </c>
      <c r="I51" s="120">
        <v>0</v>
      </c>
      <c r="J51" s="120">
        <v>0</v>
      </c>
      <c r="K51" s="120">
        <v>0</v>
      </c>
      <c r="L51" s="120">
        <v>23.975999999999999</v>
      </c>
      <c r="M51" s="120">
        <v>0</v>
      </c>
      <c r="N51" s="120">
        <v>0.66600000000000004</v>
      </c>
      <c r="O51" s="120">
        <v>0</v>
      </c>
      <c r="P51" s="120">
        <v>23.643000000000001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4.9950000000000001</v>
      </c>
    </row>
    <row r="52" spans="1:23">
      <c r="A52" s="121">
        <v>45386</v>
      </c>
      <c r="B52" t="s">
        <v>239</v>
      </c>
      <c r="C52">
        <v>1</v>
      </c>
      <c r="D52" t="s">
        <v>25</v>
      </c>
      <c r="E52" t="s">
        <v>25</v>
      </c>
      <c r="F52" t="s">
        <v>193</v>
      </c>
      <c r="G52" s="120">
        <v>0.999</v>
      </c>
      <c r="H52" s="120">
        <v>0.999</v>
      </c>
      <c r="I52" s="120">
        <v>0</v>
      </c>
      <c r="J52" s="120">
        <v>0</v>
      </c>
      <c r="K52" s="120">
        <v>0</v>
      </c>
      <c r="L52" s="120">
        <v>0.999</v>
      </c>
      <c r="M52" s="120">
        <v>0</v>
      </c>
      <c r="N52" s="120">
        <v>0</v>
      </c>
      <c r="O52" s="120">
        <v>0</v>
      </c>
      <c r="P52" s="120">
        <v>0.999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</row>
    <row r="53" spans="1:23">
      <c r="A53" s="121">
        <v>45386</v>
      </c>
      <c r="B53" t="s">
        <v>239</v>
      </c>
      <c r="C53">
        <v>1</v>
      </c>
      <c r="D53" t="s">
        <v>25</v>
      </c>
      <c r="E53" t="s">
        <v>25</v>
      </c>
      <c r="F53" t="s">
        <v>114</v>
      </c>
      <c r="G53" s="120">
        <v>30.768999999999899</v>
      </c>
      <c r="H53" s="120">
        <v>30.768999999999899</v>
      </c>
      <c r="I53" s="120">
        <v>0</v>
      </c>
      <c r="J53" s="120">
        <v>0</v>
      </c>
      <c r="K53" s="120">
        <v>0</v>
      </c>
      <c r="L53" s="120">
        <v>30.768999999999899</v>
      </c>
      <c r="M53" s="120">
        <v>0</v>
      </c>
      <c r="N53" s="120">
        <v>0</v>
      </c>
      <c r="O53" s="120">
        <v>0</v>
      </c>
      <c r="P53" s="120">
        <v>30.4359999999999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2.6640000000000001</v>
      </c>
    </row>
    <row r="54" spans="1:23">
      <c r="A54" s="121">
        <v>45386</v>
      </c>
      <c r="B54" t="s">
        <v>239</v>
      </c>
      <c r="C54">
        <v>1</v>
      </c>
      <c r="D54" t="s">
        <v>25</v>
      </c>
      <c r="E54" t="s">
        <v>25</v>
      </c>
      <c r="F54" t="s">
        <v>241</v>
      </c>
      <c r="G54" s="120">
        <v>9.7899999999999991</v>
      </c>
      <c r="H54" s="120">
        <v>9.7899999999999991</v>
      </c>
      <c r="I54" s="120">
        <v>0</v>
      </c>
      <c r="J54" s="120">
        <v>0</v>
      </c>
      <c r="K54" s="120">
        <v>0</v>
      </c>
      <c r="L54" s="120">
        <v>9.7899999999999991</v>
      </c>
      <c r="M54" s="120">
        <v>0</v>
      </c>
      <c r="N54" s="120">
        <v>0</v>
      </c>
      <c r="O54" s="120">
        <v>0</v>
      </c>
      <c r="P54" s="120">
        <v>9.7899999999999991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0.66600000000000004</v>
      </c>
    </row>
    <row r="55" spans="1:23">
      <c r="A55" s="121">
        <v>45386</v>
      </c>
      <c r="B55" t="s">
        <v>239</v>
      </c>
      <c r="C55">
        <v>1</v>
      </c>
      <c r="D55" t="s">
        <v>25</v>
      </c>
      <c r="E55" t="s">
        <v>25</v>
      </c>
      <c r="F55" t="s">
        <v>115</v>
      </c>
      <c r="G55" s="120">
        <v>31.448999999999899</v>
      </c>
      <c r="H55" s="120">
        <v>31.448999999999899</v>
      </c>
      <c r="I55" s="120">
        <v>0</v>
      </c>
      <c r="J55" s="120">
        <v>0</v>
      </c>
      <c r="K55" s="120">
        <v>0</v>
      </c>
      <c r="L55" s="120">
        <v>31.448999999999899</v>
      </c>
      <c r="M55" s="120">
        <v>0</v>
      </c>
      <c r="N55" s="120">
        <v>0</v>
      </c>
      <c r="O55" s="120">
        <v>0</v>
      </c>
      <c r="P55" s="120">
        <v>25.981999999999999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3.1309999999999998</v>
      </c>
    </row>
    <row r="56" spans="1:23">
      <c r="A56" s="121">
        <v>45386</v>
      </c>
      <c r="B56" t="s">
        <v>239</v>
      </c>
      <c r="C56">
        <v>1</v>
      </c>
      <c r="D56" t="s">
        <v>25</v>
      </c>
      <c r="E56" t="s">
        <v>25</v>
      </c>
      <c r="F56" t="s">
        <v>59</v>
      </c>
      <c r="G56" s="120">
        <v>20.588999999999999</v>
      </c>
      <c r="H56" s="120">
        <v>20.588999999999999</v>
      </c>
      <c r="I56" s="120">
        <v>0</v>
      </c>
      <c r="J56" s="120">
        <v>0</v>
      </c>
      <c r="K56" s="120">
        <v>0</v>
      </c>
      <c r="L56" s="120">
        <v>20.588999999999999</v>
      </c>
      <c r="M56" s="120">
        <v>0</v>
      </c>
      <c r="N56" s="120">
        <v>0</v>
      </c>
      <c r="O56" s="120">
        <v>0</v>
      </c>
      <c r="P56" s="120">
        <v>17.786999999999999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</row>
    <row r="57" spans="1:23">
      <c r="A57" s="121">
        <v>45386</v>
      </c>
      <c r="B57" t="s">
        <v>239</v>
      </c>
      <c r="C57">
        <v>1</v>
      </c>
      <c r="D57" t="s">
        <v>24</v>
      </c>
      <c r="E57" t="s">
        <v>24</v>
      </c>
      <c r="F57" t="s">
        <v>97</v>
      </c>
      <c r="G57" s="120">
        <v>1895.2570000001299</v>
      </c>
      <c r="H57" s="120">
        <v>1374.84600000006</v>
      </c>
      <c r="I57" s="120">
        <v>504.41200000000498</v>
      </c>
      <c r="J57" s="120">
        <v>15.999000000000001</v>
      </c>
      <c r="K57" s="120">
        <v>0</v>
      </c>
      <c r="L57" s="120">
        <v>0</v>
      </c>
      <c r="M57" s="120">
        <v>478.41800000000597</v>
      </c>
      <c r="N57" s="120">
        <v>46.091999999999899</v>
      </c>
      <c r="O57" s="120">
        <v>85.147999999999897</v>
      </c>
      <c r="P57" s="120">
        <v>1526.4490000000801</v>
      </c>
      <c r="Q57" s="120">
        <v>10.273999999999999</v>
      </c>
      <c r="R57" s="120">
        <v>197.873999999999</v>
      </c>
      <c r="S57" s="120">
        <v>189.344999999999</v>
      </c>
      <c r="T57" s="120">
        <v>0</v>
      </c>
      <c r="U57" s="120">
        <v>49.892999999999901</v>
      </c>
      <c r="V57" s="120">
        <v>40.103999999999999</v>
      </c>
      <c r="W57" s="120">
        <v>46.431999999999903</v>
      </c>
    </row>
    <row r="58" spans="1:23">
      <c r="A58" s="121">
        <v>45386</v>
      </c>
      <c r="B58" t="s">
        <v>239</v>
      </c>
      <c r="C58">
        <v>1</v>
      </c>
      <c r="D58" t="s">
        <v>24</v>
      </c>
      <c r="E58" t="s">
        <v>24</v>
      </c>
      <c r="F58" t="s">
        <v>218</v>
      </c>
      <c r="G58" s="120">
        <v>1.3320000000000001</v>
      </c>
      <c r="H58" s="120">
        <v>1.3320000000000001</v>
      </c>
      <c r="I58" s="120">
        <v>0</v>
      </c>
      <c r="J58" s="120">
        <v>0</v>
      </c>
      <c r="K58" s="120">
        <v>0</v>
      </c>
      <c r="L58" s="120">
        <v>1.3320000000000001</v>
      </c>
      <c r="M58" s="120">
        <v>0</v>
      </c>
      <c r="N58" s="120">
        <v>0</v>
      </c>
      <c r="O58" s="120">
        <v>0</v>
      </c>
      <c r="P58" s="120">
        <v>1.3320000000000001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</row>
    <row r="59" spans="1:23">
      <c r="A59" s="121">
        <v>45386</v>
      </c>
      <c r="B59" t="s">
        <v>239</v>
      </c>
      <c r="C59">
        <v>1</v>
      </c>
      <c r="D59" t="s">
        <v>24</v>
      </c>
      <c r="E59" t="s">
        <v>24</v>
      </c>
      <c r="F59" t="s">
        <v>171</v>
      </c>
      <c r="G59" s="120">
        <v>1.998</v>
      </c>
      <c r="H59" s="120">
        <v>1.998</v>
      </c>
      <c r="I59" s="120">
        <v>0</v>
      </c>
      <c r="J59" s="120">
        <v>0</v>
      </c>
      <c r="K59" s="120">
        <v>0</v>
      </c>
      <c r="L59" s="120">
        <v>1.998</v>
      </c>
      <c r="M59" s="120">
        <v>0</v>
      </c>
      <c r="N59" s="120">
        <v>0</v>
      </c>
      <c r="O59" s="120">
        <v>0</v>
      </c>
      <c r="P59" s="120">
        <v>1.998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0.33300000000000002</v>
      </c>
    </row>
    <row r="60" spans="1:23">
      <c r="A60" s="121">
        <v>45386</v>
      </c>
      <c r="B60" t="s">
        <v>239</v>
      </c>
      <c r="C60">
        <v>1</v>
      </c>
      <c r="D60" t="s">
        <v>24</v>
      </c>
      <c r="E60" t="s">
        <v>24</v>
      </c>
      <c r="F60" t="s">
        <v>112</v>
      </c>
      <c r="G60" s="120">
        <v>1.665</v>
      </c>
      <c r="H60" s="120">
        <v>1.665</v>
      </c>
      <c r="I60" s="120">
        <v>0</v>
      </c>
      <c r="J60" s="120">
        <v>0</v>
      </c>
      <c r="K60" s="120">
        <v>0</v>
      </c>
      <c r="L60" s="120">
        <v>1.665</v>
      </c>
      <c r="M60" s="120">
        <v>0</v>
      </c>
      <c r="N60" s="120">
        <v>0</v>
      </c>
      <c r="O60" s="120">
        <v>0</v>
      </c>
      <c r="P60" s="120">
        <v>1.665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</row>
    <row r="61" spans="1:23">
      <c r="A61" s="121">
        <v>45386</v>
      </c>
      <c r="B61" t="s">
        <v>239</v>
      </c>
      <c r="C61">
        <v>1</v>
      </c>
      <c r="D61" t="s">
        <v>23</v>
      </c>
      <c r="E61" t="s">
        <v>23</v>
      </c>
      <c r="F61" t="s">
        <v>97</v>
      </c>
      <c r="G61" s="120">
        <v>1623.65400000012</v>
      </c>
      <c r="H61" s="120">
        <v>1434.88500000007</v>
      </c>
      <c r="I61" s="120">
        <v>124.363</v>
      </c>
      <c r="J61" s="120">
        <v>64.406000000000105</v>
      </c>
      <c r="K61" s="120">
        <v>0.66600000000000004</v>
      </c>
      <c r="L61" s="120">
        <v>0</v>
      </c>
      <c r="M61" s="120">
        <v>372.92100000000403</v>
      </c>
      <c r="N61" s="120">
        <v>36.553999999999903</v>
      </c>
      <c r="O61" s="120">
        <v>0</v>
      </c>
      <c r="P61" s="120">
        <v>1235.38400000003</v>
      </c>
      <c r="Q61" s="120">
        <v>8.1620000000000008</v>
      </c>
      <c r="R61" s="120">
        <v>69.86</v>
      </c>
      <c r="S61" s="120">
        <v>52.762999999999998</v>
      </c>
      <c r="T61" s="120">
        <v>0</v>
      </c>
      <c r="U61" s="120">
        <v>37.766999999999904</v>
      </c>
      <c r="V61" s="120">
        <v>18.302</v>
      </c>
      <c r="W61" s="120">
        <v>56.034999999999897</v>
      </c>
    </row>
    <row r="62" spans="1:23">
      <c r="A62" s="121">
        <v>45386</v>
      </c>
      <c r="B62" t="s">
        <v>239</v>
      </c>
      <c r="C62">
        <v>1</v>
      </c>
      <c r="D62" t="s">
        <v>23</v>
      </c>
      <c r="E62" t="s">
        <v>23</v>
      </c>
      <c r="F62" t="s">
        <v>203</v>
      </c>
      <c r="G62" s="120">
        <v>0.33300000000000002</v>
      </c>
      <c r="H62" s="120">
        <v>0.33300000000000002</v>
      </c>
      <c r="I62" s="120">
        <v>0</v>
      </c>
      <c r="J62" s="120">
        <v>0</v>
      </c>
      <c r="K62" s="120">
        <v>0</v>
      </c>
      <c r="L62" s="120">
        <v>0.33300000000000002</v>
      </c>
      <c r="M62" s="120">
        <v>0</v>
      </c>
      <c r="N62" s="120">
        <v>0</v>
      </c>
      <c r="O62" s="120">
        <v>0</v>
      </c>
      <c r="P62" s="120">
        <v>0.33300000000000002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</row>
    <row r="63" spans="1:23">
      <c r="A63" s="121">
        <v>45386</v>
      </c>
      <c r="B63" t="s">
        <v>239</v>
      </c>
      <c r="C63">
        <v>1</v>
      </c>
      <c r="D63" t="s">
        <v>22</v>
      </c>
      <c r="E63" t="s">
        <v>22</v>
      </c>
      <c r="F63" t="s">
        <v>97</v>
      </c>
      <c r="G63" s="120">
        <v>426.75300000000902</v>
      </c>
      <c r="H63" s="120">
        <v>263.36299999999898</v>
      </c>
      <c r="I63" s="120">
        <v>163.38999999999999</v>
      </c>
      <c r="J63" s="120">
        <v>0</v>
      </c>
      <c r="K63" s="120">
        <v>0</v>
      </c>
      <c r="L63" s="120">
        <v>0</v>
      </c>
      <c r="M63" s="120">
        <v>53.936999999999898</v>
      </c>
      <c r="N63" s="120">
        <v>23.914000000000001</v>
      </c>
      <c r="O63" s="120">
        <v>150.667</v>
      </c>
      <c r="P63" s="120">
        <v>233.56199999999899</v>
      </c>
      <c r="Q63" s="120">
        <v>0</v>
      </c>
      <c r="R63" s="120">
        <v>0.33300000000000002</v>
      </c>
      <c r="S63" s="120">
        <v>0</v>
      </c>
      <c r="T63" s="120">
        <v>0</v>
      </c>
      <c r="U63" s="120">
        <v>6.3959999999999999</v>
      </c>
      <c r="V63" s="120">
        <v>8.2249999999999996</v>
      </c>
      <c r="W63" s="120">
        <v>29.047999999999998</v>
      </c>
    </row>
    <row r="64" spans="1:23">
      <c r="A64" s="121">
        <v>45386</v>
      </c>
      <c r="B64" t="s">
        <v>239</v>
      </c>
      <c r="C64">
        <v>1</v>
      </c>
      <c r="D64" t="s">
        <v>22</v>
      </c>
      <c r="E64" t="s">
        <v>22</v>
      </c>
      <c r="F64" t="s">
        <v>173</v>
      </c>
      <c r="G64" s="120">
        <v>4.9950000000000001</v>
      </c>
      <c r="H64" s="120">
        <v>4.9950000000000001</v>
      </c>
      <c r="I64" s="120">
        <v>0</v>
      </c>
      <c r="J64" s="120">
        <v>0</v>
      </c>
      <c r="K64" s="120">
        <v>0</v>
      </c>
      <c r="L64" s="120">
        <v>4.9950000000000001</v>
      </c>
      <c r="M64" s="120">
        <v>0</v>
      </c>
      <c r="N64" s="120">
        <v>0</v>
      </c>
      <c r="O64" s="120">
        <v>0</v>
      </c>
      <c r="P64" s="120">
        <v>4.9950000000000001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20">
        <v>0.66600000000000004</v>
      </c>
    </row>
    <row r="65" spans="1:23">
      <c r="A65" s="121">
        <v>45386</v>
      </c>
      <c r="B65" t="s">
        <v>239</v>
      </c>
      <c r="C65">
        <v>1</v>
      </c>
      <c r="D65" t="s">
        <v>22</v>
      </c>
      <c r="E65" t="s">
        <v>22</v>
      </c>
      <c r="F65" t="s">
        <v>59</v>
      </c>
      <c r="G65" s="120">
        <v>0.33300000000000002</v>
      </c>
      <c r="H65" s="120">
        <v>0.33300000000000002</v>
      </c>
      <c r="I65" s="120">
        <v>0</v>
      </c>
      <c r="J65" s="120">
        <v>0</v>
      </c>
      <c r="K65" s="120">
        <v>0</v>
      </c>
      <c r="L65" s="120">
        <v>0.33300000000000002</v>
      </c>
      <c r="M65" s="120">
        <v>0</v>
      </c>
      <c r="N65" s="120">
        <v>0</v>
      </c>
      <c r="O65" s="120">
        <v>0</v>
      </c>
      <c r="P65" s="120">
        <v>0.33300000000000002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</row>
    <row r="66" spans="1:23">
      <c r="A66" s="121">
        <v>45386</v>
      </c>
      <c r="B66" t="s">
        <v>239</v>
      </c>
      <c r="C66">
        <v>1</v>
      </c>
      <c r="D66" t="s">
        <v>21</v>
      </c>
      <c r="E66" t="s">
        <v>21</v>
      </c>
      <c r="F66" t="s">
        <v>97</v>
      </c>
      <c r="G66" s="120">
        <v>2118.4500000001899</v>
      </c>
      <c r="H66" s="120">
        <v>1565.5170000001001</v>
      </c>
      <c r="I66" s="120">
        <v>508.876000000011</v>
      </c>
      <c r="J66" s="120">
        <v>44.056999999999803</v>
      </c>
      <c r="K66" s="120">
        <v>0</v>
      </c>
      <c r="L66" s="120">
        <v>0</v>
      </c>
      <c r="M66" s="120">
        <v>370.76800000000799</v>
      </c>
      <c r="N66" s="120">
        <v>68.267999999999802</v>
      </c>
      <c r="O66" s="120">
        <v>0</v>
      </c>
      <c r="P66" s="120">
        <v>1706.5240000001299</v>
      </c>
      <c r="Q66" s="120">
        <v>65.930000000000007</v>
      </c>
      <c r="R66" s="120">
        <v>414.13200000000597</v>
      </c>
      <c r="S66" s="120">
        <v>409.54600000000602</v>
      </c>
      <c r="T66" s="120">
        <v>0</v>
      </c>
      <c r="U66" s="120">
        <v>48.026999999999902</v>
      </c>
      <c r="V66" s="120">
        <v>53.925999999999803</v>
      </c>
      <c r="W66" s="120">
        <v>139.23400000000001</v>
      </c>
    </row>
    <row r="67" spans="1:23">
      <c r="A67" s="121">
        <v>45386</v>
      </c>
      <c r="B67" t="s">
        <v>239</v>
      </c>
      <c r="C67">
        <v>1</v>
      </c>
      <c r="D67" t="s">
        <v>21</v>
      </c>
      <c r="E67" t="s">
        <v>21</v>
      </c>
      <c r="F67" t="s">
        <v>116</v>
      </c>
      <c r="G67" s="120">
        <v>35.367999999999903</v>
      </c>
      <c r="H67" s="120">
        <v>34.3689999999999</v>
      </c>
      <c r="I67" s="120">
        <v>0.999</v>
      </c>
      <c r="J67" s="120">
        <v>0</v>
      </c>
      <c r="K67" s="120">
        <v>0</v>
      </c>
      <c r="L67" s="120">
        <v>35.367999999999903</v>
      </c>
      <c r="M67" s="120">
        <v>0</v>
      </c>
      <c r="N67" s="120">
        <v>0</v>
      </c>
      <c r="O67" s="120">
        <v>0</v>
      </c>
      <c r="P67" s="120">
        <v>32.966999999999899</v>
      </c>
      <c r="Q67" s="120">
        <v>0</v>
      </c>
      <c r="R67" s="120">
        <v>0.999</v>
      </c>
      <c r="S67" s="120">
        <v>0.999</v>
      </c>
      <c r="T67" s="120">
        <v>0</v>
      </c>
      <c r="U67" s="120">
        <v>0</v>
      </c>
      <c r="V67" s="120">
        <v>0</v>
      </c>
      <c r="W67" s="120">
        <v>2.3319999999999999</v>
      </c>
    </row>
    <row r="68" spans="1:23">
      <c r="A68" s="121">
        <v>45386</v>
      </c>
      <c r="B68" t="s">
        <v>239</v>
      </c>
      <c r="C68">
        <v>1</v>
      </c>
      <c r="D68" t="s">
        <v>21</v>
      </c>
      <c r="E68" t="s">
        <v>21</v>
      </c>
      <c r="F68" t="s">
        <v>111</v>
      </c>
      <c r="G68" s="120">
        <v>42.154999999999902</v>
      </c>
      <c r="H68" s="120">
        <v>41.155999999999899</v>
      </c>
      <c r="I68" s="120">
        <v>0.999</v>
      </c>
      <c r="J68" s="120">
        <v>0</v>
      </c>
      <c r="K68" s="120">
        <v>0</v>
      </c>
      <c r="L68" s="120">
        <v>42.154999999999902</v>
      </c>
      <c r="M68" s="120">
        <v>0</v>
      </c>
      <c r="N68" s="120">
        <v>0</v>
      </c>
      <c r="O68" s="120">
        <v>0</v>
      </c>
      <c r="P68" s="120">
        <v>42.154999999999902</v>
      </c>
      <c r="Q68" s="120">
        <v>0</v>
      </c>
      <c r="R68" s="120">
        <v>2.331</v>
      </c>
      <c r="S68" s="120">
        <v>0.999</v>
      </c>
      <c r="T68" s="120">
        <v>0</v>
      </c>
      <c r="U68" s="120">
        <v>0</v>
      </c>
      <c r="V68" s="120">
        <v>0</v>
      </c>
      <c r="W68" s="120">
        <v>4.1289999999999996</v>
      </c>
    </row>
    <row r="69" spans="1:23">
      <c r="A69" s="121">
        <v>45386</v>
      </c>
      <c r="B69" t="s">
        <v>239</v>
      </c>
      <c r="C69">
        <v>1</v>
      </c>
      <c r="D69" t="s">
        <v>21</v>
      </c>
      <c r="E69" t="s">
        <v>21</v>
      </c>
      <c r="F69" t="s">
        <v>117</v>
      </c>
      <c r="G69" s="120">
        <v>19.577000000000002</v>
      </c>
      <c r="H69" s="120">
        <v>19.577000000000002</v>
      </c>
      <c r="I69" s="120">
        <v>0</v>
      </c>
      <c r="J69" s="120">
        <v>0</v>
      </c>
      <c r="K69" s="120">
        <v>0</v>
      </c>
      <c r="L69" s="120">
        <v>19.577000000000002</v>
      </c>
      <c r="M69" s="120">
        <v>0</v>
      </c>
      <c r="N69" s="120">
        <v>0</v>
      </c>
      <c r="O69" s="120">
        <v>0</v>
      </c>
      <c r="P69" s="120">
        <v>19.577000000000002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2.1309999999999998</v>
      </c>
    </row>
    <row r="70" spans="1:23">
      <c r="A70" s="121">
        <v>45386</v>
      </c>
      <c r="B70" t="s">
        <v>239</v>
      </c>
      <c r="C70">
        <v>1</v>
      </c>
      <c r="D70" t="s">
        <v>21</v>
      </c>
      <c r="E70" t="s">
        <v>21</v>
      </c>
      <c r="F70" t="s">
        <v>115</v>
      </c>
      <c r="G70" s="120">
        <v>9.6000000000000103</v>
      </c>
      <c r="H70" s="120">
        <v>9.6000000000000103</v>
      </c>
      <c r="I70" s="120">
        <v>0</v>
      </c>
      <c r="J70" s="120">
        <v>0</v>
      </c>
      <c r="K70" s="120">
        <v>0</v>
      </c>
      <c r="L70" s="120">
        <v>9.6000000000000103</v>
      </c>
      <c r="M70" s="120">
        <v>0</v>
      </c>
      <c r="N70" s="120">
        <v>0</v>
      </c>
      <c r="O70" s="120">
        <v>0</v>
      </c>
      <c r="P70" s="120">
        <v>1.0720000000000001</v>
      </c>
      <c r="Q70" s="120">
        <v>0</v>
      </c>
      <c r="R70" s="120">
        <v>0.6</v>
      </c>
      <c r="S70" s="120">
        <v>0</v>
      </c>
      <c r="T70" s="120">
        <v>0</v>
      </c>
      <c r="U70" s="120">
        <v>0</v>
      </c>
      <c r="V70" s="120">
        <v>0</v>
      </c>
      <c r="W70" s="120">
        <v>7.8</v>
      </c>
    </row>
    <row r="71" spans="1:23">
      <c r="A71" s="121">
        <v>45386</v>
      </c>
      <c r="B71" t="s">
        <v>239</v>
      </c>
      <c r="C71">
        <v>1</v>
      </c>
      <c r="D71" t="s">
        <v>21</v>
      </c>
      <c r="E71" t="s">
        <v>21</v>
      </c>
      <c r="F71" t="s">
        <v>242</v>
      </c>
      <c r="G71" s="120">
        <v>9.0579999999999998</v>
      </c>
      <c r="H71" s="120">
        <v>7.9260000000000002</v>
      </c>
      <c r="I71" s="120">
        <v>0.79900000000000004</v>
      </c>
      <c r="J71" s="120">
        <v>0.33300000000000002</v>
      </c>
      <c r="K71" s="120">
        <v>0</v>
      </c>
      <c r="L71" s="120">
        <v>9.0579999999999998</v>
      </c>
      <c r="M71" s="120">
        <v>0</v>
      </c>
      <c r="N71" s="120">
        <v>0</v>
      </c>
      <c r="O71" s="120">
        <v>0</v>
      </c>
      <c r="P71" s="120">
        <v>8.6579999999999995</v>
      </c>
      <c r="Q71" s="120">
        <v>0</v>
      </c>
      <c r="R71" s="120">
        <v>0.79900000000000004</v>
      </c>
      <c r="S71" s="120">
        <v>0.79900000000000004</v>
      </c>
      <c r="T71" s="120">
        <v>0</v>
      </c>
      <c r="U71" s="120">
        <v>0</v>
      </c>
      <c r="V71" s="120">
        <v>0</v>
      </c>
      <c r="W71" s="120">
        <v>2.6640000000000001</v>
      </c>
    </row>
    <row r="72" spans="1:23">
      <c r="A72" s="121">
        <v>45386</v>
      </c>
      <c r="B72" t="s">
        <v>239</v>
      </c>
      <c r="C72">
        <v>1</v>
      </c>
      <c r="D72" t="s">
        <v>21</v>
      </c>
      <c r="E72" t="s">
        <v>21</v>
      </c>
      <c r="F72" t="s">
        <v>243</v>
      </c>
      <c r="G72" s="120">
        <v>85.394999999999698</v>
      </c>
      <c r="H72" s="120">
        <v>85.061999999999699</v>
      </c>
      <c r="I72" s="120">
        <v>0.33300000000000002</v>
      </c>
      <c r="J72" s="120">
        <v>0</v>
      </c>
      <c r="K72" s="120">
        <v>0</v>
      </c>
      <c r="L72" s="120">
        <v>85.394999999999698</v>
      </c>
      <c r="M72" s="120">
        <v>0</v>
      </c>
      <c r="N72" s="120">
        <v>0.999</v>
      </c>
      <c r="O72" s="120">
        <v>0</v>
      </c>
      <c r="P72" s="120">
        <v>84.727999999999696</v>
      </c>
      <c r="Q72" s="120">
        <v>0</v>
      </c>
      <c r="R72" s="120">
        <v>1.399</v>
      </c>
      <c r="S72" s="120">
        <v>0.33300000000000002</v>
      </c>
      <c r="T72" s="120">
        <v>0</v>
      </c>
      <c r="U72" s="120">
        <v>0</v>
      </c>
      <c r="V72" s="120">
        <v>0</v>
      </c>
      <c r="W72" s="120">
        <v>12.124000000000001</v>
      </c>
    </row>
    <row r="73" spans="1:23">
      <c r="A73" s="121">
        <v>45386</v>
      </c>
      <c r="B73" t="s">
        <v>239</v>
      </c>
      <c r="C73">
        <v>1</v>
      </c>
      <c r="D73" t="s">
        <v>21</v>
      </c>
      <c r="E73" t="s">
        <v>21</v>
      </c>
      <c r="F73" t="s">
        <v>244</v>
      </c>
      <c r="G73" s="120">
        <v>10.657</v>
      </c>
      <c r="H73" s="120">
        <v>10.657</v>
      </c>
      <c r="I73" s="120">
        <v>0</v>
      </c>
      <c r="J73" s="120">
        <v>0</v>
      </c>
      <c r="K73" s="120">
        <v>0</v>
      </c>
      <c r="L73" s="120">
        <v>10.657</v>
      </c>
      <c r="M73" s="120">
        <v>0</v>
      </c>
      <c r="N73" s="120">
        <v>0</v>
      </c>
      <c r="O73" s="120">
        <v>0</v>
      </c>
      <c r="P73" s="120">
        <v>10.59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2.331</v>
      </c>
    </row>
    <row r="74" spans="1:23">
      <c r="A74" s="121">
        <v>45386</v>
      </c>
      <c r="B74" t="s">
        <v>239</v>
      </c>
      <c r="C74">
        <v>1</v>
      </c>
      <c r="D74" t="s">
        <v>21</v>
      </c>
      <c r="E74" t="s">
        <v>21</v>
      </c>
      <c r="F74" t="s">
        <v>245</v>
      </c>
      <c r="G74" s="120">
        <v>9.923</v>
      </c>
      <c r="H74" s="120">
        <v>9.923</v>
      </c>
      <c r="I74" s="120">
        <v>0</v>
      </c>
      <c r="J74" s="120">
        <v>0</v>
      </c>
      <c r="K74" s="120">
        <v>0</v>
      </c>
      <c r="L74" s="120">
        <v>9.923</v>
      </c>
      <c r="M74" s="120">
        <v>0</v>
      </c>
      <c r="N74" s="120">
        <v>0</v>
      </c>
      <c r="O74" s="120">
        <v>0</v>
      </c>
      <c r="P74" s="120">
        <v>1.665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20">
        <v>6.327</v>
      </c>
    </row>
    <row r="75" spans="1:23">
      <c r="A75" s="121">
        <v>45386</v>
      </c>
      <c r="B75" t="s">
        <v>239</v>
      </c>
      <c r="C75">
        <v>1</v>
      </c>
      <c r="D75" t="s">
        <v>21</v>
      </c>
      <c r="E75" t="s">
        <v>21</v>
      </c>
      <c r="F75" t="s">
        <v>59</v>
      </c>
      <c r="G75" s="120">
        <v>6.1289999999999996</v>
      </c>
      <c r="H75" s="120">
        <v>6.1289999999999996</v>
      </c>
      <c r="I75" s="120">
        <v>0</v>
      </c>
      <c r="J75" s="120">
        <v>0</v>
      </c>
      <c r="K75" s="120">
        <v>0</v>
      </c>
      <c r="L75" s="120">
        <v>6.1289999999999996</v>
      </c>
      <c r="M75" s="120">
        <v>0</v>
      </c>
      <c r="N75" s="120">
        <v>0</v>
      </c>
      <c r="O75" s="120">
        <v>0</v>
      </c>
      <c r="P75" s="120">
        <v>6.1289999999999996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20">
        <v>0.26700000000000002</v>
      </c>
    </row>
    <row r="76" spans="1:23">
      <c r="A76" s="121">
        <v>45386</v>
      </c>
      <c r="B76" t="s">
        <v>239</v>
      </c>
      <c r="C76">
        <v>1</v>
      </c>
      <c r="D76" t="s">
        <v>20</v>
      </c>
      <c r="E76" t="s">
        <v>20</v>
      </c>
      <c r="F76" t="s">
        <v>97</v>
      </c>
      <c r="G76" s="120">
        <v>2140.2379999999898</v>
      </c>
      <c r="H76" s="120">
        <v>1964.1289999999699</v>
      </c>
      <c r="I76" s="120">
        <v>108.587</v>
      </c>
      <c r="J76" s="120">
        <v>67.522000000000006</v>
      </c>
      <c r="K76" s="120">
        <v>0</v>
      </c>
      <c r="L76" s="120">
        <v>0</v>
      </c>
      <c r="M76" s="120">
        <v>1093.8779999999799</v>
      </c>
      <c r="N76" s="120">
        <v>68.936999999999898</v>
      </c>
      <c r="O76" s="120">
        <v>0</v>
      </c>
      <c r="P76" s="120">
        <v>1149.529</v>
      </c>
      <c r="Q76" s="120">
        <v>55.738999999999898</v>
      </c>
      <c r="R76" s="120">
        <v>83.093999999999795</v>
      </c>
      <c r="S76" s="120">
        <v>81.003999999999806</v>
      </c>
      <c r="T76" s="120">
        <v>0</v>
      </c>
      <c r="U76" s="120">
        <v>20.981999999999999</v>
      </c>
      <c r="V76" s="120">
        <v>23.780999999999999</v>
      </c>
      <c r="W76" s="120">
        <v>53.67</v>
      </c>
    </row>
    <row r="77" spans="1:23">
      <c r="A77" s="121">
        <v>45386</v>
      </c>
      <c r="B77" t="s">
        <v>239</v>
      </c>
      <c r="C77">
        <v>1</v>
      </c>
      <c r="D77" t="s">
        <v>20</v>
      </c>
      <c r="E77" t="s">
        <v>20</v>
      </c>
      <c r="F77" t="s">
        <v>225</v>
      </c>
      <c r="G77" s="120">
        <v>22.045999999999999</v>
      </c>
      <c r="H77" s="120">
        <v>21.646000000000001</v>
      </c>
      <c r="I77" s="120">
        <v>0.4</v>
      </c>
      <c r="J77" s="120">
        <v>0</v>
      </c>
      <c r="K77" s="120">
        <v>0</v>
      </c>
      <c r="L77" s="120">
        <v>22.045999999999999</v>
      </c>
      <c r="M77" s="120">
        <v>0</v>
      </c>
      <c r="N77" s="120">
        <v>0.33300000000000002</v>
      </c>
      <c r="O77" s="120">
        <v>0</v>
      </c>
      <c r="P77" s="120">
        <v>20.646999999999998</v>
      </c>
      <c r="Q77" s="120">
        <v>0</v>
      </c>
      <c r="R77" s="120">
        <v>0.4</v>
      </c>
      <c r="S77" s="120">
        <v>0.4</v>
      </c>
      <c r="T77" s="120">
        <v>0</v>
      </c>
      <c r="U77" s="120">
        <v>0</v>
      </c>
      <c r="V77" s="120">
        <v>0</v>
      </c>
      <c r="W77" s="120">
        <v>2.0649999999999999</v>
      </c>
    </row>
    <row r="78" spans="1:23">
      <c r="A78" s="121">
        <v>45386</v>
      </c>
      <c r="B78" t="s">
        <v>239</v>
      </c>
      <c r="C78">
        <v>1</v>
      </c>
      <c r="D78" t="s">
        <v>20</v>
      </c>
      <c r="E78" t="s">
        <v>20</v>
      </c>
      <c r="F78" t="s">
        <v>122</v>
      </c>
      <c r="G78" s="120">
        <v>2.8650000000000002</v>
      </c>
      <c r="H78" s="120">
        <v>2.8650000000000002</v>
      </c>
      <c r="I78" s="120">
        <v>0</v>
      </c>
      <c r="J78" s="120">
        <v>0</v>
      </c>
      <c r="K78" s="120">
        <v>0</v>
      </c>
      <c r="L78" s="120">
        <v>2.8650000000000002</v>
      </c>
      <c r="M78" s="120">
        <v>0.66700000000000004</v>
      </c>
      <c r="N78" s="120">
        <v>0</v>
      </c>
      <c r="O78" s="120">
        <v>0</v>
      </c>
      <c r="P78" s="120">
        <v>2.8650000000000002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0.66600000000000004</v>
      </c>
    </row>
    <row r="79" spans="1:23">
      <c r="A79" s="121">
        <v>45386</v>
      </c>
      <c r="B79" t="s">
        <v>239</v>
      </c>
      <c r="C79">
        <v>1</v>
      </c>
      <c r="D79" t="s">
        <v>20</v>
      </c>
      <c r="E79" t="s">
        <v>20</v>
      </c>
      <c r="F79" t="s">
        <v>184</v>
      </c>
      <c r="G79" s="120">
        <v>11.456</v>
      </c>
      <c r="H79" s="120">
        <v>9.7240000000000002</v>
      </c>
      <c r="I79" s="120">
        <v>1.732</v>
      </c>
      <c r="J79" s="120">
        <v>0</v>
      </c>
      <c r="K79" s="120">
        <v>0</v>
      </c>
      <c r="L79" s="120">
        <v>11.456</v>
      </c>
      <c r="M79" s="120">
        <v>0</v>
      </c>
      <c r="N79" s="120">
        <v>0</v>
      </c>
      <c r="O79" s="120">
        <v>0</v>
      </c>
      <c r="P79" s="120">
        <v>9.0579999999999998</v>
      </c>
      <c r="Q79" s="120">
        <v>0</v>
      </c>
      <c r="R79" s="120">
        <v>1.732</v>
      </c>
      <c r="S79" s="120">
        <v>1.732</v>
      </c>
      <c r="T79" s="120">
        <v>0</v>
      </c>
      <c r="U79" s="120">
        <v>0</v>
      </c>
      <c r="V79" s="120">
        <v>0</v>
      </c>
      <c r="W79" s="120">
        <v>0</v>
      </c>
    </row>
    <row r="80" spans="1:23">
      <c r="A80" s="121">
        <v>45386</v>
      </c>
      <c r="B80" t="s">
        <v>239</v>
      </c>
      <c r="C80">
        <v>1</v>
      </c>
      <c r="D80" t="s">
        <v>20</v>
      </c>
      <c r="E80" t="s">
        <v>20</v>
      </c>
      <c r="F80" t="s">
        <v>118</v>
      </c>
      <c r="G80" s="120">
        <v>19.98</v>
      </c>
      <c r="H80" s="120">
        <v>17.981999999999999</v>
      </c>
      <c r="I80" s="120">
        <v>1.998</v>
      </c>
      <c r="J80" s="120">
        <v>0</v>
      </c>
      <c r="K80" s="120">
        <v>0</v>
      </c>
      <c r="L80" s="120">
        <v>19.98</v>
      </c>
      <c r="M80" s="120">
        <v>0</v>
      </c>
      <c r="N80" s="120">
        <v>0.999</v>
      </c>
      <c r="O80" s="120">
        <v>0</v>
      </c>
      <c r="P80" s="120">
        <v>10.66</v>
      </c>
      <c r="Q80" s="120">
        <v>0</v>
      </c>
      <c r="R80" s="120">
        <v>1.998</v>
      </c>
      <c r="S80" s="120">
        <v>1.998</v>
      </c>
      <c r="T80" s="120">
        <v>0</v>
      </c>
      <c r="U80" s="120">
        <v>0</v>
      </c>
      <c r="V80" s="120">
        <v>0</v>
      </c>
      <c r="W80" s="120">
        <v>0</v>
      </c>
    </row>
    <row r="81" spans="1:23">
      <c r="A81" s="121">
        <v>45386</v>
      </c>
      <c r="B81" t="s">
        <v>239</v>
      </c>
      <c r="C81">
        <v>1</v>
      </c>
      <c r="D81" t="s">
        <v>20</v>
      </c>
      <c r="E81" t="s">
        <v>20</v>
      </c>
      <c r="F81" t="s">
        <v>164</v>
      </c>
      <c r="G81" s="120">
        <v>2.7320000000000002</v>
      </c>
      <c r="H81" s="120">
        <v>2.3319999999999999</v>
      </c>
      <c r="I81" s="120">
        <v>0.4</v>
      </c>
      <c r="J81" s="120">
        <v>0</v>
      </c>
      <c r="K81" s="120">
        <v>0</v>
      </c>
      <c r="L81" s="120">
        <v>2.7320000000000002</v>
      </c>
      <c r="M81" s="120">
        <v>0.66700000000000004</v>
      </c>
      <c r="N81" s="120">
        <v>0</v>
      </c>
      <c r="O81" s="120">
        <v>0</v>
      </c>
      <c r="P81" s="120">
        <v>2.3319999999999999</v>
      </c>
      <c r="Q81" s="120">
        <v>0</v>
      </c>
      <c r="R81" s="120">
        <v>0.4</v>
      </c>
      <c r="S81" s="120">
        <v>0.4</v>
      </c>
      <c r="T81" s="120">
        <v>0</v>
      </c>
      <c r="U81" s="120">
        <v>0</v>
      </c>
      <c r="V81" s="120">
        <v>0</v>
      </c>
      <c r="W81" s="120">
        <v>0</v>
      </c>
    </row>
    <row r="82" spans="1:23">
      <c r="A82" s="121">
        <v>45386</v>
      </c>
      <c r="B82" t="s">
        <v>239</v>
      </c>
      <c r="C82">
        <v>1</v>
      </c>
      <c r="D82" t="s">
        <v>20</v>
      </c>
      <c r="E82" t="s">
        <v>20</v>
      </c>
      <c r="F82" t="s">
        <v>200</v>
      </c>
      <c r="G82" s="120">
        <v>11.397</v>
      </c>
      <c r="H82" s="120">
        <v>9.7319999999999993</v>
      </c>
      <c r="I82" s="120">
        <v>1.665</v>
      </c>
      <c r="J82" s="120">
        <v>0</v>
      </c>
      <c r="K82" s="120">
        <v>0</v>
      </c>
      <c r="L82" s="120">
        <v>11.397</v>
      </c>
      <c r="M82" s="120">
        <v>0</v>
      </c>
      <c r="N82" s="120">
        <v>0</v>
      </c>
      <c r="O82" s="120">
        <v>0</v>
      </c>
      <c r="P82" s="120">
        <v>11.397</v>
      </c>
      <c r="Q82" s="120">
        <v>0</v>
      </c>
      <c r="R82" s="120">
        <v>1.665</v>
      </c>
      <c r="S82" s="120">
        <v>1.665</v>
      </c>
      <c r="T82" s="120">
        <v>0</v>
      </c>
      <c r="U82" s="120">
        <v>0</v>
      </c>
      <c r="V82" s="120">
        <v>0</v>
      </c>
      <c r="W82" s="120">
        <v>1.133</v>
      </c>
    </row>
    <row r="83" spans="1:23">
      <c r="A83" s="121">
        <v>45386</v>
      </c>
      <c r="B83" t="s">
        <v>239</v>
      </c>
      <c r="C83">
        <v>1</v>
      </c>
      <c r="D83" t="s">
        <v>20</v>
      </c>
      <c r="E83" t="s">
        <v>20</v>
      </c>
      <c r="F83" t="s">
        <v>226</v>
      </c>
      <c r="G83" s="120">
        <v>8.0589999999999993</v>
      </c>
      <c r="H83" s="120">
        <v>7.06</v>
      </c>
      <c r="I83" s="120">
        <v>0.999</v>
      </c>
      <c r="J83" s="120">
        <v>0</v>
      </c>
      <c r="K83" s="120">
        <v>0</v>
      </c>
      <c r="L83" s="120">
        <v>8.0589999999999993</v>
      </c>
      <c r="M83" s="120">
        <v>0</v>
      </c>
      <c r="N83" s="120">
        <v>0.66600000000000004</v>
      </c>
      <c r="O83" s="120">
        <v>0</v>
      </c>
      <c r="P83" s="120">
        <v>8.0589999999999993</v>
      </c>
      <c r="Q83" s="120">
        <v>0</v>
      </c>
      <c r="R83" s="120">
        <v>0.999</v>
      </c>
      <c r="S83" s="120">
        <v>0.999</v>
      </c>
      <c r="T83" s="120">
        <v>0</v>
      </c>
      <c r="U83" s="120">
        <v>0</v>
      </c>
      <c r="V83" s="120">
        <v>0</v>
      </c>
      <c r="W83" s="120">
        <v>0.999</v>
      </c>
    </row>
    <row r="84" spans="1:23">
      <c r="A84" s="121">
        <v>45386</v>
      </c>
      <c r="B84" t="s">
        <v>239</v>
      </c>
      <c r="C84">
        <v>1</v>
      </c>
      <c r="D84" t="s">
        <v>20</v>
      </c>
      <c r="E84" t="s">
        <v>20</v>
      </c>
      <c r="F84" t="s">
        <v>59</v>
      </c>
      <c r="G84" s="120">
        <v>0.66600000000000004</v>
      </c>
      <c r="H84" s="120">
        <v>0.66600000000000004</v>
      </c>
      <c r="I84" s="120">
        <v>0</v>
      </c>
      <c r="J84" s="120">
        <v>0</v>
      </c>
      <c r="K84" s="120">
        <v>0</v>
      </c>
      <c r="L84" s="120">
        <v>0.66600000000000004</v>
      </c>
      <c r="M84" s="120">
        <v>0</v>
      </c>
      <c r="N84" s="120">
        <v>0</v>
      </c>
      <c r="O84" s="120">
        <v>0</v>
      </c>
      <c r="P84" s="120">
        <v>0.33300000000000002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</row>
    <row r="85" spans="1:23">
      <c r="A85" s="121">
        <v>45386</v>
      </c>
      <c r="B85" t="s">
        <v>239</v>
      </c>
      <c r="C85">
        <v>1</v>
      </c>
      <c r="D85" t="s">
        <v>19</v>
      </c>
      <c r="E85" t="s">
        <v>19</v>
      </c>
      <c r="F85" t="s">
        <v>97</v>
      </c>
      <c r="G85" s="120">
        <v>985.10199999999998</v>
      </c>
      <c r="H85" s="120">
        <v>935.37499999999898</v>
      </c>
      <c r="I85" s="120">
        <v>49.726999999999997</v>
      </c>
      <c r="J85" s="120">
        <v>0</v>
      </c>
      <c r="K85" s="120">
        <v>8.5280000000000005</v>
      </c>
      <c r="L85" s="120">
        <v>0</v>
      </c>
      <c r="M85" s="120">
        <v>375.51900000000199</v>
      </c>
      <c r="N85" s="120">
        <v>54.35</v>
      </c>
      <c r="O85" s="120">
        <v>0</v>
      </c>
      <c r="P85" s="120">
        <v>504.47300000001201</v>
      </c>
      <c r="Q85" s="120">
        <v>23.556999999999999</v>
      </c>
      <c r="R85" s="120">
        <v>35.078999999999901</v>
      </c>
      <c r="S85" s="120">
        <v>0</v>
      </c>
      <c r="T85" s="120">
        <v>0</v>
      </c>
      <c r="U85" s="120">
        <v>5.2629999999999999</v>
      </c>
      <c r="V85" s="120">
        <v>36.113999999999997</v>
      </c>
      <c r="W85" s="120">
        <v>52.294999999999902</v>
      </c>
    </row>
    <row r="86" spans="1:23">
      <c r="A86" s="121">
        <v>45386</v>
      </c>
      <c r="B86" t="s">
        <v>239</v>
      </c>
      <c r="C86">
        <v>1</v>
      </c>
      <c r="D86" t="s">
        <v>19</v>
      </c>
      <c r="E86" t="s">
        <v>19</v>
      </c>
      <c r="F86" t="s">
        <v>201</v>
      </c>
      <c r="G86" s="120">
        <v>0.33300000000000002</v>
      </c>
      <c r="H86" s="120">
        <v>0.33300000000000002</v>
      </c>
      <c r="I86" s="120">
        <v>0</v>
      </c>
      <c r="J86" s="120">
        <v>0</v>
      </c>
      <c r="K86" s="120">
        <v>0</v>
      </c>
      <c r="L86" s="120">
        <v>0.33300000000000002</v>
      </c>
      <c r="M86" s="120">
        <v>0</v>
      </c>
      <c r="N86" s="120">
        <v>0</v>
      </c>
      <c r="O86" s="120">
        <v>0</v>
      </c>
      <c r="P86" s="120">
        <v>0.33300000000000002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0.33300000000000002</v>
      </c>
    </row>
    <row r="87" spans="1:23">
      <c r="A87" s="121">
        <v>45386</v>
      </c>
      <c r="B87" t="s">
        <v>239</v>
      </c>
      <c r="C87">
        <v>1</v>
      </c>
      <c r="D87" t="s">
        <v>19</v>
      </c>
      <c r="E87" t="s">
        <v>19</v>
      </c>
      <c r="F87" t="s">
        <v>160</v>
      </c>
      <c r="G87" s="120">
        <v>1.998</v>
      </c>
      <c r="H87" s="120">
        <v>1.998</v>
      </c>
      <c r="I87" s="120">
        <v>0</v>
      </c>
      <c r="J87" s="120">
        <v>0</v>
      </c>
      <c r="K87" s="120">
        <v>0</v>
      </c>
      <c r="L87" s="120">
        <v>1.998</v>
      </c>
      <c r="M87" s="120">
        <v>0</v>
      </c>
      <c r="N87" s="120">
        <v>0</v>
      </c>
      <c r="O87" s="120">
        <v>0</v>
      </c>
      <c r="P87" s="120">
        <v>1.3320000000000001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</row>
    <row r="88" spans="1:23">
      <c r="A88" s="121">
        <v>45386</v>
      </c>
      <c r="B88" t="s">
        <v>239</v>
      </c>
      <c r="C88">
        <v>1</v>
      </c>
      <c r="D88" t="s">
        <v>19</v>
      </c>
      <c r="E88" t="s">
        <v>19</v>
      </c>
      <c r="F88" t="s">
        <v>174</v>
      </c>
      <c r="G88" s="120">
        <v>3.2639999999999998</v>
      </c>
      <c r="H88" s="120">
        <v>3.2639999999999998</v>
      </c>
      <c r="I88" s="120">
        <v>0</v>
      </c>
      <c r="J88" s="120">
        <v>0</v>
      </c>
      <c r="K88" s="120">
        <v>0</v>
      </c>
      <c r="L88" s="120">
        <v>3.2639999999999998</v>
      </c>
      <c r="M88" s="120">
        <v>0</v>
      </c>
      <c r="N88" s="120">
        <v>0</v>
      </c>
      <c r="O88" s="120">
        <v>0</v>
      </c>
      <c r="P88" s="120">
        <v>2.5979999999999999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</row>
    <row r="89" spans="1:23">
      <c r="A89" s="121">
        <v>45386</v>
      </c>
      <c r="B89" t="s">
        <v>239</v>
      </c>
      <c r="C89">
        <v>1</v>
      </c>
      <c r="D89" t="s">
        <v>19</v>
      </c>
      <c r="E89" t="s">
        <v>19</v>
      </c>
      <c r="F89" t="s">
        <v>113</v>
      </c>
      <c r="G89" s="120">
        <v>53.171000000000198</v>
      </c>
      <c r="H89" s="120">
        <v>53.171000000000198</v>
      </c>
      <c r="I89" s="120">
        <v>0</v>
      </c>
      <c r="J89" s="120">
        <v>0</v>
      </c>
      <c r="K89" s="120">
        <v>0</v>
      </c>
      <c r="L89" s="120">
        <v>53.171000000000198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1.5980000000000001</v>
      </c>
      <c r="S89" s="120">
        <v>0</v>
      </c>
      <c r="T89" s="120">
        <v>0</v>
      </c>
      <c r="U89" s="120">
        <v>0</v>
      </c>
      <c r="V89" s="120">
        <v>0</v>
      </c>
      <c r="W89" s="120">
        <v>1.7989999999999999</v>
      </c>
    </row>
    <row r="90" spans="1:23">
      <c r="A90" s="121">
        <v>45386</v>
      </c>
      <c r="B90" t="s">
        <v>239</v>
      </c>
      <c r="C90">
        <v>1</v>
      </c>
      <c r="D90" t="s">
        <v>19</v>
      </c>
      <c r="E90" t="s">
        <v>19</v>
      </c>
      <c r="F90" t="s">
        <v>175</v>
      </c>
      <c r="G90" s="120">
        <v>0.999</v>
      </c>
      <c r="H90" s="120">
        <v>0.999</v>
      </c>
      <c r="I90" s="120">
        <v>0</v>
      </c>
      <c r="J90" s="120">
        <v>0</v>
      </c>
      <c r="K90" s="120">
        <v>0</v>
      </c>
      <c r="L90" s="120">
        <v>0.999</v>
      </c>
      <c r="M90" s="120">
        <v>0</v>
      </c>
      <c r="N90" s="120">
        <v>0</v>
      </c>
      <c r="O90" s="120">
        <v>0</v>
      </c>
      <c r="P90" s="120">
        <v>0.999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</row>
    <row r="91" spans="1:23">
      <c r="A91" s="121">
        <v>45386</v>
      </c>
      <c r="B91" t="s">
        <v>239</v>
      </c>
      <c r="C91">
        <v>1</v>
      </c>
      <c r="D91" t="s">
        <v>19</v>
      </c>
      <c r="E91" t="s">
        <v>19</v>
      </c>
      <c r="F91" t="s">
        <v>161</v>
      </c>
      <c r="G91" s="120">
        <v>3.996</v>
      </c>
      <c r="H91" s="120">
        <v>3.996</v>
      </c>
      <c r="I91" s="120">
        <v>0</v>
      </c>
      <c r="J91" s="120">
        <v>0</v>
      </c>
      <c r="K91" s="120">
        <v>0</v>
      </c>
      <c r="L91" s="120">
        <v>3.996</v>
      </c>
      <c r="M91" s="120">
        <v>0</v>
      </c>
      <c r="N91" s="120">
        <v>0</v>
      </c>
      <c r="O91" s="120">
        <v>0</v>
      </c>
      <c r="P91" s="120">
        <v>3.33</v>
      </c>
      <c r="Q91" s="120">
        <v>0</v>
      </c>
      <c r="R91" s="120">
        <v>0.33300000000000002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</row>
    <row r="92" spans="1:23">
      <c r="A92" s="121">
        <v>45386</v>
      </c>
      <c r="B92" t="s">
        <v>239</v>
      </c>
      <c r="C92">
        <v>1</v>
      </c>
      <c r="D92" t="s">
        <v>19</v>
      </c>
      <c r="E92" t="s">
        <v>19</v>
      </c>
      <c r="F92" t="s">
        <v>122</v>
      </c>
      <c r="G92" s="120">
        <v>2.6640000000000001</v>
      </c>
      <c r="H92" s="120">
        <v>2.6640000000000001</v>
      </c>
      <c r="I92" s="120">
        <v>0</v>
      </c>
      <c r="J92" s="120">
        <v>0</v>
      </c>
      <c r="K92" s="120">
        <v>0</v>
      </c>
      <c r="L92" s="120">
        <v>2.6640000000000001</v>
      </c>
      <c r="M92" s="120">
        <v>0</v>
      </c>
      <c r="N92" s="120">
        <v>0</v>
      </c>
      <c r="O92" s="120">
        <v>0</v>
      </c>
      <c r="P92" s="120">
        <v>2.6640000000000001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0.999</v>
      </c>
    </row>
    <row r="93" spans="1:23">
      <c r="A93" s="121">
        <v>45386</v>
      </c>
      <c r="B93" t="s">
        <v>239</v>
      </c>
      <c r="C93">
        <v>1</v>
      </c>
      <c r="D93" t="s">
        <v>19</v>
      </c>
      <c r="E93" t="s">
        <v>19</v>
      </c>
      <c r="F93" t="s">
        <v>220</v>
      </c>
      <c r="G93" s="120">
        <v>12.987</v>
      </c>
      <c r="H93" s="120">
        <v>12.987</v>
      </c>
      <c r="I93" s="120">
        <v>0</v>
      </c>
      <c r="J93" s="120">
        <v>0</v>
      </c>
      <c r="K93" s="120">
        <v>0</v>
      </c>
      <c r="L93" s="120">
        <v>12.987</v>
      </c>
      <c r="M93" s="120">
        <v>0</v>
      </c>
      <c r="N93" s="120">
        <v>0</v>
      </c>
      <c r="O93" s="120">
        <v>0</v>
      </c>
      <c r="P93" s="120">
        <v>12.654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3.996</v>
      </c>
    </row>
    <row r="94" spans="1:23">
      <c r="A94" s="121">
        <v>45386</v>
      </c>
      <c r="B94" t="s">
        <v>239</v>
      </c>
      <c r="C94">
        <v>1</v>
      </c>
      <c r="D94" t="s">
        <v>19</v>
      </c>
      <c r="E94" t="s">
        <v>19</v>
      </c>
      <c r="F94" t="s">
        <v>119</v>
      </c>
      <c r="G94" s="120">
        <v>3.0640000000000001</v>
      </c>
      <c r="H94" s="120">
        <v>3.0640000000000001</v>
      </c>
      <c r="I94" s="120">
        <v>0</v>
      </c>
      <c r="J94" s="120">
        <v>0</v>
      </c>
      <c r="K94" s="120">
        <v>0</v>
      </c>
      <c r="L94" s="120">
        <v>3.0640000000000001</v>
      </c>
      <c r="M94" s="120">
        <v>0</v>
      </c>
      <c r="N94" s="120">
        <v>0</v>
      </c>
      <c r="O94" s="120">
        <v>0</v>
      </c>
      <c r="P94" s="120">
        <v>2.331</v>
      </c>
      <c r="Q94" s="120">
        <v>0</v>
      </c>
      <c r="R94" s="120">
        <v>0.33300000000000002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</row>
    <row r="95" spans="1:23">
      <c r="A95" s="121">
        <v>45386</v>
      </c>
      <c r="B95" t="s">
        <v>239</v>
      </c>
      <c r="C95">
        <v>1</v>
      </c>
      <c r="D95" t="s">
        <v>19</v>
      </c>
      <c r="E95" t="s">
        <v>19</v>
      </c>
      <c r="F95" t="s">
        <v>209</v>
      </c>
      <c r="G95" s="120">
        <v>0.66600000000000004</v>
      </c>
      <c r="H95" s="120">
        <v>0.66600000000000004</v>
      </c>
      <c r="I95" s="120">
        <v>0</v>
      </c>
      <c r="J95" s="120">
        <v>0</v>
      </c>
      <c r="K95" s="120">
        <v>0</v>
      </c>
      <c r="L95" s="120">
        <v>0.66600000000000004</v>
      </c>
      <c r="M95" s="120">
        <v>0</v>
      </c>
      <c r="N95" s="120">
        <v>0</v>
      </c>
      <c r="O95" s="120">
        <v>0</v>
      </c>
      <c r="P95" s="120">
        <v>0.66600000000000004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</row>
    <row r="96" spans="1:23">
      <c r="A96" s="121">
        <v>45386</v>
      </c>
      <c r="B96" t="s">
        <v>239</v>
      </c>
      <c r="C96">
        <v>1</v>
      </c>
      <c r="D96" t="s">
        <v>19</v>
      </c>
      <c r="E96" t="s">
        <v>19</v>
      </c>
      <c r="F96" t="s">
        <v>231</v>
      </c>
      <c r="G96" s="120">
        <v>0.66600000000000004</v>
      </c>
      <c r="H96" s="120">
        <v>0.66600000000000004</v>
      </c>
      <c r="I96" s="120">
        <v>0</v>
      </c>
      <c r="J96" s="120">
        <v>0</v>
      </c>
      <c r="K96" s="120">
        <v>0</v>
      </c>
      <c r="L96" s="120">
        <v>0.66600000000000004</v>
      </c>
      <c r="M96" s="120">
        <v>0</v>
      </c>
      <c r="N96" s="120">
        <v>0</v>
      </c>
      <c r="O96" s="120">
        <v>0</v>
      </c>
      <c r="P96" s="120">
        <v>0.66600000000000004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</row>
    <row r="97" spans="1:23">
      <c r="A97" s="121">
        <v>45386</v>
      </c>
      <c r="B97" t="s">
        <v>239</v>
      </c>
      <c r="C97">
        <v>1</v>
      </c>
      <c r="D97" t="s">
        <v>18</v>
      </c>
      <c r="E97" t="s">
        <v>18</v>
      </c>
      <c r="F97" t="s">
        <v>97</v>
      </c>
      <c r="G97" s="120">
        <v>642.10800000000904</v>
      </c>
      <c r="H97" s="120">
        <v>616.24400000000799</v>
      </c>
      <c r="I97" s="120">
        <v>20.983000000000001</v>
      </c>
      <c r="J97" s="120">
        <v>4.8810000000000002</v>
      </c>
      <c r="K97" s="120">
        <v>2.7309999999999999</v>
      </c>
      <c r="L97" s="120">
        <v>0</v>
      </c>
      <c r="M97" s="120">
        <v>174.279</v>
      </c>
      <c r="N97" s="120">
        <v>21.568999999999999</v>
      </c>
      <c r="O97" s="120">
        <v>0</v>
      </c>
      <c r="P97" s="120">
        <v>514.61600000000703</v>
      </c>
      <c r="Q97" s="120">
        <v>35.927999999999997</v>
      </c>
      <c r="R97" s="120">
        <v>11.856</v>
      </c>
      <c r="S97" s="120">
        <v>0</v>
      </c>
      <c r="T97" s="120">
        <v>0</v>
      </c>
      <c r="U97" s="120">
        <v>20.983000000000001</v>
      </c>
      <c r="V97" s="120">
        <v>33.045999999999999</v>
      </c>
      <c r="W97" s="120">
        <v>54.801000000000002</v>
      </c>
    </row>
    <row r="98" spans="1:23">
      <c r="A98" s="121">
        <v>45386</v>
      </c>
      <c r="B98" t="s">
        <v>239</v>
      </c>
      <c r="C98">
        <v>1</v>
      </c>
      <c r="D98" t="s">
        <v>18</v>
      </c>
      <c r="E98" t="s">
        <v>18</v>
      </c>
      <c r="F98" t="s">
        <v>232</v>
      </c>
      <c r="G98" s="120">
        <v>16.649999999999999</v>
      </c>
      <c r="H98" s="120">
        <v>16.649999999999999</v>
      </c>
      <c r="I98" s="120">
        <v>0</v>
      </c>
      <c r="J98" s="120">
        <v>0</v>
      </c>
      <c r="K98" s="120">
        <v>0</v>
      </c>
      <c r="L98" s="120">
        <v>16.649999999999999</v>
      </c>
      <c r="M98" s="120">
        <v>0.46600000000000003</v>
      </c>
      <c r="N98" s="120">
        <v>0.66600000000000004</v>
      </c>
      <c r="O98" s="120">
        <v>0</v>
      </c>
      <c r="P98" s="120">
        <v>16.649999999999999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0.66600000000000004</v>
      </c>
    </row>
    <row r="99" spans="1:23">
      <c r="A99" s="121">
        <v>45386</v>
      </c>
      <c r="B99" t="s">
        <v>239</v>
      </c>
      <c r="C99">
        <v>1</v>
      </c>
      <c r="D99" t="s">
        <v>18</v>
      </c>
      <c r="E99" t="s">
        <v>18</v>
      </c>
      <c r="F99" t="s">
        <v>164</v>
      </c>
      <c r="G99" s="120">
        <v>15.118</v>
      </c>
      <c r="H99" s="120">
        <v>15.118</v>
      </c>
      <c r="I99" s="120">
        <v>0</v>
      </c>
      <c r="J99" s="120">
        <v>0</v>
      </c>
      <c r="K99" s="120">
        <v>0</v>
      </c>
      <c r="L99" s="120">
        <v>15.118</v>
      </c>
      <c r="M99" s="120">
        <v>0.46600000000000003</v>
      </c>
      <c r="N99" s="120">
        <v>0</v>
      </c>
      <c r="O99" s="120">
        <v>0</v>
      </c>
      <c r="P99" s="120">
        <v>14.585000000000001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1.3320000000000001</v>
      </c>
    </row>
    <row r="100" spans="1:23">
      <c r="A100" s="121">
        <v>45386</v>
      </c>
      <c r="B100" t="s">
        <v>239</v>
      </c>
      <c r="C100">
        <v>1</v>
      </c>
      <c r="D100" t="s">
        <v>18</v>
      </c>
      <c r="E100" t="s">
        <v>18</v>
      </c>
      <c r="F100" t="s">
        <v>59</v>
      </c>
      <c r="G100" s="120">
        <v>0.66600000000000004</v>
      </c>
      <c r="H100" s="120">
        <v>0.66600000000000004</v>
      </c>
      <c r="I100" s="120">
        <v>0</v>
      </c>
      <c r="J100" s="120">
        <v>0</v>
      </c>
      <c r="K100" s="120">
        <v>0</v>
      </c>
      <c r="L100" s="120">
        <v>0.66600000000000004</v>
      </c>
      <c r="M100" s="120">
        <v>0</v>
      </c>
      <c r="N100" s="120">
        <v>0</v>
      </c>
      <c r="O100" s="120">
        <v>0</v>
      </c>
      <c r="P100" s="120">
        <v>0.66600000000000004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</row>
    <row r="101" spans="1:23">
      <c r="A101" s="121">
        <v>45386</v>
      </c>
      <c r="B101" t="s">
        <v>239</v>
      </c>
      <c r="C101">
        <v>1</v>
      </c>
      <c r="D101" t="s">
        <v>17</v>
      </c>
      <c r="E101" t="s">
        <v>17</v>
      </c>
      <c r="F101" t="s">
        <v>97</v>
      </c>
      <c r="G101" s="120">
        <v>1460.28000000011</v>
      </c>
      <c r="H101" s="120">
        <v>1411.5220000001</v>
      </c>
      <c r="I101" s="120">
        <v>31.1449999999999</v>
      </c>
      <c r="J101" s="120">
        <v>17.613</v>
      </c>
      <c r="K101" s="120">
        <v>313.12199999999899</v>
      </c>
      <c r="L101" s="120">
        <v>0</v>
      </c>
      <c r="M101" s="120">
        <v>63.134999999999799</v>
      </c>
      <c r="N101" s="120">
        <v>59.628</v>
      </c>
      <c r="O101" s="120">
        <v>0</v>
      </c>
      <c r="P101" s="120">
        <v>883.81399999999303</v>
      </c>
      <c r="Q101" s="120">
        <v>138.70099999999999</v>
      </c>
      <c r="R101" s="120">
        <v>34.375999999999898</v>
      </c>
      <c r="S101" s="120">
        <v>6.7000000000000004E-2</v>
      </c>
      <c r="T101" s="120">
        <v>0</v>
      </c>
      <c r="U101" s="120">
        <v>28.277999999999999</v>
      </c>
      <c r="V101" s="120">
        <v>51.711999999999897</v>
      </c>
      <c r="W101" s="120">
        <v>263.68599999999901</v>
      </c>
    </row>
    <row r="102" spans="1:23">
      <c r="A102" s="121">
        <v>45386</v>
      </c>
      <c r="B102" t="s">
        <v>239</v>
      </c>
      <c r="C102">
        <v>1</v>
      </c>
      <c r="D102" t="s">
        <v>17</v>
      </c>
      <c r="E102" t="s">
        <v>17</v>
      </c>
      <c r="F102" t="s">
        <v>165</v>
      </c>
      <c r="G102" s="120">
        <v>2.1309999999999998</v>
      </c>
      <c r="H102" s="120">
        <v>2.1309999999999998</v>
      </c>
      <c r="I102" s="120">
        <v>0</v>
      </c>
      <c r="J102" s="120">
        <v>0</v>
      </c>
      <c r="K102" s="120">
        <v>0</v>
      </c>
      <c r="L102" s="120">
        <v>2.1309999999999998</v>
      </c>
      <c r="M102" s="120">
        <v>0</v>
      </c>
      <c r="N102" s="120">
        <v>0</v>
      </c>
      <c r="O102" s="120">
        <v>0</v>
      </c>
      <c r="P102" s="120">
        <v>1.4650000000000001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</row>
    <row r="103" spans="1:23">
      <c r="A103" s="121">
        <v>45386</v>
      </c>
      <c r="B103" t="s">
        <v>239</v>
      </c>
      <c r="C103">
        <v>1</v>
      </c>
      <c r="D103" t="s">
        <v>17</v>
      </c>
      <c r="E103" t="s">
        <v>17</v>
      </c>
      <c r="F103" t="s">
        <v>120</v>
      </c>
      <c r="G103" s="120">
        <v>1.9990000000000001</v>
      </c>
      <c r="H103" s="120">
        <v>1.9990000000000001</v>
      </c>
      <c r="I103" s="120">
        <v>0</v>
      </c>
      <c r="J103" s="120">
        <v>0</v>
      </c>
      <c r="K103" s="120">
        <v>0</v>
      </c>
      <c r="L103" s="120">
        <v>1.9990000000000001</v>
      </c>
      <c r="M103" s="120">
        <v>0</v>
      </c>
      <c r="N103" s="120">
        <v>0</v>
      </c>
      <c r="O103" s="120">
        <v>0</v>
      </c>
      <c r="P103" s="120">
        <v>1.9990000000000001</v>
      </c>
      <c r="Q103" s="120">
        <v>0.46700000000000003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</row>
    <row r="104" spans="1:23">
      <c r="A104" s="121">
        <v>45386</v>
      </c>
      <c r="B104" t="s">
        <v>239</v>
      </c>
      <c r="C104">
        <v>1</v>
      </c>
      <c r="D104" t="s">
        <v>17</v>
      </c>
      <c r="E104" t="s">
        <v>17</v>
      </c>
      <c r="F104" t="s">
        <v>176</v>
      </c>
      <c r="G104" s="120">
        <v>2.4660000000000002</v>
      </c>
      <c r="H104" s="120">
        <v>2.4660000000000002</v>
      </c>
      <c r="I104" s="120">
        <v>0</v>
      </c>
      <c r="J104" s="120">
        <v>0</v>
      </c>
      <c r="K104" s="120">
        <v>0</v>
      </c>
      <c r="L104" s="120">
        <v>2.4660000000000002</v>
      </c>
      <c r="M104" s="120">
        <v>0</v>
      </c>
      <c r="N104" s="120">
        <v>0</v>
      </c>
      <c r="O104" s="120">
        <v>0</v>
      </c>
      <c r="P104" s="120">
        <v>1.599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0.2</v>
      </c>
    </row>
    <row r="105" spans="1:23">
      <c r="A105" s="121">
        <v>45386</v>
      </c>
      <c r="B105" t="s">
        <v>239</v>
      </c>
      <c r="C105">
        <v>1</v>
      </c>
      <c r="D105" t="s">
        <v>17</v>
      </c>
      <c r="E105" t="s">
        <v>17</v>
      </c>
      <c r="F105" t="s">
        <v>115</v>
      </c>
      <c r="G105" s="120">
        <v>36.26</v>
      </c>
      <c r="H105" s="120">
        <v>36.26</v>
      </c>
      <c r="I105" s="120">
        <v>0</v>
      </c>
      <c r="J105" s="120">
        <v>0</v>
      </c>
      <c r="K105" s="120">
        <v>0</v>
      </c>
      <c r="L105" s="120">
        <v>36.26</v>
      </c>
      <c r="M105" s="120">
        <v>0</v>
      </c>
      <c r="N105" s="120">
        <v>0</v>
      </c>
      <c r="O105" s="120">
        <v>0</v>
      </c>
      <c r="P105" s="120">
        <v>26.581</v>
      </c>
      <c r="Q105" s="120">
        <v>0</v>
      </c>
      <c r="R105" s="120">
        <v>1.4670000000000001</v>
      </c>
      <c r="S105" s="120">
        <v>0</v>
      </c>
      <c r="T105" s="120">
        <v>0</v>
      </c>
      <c r="U105" s="120">
        <v>0</v>
      </c>
      <c r="V105" s="120">
        <v>0</v>
      </c>
      <c r="W105" s="120">
        <v>2.5990000000000002</v>
      </c>
    </row>
    <row r="106" spans="1:23">
      <c r="A106" s="121">
        <v>45386</v>
      </c>
      <c r="B106" t="s">
        <v>239</v>
      </c>
      <c r="C106">
        <v>1</v>
      </c>
      <c r="D106" t="s">
        <v>17</v>
      </c>
      <c r="E106" t="s">
        <v>17</v>
      </c>
      <c r="F106" t="s">
        <v>59</v>
      </c>
      <c r="G106" s="120">
        <v>3.6030000000000002</v>
      </c>
      <c r="H106" s="120">
        <v>3.6030000000000002</v>
      </c>
      <c r="I106" s="120">
        <v>0</v>
      </c>
      <c r="J106" s="120">
        <v>0</v>
      </c>
      <c r="K106" s="120">
        <v>0</v>
      </c>
      <c r="L106" s="120">
        <v>3.6030000000000002</v>
      </c>
      <c r="M106" s="120">
        <v>0</v>
      </c>
      <c r="N106" s="120">
        <v>0</v>
      </c>
      <c r="O106" s="120">
        <v>0</v>
      </c>
      <c r="P106" s="120">
        <v>3.6030000000000002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0.26700000000000002</v>
      </c>
    </row>
    <row r="107" spans="1:23">
      <c r="A107" s="121">
        <v>45386</v>
      </c>
      <c r="B107" t="s">
        <v>239</v>
      </c>
      <c r="C107">
        <v>1</v>
      </c>
      <c r="D107" t="s">
        <v>16</v>
      </c>
      <c r="E107" t="s">
        <v>16</v>
      </c>
      <c r="F107" t="s">
        <v>97</v>
      </c>
      <c r="G107" s="120">
        <v>350.46800000000297</v>
      </c>
      <c r="H107" s="120">
        <v>291.57400000000098</v>
      </c>
      <c r="I107" s="120">
        <v>42.027999999999899</v>
      </c>
      <c r="J107" s="120">
        <v>16.866</v>
      </c>
      <c r="K107" s="120">
        <v>44.391999999999904</v>
      </c>
      <c r="L107" s="120">
        <v>0</v>
      </c>
      <c r="M107" s="120">
        <v>81.511999999999802</v>
      </c>
      <c r="N107" s="120">
        <v>24.52</v>
      </c>
      <c r="O107" s="120">
        <v>26.774000000000001</v>
      </c>
      <c r="P107" s="120">
        <v>196.452</v>
      </c>
      <c r="Q107" s="120">
        <v>0</v>
      </c>
      <c r="R107" s="120">
        <v>9.26</v>
      </c>
      <c r="S107" s="120">
        <v>9.26</v>
      </c>
      <c r="T107" s="120">
        <v>0</v>
      </c>
      <c r="U107" s="120">
        <v>5.9939999999999998</v>
      </c>
      <c r="V107" s="120">
        <v>14.593999999999999</v>
      </c>
      <c r="W107" s="120">
        <v>40.773999999999901</v>
      </c>
    </row>
    <row r="108" spans="1:23">
      <c r="A108" s="121">
        <v>45386</v>
      </c>
      <c r="B108" t="s">
        <v>239</v>
      </c>
      <c r="C108">
        <v>1</v>
      </c>
      <c r="D108" t="s">
        <v>16</v>
      </c>
      <c r="E108" t="s">
        <v>16</v>
      </c>
      <c r="F108" t="s">
        <v>111</v>
      </c>
      <c r="G108" s="120">
        <v>4.3289999999999997</v>
      </c>
      <c r="H108" s="120">
        <v>4.3289999999999997</v>
      </c>
      <c r="I108" s="120">
        <v>0</v>
      </c>
      <c r="J108" s="120">
        <v>0</v>
      </c>
      <c r="K108" s="120">
        <v>0</v>
      </c>
      <c r="L108" s="120">
        <v>4.3289999999999997</v>
      </c>
      <c r="M108" s="120">
        <v>0</v>
      </c>
      <c r="N108" s="120">
        <v>0</v>
      </c>
      <c r="O108" s="120">
        <v>0</v>
      </c>
      <c r="P108" s="120">
        <v>2.9969999999999999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0.33300000000000002</v>
      </c>
    </row>
    <row r="109" spans="1:23">
      <c r="A109" s="121">
        <v>45386</v>
      </c>
      <c r="B109" t="s">
        <v>239</v>
      </c>
      <c r="C109">
        <v>1</v>
      </c>
      <c r="D109" t="s">
        <v>15</v>
      </c>
      <c r="E109" t="s">
        <v>15</v>
      </c>
      <c r="F109" t="s">
        <v>97</v>
      </c>
      <c r="G109" s="120">
        <v>2078.0680000001698</v>
      </c>
      <c r="H109" s="120">
        <v>1387.15300000004</v>
      </c>
      <c r="I109" s="120">
        <v>668.57000000000801</v>
      </c>
      <c r="J109" s="120">
        <v>22.344999999999999</v>
      </c>
      <c r="K109" s="120">
        <v>2.6640000000000001</v>
      </c>
      <c r="L109" s="120">
        <v>0</v>
      </c>
      <c r="M109" s="120">
        <v>232.554</v>
      </c>
      <c r="N109" s="120">
        <v>59.3719999999999</v>
      </c>
      <c r="O109" s="120">
        <v>0</v>
      </c>
      <c r="P109" s="120">
        <v>1881.1810000001501</v>
      </c>
      <c r="Q109" s="120">
        <v>5.4930000000000003</v>
      </c>
      <c r="R109" s="120">
        <v>82.481999999999701</v>
      </c>
      <c r="S109" s="120">
        <v>81.815999999999704</v>
      </c>
      <c r="T109" s="120">
        <v>0</v>
      </c>
      <c r="U109" s="120">
        <v>21.247</v>
      </c>
      <c r="V109" s="120">
        <v>27.581</v>
      </c>
      <c r="W109" s="120">
        <v>33.1069999999999</v>
      </c>
    </row>
    <row r="110" spans="1:23">
      <c r="A110" s="121">
        <v>45386</v>
      </c>
      <c r="B110" t="s">
        <v>239</v>
      </c>
      <c r="C110">
        <v>1</v>
      </c>
      <c r="D110" t="s">
        <v>15</v>
      </c>
      <c r="E110" t="s">
        <v>15</v>
      </c>
      <c r="F110" t="s">
        <v>246</v>
      </c>
      <c r="G110">
        <v>3.53</v>
      </c>
      <c r="H110">
        <v>3.53</v>
      </c>
      <c r="I110">
        <v>0</v>
      </c>
      <c r="J110">
        <v>0</v>
      </c>
      <c r="K110">
        <v>0</v>
      </c>
      <c r="L110">
        <v>3.53</v>
      </c>
      <c r="M110">
        <v>0</v>
      </c>
      <c r="N110">
        <v>0</v>
      </c>
      <c r="O110">
        <v>0</v>
      </c>
      <c r="P110">
        <v>3.53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</row>
    <row r="111" spans="1:23">
      <c r="A111" s="121">
        <v>45386</v>
      </c>
      <c r="B111" t="s">
        <v>239</v>
      </c>
      <c r="C111">
        <v>1</v>
      </c>
      <c r="D111" t="s">
        <v>15</v>
      </c>
      <c r="E111" t="s">
        <v>15</v>
      </c>
      <c r="F111" t="s">
        <v>185</v>
      </c>
      <c r="G111">
        <v>6.5279999999999996</v>
      </c>
      <c r="H111">
        <v>3.198</v>
      </c>
      <c r="I111">
        <v>3.33</v>
      </c>
      <c r="J111">
        <v>0</v>
      </c>
      <c r="K111">
        <v>0</v>
      </c>
      <c r="L111">
        <v>6.5279999999999996</v>
      </c>
      <c r="M111">
        <v>0</v>
      </c>
      <c r="N111">
        <v>0</v>
      </c>
      <c r="O111">
        <v>0</v>
      </c>
      <c r="P111">
        <v>6.5279999999999996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3">
      <c r="A112" s="121">
        <v>45386</v>
      </c>
      <c r="B112" t="s">
        <v>239</v>
      </c>
      <c r="C112">
        <v>1</v>
      </c>
      <c r="D112" t="s">
        <v>15</v>
      </c>
      <c r="E112" t="s">
        <v>15</v>
      </c>
      <c r="F112" t="s">
        <v>221</v>
      </c>
      <c r="G112">
        <v>2.9969999999999999</v>
      </c>
      <c r="H112">
        <v>1.3320000000000001</v>
      </c>
      <c r="I112">
        <v>1.665</v>
      </c>
      <c r="J112">
        <v>0</v>
      </c>
      <c r="K112">
        <v>0</v>
      </c>
      <c r="L112">
        <v>2.9969999999999999</v>
      </c>
      <c r="M112">
        <v>0</v>
      </c>
      <c r="N112">
        <v>0</v>
      </c>
      <c r="O112">
        <v>0</v>
      </c>
      <c r="P112">
        <v>2.9969999999999999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>
      <c r="A113" s="121">
        <v>45386</v>
      </c>
      <c r="B113" t="s">
        <v>239</v>
      </c>
      <c r="C113">
        <v>1</v>
      </c>
      <c r="D113" t="s">
        <v>15</v>
      </c>
      <c r="E113" t="s">
        <v>15</v>
      </c>
      <c r="F113" t="s">
        <v>113</v>
      </c>
      <c r="G113">
        <v>37.487000000000002</v>
      </c>
      <c r="H113">
        <v>37.487000000000002</v>
      </c>
      <c r="I113">
        <v>0</v>
      </c>
      <c r="J113">
        <v>0</v>
      </c>
      <c r="K113">
        <v>0</v>
      </c>
      <c r="L113">
        <v>37.487000000000002</v>
      </c>
      <c r="M113">
        <v>0</v>
      </c>
      <c r="N113">
        <v>0</v>
      </c>
      <c r="O113">
        <v>0</v>
      </c>
      <c r="P113">
        <v>25.273999999999901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3.6320000000000001</v>
      </c>
    </row>
    <row r="114" spans="1:23">
      <c r="A114" s="121">
        <v>45386</v>
      </c>
      <c r="B114" t="s">
        <v>239</v>
      </c>
      <c r="C114">
        <v>1</v>
      </c>
      <c r="D114" t="s">
        <v>15</v>
      </c>
      <c r="E114" t="s">
        <v>15</v>
      </c>
      <c r="F114" t="s">
        <v>222</v>
      </c>
      <c r="G114">
        <v>1.3320000000000001</v>
      </c>
      <c r="H114">
        <v>1.3320000000000001</v>
      </c>
      <c r="I114">
        <v>0</v>
      </c>
      <c r="J114">
        <v>0</v>
      </c>
      <c r="K114">
        <v>0</v>
      </c>
      <c r="L114">
        <v>1.3320000000000001</v>
      </c>
      <c r="M114">
        <v>0</v>
      </c>
      <c r="N114">
        <v>0</v>
      </c>
      <c r="O114">
        <v>0</v>
      </c>
      <c r="P114">
        <v>1.3320000000000001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3">
      <c r="A115" s="121">
        <v>45386</v>
      </c>
      <c r="B115" t="s">
        <v>239</v>
      </c>
      <c r="C115">
        <v>1</v>
      </c>
      <c r="D115" t="s">
        <v>15</v>
      </c>
      <c r="E115" t="s">
        <v>15</v>
      </c>
      <c r="F115" t="s">
        <v>130</v>
      </c>
      <c r="G115">
        <v>3.2639999999999998</v>
      </c>
      <c r="H115">
        <v>2.931</v>
      </c>
      <c r="I115">
        <v>0</v>
      </c>
      <c r="J115">
        <v>0.33300000000000002</v>
      </c>
      <c r="K115">
        <v>0</v>
      </c>
      <c r="L115">
        <v>3.2639999999999998</v>
      </c>
      <c r="M115">
        <v>0</v>
      </c>
      <c r="N115">
        <v>0</v>
      </c>
      <c r="O115">
        <v>0</v>
      </c>
      <c r="P115">
        <v>3.2639999999999998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3">
      <c r="A116" s="121">
        <v>45386</v>
      </c>
      <c r="B116" t="s">
        <v>239</v>
      </c>
      <c r="C116">
        <v>1</v>
      </c>
      <c r="D116" t="s">
        <v>15</v>
      </c>
      <c r="E116" t="s">
        <v>15</v>
      </c>
      <c r="F116" t="s">
        <v>247</v>
      </c>
      <c r="G116">
        <v>0.33300000000000002</v>
      </c>
      <c r="H116">
        <v>0</v>
      </c>
      <c r="I116">
        <v>0.33300000000000002</v>
      </c>
      <c r="J116">
        <v>0</v>
      </c>
      <c r="K116">
        <v>0</v>
      </c>
      <c r="L116">
        <v>0.33300000000000002</v>
      </c>
      <c r="M116">
        <v>0</v>
      </c>
      <c r="N116">
        <v>0</v>
      </c>
      <c r="O116">
        <v>0</v>
      </c>
      <c r="P116">
        <v>0.33300000000000002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3">
      <c r="A117" s="121">
        <v>45386</v>
      </c>
      <c r="B117" t="s">
        <v>239</v>
      </c>
      <c r="C117">
        <v>1</v>
      </c>
      <c r="D117" t="s">
        <v>15</v>
      </c>
      <c r="E117" t="s">
        <v>15</v>
      </c>
      <c r="F117" t="s">
        <v>59</v>
      </c>
      <c r="G117">
        <v>6.7000000000000004E-2</v>
      </c>
      <c r="H117">
        <v>6.7000000000000004E-2</v>
      </c>
      <c r="I117">
        <v>0</v>
      </c>
      <c r="J117">
        <v>0</v>
      </c>
      <c r="K117">
        <v>0</v>
      </c>
      <c r="L117">
        <v>6.7000000000000004E-2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</row>
    <row r="118" spans="1:23">
      <c r="A118" s="121">
        <v>45386</v>
      </c>
      <c r="B118" t="s">
        <v>239</v>
      </c>
      <c r="C118">
        <v>1</v>
      </c>
      <c r="D118" t="s">
        <v>14</v>
      </c>
      <c r="E118" t="s">
        <v>14</v>
      </c>
      <c r="F118" t="s">
        <v>97</v>
      </c>
      <c r="G118">
        <v>977.03000000001703</v>
      </c>
      <c r="H118">
        <v>924.57200000001205</v>
      </c>
      <c r="I118">
        <v>51.033000000000101</v>
      </c>
      <c r="J118">
        <v>1.425</v>
      </c>
      <c r="K118">
        <v>126.117000000001</v>
      </c>
      <c r="L118">
        <v>0</v>
      </c>
      <c r="M118">
        <v>284.25499999999897</v>
      </c>
      <c r="N118">
        <v>17.675000000000001</v>
      </c>
      <c r="O118">
        <v>0</v>
      </c>
      <c r="P118">
        <v>739.61100000000795</v>
      </c>
      <c r="Q118">
        <v>84.798999999999893</v>
      </c>
      <c r="R118">
        <v>0.73299999999999998</v>
      </c>
      <c r="S118">
        <v>0</v>
      </c>
      <c r="T118">
        <v>0</v>
      </c>
      <c r="U118">
        <v>4.13</v>
      </c>
      <c r="V118">
        <v>50.387999999999998</v>
      </c>
      <c r="W118">
        <v>65.004999999999995</v>
      </c>
    </row>
    <row r="119" spans="1:23">
      <c r="A119" s="121">
        <v>45386</v>
      </c>
      <c r="B119" t="s">
        <v>239</v>
      </c>
      <c r="C119">
        <v>1</v>
      </c>
      <c r="D119" t="s">
        <v>14</v>
      </c>
      <c r="E119" t="s">
        <v>14</v>
      </c>
      <c r="F119" t="s">
        <v>177</v>
      </c>
      <c r="G119">
        <v>2.9969999999999999</v>
      </c>
      <c r="H119">
        <v>2.9969999999999999</v>
      </c>
      <c r="I119">
        <v>0</v>
      </c>
      <c r="J119">
        <v>0</v>
      </c>
      <c r="K119">
        <v>0</v>
      </c>
      <c r="L119">
        <v>2.9969999999999999</v>
      </c>
      <c r="M119">
        <v>0</v>
      </c>
      <c r="N119">
        <v>0</v>
      </c>
      <c r="O119">
        <v>0</v>
      </c>
      <c r="P119">
        <v>2.9969999999999999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</row>
    <row r="120" spans="1:23">
      <c r="A120" s="121">
        <v>45386</v>
      </c>
      <c r="B120" t="s">
        <v>239</v>
      </c>
      <c r="C120">
        <v>1</v>
      </c>
      <c r="D120" t="s">
        <v>14</v>
      </c>
      <c r="E120" t="s">
        <v>14</v>
      </c>
      <c r="F120" t="s">
        <v>202</v>
      </c>
      <c r="G120">
        <v>5.6609999999999996</v>
      </c>
      <c r="H120">
        <v>5.6609999999999996</v>
      </c>
      <c r="I120">
        <v>0</v>
      </c>
      <c r="J120">
        <v>0</v>
      </c>
      <c r="K120">
        <v>0</v>
      </c>
      <c r="L120">
        <v>5.6609999999999996</v>
      </c>
      <c r="M120">
        <v>0</v>
      </c>
      <c r="N120">
        <v>0</v>
      </c>
      <c r="O120">
        <v>0</v>
      </c>
      <c r="P120">
        <v>5.6609999999999996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1.3320000000000001</v>
      </c>
    </row>
    <row r="121" spans="1:23">
      <c r="A121" s="121">
        <v>45386</v>
      </c>
      <c r="B121" t="s">
        <v>239</v>
      </c>
      <c r="C121">
        <v>1</v>
      </c>
      <c r="D121" t="s">
        <v>13</v>
      </c>
      <c r="E121" t="s">
        <v>52</v>
      </c>
      <c r="F121" t="s">
        <v>97</v>
      </c>
      <c r="G121">
        <v>1834.67600000013</v>
      </c>
      <c r="H121">
        <v>1284.2560000000401</v>
      </c>
      <c r="I121">
        <v>332.80800000000397</v>
      </c>
      <c r="J121">
        <v>217.61199999999999</v>
      </c>
      <c r="K121">
        <v>0</v>
      </c>
      <c r="L121">
        <v>0</v>
      </c>
      <c r="M121">
        <v>325.38799999999998</v>
      </c>
      <c r="N121">
        <v>51.283999999999899</v>
      </c>
      <c r="O121">
        <v>0</v>
      </c>
      <c r="P121">
        <v>1531.4300000000801</v>
      </c>
      <c r="Q121">
        <v>47.694999999999901</v>
      </c>
      <c r="R121">
        <v>289.20200000000199</v>
      </c>
      <c r="S121">
        <v>180.05499999999901</v>
      </c>
      <c r="T121">
        <v>0</v>
      </c>
      <c r="U121">
        <v>11.388999999999999</v>
      </c>
      <c r="V121">
        <v>22.988</v>
      </c>
      <c r="W121">
        <v>32.318999999999903</v>
      </c>
    </row>
    <row r="122" spans="1:23">
      <c r="A122" s="121">
        <v>45386</v>
      </c>
      <c r="B122" t="s">
        <v>239</v>
      </c>
      <c r="C122">
        <v>1</v>
      </c>
      <c r="D122" t="s">
        <v>13</v>
      </c>
      <c r="E122" t="s">
        <v>52</v>
      </c>
      <c r="F122" t="s">
        <v>121</v>
      </c>
      <c r="G122">
        <v>38.767000000000003</v>
      </c>
      <c r="H122">
        <v>36.502000000000002</v>
      </c>
      <c r="I122">
        <v>1.599</v>
      </c>
      <c r="J122">
        <v>0.66600000000000004</v>
      </c>
      <c r="K122">
        <v>0</v>
      </c>
      <c r="L122">
        <v>38.767000000000003</v>
      </c>
      <c r="M122">
        <v>0</v>
      </c>
      <c r="N122">
        <v>0</v>
      </c>
      <c r="O122">
        <v>0</v>
      </c>
      <c r="P122">
        <v>9.92</v>
      </c>
      <c r="Q122">
        <v>0</v>
      </c>
      <c r="R122">
        <v>1.599</v>
      </c>
      <c r="S122">
        <v>1.599</v>
      </c>
      <c r="T122">
        <v>0</v>
      </c>
      <c r="U122">
        <v>0</v>
      </c>
      <c r="V122">
        <v>0</v>
      </c>
      <c r="W122">
        <v>4.5949999999999998</v>
      </c>
    </row>
    <row r="123" spans="1:23">
      <c r="A123" s="121">
        <v>45386</v>
      </c>
      <c r="B123" t="s">
        <v>239</v>
      </c>
      <c r="C123">
        <v>1</v>
      </c>
      <c r="D123" t="s">
        <v>13</v>
      </c>
      <c r="E123" t="s">
        <v>52</v>
      </c>
      <c r="F123" t="s">
        <v>178</v>
      </c>
      <c r="G123">
        <v>6.593</v>
      </c>
      <c r="H123">
        <v>6.26</v>
      </c>
      <c r="I123">
        <v>0</v>
      </c>
      <c r="J123">
        <v>0.33300000000000002</v>
      </c>
      <c r="K123">
        <v>0</v>
      </c>
      <c r="L123">
        <v>6.593</v>
      </c>
      <c r="M123">
        <v>0</v>
      </c>
      <c r="N123">
        <v>0</v>
      </c>
      <c r="O123">
        <v>0</v>
      </c>
      <c r="P123">
        <v>6.327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0.46600000000000003</v>
      </c>
    </row>
    <row r="124" spans="1:23">
      <c r="A124" s="121">
        <v>45386</v>
      </c>
      <c r="B124" t="s">
        <v>239</v>
      </c>
      <c r="C124">
        <v>1</v>
      </c>
      <c r="D124" t="s">
        <v>13</v>
      </c>
      <c r="E124" t="s">
        <v>78</v>
      </c>
      <c r="F124" t="s">
        <v>97</v>
      </c>
      <c r="G124">
        <v>1147.1470000000099</v>
      </c>
      <c r="H124">
        <v>1012.4059999999801</v>
      </c>
      <c r="I124">
        <v>55.3479999999999</v>
      </c>
      <c r="J124">
        <v>79.392999999999702</v>
      </c>
      <c r="K124">
        <v>2.8980000000000001</v>
      </c>
      <c r="L124">
        <v>0</v>
      </c>
      <c r="M124">
        <v>199.04399999999899</v>
      </c>
      <c r="N124">
        <v>26.635000000000002</v>
      </c>
      <c r="O124">
        <v>0</v>
      </c>
      <c r="P124">
        <v>1010.26999999998</v>
      </c>
      <c r="Q124">
        <v>32.631999999999998</v>
      </c>
      <c r="R124">
        <v>51.619999999999898</v>
      </c>
      <c r="S124">
        <v>45.957999999999899</v>
      </c>
      <c r="T124">
        <v>0</v>
      </c>
      <c r="U124">
        <v>8.7240000000000002</v>
      </c>
      <c r="V124">
        <v>17.327000000000002</v>
      </c>
      <c r="W124">
        <v>61.786999999999999</v>
      </c>
    </row>
    <row r="125" spans="1:23">
      <c r="A125" s="121">
        <v>45386</v>
      </c>
      <c r="B125" t="s">
        <v>239</v>
      </c>
      <c r="C125">
        <v>1</v>
      </c>
      <c r="D125" t="s">
        <v>13</v>
      </c>
      <c r="E125" t="s">
        <v>78</v>
      </c>
      <c r="F125" t="s">
        <v>203</v>
      </c>
      <c r="G125">
        <v>12.455</v>
      </c>
      <c r="H125">
        <v>12.455</v>
      </c>
      <c r="I125">
        <v>0</v>
      </c>
      <c r="J125">
        <v>0</v>
      </c>
      <c r="K125">
        <v>0</v>
      </c>
      <c r="L125">
        <v>12.455</v>
      </c>
      <c r="M125">
        <v>0</v>
      </c>
      <c r="N125">
        <v>0.66600000000000004</v>
      </c>
      <c r="O125">
        <v>0</v>
      </c>
      <c r="P125">
        <v>12.455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</row>
    <row r="126" spans="1:23">
      <c r="A126" s="121">
        <v>45386</v>
      </c>
      <c r="B126" t="s">
        <v>239</v>
      </c>
      <c r="C126">
        <v>1</v>
      </c>
      <c r="D126" t="s">
        <v>13</v>
      </c>
      <c r="E126" t="s">
        <v>78</v>
      </c>
      <c r="F126" t="s">
        <v>177</v>
      </c>
      <c r="G126">
        <v>3.4630000000000001</v>
      </c>
      <c r="H126">
        <v>2.331</v>
      </c>
      <c r="I126">
        <v>1.1319999999999999</v>
      </c>
      <c r="J126">
        <v>0</v>
      </c>
      <c r="K126">
        <v>0</v>
      </c>
      <c r="L126">
        <v>3.4630000000000001</v>
      </c>
      <c r="M126">
        <v>0</v>
      </c>
      <c r="N126">
        <v>0</v>
      </c>
      <c r="O126">
        <v>0</v>
      </c>
      <c r="P126">
        <v>3.4630000000000001</v>
      </c>
      <c r="Q126">
        <v>0</v>
      </c>
      <c r="R126">
        <v>1.1319999999999999</v>
      </c>
      <c r="S126">
        <v>1.1319999999999999</v>
      </c>
      <c r="T126">
        <v>0</v>
      </c>
      <c r="U126">
        <v>0</v>
      </c>
      <c r="V126">
        <v>0</v>
      </c>
      <c r="W126">
        <v>0</v>
      </c>
    </row>
    <row r="127" spans="1:23">
      <c r="A127" s="121">
        <v>45386</v>
      </c>
      <c r="B127" t="s">
        <v>239</v>
      </c>
      <c r="C127">
        <v>1</v>
      </c>
      <c r="D127" t="s">
        <v>13</v>
      </c>
      <c r="E127" t="s">
        <v>78</v>
      </c>
      <c r="F127" t="s">
        <v>122</v>
      </c>
      <c r="G127">
        <v>28.889999999999901</v>
      </c>
      <c r="H127">
        <v>28.889999999999901</v>
      </c>
      <c r="I127">
        <v>0</v>
      </c>
      <c r="J127">
        <v>0</v>
      </c>
      <c r="K127">
        <v>0</v>
      </c>
      <c r="L127">
        <v>28.889999999999901</v>
      </c>
      <c r="M127">
        <v>0</v>
      </c>
      <c r="N127">
        <v>0</v>
      </c>
      <c r="O127">
        <v>0</v>
      </c>
      <c r="P127">
        <v>28.889999999999901</v>
      </c>
      <c r="Q127">
        <v>0.58299999999999996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5.6609999999999996</v>
      </c>
    </row>
    <row r="128" spans="1:23">
      <c r="A128" s="121">
        <v>45386</v>
      </c>
      <c r="B128" t="s">
        <v>239</v>
      </c>
      <c r="C128">
        <v>1</v>
      </c>
      <c r="D128" t="s">
        <v>13</v>
      </c>
      <c r="E128" t="s">
        <v>78</v>
      </c>
      <c r="F128" t="s">
        <v>123</v>
      </c>
      <c r="G128">
        <v>8.7260000000000009</v>
      </c>
      <c r="H128">
        <v>8.06</v>
      </c>
      <c r="I128">
        <v>0.66600000000000004</v>
      </c>
      <c r="J128">
        <v>0</v>
      </c>
      <c r="K128">
        <v>0</v>
      </c>
      <c r="L128">
        <v>8.7260000000000009</v>
      </c>
      <c r="M128">
        <v>0</v>
      </c>
      <c r="N128">
        <v>0</v>
      </c>
      <c r="O128">
        <v>0</v>
      </c>
      <c r="P128">
        <v>8.7260000000000009</v>
      </c>
      <c r="Q128">
        <v>0</v>
      </c>
      <c r="R128">
        <v>0.66600000000000004</v>
      </c>
      <c r="S128">
        <v>0.66600000000000004</v>
      </c>
      <c r="T128">
        <v>0</v>
      </c>
      <c r="U128">
        <v>0</v>
      </c>
      <c r="V128">
        <v>0</v>
      </c>
      <c r="W128">
        <v>0.66600000000000004</v>
      </c>
    </row>
    <row r="129" spans="1:23">
      <c r="A129" s="121">
        <v>45386</v>
      </c>
      <c r="B129" t="s">
        <v>239</v>
      </c>
      <c r="C129">
        <v>1</v>
      </c>
      <c r="D129" t="s">
        <v>13</v>
      </c>
      <c r="E129" t="s">
        <v>78</v>
      </c>
      <c r="F129" t="s">
        <v>162</v>
      </c>
      <c r="G129">
        <v>3.53</v>
      </c>
      <c r="H129">
        <v>3.53</v>
      </c>
      <c r="I129">
        <v>0</v>
      </c>
      <c r="J129">
        <v>0</v>
      </c>
      <c r="K129">
        <v>0</v>
      </c>
      <c r="L129">
        <v>3.53</v>
      </c>
      <c r="M129">
        <v>0</v>
      </c>
      <c r="N129">
        <v>0</v>
      </c>
      <c r="O129">
        <v>0</v>
      </c>
      <c r="P129">
        <v>3.53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2.198</v>
      </c>
    </row>
    <row r="130" spans="1:23">
      <c r="A130" s="121">
        <v>45386</v>
      </c>
      <c r="B130" t="s">
        <v>239</v>
      </c>
      <c r="C130">
        <v>1</v>
      </c>
      <c r="D130" t="s">
        <v>13</v>
      </c>
      <c r="E130" t="s">
        <v>78</v>
      </c>
      <c r="F130" t="s">
        <v>134</v>
      </c>
      <c r="G130">
        <v>4.7290000000000001</v>
      </c>
      <c r="H130">
        <v>4.0629999999999997</v>
      </c>
      <c r="I130">
        <v>0.66600000000000004</v>
      </c>
      <c r="J130">
        <v>0</v>
      </c>
      <c r="K130">
        <v>0</v>
      </c>
      <c r="L130">
        <v>4.7290000000000001</v>
      </c>
      <c r="M130">
        <v>0</v>
      </c>
      <c r="N130">
        <v>0</v>
      </c>
      <c r="O130">
        <v>0</v>
      </c>
      <c r="P130">
        <v>4.6619999999999999</v>
      </c>
      <c r="Q130">
        <v>0</v>
      </c>
      <c r="R130">
        <v>0.66600000000000004</v>
      </c>
      <c r="S130">
        <v>0.66600000000000004</v>
      </c>
      <c r="T130">
        <v>0</v>
      </c>
      <c r="U130">
        <v>0</v>
      </c>
      <c r="V130">
        <v>0</v>
      </c>
      <c r="W130">
        <v>0</v>
      </c>
    </row>
    <row r="131" spans="1:23">
      <c r="A131" s="121">
        <v>45386</v>
      </c>
      <c r="B131" t="s">
        <v>239</v>
      </c>
      <c r="C131">
        <v>1</v>
      </c>
      <c r="D131" t="s">
        <v>13</v>
      </c>
      <c r="E131" t="s">
        <v>78</v>
      </c>
      <c r="F131" t="s">
        <v>194</v>
      </c>
      <c r="G131">
        <v>8.4580000000000002</v>
      </c>
      <c r="H131">
        <v>8.4580000000000002</v>
      </c>
      <c r="I131">
        <v>0</v>
      </c>
      <c r="J131">
        <v>0</v>
      </c>
      <c r="K131">
        <v>0</v>
      </c>
      <c r="L131">
        <v>8.4580000000000002</v>
      </c>
      <c r="M131">
        <v>0</v>
      </c>
      <c r="N131">
        <v>0</v>
      </c>
      <c r="O131">
        <v>0</v>
      </c>
      <c r="P131">
        <v>7.7919999999999998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0.46600000000000003</v>
      </c>
    </row>
    <row r="132" spans="1:23">
      <c r="A132" s="121">
        <v>45386</v>
      </c>
      <c r="B132" t="s">
        <v>239</v>
      </c>
      <c r="C132">
        <v>1</v>
      </c>
      <c r="D132" t="s">
        <v>13</v>
      </c>
      <c r="E132" t="s">
        <v>79</v>
      </c>
      <c r="F132" t="s">
        <v>97</v>
      </c>
      <c r="G132">
        <v>1443.23000000002</v>
      </c>
      <c r="H132">
        <v>1350.9950000000099</v>
      </c>
      <c r="I132">
        <v>84.919999999999902</v>
      </c>
      <c r="J132">
        <v>7.3150000000000004</v>
      </c>
      <c r="K132">
        <v>393.94099999999497</v>
      </c>
      <c r="L132">
        <v>0</v>
      </c>
      <c r="M132">
        <v>304.11</v>
      </c>
      <c r="N132">
        <v>38.747999999999998</v>
      </c>
      <c r="O132">
        <v>0</v>
      </c>
      <c r="P132">
        <v>564.40900000000795</v>
      </c>
      <c r="Q132">
        <v>79.510999999999896</v>
      </c>
      <c r="R132">
        <v>33.912999999999997</v>
      </c>
      <c r="S132">
        <v>32.580999999999896</v>
      </c>
      <c r="T132">
        <v>0</v>
      </c>
      <c r="U132">
        <v>4.1289999999999996</v>
      </c>
      <c r="V132">
        <v>5.665</v>
      </c>
      <c r="W132">
        <v>122.994</v>
      </c>
    </row>
    <row r="133" spans="1:23">
      <c r="A133" s="121">
        <v>45386</v>
      </c>
      <c r="B133" t="s">
        <v>239</v>
      </c>
      <c r="C133">
        <v>1</v>
      </c>
      <c r="D133" t="s">
        <v>13</v>
      </c>
      <c r="E133" t="s">
        <v>79</v>
      </c>
      <c r="F133" t="s">
        <v>124</v>
      </c>
      <c r="G133">
        <v>3.6629999999999998</v>
      </c>
      <c r="H133">
        <v>3.6629999999999998</v>
      </c>
      <c r="I133">
        <v>0</v>
      </c>
      <c r="J133">
        <v>0</v>
      </c>
      <c r="K133">
        <v>0</v>
      </c>
      <c r="L133">
        <v>3.6629999999999998</v>
      </c>
      <c r="M133">
        <v>0</v>
      </c>
      <c r="N133">
        <v>0</v>
      </c>
      <c r="O133">
        <v>0</v>
      </c>
      <c r="P133">
        <v>3.6629999999999998</v>
      </c>
      <c r="Q133">
        <v>0</v>
      </c>
      <c r="R133">
        <v>1.3320000000000001</v>
      </c>
      <c r="S133">
        <v>0</v>
      </c>
      <c r="T133">
        <v>0</v>
      </c>
      <c r="U133">
        <v>0</v>
      </c>
      <c r="V133">
        <v>0</v>
      </c>
      <c r="W133">
        <v>0</v>
      </c>
    </row>
    <row r="134" spans="1:23">
      <c r="A134" s="121">
        <v>45386</v>
      </c>
      <c r="B134" t="s">
        <v>239</v>
      </c>
      <c r="C134">
        <v>1</v>
      </c>
      <c r="D134" t="s">
        <v>13</v>
      </c>
      <c r="E134" t="s">
        <v>79</v>
      </c>
      <c r="F134" t="s">
        <v>179</v>
      </c>
      <c r="G134">
        <v>3.33</v>
      </c>
      <c r="H134">
        <v>3.33</v>
      </c>
      <c r="I134">
        <v>0</v>
      </c>
      <c r="J134">
        <v>0</v>
      </c>
      <c r="K134">
        <v>0</v>
      </c>
      <c r="L134">
        <v>3.33</v>
      </c>
      <c r="M134">
        <v>0</v>
      </c>
      <c r="N134">
        <v>0</v>
      </c>
      <c r="O134">
        <v>0</v>
      </c>
      <c r="P134">
        <v>3.33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1.3320000000000001</v>
      </c>
    </row>
    <row r="135" spans="1:23">
      <c r="A135" s="121">
        <v>45386</v>
      </c>
      <c r="B135" t="s">
        <v>239</v>
      </c>
      <c r="C135">
        <v>1</v>
      </c>
      <c r="D135" t="s">
        <v>12</v>
      </c>
      <c r="E135" t="s">
        <v>12</v>
      </c>
      <c r="F135" t="s">
        <v>97</v>
      </c>
      <c r="G135">
        <v>1660.36700000006</v>
      </c>
      <c r="H135">
        <v>1224.5360000000301</v>
      </c>
      <c r="I135">
        <v>381.90200000000402</v>
      </c>
      <c r="J135">
        <v>53.929000000000499</v>
      </c>
      <c r="K135">
        <v>0</v>
      </c>
      <c r="L135">
        <v>0</v>
      </c>
      <c r="M135">
        <v>333.272999999999</v>
      </c>
      <c r="N135">
        <v>40.930999999999997</v>
      </c>
      <c r="O135">
        <v>0</v>
      </c>
      <c r="P135">
        <v>1427.04800000005</v>
      </c>
      <c r="Q135">
        <v>53.750999999999998</v>
      </c>
      <c r="R135">
        <v>319.74400000000202</v>
      </c>
      <c r="S135">
        <v>315.96700000000197</v>
      </c>
      <c r="T135">
        <v>0</v>
      </c>
      <c r="U135">
        <v>11.523999999999999</v>
      </c>
      <c r="V135">
        <v>15.464</v>
      </c>
      <c r="W135">
        <v>74.655000000000001</v>
      </c>
    </row>
    <row r="136" spans="1:23">
      <c r="A136" s="121">
        <v>45386</v>
      </c>
      <c r="B136" t="s">
        <v>239</v>
      </c>
      <c r="C136">
        <v>1</v>
      </c>
      <c r="D136" t="s">
        <v>11</v>
      </c>
      <c r="E136" t="s">
        <v>11</v>
      </c>
      <c r="F136" t="s">
        <v>97</v>
      </c>
      <c r="G136">
        <v>801.080000000008</v>
      </c>
      <c r="H136">
        <v>744.75100000000998</v>
      </c>
      <c r="I136">
        <v>47.216000000000001</v>
      </c>
      <c r="J136">
        <v>9.1129999999999995</v>
      </c>
      <c r="K136">
        <v>69.864999999999796</v>
      </c>
      <c r="L136">
        <v>0</v>
      </c>
      <c r="M136">
        <v>182.64400000000001</v>
      </c>
      <c r="N136">
        <v>20.52</v>
      </c>
      <c r="O136">
        <v>0</v>
      </c>
      <c r="P136">
        <v>666.77600000001098</v>
      </c>
      <c r="Q136">
        <v>32.396999999999998</v>
      </c>
      <c r="R136">
        <v>16.652000000000001</v>
      </c>
      <c r="S136">
        <v>0</v>
      </c>
      <c r="T136">
        <v>0</v>
      </c>
      <c r="U136">
        <v>20.518999999999998</v>
      </c>
      <c r="V136">
        <v>13.7</v>
      </c>
      <c r="W136">
        <v>29.140999999999899</v>
      </c>
    </row>
    <row r="137" spans="1:23">
      <c r="A137" s="121">
        <v>45386</v>
      </c>
      <c r="B137" t="s">
        <v>239</v>
      </c>
      <c r="C137">
        <v>1</v>
      </c>
      <c r="D137" t="s">
        <v>11</v>
      </c>
      <c r="E137" t="s">
        <v>11</v>
      </c>
      <c r="F137" t="s">
        <v>228</v>
      </c>
      <c r="G137">
        <v>1.998</v>
      </c>
      <c r="H137">
        <v>1.998</v>
      </c>
      <c r="I137">
        <v>0</v>
      </c>
      <c r="J137">
        <v>0</v>
      </c>
      <c r="K137">
        <v>0</v>
      </c>
      <c r="L137">
        <v>1.998</v>
      </c>
      <c r="M137">
        <v>0</v>
      </c>
      <c r="N137">
        <v>0</v>
      </c>
      <c r="O137">
        <v>0</v>
      </c>
      <c r="P137">
        <v>1.665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</row>
    <row r="138" spans="1:23">
      <c r="A138" s="121">
        <v>45386</v>
      </c>
      <c r="B138" t="s">
        <v>239</v>
      </c>
      <c r="C138">
        <v>1</v>
      </c>
      <c r="D138" t="s">
        <v>11</v>
      </c>
      <c r="E138" t="s">
        <v>11</v>
      </c>
      <c r="F138" t="s">
        <v>223</v>
      </c>
      <c r="G138">
        <v>0.33300000000000002</v>
      </c>
      <c r="H138">
        <v>0.33300000000000002</v>
      </c>
      <c r="I138">
        <v>0</v>
      </c>
      <c r="J138">
        <v>0</v>
      </c>
      <c r="K138">
        <v>0</v>
      </c>
      <c r="L138">
        <v>0.33300000000000002</v>
      </c>
      <c r="M138">
        <v>0</v>
      </c>
      <c r="N138">
        <v>0</v>
      </c>
      <c r="O138">
        <v>0</v>
      </c>
      <c r="P138">
        <v>0.33300000000000002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3">
      <c r="A139" s="121">
        <v>45386</v>
      </c>
      <c r="B139" t="s">
        <v>239</v>
      </c>
      <c r="C139">
        <v>1</v>
      </c>
      <c r="D139" t="s">
        <v>11</v>
      </c>
      <c r="E139" t="s">
        <v>11</v>
      </c>
      <c r="F139" t="s">
        <v>125</v>
      </c>
      <c r="G139">
        <v>0.73299999999999998</v>
      </c>
      <c r="H139">
        <v>0.73299999999999998</v>
      </c>
      <c r="I139">
        <v>0</v>
      </c>
      <c r="J139">
        <v>0</v>
      </c>
      <c r="K139">
        <v>0</v>
      </c>
      <c r="L139">
        <v>0.73299999999999998</v>
      </c>
      <c r="M139">
        <v>0</v>
      </c>
      <c r="N139">
        <v>0</v>
      </c>
      <c r="O139">
        <v>0</v>
      </c>
      <c r="P139">
        <v>0.73299999999999998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0.2</v>
      </c>
    </row>
    <row r="140" spans="1:23">
      <c r="A140" s="121">
        <v>45386</v>
      </c>
      <c r="B140" t="s">
        <v>239</v>
      </c>
      <c r="C140">
        <v>1</v>
      </c>
      <c r="D140" t="s">
        <v>10</v>
      </c>
      <c r="E140" t="s">
        <v>10</v>
      </c>
      <c r="F140" t="s">
        <v>97</v>
      </c>
      <c r="G140">
        <v>956.33700000000795</v>
      </c>
      <c r="H140">
        <v>883.49500000000705</v>
      </c>
      <c r="I140">
        <v>60.601000000000099</v>
      </c>
      <c r="J140">
        <v>12.241</v>
      </c>
      <c r="K140">
        <v>0</v>
      </c>
      <c r="L140">
        <v>0</v>
      </c>
      <c r="M140">
        <v>114.622</v>
      </c>
      <c r="N140">
        <v>24.414000000000001</v>
      </c>
      <c r="O140">
        <v>0</v>
      </c>
      <c r="P140">
        <v>888.04300000000399</v>
      </c>
      <c r="Q140">
        <v>43.963000000000001</v>
      </c>
      <c r="R140">
        <v>29.689999999999898</v>
      </c>
      <c r="S140">
        <v>0</v>
      </c>
      <c r="T140">
        <v>0</v>
      </c>
      <c r="U140">
        <v>42.6189999999999</v>
      </c>
      <c r="V140">
        <v>19.675000000000001</v>
      </c>
      <c r="W140">
        <v>21.334</v>
      </c>
    </row>
    <row r="141" spans="1:23">
      <c r="A141" s="121">
        <v>45386</v>
      </c>
      <c r="B141" t="s">
        <v>239</v>
      </c>
      <c r="C141">
        <v>1</v>
      </c>
      <c r="D141" t="s">
        <v>9</v>
      </c>
      <c r="E141" t="s">
        <v>9</v>
      </c>
      <c r="F141" t="s">
        <v>97</v>
      </c>
      <c r="G141">
        <v>2011.27100000013</v>
      </c>
      <c r="H141">
        <v>1658.2460000000899</v>
      </c>
      <c r="I141">
        <v>328.26799999999997</v>
      </c>
      <c r="J141">
        <v>24.757000000000001</v>
      </c>
      <c r="K141">
        <v>158.63699999999901</v>
      </c>
      <c r="L141">
        <v>0</v>
      </c>
      <c r="M141">
        <v>528.89900000000102</v>
      </c>
      <c r="N141">
        <v>77.628</v>
      </c>
      <c r="O141">
        <v>309.09800000000001</v>
      </c>
      <c r="P141">
        <v>904.99499999999898</v>
      </c>
      <c r="Q141">
        <v>15.157999999999999</v>
      </c>
      <c r="R141">
        <v>10.36</v>
      </c>
      <c r="S141">
        <v>0</v>
      </c>
      <c r="T141">
        <v>0</v>
      </c>
      <c r="U141">
        <v>16.687000000000001</v>
      </c>
      <c r="V141">
        <v>26.280999999999999</v>
      </c>
      <c r="W141">
        <v>54.244</v>
      </c>
    </row>
    <row r="142" spans="1:23">
      <c r="A142" s="121">
        <v>45386</v>
      </c>
      <c r="B142" t="s">
        <v>239</v>
      </c>
      <c r="C142">
        <v>1</v>
      </c>
      <c r="D142" t="s">
        <v>9</v>
      </c>
      <c r="E142" t="s">
        <v>9</v>
      </c>
      <c r="F142" t="s">
        <v>118</v>
      </c>
      <c r="G142">
        <v>30.509999999999899</v>
      </c>
      <c r="H142">
        <v>30.509999999999899</v>
      </c>
      <c r="I142">
        <v>0</v>
      </c>
      <c r="J142">
        <v>0</v>
      </c>
      <c r="K142">
        <v>0</v>
      </c>
      <c r="L142">
        <v>30.509999999999899</v>
      </c>
      <c r="M142">
        <v>0</v>
      </c>
      <c r="N142">
        <v>0</v>
      </c>
      <c r="O142">
        <v>0</v>
      </c>
      <c r="P142">
        <v>1.732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>
      <c r="A143" s="121">
        <v>45386</v>
      </c>
      <c r="B143" t="s">
        <v>239</v>
      </c>
      <c r="C143">
        <v>1</v>
      </c>
      <c r="D143" t="s">
        <v>9</v>
      </c>
      <c r="E143" t="s">
        <v>9</v>
      </c>
      <c r="F143" t="s">
        <v>59</v>
      </c>
      <c r="G143">
        <v>1.0660000000000001</v>
      </c>
      <c r="H143">
        <v>1.0660000000000001</v>
      </c>
      <c r="I143">
        <v>0</v>
      </c>
      <c r="J143">
        <v>0</v>
      </c>
      <c r="K143">
        <v>0</v>
      </c>
      <c r="L143">
        <v>1.0660000000000001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>
      <c r="A144" s="121">
        <v>45386</v>
      </c>
      <c r="B144" t="s">
        <v>239</v>
      </c>
      <c r="C144">
        <v>1</v>
      </c>
      <c r="D144" t="s">
        <v>9</v>
      </c>
      <c r="E144" t="s">
        <v>75</v>
      </c>
      <c r="F144" t="s">
        <v>97</v>
      </c>
      <c r="G144">
        <v>452.71000000001101</v>
      </c>
      <c r="H144">
        <v>432.38000000001102</v>
      </c>
      <c r="I144">
        <v>13.188000000000001</v>
      </c>
      <c r="J144">
        <v>7.1420000000000003</v>
      </c>
      <c r="K144">
        <v>0</v>
      </c>
      <c r="L144">
        <v>0</v>
      </c>
      <c r="M144">
        <v>0</v>
      </c>
      <c r="N144">
        <v>3.7290000000000001</v>
      </c>
      <c r="O144">
        <v>0</v>
      </c>
      <c r="P144">
        <v>430.79500000001099</v>
      </c>
      <c r="Q144">
        <v>0</v>
      </c>
      <c r="R144">
        <v>8.9909999999999997</v>
      </c>
      <c r="S144">
        <v>0</v>
      </c>
      <c r="T144">
        <v>0</v>
      </c>
      <c r="U144">
        <v>12.522</v>
      </c>
      <c r="V144">
        <v>2.6629999999999998</v>
      </c>
      <c r="W144">
        <v>1.998</v>
      </c>
    </row>
    <row r="145" spans="1:23">
      <c r="A145" s="121">
        <v>45386</v>
      </c>
      <c r="B145" t="s">
        <v>239</v>
      </c>
      <c r="C145">
        <v>1</v>
      </c>
      <c r="D145" t="s">
        <v>9</v>
      </c>
      <c r="E145" t="s">
        <v>75</v>
      </c>
      <c r="F145" t="s">
        <v>111</v>
      </c>
      <c r="G145">
        <v>1.998</v>
      </c>
      <c r="H145">
        <v>1.998</v>
      </c>
      <c r="I145">
        <v>0</v>
      </c>
      <c r="J145">
        <v>0</v>
      </c>
      <c r="K145">
        <v>0</v>
      </c>
      <c r="L145">
        <v>1.998</v>
      </c>
      <c r="M145">
        <v>0</v>
      </c>
      <c r="N145">
        <v>0</v>
      </c>
      <c r="O145">
        <v>0</v>
      </c>
      <c r="P145">
        <v>1.998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>
      <c r="A146" s="121">
        <v>45386</v>
      </c>
      <c r="B146" t="s">
        <v>239</v>
      </c>
      <c r="C146">
        <v>1</v>
      </c>
      <c r="D146" t="s">
        <v>9</v>
      </c>
      <c r="E146" t="s">
        <v>75</v>
      </c>
      <c r="F146" t="s">
        <v>182</v>
      </c>
      <c r="G146">
        <v>2.6640000000000001</v>
      </c>
      <c r="H146">
        <v>2.6640000000000001</v>
      </c>
      <c r="I146">
        <v>0</v>
      </c>
      <c r="J146">
        <v>0</v>
      </c>
      <c r="K146">
        <v>0</v>
      </c>
      <c r="L146">
        <v>2.6640000000000001</v>
      </c>
      <c r="M146">
        <v>0</v>
      </c>
      <c r="N146">
        <v>0</v>
      </c>
      <c r="O146">
        <v>0</v>
      </c>
      <c r="P146">
        <v>2.6640000000000001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</row>
    <row r="147" spans="1:23">
      <c r="A147" s="121">
        <v>45386</v>
      </c>
      <c r="B147" t="s">
        <v>239</v>
      </c>
      <c r="C147">
        <v>1</v>
      </c>
      <c r="D147" t="s">
        <v>9</v>
      </c>
      <c r="E147" t="s">
        <v>75</v>
      </c>
      <c r="F147" t="s">
        <v>59</v>
      </c>
      <c r="G147">
        <v>1.5089999999999999</v>
      </c>
      <c r="H147">
        <v>0</v>
      </c>
      <c r="I147">
        <v>0</v>
      </c>
      <c r="J147">
        <v>1.5089999999999999</v>
      </c>
      <c r="K147">
        <v>0</v>
      </c>
      <c r="L147">
        <v>1.5089999999999999</v>
      </c>
      <c r="M147">
        <v>0</v>
      </c>
      <c r="N147">
        <v>0</v>
      </c>
      <c r="O147">
        <v>0</v>
      </c>
      <c r="P147">
        <v>1.5089999999999999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>
      <c r="A148" s="121">
        <v>45386</v>
      </c>
      <c r="B148" t="s">
        <v>239</v>
      </c>
      <c r="C148">
        <v>1</v>
      </c>
      <c r="D148" t="s">
        <v>8</v>
      </c>
      <c r="E148" t="s">
        <v>8</v>
      </c>
      <c r="F148" t="s">
        <v>97</v>
      </c>
      <c r="G148">
        <v>1718.9290000001199</v>
      </c>
      <c r="H148">
        <v>1527.84600000009</v>
      </c>
      <c r="I148">
        <v>185.61599999999899</v>
      </c>
      <c r="J148">
        <v>5.4669999999999996</v>
      </c>
      <c r="K148">
        <v>0</v>
      </c>
      <c r="L148">
        <v>0</v>
      </c>
      <c r="M148">
        <v>209.71600000000001</v>
      </c>
      <c r="N148">
        <v>103.405</v>
      </c>
      <c r="O148">
        <v>146.71799999999999</v>
      </c>
      <c r="P148">
        <v>1266.8880000000399</v>
      </c>
      <c r="Q148">
        <v>0</v>
      </c>
      <c r="R148">
        <v>71.547999999999902</v>
      </c>
      <c r="S148">
        <v>0.999</v>
      </c>
      <c r="T148">
        <v>0</v>
      </c>
      <c r="U148">
        <v>18.384</v>
      </c>
      <c r="V148">
        <v>51.847000000000001</v>
      </c>
      <c r="W148">
        <v>105.392</v>
      </c>
    </row>
    <row r="149" spans="1:23">
      <c r="A149" s="121">
        <v>45386</v>
      </c>
      <c r="B149" t="s">
        <v>239</v>
      </c>
      <c r="C149">
        <v>1</v>
      </c>
      <c r="D149" t="s">
        <v>8</v>
      </c>
      <c r="E149" t="s">
        <v>8</v>
      </c>
      <c r="F149" t="s">
        <v>229</v>
      </c>
      <c r="G149">
        <v>1.399</v>
      </c>
      <c r="H149">
        <v>1.399</v>
      </c>
      <c r="I149">
        <v>0</v>
      </c>
      <c r="J149">
        <v>0</v>
      </c>
      <c r="K149">
        <v>0</v>
      </c>
      <c r="L149">
        <v>1.399</v>
      </c>
      <c r="M149">
        <v>0</v>
      </c>
      <c r="N149">
        <v>0</v>
      </c>
      <c r="O149">
        <v>0</v>
      </c>
      <c r="P149">
        <v>1.266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0.93300000000000005</v>
      </c>
    </row>
    <row r="150" spans="1:23">
      <c r="A150" s="121">
        <v>45386</v>
      </c>
      <c r="B150" t="s">
        <v>239</v>
      </c>
      <c r="C150">
        <v>1</v>
      </c>
      <c r="D150" t="s">
        <v>8</v>
      </c>
      <c r="E150" t="s">
        <v>8</v>
      </c>
      <c r="F150" t="s">
        <v>111</v>
      </c>
      <c r="G150">
        <v>1.0660000000000001</v>
      </c>
      <c r="H150">
        <v>1.0660000000000001</v>
      </c>
      <c r="I150">
        <v>0</v>
      </c>
      <c r="J150">
        <v>0</v>
      </c>
      <c r="K150">
        <v>0</v>
      </c>
      <c r="L150">
        <v>1.0660000000000001</v>
      </c>
      <c r="M150">
        <v>0</v>
      </c>
      <c r="N150">
        <v>0</v>
      </c>
      <c r="O150">
        <v>0</v>
      </c>
      <c r="P150">
        <v>1.0660000000000001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</row>
    <row r="151" spans="1:23">
      <c r="A151" s="121">
        <v>45386</v>
      </c>
      <c r="B151" t="s">
        <v>239</v>
      </c>
      <c r="C151">
        <v>1</v>
      </c>
      <c r="D151" t="s">
        <v>8</v>
      </c>
      <c r="E151" t="s">
        <v>8</v>
      </c>
      <c r="F151" t="s">
        <v>163</v>
      </c>
      <c r="G151">
        <v>9.9239999999999995</v>
      </c>
      <c r="H151">
        <v>9.9239999999999995</v>
      </c>
      <c r="I151">
        <v>0</v>
      </c>
      <c r="J151">
        <v>0</v>
      </c>
      <c r="K151">
        <v>0</v>
      </c>
      <c r="L151">
        <v>9.9239999999999995</v>
      </c>
      <c r="M151">
        <v>0</v>
      </c>
      <c r="N151">
        <v>0</v>
      </c>
      <c r="O151">
        <v>0</v>
      </c>
      <c r="P151">
        <v>9.8569999999999993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2.198</v>
      </c>
    </row>
    <row r="152" spans="1:23">
      <c r="A152" s="121">
        <v>45386</v>
      </c>
      <c r="B152" t="s">
        <v>239</v>
      </c>
      <c r="C152">
        <v>1</v>
      </c>
      <c r="D152" t="s">
        <v>8</v>
      </c>
      <c r="E152" t="s">
        <v>8</v>
      </c>
      <c r="F152" t="s">
        <v>131</v>
      </c>
      <c r="G152">
        <v>10.324</v>
      </c>
      <c r="H152">
        <v>10.324</v>
      </c>
      <c r="I152">
        <v>0</v>
      </c>
      <c r="J152">
        <v>0</v>
      </c>
      <c r="K152">
        <v>0</v>
      </c>
      <c r="L152">
        <v>10.324</v>
      </c>
      <c r="M152">
        <v>0</v>
      </c>
      <c r="N152">
        <v>0</v>
      </c>
      <c r="O152">
        <v>0</v>
      </c>
      <c r="P152">
        <v>10.324</v>
      </c>
      <c r="Q152">
        <v>0</v>
      </c>
      <c r="R152">
        <v>0.33300000000000002</v>
      </c>
      <c r="S152">
        <v>0</v>
      </c>
      <c r="T152">
        <v>0</v>
      </c>
      <c r="U152">
        <v>0</v>
      </c>
      <c r="V152">
        <v>0</v>
      </c>
      <c r="W152">
        <v>0.79900000000000004</v>
      </c>
    </row>
    <row r="153" spans="1:23">
      <c r="A153" s="121">
        <v>45386</v>
      </c>
      <c r="B153" t="s">
        <v>239</v>
      </c>
      <c r="C153">
        <v>1</v>
      </c>
      <c r="D153" t="s">
        <v>8</v>
      </c>
      <c r="E153" t="s">
        <v>8</v>
      </c>
      <c r="F153" t="s">
        <v>59</v>
      </c>
      <c r="G153">
        <v>0.33300000000000002</v>
      </c>
      <c r="H153">
        <v>0.33300000000000002</v>
      </c>
      <c r="I153">
        <v>0</v>
      </c>
      <c r="J153">
        <v>0</v>
      </c>
      <c r="K153">
        <v>0</v>
      </c>
      <c r="L153">
        <v>0.33300000000000002</v>
      </c>
      <c r="M153">
        <v>0</v>
      </c>
      <c r="N153">
        <v>0</v>
      </c>
      <c r="O153">
        <v>0</v>
      </c>
      <c r="P153">
        <v>0.33300000000000002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>
      <c r="A154" s="121">
        <v>45386</v>
      </c>
      <c r="B154" t="s">
        <v>239</v>
      </c>
      <c r="C154">
        <v>1</v>
      </c>
      <c r="D154" t="s">
        <v>7</v>
      </c>
      <c r="E154" t="s">
        <v>7</v>
      </c>
      <c r="F154" t="s">
        <v>97</v>
      </c>
      <c r="G154">
        <v>1212.4840000000299</v>
      </c>
      <c r="H154">
        <v>311.14800000000099</v>
      </c>
      <c r="I154">
        <v>897.61499999999705</v>
      </c>
      <c r="J154">
        <v>3.7210000000000001</v>
      </c>
      <c r="K154">
        <v>0</v>
      </c>
      <c r="L154">
        <v>0</v>
      </c>
      <c r="M154">
        <v>17.530999999999999</v>
      </c>
      <c r="N154">
        <v>23.675999999999998</v>
      </c>
      <c r="O154">
        <v>881.69199999999705</v>
      </c>
      <c r="P154">
        <v>249.905</v>
      </c>
      <c r="Q154">
        <v>58.101999999999897</v>
      </c>
      <c r="R154">
        <v>0.999</v>
      </c>
      <c r="S154">
        <v>0</v>
      </c>
      <c r="T154">
        <v>0</v>
      </c>
      <c r="U154">
        <v>5.6660000000000004</v>
      </c>
      <c r="V154">
        <v>8.56</v>
      </c>
      <c r="W154">
        <v>46.009</v>
      </c>
    </row>
    <row r="155" spans="1:23">
      <c r="A155" s="121">
        <v>45386</v>
      </c>
      <c r="B155" t="s">
        <v>239</v>
      </c>
      <c r="C155">
        <v>1</v>
      </c>
      <c r="D155" t="s">
        <v>7</v>
      </c>
      <c r="E155" t="s">
        <v>7</v>
      </c>
      <c r="F155" t="s">
        <v>208</v>
      </c>
      <c r="G155">
        <v>1.532</v>
      </c>
      <c r="H155">
        <v>1.532</v>
      </c>
      <c r="I155">
        <v>0</v>
      </c>
      <c r="J155">
        <v>0</v>
      </c>
      <c r="K155">
        <v>0</v>
      </c>
      <c r="L155">
        <v>1.532</v>
      </c>
      <c r="M155">
        <v>0</v>
      </c>
      <c r="N155">
        <v>0</v>
      </c>
      <c r="O155">
        <v>0</v>
      </c>
      <c r="P155">
        <v>1.532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0.33300000000000002</v>
      </c>
    </row>
    <row r="156" spans="1:23">
      <c r="A156" s="121">
        <v>45386</v>
      </c>
      <c r="B156" t="s">
        <v>239</v>
      </c>
      <c r="C156">
        <v>1</v>
      </c>
      <c r="D156" t="s">
        <v>7</v>
      </c>
      <c r="E156" t="s">
        <v>7</v>
      </c>
      <c r="F156" t="s">
        <v>166</v>
      </c>
      <c r="G156">
        <v>34.001999999999903</v>
      </c>
      <c r="H156">
        <v>9.1910000000000007</v>
      </c>
      <c r="I156">
        <v>8.4939999999999998</v>
      </c>
      <c r="J156">
        <v>16.317</v>
      </c>
      <c r="K156">
        <v>0</v>
      </c>
      <c r="L156">
        <v>34.001999999999903</v>
      </c>
      <c r="M156">
        <v>0</v>
      </c>
      <c r="N156">
        <v>0</v>
      </c>
      <c r="O156">
        <v>8.4939999999999998</v>
      </c>
      <c r="P156">
        <v>9.1910000000000007</v>
      </c>
      <c r="Q156">
        <v>2.1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2.331</v>
      </c>
    </row>
    <row r="157" spans="1:23">
      <c r="A157" s="121">
        <v>45386</v>
      </c>
      <c r="B157" t="s">
        <v>239</v>
      </c>
      <c r="C157">
        <v>1</v>
      </c>
      <c r="D157" t="s">
        <v>7</v>
      </c>
      <c r="E157" t="s">
        <v>7</v>
      </c>
      <c r="F157" t="s">
        <v>59</v>
      </c>
      <c r="G157">
        <v>0.66600000000000004</v>
      </c>
      <c r="H157">
        <v>0</v>
      </c>
      <c r="I157">
        <v>0</v>
      </c>
      <c r="J157">
        <v>0.66600000000000004</v>
      </c>
      <c r="K157">
        <v>0</v>
      </c>
      <c r="L157">
        <v>0.66600000000000004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</row>
    <row r="158" spans="1:23">
      <c r="A158" s="121">
        <v>45386</v>
      </c>
      <c r="B158" t="s">
        <v>239</v>
      </c>
      <c r="C158">
        <v>1</v>
      </c>
      <c r="D158" t="s">
        <v>35</v>
      </c>
      <c r="E158" t="s">
        <v>35</v>
      </c>
      <c r="F158" t="s">
        <v>97</v>
      </c>
      <c r="G158">
        <v>485.59800000001002</v>
      </c>
      <c r="H158">
        <v>455.54800000001001</v>
      </c>
      <c r="I158">
        <v>7.859</v>
      </c>
      <c r="J158">
        <v>22.190999999999999</v>
      </c>
      <c r="K158">
        <v>0</v>
      </c>
      <c r="L158">
        <v>0</v>
      </c>
      <c r="M158">
        <v>107.5</v>
      </c>
      <c r="N158">
        <v>14.73</v>
      </c>
      <c r="O158">
        <v>0</v>
      </c>
      <c r="P158">
        <v>378.078000000006</v>
      </c>
      <c r="Q158">
        <v>8.0500000000000007</v>
      </c>
      <c r="R158">
        <v>1.466</v>
      </c>
      <c r="S158">
        <v>0</v>
      </c>
      <c r="T158">
        <v>0</v>
      </c>
      <c r="U158">
        <v>7.859</v>
      </c>
      <c r="V158">
        <v>7.35</v>
      </c>
      <c r="W158">
        <v>15.147</v>
      </c>
    </row>
    <row r="159" spans="1:23">
      <c r="A159" s="121">
        <v>45386</v>
      </c>
      <c r="B159" t="s">
        <v>239</v>
      </c>
      <c r="C159">
        <v>1</v>
      </c>
      <c r="D159" t="s">
        <v>35</v>
      </c>
      <c r="E159" t="s">
        <v>35</v>
      </c>
      <c r="F159" t="s">
        <v>216</v>
      </c>
      <c r="G159">
        <v>1.998</v>
      </c>
      <c r="H159">
        <v>1.998</v>
      </c>
      <c r="I159">
        <v>0</v>
      </c>
      <c r="J159">
        <v>0</v>
      </c>
      <c r="K159">
        <v>0</v>
      </c>
      <c r="L159">
        <v>1.998</v>
      </c>
      <c r="M159">
        <v>0</v>
      </c>
      <c r="N159">
        <v>0</v>
      </c>
      <c r="O159">
        <v>0</v>
      </c>
      <c r="P159">
        <v>1.3320000000000001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</row>
    <row r="160" spans="1:23">
      <c r="A160" s="121">
        <v>45386</v>
      </c>
      <c r="B160" t="s">
        <v>239</v>
      </c>
      <c r="C160">
        <v>1</v>
      </c>
      <c r="D160" t="s">
        <v>35</v>
      </c>
      <c r="E160" t="s">
        <v>35</v>
      </c>
      <c r="F160" t="s">
        <v>130</v>
      </c>
      <c r="G160">
        <v>1.3320000000000001</v>
      </c>
      <c r="H160">
        <v>1.3320000000000001</v>
      </c>
      <c r="I160">
        <v>0</v>
      </c>
      <c r="J160">
        <v>0</v>
      </c>
      <c r="K160">
        <v>0</v>
      </c>
      <c r="L160">
        <v>1.3320000000000001</v>
      </c>
      <c r="M160">
        <v>0</v>
      </c>
      <c r="N160">
        <v>0</v>
      </c>
      <c r="O160">
        <v>0</v>
      </c>
      <c r="P160">
        <v>1.3320000000000001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</row>
    <row r="161" spans="1:23">
      <c r="A161" s="121">
        <v>45386</v>
      </c>
      <c r="B161" t="s">
        <v>239</v>
      </c>
      <c r="C161">
        <v>1</v>
      </c>
      <c r="D161" t="s">
        <v>35</v>
      </c>
      <c r="E161" t="s">
        <v>35</v>
      </c>
      <c r="F161" t="s">
        <v>115</v>
      </c>
      <c r="G161">
        <v>21.85</v>
      </c>
      <c r="H161">
        <v>21.85</v>
      </c>
      <c r="I161">
        <v>0</v>
      </c>
      <c r="J161">
        <v>0</v>
      </c>
      <c r="K161">
        <v>0</v>
      </c>
      <c r="L161">
        <v>21.85</v>
      </c>
      <c r="M161">
        <v>0</v>
      </c>
      <c r="N161">
        <v>0</v>
      </c>
      <c r="O161">
        <v>0</v>
      </c>
      <c r="P161">
        <v>16.649999999999999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</row>
    <row r="162" spans="1:23">
      <c r="A162" s="121">
        <v>45386</v>
      </c>
      <c r="B162" t="s">
        <v>239</v>
      </c>
      <c r="C162">
        <v>1</v>
      </c>
      <c r="D162" t="s">
        <v>35</v>
      </c>
      <c r="E162" t="s">
        <v>35</v>
      </c>
      <c r="F162" t="s">
        <v>59</v>
      </c>
      <c r="G162">
        <v>3.694</v>
      </c>
      <c r="H162">
        <v>2.9969999999999999</v>
      </c>
      <c r="I162">
        <v>0</v>
      </c>
      <c r="J162">
        <v>0.69699999999999995</v>
      </c>
      <c r="K162">
        <v>0</v>
      </c>
      <c r="L162">
        <v>3.694</v>
      </c>
      <c r="M162">
        <v>0</v>
      </c>
      <c r="N162">
        <v>0</v>
      </c>
      <c r="O162">
        <v>0</v>
      </c>
      <c r="P162">
        <v>3.694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</row>
    <row r="163" spans="1:23">
      <c r="A163" s="121">
        <v>45386</v>
      </c>
      <c r="B163" t="s">
        <v>239</v>
      </c>
      <c r="C163">
        <v>1</v>
      </c>
      <c r="D163" t="s">
        <v>6</v>
      </c>
      <c r="E163" t="s">
        <v>6</v>
      </c>
      <c r="F163" t="s">
        <v>97</v>
      </c>
      <c r="G163">
        <v>670.42500000000302</v>
      </c>
      <c r="H163">
        <v>523.15500000001305</v>
      </c>
      <c r="I163">
        <v>131.68700000000001</v>
      </c>
      <c r="J163">
        <v>15.583</v>
      </c>
      <c r="K163">
        <v>0</v>
      </c>
      <c r="L163">
        <v>0</v>
      </c>
      <c r="M163">
        <v>33.4329999999999</v>
      </c>
      <c r="N163">
        <v>29.7119999999999</v>
      </c>
      <c r="O163">
        <v>0</v>
      </c>
      <c r="P163">
        <v>545.66400000001295</v>
      </c>
      <c r="Q163">
        <v>0</v>
      </c>
      <c r="R163">
        <v>35.101999999999897</v>
      </c>
      <c r="S163">
        <v>87.256999999999707</v>
      </c>
      <c r="T163">
        <v>0</v>
      </c>
      <c r="U163">
        <v>43.494999999999898</v>
      </c>
      <c r="V163">
        <v>10.590999999999999</v>
      </c>
      <c r="W163">
        <v>4.9960000000000004</v>
      </c>
    </row>
    <row r="164" spans="1:23">
      <c r="A164" s="121">
        <v>45386</v>
      </c>
      <c r="B164" t="s">
        <v>239</v>
      </c>
      <c r="C164">
        <v>1</v>
      </c>
      <c r="D164" t="s">
        <v>6</v>
      </c>
      <c r="E164" t="s">
        <v>6</v>
      </c>
      <c r="F164" t="s">
        <v>185</v>
      </c>
      <c r="G164">
        <v>5.5279999999999996</v>
      </c>
      <c r="H164">
        <v>5.5279999999999996</v>
      </c>
      <c r="I164">
        <v>0</v>
      </c>
      <c r="J164">
        <v>0</v>
      </c>
      <c r="K164">
        <v>0</v>
      </c>
      <c r="L164">
        <v>5.5279999999999996</v>
      </c>
      <c r="M164">
        <v>0</v>
      </c>
      <c r="N164">
        <v>0</v>
      </c>
      <c r="O164">
        <v>0</v>
      </c>
      <c r="P164">
        <v>4.6619999999999999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0.33300000000000002</v>
      </c>
    </row>
    <row r="165" spans="1:23">
      <c r="A165" s="121">
        <v>45386</v>
      </c>
      <c r="B165" t="s">
        <v>239</v>
      </c>
      <c r="C165">
        <v>1</v>
      </c>
      <c r="D165" t="s">
        <v>6</v>
      </c>
      <c r="E165" t="s">
        <v>6</v>
      </c>
      <c r="F165" t="s">
        <v>204</v>
      </c>
      <c r="G165">
        <v>3.464</v>
      </c>
      <c r="H165">
        <v>3.464</v>
      </c>
      <c r="I165">
        <v>0</v>
      </c>
      <c r="J165">
        <v>0</v>
      </c>
      <c r="K165">
        <v>0</v>
      </c>
      <c r="L165">
        <v>3.464</v>
      </c>
      <c r="M165">
        <v>0</v>
      </c>
      <c r="N165">
        <v>0</v>
      </c>
      <c r="O165">
        <v>0</v>
      </c>
      <c r="P165">
        <v>3.1309999999999998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0.66600000000000004</v>
      </c>
    </row>
    <row r="166" spans="1:23">
      <c r="A166" s="121">
        <v>45386</v>
      </c>
      <c r="B166" t="s">
        <v>239</v>
      </c>
      <c r="C166">
        <v>1</v>
      </c>
      <c r="D166" t="s">
        <v>6</v>
      </c>
      <c r="E166" t="s">
        <v>6</v>
      </c>
      <c r="F166" t="s">
        <v>59</v>
      </c>
      <c r="G166">
        <v>5.194</v>
      </c>
      <c r="H166">
        <v>3.6629999999999998</v>
      </c>
      <c r="I166">
        <v>1.5309999999999999</v>
      </c>
      <c r="J166">
        <v>0</v>
      </c>
      <c r="K166">
        <v>0</v>
      </c>
      <c r="L166">
        <v>5.194</v>
      </c>
      <c r="M166">
        <v>3.6629999999999998</v>
      </c>
      <c r="N166">
        <v>0</v>
      </c>
      <c r="O166">
        <v>0</v>
      </c>
      <c r="P166">
        <v>0</v>
      </c>
      <c r="Q166">
        <v>0</v>
      </c>
      <c r="R166">
        <v>0.33300000000000002</v>
      </c>
      <c r="S166">
        <v>1.2649999999999999</v>
      </c>
      <c r="T166">
        <v>0</v>
      </c>
      <c r="U166">
        <v>0</v>
      </c>
      <c r="V166">
        <v>0</v>
      </c>
      <c r="W166">
        <v>0</v>
      </c>
    </row>
    <row r="167" spans="1:23">
      <c r="A167" s="121">
        <v>45386</v>
      </c>
      <c r="B167" t="s">
        <v>239</v>
      </c>
      <c r="C167">
        <v>1</v>
      </c>
      <c r="D167" t="s">
        <v>5</v>
      </c>
      <c r="E167" t="s">
        <v>5</v>
      </c>
      <c r="F167" t="s">
        <v>97</v>
      </c>
      <c r="G167">
        <v>741.349000000003</v>
      </c>
      <c r="H167">
        <v>704.96500000000401</v>
      </c>
      <c r="I167">
        <v>35.695999999999898</v>
      </c>
      <c r="J167">
        <v>0.68800000000000106</v>
      </c>
      <c r="K167">
        <v>0</v>
      </c>
      <c r="L167">
        <v>0</v>
      </c>
      <c r="M167">
        <v>112.904</v>
      </c>
      <c r="N167">
        <v>3.7309999999999999</v>
      </c>
      <c r="O167">
        <v>0</v>
      </c>
      <c r="P167">
        <v>530.55300000001398</v>
      </c>
      <c r="Q167">
        <v>0</v>
      </c>
      <c r="R167">
        <v>0</v>
      </c>
      <c r="S167">
        <v>0</v>
      </c>
      <c r="T167">
        <v>0</v>
      </c>
      <c r="U167">
        <v>30.640999999999899</v>
      </c>
      <c r="V167">
        <v>17.158000000000001</v>
      </c>
      <c r="W167">
        <v>4.9960000000000004</v>
      </c>
    </row>
    <row r="168" spans="1:23">
      <c r="A168" s="121">
        <v>45386</v>
      </c>
      <c r="B168" t="s">
        <v>239</v>
      </c>
      <c r="C168">
        <v>1</v>
      </c>
      <c r="D168" t="s">
        <v>5</v>
      </c>
      <c r="E168" t="s">
        <v>5</v>
      </c>
      <c r="F168" t="s">
        <v>224</v>
      </c>
      <c r="G168">
        <v>2.4</v>
      </c>
      <c r="H168">
        <v>2.4</v>
      </c>
      <c r="I168">
        <v>0</v>
      </c>
      <c r="J168">
        <v>0</v>
      </c>
      <c r="K168">
        <v>0</v>
      </c>
      <c r="L168">
        <v>2.4</v>
      </c>
      <c r="M168">
        <v>0</v>
      </c>
      <c r="N168">
        <v>0</v>
      </c>
      <c r="O168">
        <v>0</v>
      </c>
      <c r="P168">
        <v>2.4</v>
      </c>
      <c r="Q168">
        <v>0</v>
      </c>
      <c r="R168">
        <v>0.4</v>
      </c>
      <c r="S168">
        <v>0</v>
      </c>
      <c r="T168">
        <v>0</v>
      </c>
      <c r="U168">
        <v>0</v>
      </c>
      <c r="V168">
        <v>0</v>
      </c>
      <c r="W168">
        <v>0</v>
      </c>
    </row>
    <row r="169" spans="1:23">
      <c r="A169" s="121">
        <v>45386</v>
      </c>
      <c r="B169" t="s">
        <v>239</v>
      </c>
      <c r="C169">
        <v>1</v>
      </c>
      <c r="D169" t="s">
        <v>5</v>
      </c>
      <c r="E169" t="s">
        <v>5</v>
      </c>
      <c r="F169" t="s">
        <v>180</v>
      </c>
      <c r="G169">
        <v>0.79900000000000004</v>
      </c>
      <c r="H169">
        <v>0.79900000000000004</v>
      </c>
      <c r="I169">
        <v>0</v>
      </c>
      <c r="J169">
        <v>0</v>
      </c>
      <c r="K169">
        <v>0</v>
      </c>
      <c r="L169">
        <v>0.79900000000000004</v>
      </c>
      <c r="M169">
        <v>0</v>
      </c>
      <c r="N169">
        <v>0</v>
      </c>
      <c r="O169">
        <v>0</v>
      </c>
      <c r="P169">
        <v>0.46600000000000003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</row>
    <row r="170" spans="1:23">
      <c r="A170" s="121">
        <v>45386</v>
      </c>
      <c r="B170" t="s">
        <v>239</v>
      </c>
      <c r="C170">
        <v>1</v>
      </c>
      <c r="D170" t="s">
        <v>5</v>
      </c>
      <c r="E170" t="s">
        <v>5</v>
      </c>
      <c r="F170" t="s">
        <v>210</v>
      </c>
      <c r="G170">
        <v>1.3320000000000001</v>
      </c>
      <c r="H170">
        <v>1.3320000000000001</v>
      </c>
      <c r="I170">
        <v>0</v>
      </c>
      <c r="J170">
        <v>0</v>
      </c>
      <c r="K170">
        <v>0</v>
      </c>
      <c r="L170">
        <v>1.3320000000000001</v>
      </c>
      <c r="M170">
        <v>0</v>
      </c>
      <c r="N170">
        <v>0</v>
      </c>
      <c r="O170">
        <v>0</v>
      </c>
      <c r="P170">
        <v>1.3320000000000001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</row>
    <row r="171" spans="1:23">
      <c r="A171" s="121">
        <v>45386</v>
      </c>
      <c r="B171" t="s">
        <v>239</v>
      </c>
      <c r="C171">
        <v>1</v>
      </c>
      <c r="D171" t="s">
        <v>5</v>
      </c>
      <c r="E171" t="s">
        <v>5</v>
      </c>
      <c r="F171" t="s">
        <v>59</v>
      </c>
      <c r="G171">
        <v>3</v>
      </c>
      <c r="H171">
        <v>3</v>
      </c>
      <c r="I171">
        <v>0</v>
      </c>
      <c r="J171">
        <v>0</v>
      </c>
      <c r="K171">
        <v>0</v>
      </c>
      <c r="L171">
        <v>3</v>
      </c>
      <c r="M171">
        <v>3</v>
      </c>
      <c r="N171">
        <v>0</v>
      </c>
      <c r="O171">
        <v>0</v>
      </c>
      <c r="P171">
        <v>3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</row>
    <row r="172" spans="1:23">
      <c r="A172" s="121">
        <v>45386</v>
      </c>
      <c r="B172" t="s">
        <v>239</v>
      </c>
      <c r="C172">
        <v>2</v>
      </c>
      <c r="D172" t="s">
        <v>33</v>
      </c>
      <c r="E172" t="s">
        <v>33</v>
      </c>
      <c r="F172" t="s">
        <v>97</v>
      </c>
      <c r="G172">
        <v>3515.87500000004</v>
      </c>
      <c r="H172">
        <v>2676.1010000001402</v>
      </c>
      <c r="I172">
        <v>815.09200000002102</v>
      </c>
      <c r="J172">
        <v>24.681999999999999</v>
      </c>
      <c r="K172">
        <v>812.17300000000205</v>
      </c>
      <c r="L172">
        <v>0</v>
      </c>
      <c r="M172">
        <v>107.446</v>
      </c>
      <c r="N172">
        <v>110.64</v>
      </c>
      <c r="O172">
        <v>0</v>
      </c>
      <c r="P172">
        <v>1087.6400000000301</v>
      </c>
      <c r="Q172">
        <v>259.92300000000103</v>
      </c>
      <c r="R172">
        <v>6.3979999999999997</v>
      </c>
      <c r="S172">
        <v>0</v>
      </c>
      <c r="T172">
        <v>0</v>
      </c>
      <c r="U172">
        <v>0</v>
      </c>
      <c r="V172">
        <v>22.588000000000001</v>
      </c>
      <c r="W172">
        <v>140.14699999999999</v>
      </c>
    </row>
    <row r="173" spans="1:23">
      <c r="A173" s="121">
        <v>45386</v>
      </c>
      <c r="B173" t="s">
        <v>239</v>
      </c>
      <c r="C173">
        <v>2</v>
      </c>
      <c r="D173" t="s">
        <v>32</v>
      </c>
      <c r="E173" t="s">
        <v>32</v>
      </c>
      <c r="F173" t="s">
        <v>97</v>
      </c>
      <c r="G173">
        <v>8524.9999999968895</v>
      </c>
      <c r="H173">
        <v>4782.8149999998604</v>
      </c>
      <c r="I173">
        <v>3633.43200000049</v>
      </c>
      <c r="J173">
        <v>108.75299999999901</v>
      </c>
      <c r="K173">
        <v>0</v>
      </c>
      <c r="L173">
        <v>0</v>
      </c>
      <c r="M173">
        <v>426.838000000004</v>
      </c>
      <c r="N173">
        <v>74.399999999999906</v>
      </c>
      <c r="O173">
        <v>0</v>
      </c>
      <c r="P173">
        <v>6915.3499999977803</v>
      </c>
      <c r="Q173">
        <v>52.464999999999897</v>
      </c>
      <c r="R173">
        <v>793.06799999999498</v>
      </c>
      <c r="S173">
        <v>784.91999999999496</v>
      </c>
      <c r="T173">
        <v>0</v>
      </c>
      <c r="U173">
        <v>2473.51700000031</v>
      </c>
      <c r="V173">
        <v>33.306999999999903</v>
      </c>
      <c r="W173">
        <v>52.3539999999999</v>
      </c>
    </row>
    <row r="174" spans="1:23">
      <c r="A174" s="121">
        <v>45386</v>
      </c>
      <c r="B174" t="s">
        <v>239</v>
      </c>
      <c r="C174">
        <v>2</v>
      </c>
      <c r="D174" t="s">
        <v>32</v>
      </c>
      <c r="E174" t="s">
        <v>32</v>
      </c>
      <c r="F174" t="s">
        <v>105</v>
      </c>
      <c r="G174">
        <v>63.076999999999799</v>
      </c>
      <c r="H174">
        <v>54.683999999999898</v>
      </c>
      <c r="I174">
        <v>8.3930000000000007</v>
      </c>
      <c r="J174">
        <v>0</v>
      </c>
      <c r="K174">
        <v>0</v>
      </c>
      <c r="L174">
        <v>63.076999999999799</v>
      </c>
      <c r="M174">
        <v>0</v>
      </c>
      <c r="N174">
        <v>0</v>
      </c>
      <c r="O174">
        <v>0</v>
      </c>
      <c r="P174">
        <v>53.086999999999897</v>
      </c>
      <c r="Q174">
        <v>0</v>
      </c>
      <c r="R174">
        <v>9.7249999999999996</v>
      </c>
      <c r="S174">
        <v>8.3930000000000007</v>
      </c>
      <c r="T174">
        <v>0</v>
      </c>
      <c r="U174">
        <v>0</v>
      </c>
      <c r="V174">
        <v>0</v>
      </c>
      <c r="W174">
        <v>0</v>
      </c>
    </row>
    <row r="175" spans="1:23">
      <c r="A175" s="121">
        <v>45386</v>
      </c>
      <c r="B175" t="s">
        <v>239</v>
      </c>
      <c r="C175">
        <v>2</v>
      </c>
      <c r="D175" t="s">
        <v>32</v>
      </c>
      <c r="E175" t="s">
        <v>32</v>
      </c>
      <c r="F175" t="s">
        <v>240</v>
      </c>
      <c r="G175">
        <v>16.86</v>
      </c>
      <c r="H175">
        <v>16.86</v>
      </c>
      <c r="I175">
        <v>0</v>
      </c>
      <c r="J175">
        <v>0</v>
      </c>
      <c r="K175">
        <v>0</v>
      </c>
      <c r="L175">
        <v>16.86</v>
      </c>
      <c r="M175">
        <v>0</v>
      </c>
      <c r="N175">
        <v>0</v>
      </c>
      <c r="O175">
        <v>0</v>
      </c>
      <c r="P175">
        <v>16.86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3">
      <c r="A176" s="121">
        <v>45386</v>
      </c>
      <c r="B176" t="s">
        <v>239</v>
      </c>
      <c r="C176">
        <v>2</v>
      </c>
      <c r="D176" t="s">
        <v>32</v>
      </c>
      <c r="E176" t="s">
        <v>32</v>
      </c>
      <c r="F176" t="s">
        <v>106</v>
      </c>
      <c r="G176">
        <v>53.214999999999797</v>
      </c>
      <c r="H176">
        <v>49.218999999999902</v>
      </c>
      <c r="I176">
        <v>3.996</v>
      </c>
      <c r="J176">
        <v>0</v>
      </c>
      <c r="K176">
        <v>0</v>
      </c>
      <c r="L176">
        <v>53.214999999999797</v>
      </c>
      <c r="M176">
        <v>0</v>
      </c>
      <c r="N176">
        <v>0</v>
      </c>
      <c r="O176">
        <v>0</v>
      </c>
      <c r="P176">
        <v>52.881999999999799</v>
      </c>
      <c r="Q176">
        <v>0</v>
      </c>
      <c r="R176">
        <v>3.996</v>
      </c>
      <c r="S176">
        <v>3.996</v>
      </c>
      <c r="T176">
        <v>0</v>
      </c>
      <c r="U176">
        <v>0</v>
      </c>
      <c r="V176">
        <v>0</v>
      </c>
      <c r="W176">
        <v>0.66600000000000004</v>
      </c>
    </row>
    <row r="177" spans="1:23">
      <c r="A177" s="121">
        <v>45386</v>
      </c>
      <c r="B177" t="s">
        <v>239</v>
      </c>
      <c r="C177">
        <v>2</v>
      </c>
      <c r="D177" t="s">
        <v>32</v>
      </c>
      <c r="E177" t="s">
        <v>32</v>
      </c>
      <c r="F177" t="s">
        <v>230</v>
      </c>
      <c r="G177">
        <v>59.874999999999801</v>
      </c>
      <c r="H177">
        <v>58.076999999999799</v>
      </c>
      <c r="I177">
        <v>1.798</v>
      </c>
      <c r="J177">
        <v>0</v>
      </c>
      <c r="K177">
        <v>0</v>
      </c>
      <c r="L177">
        <v>59.874999999999801</v>
      </c>
      <c r="M177">
        <v>0</v>
      </c>
      <c r="N177">
        <v>0</v>
      </c>
      <c r="O177">
        <v>0</v>
      </c>
      <c r="P177">
        <v>58.5429999999998</v>
      </c>
      <c r="Q177">
        <v>0</v>
      </c>
      <c r="R177">
        <v>2.464</v>
      </c>
      <c r="S177">
        <v>1.798</v>
      </c>
      <c r="T177">
        <v>0</v>
      </c>
      <c r="U177">
        <v>0</v>
      </c>
      <c r="V177">
        <v>0</v>
      </c>
      <c r="W177">
        <v>0.66600000000000004</v>
      </c>
    </row>
    <row r="178" spans="1:23">
      <c r="A178" s="121">
        <v>45386</v>
      </c>
      <c r="B178" t="s">
        <v>239</v>
      </c>
      <c r="C178">
        <v>2</v>
      </c>
      <c r="D178" t="s">
        <v>32</v>
      </c>
      <c r="E178" t="s">
        <v>32</v>
      </c>
      <c r="F178" t="s">
        <v>182</v>
      </c>
      <c r="G178">
        <v>42.4239999999999</v>
      </c>
      <c r="H178">
        <v>42.4239999999999</v>
      </c>
      <c r="I178">
        <v>0</v>
      </c>
      <c r="J178">
        <v>0</v>
      </c>
      <c r="K178">
        <v>0</v>
      </c>
      <c r="L178">
        <v>42.4239999999999</v>
      </c>
      <c r="M178">
        <v>0</v>
      </c>
      <c r="N178">
        <v>0</v>
      </c>
      <c r="O178">
        <v>0</v>
      </c>
      <c r="P178">
        <v>42.290999999999897</v>
      </c>
      <c r="Q178">
        <v>0</v>
      </c>
      <c r="R178">
        <v>1.998</v>
      </c>
      <c r="S178">
        <v>0</v>
      </c>
      <c r="T178">
        <v>0</v>
      </c>
      <c r="U178">
        <v>0</v>
      </c>
      <c r="V178">
        <v>0</v>
      </c>
      <c r="W178">
        <v>3.996</v>
      </c>
    </row>
    <row r="179" spans="1:23">
      <c r="A179" s="121">
        <v>45386</v>
      </c>
      <c r="B179" t="s">
        <v>239</v>
      </c>
      <c r="C179">
        <v>2</v>
      </c>
      <c r="D179" t="s">
        <v>32</v>
      </c>
      <c r="E179" t="s">
        <v>32</v>
      </c>
      <c r="F179" t="s">
        <v>107</v>
      </c>
      <c r="G179">
        <v>94.305999999999699</v>
      </c>
      <c r="H179">
        <v>78.322999999999695</v>
      </c>
      <c r="I179">
        <v>15.983000000000001</v>
      </c>
      <c r="J179">
        <v>0</v>
      </c>
      <c r="K179">
        <v>0</v>
      </c>
      <c r="L179">
        <v>94.305999999999699</v>
      </c>
      <c r="M179">
        <v>0</v>
      </c>
      <c r="N179">
        <v>0</v>
      </c>
      <c r="O179">
        <v>0</v>
      </c>
      <c r="P179">
        <v>89.510999999999697</v>
      </c>
      <c r="Q179">
        <v>0</v>
      </c>
      <c r="R179">
        <v>19.646000000000001</v>
      </c>
      <c r="S179">
        <v>15.983000000000001</v>
      </c>
      <c r="T179">
        <v>0</v>
      </c>
      <c r="U179">
        <v>0</v>
      </c>
      <c r="V179">
        <v>0</v>
      </c>
      <c r="W179">
        <v>0</v>
      </c>
    </row>
    <row r="180" spans="1:23">
      <c r="A180" s="121">
        <v>45386</v>
      </c>
      <c r="B180" t="s">
        <v>239</v>
      </c>
      <c r="C180">
        <v>2</v>
      </c>
      <c r="D180" t="s">
        <v>32</v>
      </c>
      <c r="E180" t="s">
        <v>32</v>
      </c>
      <c r="F180" t="s">
        <v>159</v>
      </c>
      <c r="G180">
        <v>105.82</v>
      </c>
      <c r="H180">
        <v>87.972999999999701</v>
      </c>
      <c r="I180">
        <v>17.847000000000001</v>
      </c>
      <c r="J180">
        <v>0</v>
      </c>
      <c r="K180">
        <v>0</v>
      </c>
      <c r="L180">
        <v>105.82</v>
      </c>
      <c r="M180">
        <v>0</v>
      </c>
      <c r="N180">
        <v>0</v>
      </c>
      <c r="O180">
        <v>0</v>
      </c>
      <c r="P180">
        <v>105.08799999999999</v>
      </c>
      <c r="Q180">
        <v>0</v>
      </c>
      <c r="R180">
        <v>18.579000000000001</v>
      </c>
      <c r="S180">
        <v>17.847000000000001</v>
      </c>
      <c r="T180">
        <v>0</v>
      </c>
      <c r="U180">
        <v>0</v>
      </c>
      <c r="V180">
        <v>0</v>
      </c>
      <c r="W180">
        <v>2.5310000000000001</v>
      </c>
    </row>
    <row r="181" spans="1:23">
      <c r="A181" s="121">
        <v>45386</v>
      </c>
      <c r="B181" t="s">
        <v>239</v>
      </c>
      <c r="C181">
        <v>2</v>
      </c>
      <c r="D181" t="s">
        <v>32</v>
      </c>
      <c r="E181" t="s">
        <v>32</v>
      </c>
      <c r="F181" t="s">
        <v>169</v>
      </c>
      <c r="G181">
        <v>54.745999999999803</v>
      </c>
      <c r="H181">
        <v>54.745999999999803</v>
      </c>
      <c r="I181">
        <v>0</v>
      </c>
      <c r="J181">
        <v>0</v>
      </c>
      <c r="K181">
        <v>0</v>
      </c>
      <c r="L181">
        <v>54.745999999999803</v>
      </c>
      <c r="M181">
        <v>0</v>
      </c>
      <c r="N181">
        <v>0</v>
      </c>
      <c r="O181">
        <v>0</v>
      </c>
      <c r="P181">
        <v>54.678999999999803</v>
      </c>
      <c r="Q181">
        <v>0</v>
      </c>
      <c r="R181">
        <v>0.999</v>
      </c>
      <c r="S181">
        <v>0</v>
      </c>
      <c r="T181">
        <v>0</v>
      </c>
      <c r="U181">
        <v>0</v>
      </c>
      <c r="V181">
        <v>0</v>
      </c>
      <c r="W181">
        <v>0.999</v>
      </c>
    </row>
    <row r="182" spans="1:23">
      <c r="A182" s="121">
        <v>45386</v>
      </c>
      <c r="B182" t="s">
        <v>239</v>
      </c>
      <c r="C182">
        <v>2</v>
      </c>
      <c r="D182" t="s">
        <v>32</v>
      </c>
      <c r="E182" t="s">
        <v>32</v>
      </c>
      <c r="F182" t="s">
        <v>108</v>
      </c>
      <c r="G182">
        <v>65.474999999999795</v>
      </c>
      <c r="H182">
        <v>65.474999999999795</v>
      </c>
      <c r="I182">
        <v>0</v>
      </c>
      <c r="J182">
        <v>0</v>
      </c>
      <c r="K182">
        <v>0</v>
      </c>
      <c r="L182">
        <v>65.474999999999795</v>
      </c>
      <c r="M182">
        <v>0</v>
      </c>
      <c r="N182">
        <v>0</v>
      </c>
      <c r="O182">
        <v>0</v>
      </c>
      <c r="P182">
        <v>65.474999999999795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1.732</v>
      </c>
    </row>
    <row r="183" spans="1:23">
      <c r="A183" s="121">
        <v>45386</v>
      </c>
      <c r="B183" t="s">
        <v>239</v>
      </c>
      <c r="C183">
        <v>2</v>
      </c>
      <c r="D183" t="s">
        <v>32</v>
      </c>
      <c r="E183" t="s">
        <v>32</v>
      </c>
      <c r="F183" t="s">
        <v>109</v>
      </c>
      <c r="G183">
        <v>56.6099999999998</v>
      </c>
      <c r="H183">
        <v>50.349999999999802</v>
      </c>
      <c r="I183">
        <v>6.26</v>
      </c>
      <c r="J183">
        <v>0</v>
      </c>
      <c r="K183">
        <v>0</v>
      </c>
      <c r="L183">
        <v>56.6099999999998</v>
      </c>
      <c r="M183">
        <v>0</v>
      </c>
      <c r="N183">
        <v>0</v>
      </c>
      <c r="O183">
        <v>0</v>
      </c>
      <c r="P183">
        <v>55.810999999999801</v>
      </c>
      <c r="Q183">
        <v>0</v>
      </c>
      <c r="R183">
        <v>6.7930000000000001</v>
      </c>
      <c r="S183">
        <v>6.26</v>
      </c>
      <c r="T183">
        <v>0</v>
      </c>
      <c r="U183">
        <v>0</v>
      </c>
      <c r="V183">
        <v>0</v>
      </c>
      <c r="W183">
        <v>4.9950000000000001</v>
      </c>
    </row>
    <row r="184" spans="1:23">
      <c r="A184" s="121">
        <v>45386</v>
      </c>
      <c r="B184" t="s">
        <v>239</v>
      </c>
      <c r="C184">
        <v>2</v>
      </c>
      <c r="D184" t="s">
        <v>32</v>
      </c>
      <c r="E184" t="s">
        <v>32</v>
      </c>
      <c r="F184" t="s">
        <v>110</v>
      </c>
      <c r="G184">
        <v>24.988</v>
      </c>
      <c r="H184">
        <v>20.323</v>
      </c>
      <c r="I184">
        <v>4.665</v>
      </c>
      <c r="J184">
        <v>0</v>
      </c>
      <c r="K184">
        <v>0</v>
      </c>
      <c r="L184">
        <v>24.988</v>
      </c>
      <c r="M184">
        <v>0</v>
      </c>
      <c r="N184">
        <v>0</v>
      </c>
      <c r="O184">
        <v>0</v>
      </c>
      <c r="P184">
        <v>10.061</v>
      </c>
      <c r="Q184">
        <v>0</v>
      </c>
      <c r="R184">
        <v>5.5979999999999999</v>
      </c>
      <c r="S184">
        <v>4.665</v>
      </c>
      <c r="T184">
        <v>0</v>
      </c>
      <c r="U184">
        <v>0</v>
      </c>
      <c r="V184">
        <v>0</v>
      </c>
      <c r="W184">
        <v>0.46600000000000003</v>
      </c>
    </row>
    <row r="185" spans="1:23">
      <c r="A185" s="121">
        <v>45386</v>
      </c>
      <c r="B185" t="s">
        <v>239</v>
      </c>
      <c r="C185">
        <v>2</v>
      </c>
      <c r="D185" t="s">
        <v>32</v>
      </c>
      <c r="E185" t="s">
        <v>32</v>
      </c>
      <c r="F185" t="s">
        <v>170</v>
      </c>
      <c r="G185">
        <v>16.454999999999998</v>
      </c>
      <c r="H185">
        <v>16.454999999999998</v>
      </c>
      <c r="I185">
        <v>0</v>
      </c>
      <c r="J185">
        <v>0</v>
      </c>
      <c r="K185">
        <v>0</v>
      </c>
      <c r="L185">
        <v>16.454999999999998</v>
      </c>
      <c r="M185">
        <v>0</v>
      </c>
      <c r="N185">
        <v>0</v>
      </c>
      <c r="O185">
        <v>0</v>
      </c>
      <c r="P185">
        <v>16.454999999999998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1.0660000000000001</v>
      </c>
    </row>
    <row r="186" spans="1:23">
      <c r="A186" s="121">
        <v>45386</v>
      </c>
      <c r="B186" t="s">
        <v>239</v>
      </c>
      <c r="C186">
        <v>2</v>
      </c>
      <c r="D186" t="s">
        <v>32</v>
      </c>
      <c r="E186" t="s">
        <v>32</v>
      </c>
      <c r="F186" t="s">
        <v>134</v>
      </c>
      <c r="G186">
        <v>143.482</v>
      </c>
      <c r="H186">
        <v>126.23</v>
      </c>
      <c r="I186">
        <v>16.852</v>
      </c>
      <c r="J186">
        <v>0.4</v>
      </c>
      <c r="K186">
        <v>0</v>
      </c>
      <c r="L186">
        <v>143.482</v>
      </c>
      <c r="M186">
        <v>0.53300000000000003</v>
      </c>
      <c r="N186">
        <v>0</v>
      </c>
      <c r="O186">
        <v>0</v>
      </c>
      <c r="P186">
        <v>129.624</v>
      </c>
      <c r="Q186">
        <v>0</v>
      </c>
      <c r="R186">
        <v>15.853</v>
      </c>
      <c r="S186">
        <v>15.853</v>
      </c>
      <c r="T186">
        <v>0</v>
      </c>
      <c r="U186">
        <v>0.999</v>
      </c>
      <c r="V186">
        <v>0</v>
      </c>
      <c r="W186">
        <v>0</v>
      </c>
    </row>
    <row r="187" spans="1:23">
      <c r="A187" s="121">
        <v>45386</v>
      </c>
      <c r="B187" t="s">
        <v>239</v>
      </c>
      <c r="C187">
        <v>2</v>
      </c>
      <c r="D187" t="s">
        <v>32</v>
      </c>
      <c r="E187" t="s">
        <v>32</v>
      </c>
      <c r="F187" t="s">
        <v>115</v>
      </c>
      <c r="G187">
        <v>33.577999999999903</v>
      </c>
      <c r="H187">
        <v>32.511999999999901</v>
      </c>
      <c r="I187">
        <v>1.0660000000000001</v>
      </c>
      <c r="J187">
        <v>0</v>
      </c>
      <c r="K187">
        <v>0</v>
      </c>
      <c r="L187">
        <v>33.577999999999903</v>
      </c>
      <c r="M187">
        <v>0</v>
      </c>
      <c r="N187">
        <v>0</v>
      </c>
      <c r="O187">
        <v>0</v>
      </c>
      <c r="P187">
        <v>13.654999999999999</v>
      </c>
      <c r="Q187">
        <v>0</v>
      </c>
      <c r="R187">
        <v>1.865</v>
      </c>
      <c r="S187">
        <v>1.0660000000000001</v>
      </c>
      <c r="T187">
        <v>0</v>
      </c>
      <c r="U187">
        <v>0</v>
      </c>
      <c r="V187">
        <v>0</v>
      </c>
      <c r="W187">
        <v>0</v>
      </c>
    </row>
    <row r="188" spans="1:23">
      <c r="A188" s="121">
        <v>45386</v>
      </c>
      <c r="B188" t="s">
        <v>239</v>
      </c>
      <c r="C188">
        <v>2</v>
      </c>
      <c r="D188" t="s">
        <v>32</v>
      </c>
      <c r="E188" t="s">
        <v>32</v>
      </c>
      <c r="F188" t="s">
        <v>248</v>
      </c>
      <c r="G188">
        <v>1.466</v>
      </c>
      <c r="H188">
        <v>0.86599999999999999</v>
      </c>
      <c r="I188">
        <v>0.6</v>
      </c>
      <c r="J188">
        <v>0</v>
      </c>
      <c r="K188">
        <v>0</v>
      </c>
      <c r="L188">
        <v>1.466</v>
      </c>
      <c r="M188">
        <v>0</v>
      </c>
      <c r="N188">
        <v>0</v>
      </c>
      <c r="O188">
        <v>0</v>
      </c>
      <c r="P188">
        <v>1.399</v>
      </c>
      <c r="Q188">
        <v>0</v>
      </c>
      <c r="R188">
        <v>0</v>
      </c>
      <c r="S188">
        <v>0</v>
      </c>
      <c r="T188">
        <v>0</v>
      </c>
      <c r="U188">
        <v>0.6</v>
      </c>
      <c r="V188">
        <v>0</v>
      </c>
      <c r="W188">
        <v>0</v>
      </c>
    </row>
    <row r="189" spans="1:23">
      <c r="A189" s="121">
        <v>45386</v>
      </c>
      <c r="B189" t="s">
        <v>239</v>
      </c>
      <c r="C189">
        <v>2</v>
      </c>
      <c r="D189" t="s">
        <v>32</v>
      </c>
      <c r="E189" t="s">
        <v>32</v>
      </c>
      <c r="F189" t="s">
        <v>205</v>
      </c>
      <c r="G189">
        <v>6.1280000000000001</v>
      </c>
      <c r="H189">
        <v>6.1280000000000001</v>
      </c>
      <c r="I189">
        <v>0</v>
      </c>
      <c r="J189">
        <v>0</v>
      </c>
      <c r="K189">
        <v>0</v>
      </c>
      <c r="L189">
        <v>6.1280000000000001</v>
      </c>
      <c r="M189">
        <v>0</v>
      </c>
      <c r="N189">
        <v>0</v>
      </c>
      <c r="O189">
        <v>0</v>
      </c>
      <c r="P189">
        <v>6.1280000000000001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</row>
    <row r="190" spans="1:23">
      <c r="A190" s="121">
        <v>45386</v>
      </c>
      <c r="B190" t="s">
        <v>239</v>
      </c>
      <c r="C190">
        <v>2</v>
      </c>
      <c r="D190" t="s">
        <v>32</v>
      </c>
      <c r="E190" t="s">
        <v>32</v>
      </c>
      <c r="F190" t="s">
        <v>214</v>
      </c>
      <c r="G190">
        <v>3.665</v>
      </c>
      <c r="H190">
        <v>3.665</v>
      </c>
      <c r="I190">
        <v>0</v>
      </c>
      <c r="J190">
        <v>0</v>
      </c>
      <c r="K190">
        <v>0</v>
      </c>
      <c r="L190">
        <v>3.665</v>
      </c>
      <c r="M190">
        <v>0</v>
      </c>
      <c r="N190">
        <v>0</v>
      </c>
      <c r="O190">
        <v>0</v>
      </c>
      <c r="P190">
        <v>3.665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</row>
    <row r="191" spans="1:23">
      <c r="A191" s="121">
        <v>45386</v>
      </c>
      <c r="B191" t="s">
        <v>239</v>
      </c>
      <c r="C191">
        <v>2</v>
      </c>
      <c r="D191" t="s">
        <v>32</v>
      </c>
      <c r="E191" t="s">
        <v>32</v>
      </c>
      <c r="F191" t="s">
        <v>215</v>
      </c>
      <c r="G191">
        <v>6.2610000000000001</v>
      </c>
      <c r="H191">
        <v>4.9290000000000003</v>
      </c>
      <c r="I191">
        <v>1.3320000000000001</v>
      </c>
      <c r="J191">
        <v>0</v>
      </c>
      <c r="K191">
        <v>0</v>
      </c>
      <c r="L191">
        <v>6.2610000000000001</v>
      </c>
      <c r="M191">
        <v>1.399</v>
      </c>
      <c r="N191">
        <v>0</v>
      </c>
      <c r="O191">
        <v>0</v>
      </c>
      <c r="P191">
        <v>5.5949999999999998</v>
      </c>
      <c r="Q191">
        <v>0</v>
      </c>
      <c r="R191">
        <v>0</v>
      </c>
      <c r="S191">
        <v>0</v>
      </c>
      <c r="T191">
        <v>0</v>
      </c>
      <c r="U191">
        <v>0.33300000000000002</v>
      </c>
      <c r="V191">
        <v>0</v>
      </c>
      <c r="W191">
        <v>0</v>
      </c>
    </row>
    <row r="192" spans="1:23">
      <c r="A192" s="121">
        <v>45386</v>
      </c>
      <c r="B192" t="s">
        <v>239</v>
      </c>
      <c r="C192">
        <v>2</v>
      </c>
      <c r="D192" t="s">
        <v>32</v>
      </c>
      <c r="E192" t="s">
        <v>32</v>
      </c>
      <c r="F192" t="s">
        <v>59</v>
      </c>
      <c r="G192">
        <v>52.617999999999903</v>
      </c>
      <c r="H192">
        <v>49.820999999999898</v>
      </c>
      <c r="I192">
        <v>2.7970000000000002</v>
      </c>
      <c r="J192">
        <v>0</v>
      </c>
      <c r="K192">
        <v>0</v>
      </c>
      <c r="L192">
        <v>52.617999999999903</v>
      </c>
      <c r="M192">
        <v>0</v>
      </c>
      <c r="N192">
        <v>0</v>
      </c>
      <c r="O192">
        <v>0</v>
      </c>
      <c r="P192">
        <v>48.419999999999902</v>
      </c>
      <c r="Q192">
        <v>0</v>
      </c>
      <c r="R192">
        <v>1.665</v>
      </c>
      <c r="S192">
        <v>1.3320000000000001</v>
      </c>
      <c r="T192">
        <v>0</v>
      </c>
      <c r="U192">
        <v>1.4650000000000001</v>
      </c>
      <c r="V192">
        <v>0</v>
      </c>
      <c r="W192">
        <v>3.0640000000000001</v>
      </c>
    </row>
    <row r="193" spans="1:23">
      <c r="A193" s="121">
        <v>45386</v>
      </c>
      <c r="B193" t="s">
        <v>239</v>
      </c>
      <c r="C193">
        <v>2</v>
      </c>
      <c r="D193" t="s">
        <v>31</v>
      </c>
      <c r="E193" t="s">
        <v>31</v>
      </c>
      <c r="F193" t="s">
        <v>97</v>
      </c>
      <c r="G193">
        <v>1689.00200000013</v>
      </c>
      <c r="H193">
        <v>1433.7380000000801</v>
      </c>
      <c r="I193">
        <v>219.02599999999899</v>
      </c>
      <c r="J193">
        <v>36.238</v>
      </c>
      <c r="K193">
        <v>14.930999999999999</v>
      </c>
      <c r="L193">
        <v>0</v>
      </c>
      <c r="M193">
        <v>131.94300000000001</v>
      </c>
      <c r="N193">
        <v>122.607</v>
      </c>
      <c r="O193">
        <v>0</v>
      </c>
      <c r="P193">
        <v>1044.38400000001</v>
      </c>
      <c r="Q193">
        <v>44.323999999999998</v>
      </c>
      <c r="R193">
        <v>0.93200000000000005</v>
      </c>
      <c r="S193">
        <v>0</v>
      </c>
      <c r="T193">
        <v>0</v>
      </c>
      <c r="U193">
        <v>93.031999999999798</v>
      </c>
      <c r="V193">
        <v>12.394</v>
      </c>
      <c r="W193">
        <v>84.069999999999894</v>
      </c>
    </row>
    <row r="194" spans="1:23">
      <c r="A194" s="121">
        <v>45386</v>
      </c>
      <c r="B194" t="s">
        <v>239</v>
      </c>
      <c r="C194">
        <v>2</v>
      </c>
      <c r="D194" t="s">
        <v>31</v>
      </c>
      <c r="E194" t="s">
        <v>31</v>
      </c>
      <c r="F194" t="s">
        <v>216</v>
      </c>
      <c r="G194">
        <v>15.121</v>
      </c>
      <c r="H194">
        <v>15.121</v>
      </c>
      <c r="I194">
        <v>0</v>
      </c>
      <c r="J194">
        <v>0</v>
      </c>
      <c r="K194">
        <v>0</v>
      </c>
      <c r="L194">
        <v>15.121</v>
      </c>
      <c r="M194">
        <v>0</v>
      </c>
      <c r="N194">
        <v>0</v>
      </c>
      <c r="O194">
        <v>0</v>
      </c>
      <c r="P194">
        <v>14.788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3">
      <c r="A195" s="121">
        <v>45386</v>
      </c>
      <c r="B195" t="s">
        <v>239</v>
      </c>
      <c r="C195">
        <v>2</v>
      </c>
      <c r="D195" t="s">
        <v>31</v>
      </c>
      <c r="E195" t="s">
        <v>31</v>
      </c>
      <c r="F195" t="s">
        <v>129</v>
      </c>
      <c r="G195">
        <v>19.446999999999999</v>
      </c>
      <c r="H195">
        <v>19.446999999999999</v>
      </c>
      <c r="I195">
        <v>0</v>
      </c>
      <c r="J195">
        <v>0</v>
      </c>
      <c r="K195">
        <v>0</v>
      </c>
      <c r="L195">
        <v>19.446999999999999</v>
      </c>
      <c r="M195">
        <v>0</v>
      </c>
      <c r="N195">
        <v>0</v>
      </c>
      <c r="O195">
        <v>0</v>
      </c>
      <c r="P195">
        <v>18.780999999999999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</row>
    <row r="196" spans="1:23">
      <c r="A196" s="121">
        <v>45386</v>
      </c>
      <c r="B196" t="s">
        <v>239</v>
      </c>
      <c r="C196">
        <v>2</v>
      </c>
      <c r="D196" t="s">
        <v>31</v>
      </c>
      <c r="E196" t="s">
        <v>31</v>
      </c>
      <c r="F196" t="s">
        <v>59</v>
      </c>
      <c r="G196">
        <v>3.33</v>
      </c>
      <c r="H196">
        <v>3.33</v>
      </c>
      <c r="I196">
        <v>0</v>
      </c>
      <c r="J196">
        <v>0</v>
      </c>
      <c r="K196">
        <v>0</v>
      </c>
      <c r="L196">
        <v>3.33</v>
      </c>
      <c r="M196">
        <v>0</v>
      </c>
      <c r="N196">
        <v>0</v>
      </c>
      <c r="O196">
        <v>0</v>
      </c>
      <c r="P196">
        <v>3.33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</row>
    <row r="197" spans="1:23">
      <c r="A197" s="121">
        <v>45386</v>
      </c>
      <c r="B197" t="s">
        <v>239</v>
      </c>
      <c r="C197">
        <v>2</v>
      </c>
      <c r="D197" t="s">
        <v>30</v>
      </c>
      <c r="E197" t="s">
        <v>30</v>
      </c>
      <c r="F197" t="s">
        <v>97</v>
      </c>
      <c r="G197">
        <v>1789.1130000001399</v>
      </c>
      <c r="H197">
        <v>1283.81800000004</v>
      </c>
      <c r="I197">
        <v>502.44500000001199</v>
      </c>
      <c r="J197">
        <v>2.85</v>
      </c>
      <c r="K197">
        <v>0</v>
      </c>
      <c r="L197">
        <v>0</v>
      </c>
      <c r="M197">
        <v>235.03800000000001</v>
      </c>
      <c r="N197">
        <v>69.902999999999906</v>
      </c>
      <c r="O197">
        <v>0</v>
      </c>
      <c r="P197">
        <v>1285.4270000000499</v>
      </c>
      <c r="Q197">
        <v>0</v>
      </c>
      <c r="R197">
        <v>0</v>
      </c>
      <c r="S197">
        <v>0</v>
      </c>
      <c r="T197">
        <v>0</v>
      </c>
      <c r="U197">
        <v>449.79700000001202</v>
      </c>
      <c r="V197">
        <v>16.471</v>
      </c>
      <c r="W197">
        <v>30.657</v>
      </c>
    </row>
    <row r="198" spans="1:23">
      <c r="A198" s="121">
        <v>45386</v>
      </c>
      <c r="B198" t="s">
        <v>239</v>
      </c>
      <c r="C198">
        <v>2</v>
      </c>
      <c r="D198" t="s">
        <v>30</v>
      </c>
      <c r="E198" t="s">
        <v>30</v>
      </c>
      <c r="F198" t="s">
        <v>111</v>
      </c>
      <c r="G198">
        <v>68.871999999999801</v>
      </c>
      <c r="H198">
        <v>68.871999999999801</v>
      </c>
      <c r="I198">
        <v>0</v>
      </c>
      <c r="J198">
        <v>0</v>
      </c>
      <c r="K198">
        <v>0</v>
      </c>
      <c r="L198">
        <v>68.871999999999801</v>
      </c>
      <c r="M198">
        <v>0</v>
      </c>
      <c r="N198">
        <v>5.0620000000000003</v>
      </c>
      <c r="O198">
        <v>0</v>
      </c>
      <c r="P198">
        <v>63.935999999999801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2.6640000000000001</v>
      </c>
    </row>
    <row r="199" spans="1:23">
      <c r="A199" s="121">
        <v>45386</v>
      </c>
      <c r="B199" t="s">
        <v>239</v>
      </c>
      <c r="C199">
        <v>2</v>
      </c>
      <c r="D199" t="s">
        <v>30</v>
      </c>
      <c r="E199" t="s">
        <v>30</v>
      </c>
      <c r="F199" t="s">
        <v>59</v>
      </c>
      <c r="G199">
        <v>1.202</v>
      </c>
      <c r="H199">
        <v>0.66600000000000004</v>
      </c>
      <c r="I199">
        <v>0</v>
      </c>
      <c r="J199">
        <v>0.53600000000000003</v>
      </c>
      <c r="K199">
        <v>0</v>
      </c>
      <c r="L199">
        <v>1.202</v>
      </c>
      <c r="M199">
        <v>0</v>
      </c>
      <c r="N199">
        <v>0</v>
      </c>
      <c r="O199">
        <v>0</v>
      </c>
      <c r="P199">
        <v>0.66600000000000004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3">
      <c r="A200" s="121">
        <v>45386</v>
      </c>
      <c r="B200" t="s">
        <v>239</v>
      </c>
      <c r="C200">
        <v>2</v>
      </c>
      <c r="D200" t="s">
        <v>29</v>
      </c>
      <c r="E200" t="s">
        <v>29</v>
      </c>
      <c r="F200" t="s">
        <v>97</v>
      </c>
      <c r="G200">
        <v>1801.37000000015</v>
      </c>
      <c r="H200">
        <v>984.63499999998396</v>
      </c>
      <c r="I200">
        <v>816.73499999999103</v>
      </c>
      <c r="J200">
        <v>0</v>
      </c>
      <c r="K200">
        <v>0</v>
      </c>
      <c r="L200">
        <v>0</v>
      </c>
      <c r="M200">
        <v>139.137</v>
      </c>
      <c r="N200">
        <v>0.6</v>
      </c>
      <c r="O200">
        <v>0</v>
      </c>
      <c r="P200">
        <v>915.41899999998805</v>
      </c>
      <c r="Q200">
        <v>0</v>
      </c>
      <c r="R200">
        <v>158.741999999999</v>
      </c>
      <c r="S200">
        <v>113.828</v>
      </c>
      <c r="T200">
        <v>0</v>
      </c>
      <c r="U200">
        <v>659.26300000000504</v>
      </c>
      <c r="V200">
        <v>0</v>
      </c>
      <c r="W200">
        <v>0.66600000000000004</v>
      </c>
    </row>
    <row r="201" spans="1:23">
      <c r="A201" s="121">
        <v>45386</v>
      </c>
      <c r="B201" t="s">
        <v>239</v>
      </c>
      <c r="C201">
        <v>2</v>
      </c>
      <c r="D201" t="s">
        <v>29</v>
      </c>
      <c r="E201" t="s">
        <v>29</v>
      </c>
      <c r="F201" t="s">
        <v>187</v>
      </c>
      <c r="G201">
        <v>4.4610000000000003</v>
      </c>
      <c r="H201">
        <v>3.6619999999999999</v>
      </c>
      <c r="I201">
        <v>0.79900000000000004</v>
      </c>
      <c r="J201">
        <v>0</v>
      </c>
      <c r="K201">
        <v>0</v>
      </c>
      <c r="L201">
        <v>4.4610000000000003</v>
      </c>
      <c r="M201">
        <v>0</v>
      </c>
      <c r="N201">
        <v>0</v>
      </c>
      <c r="O201">
        <v>0</v>
      </c>
      <c r="P201">
        <v>3.9950000000000001</v>
      </c>
      <c r="Q201">
        <v>0</v>
      </c>
      <c r="R201">
        <v>0.79900000000000004</v>
      </c>
      <c r="S201">
        <v>0.79900000000000004</v>
      </c>
      <c r="T201">
        <v>0</v>
      </c>
      <c r="U201">
        <v>0</v>
      </c>
      <c r="V201">
        <v>0</v>
      </c>
      <c r="W201">
        <v>0</v>
      </c>
    </row>
    <row r="202" spans="1:23">
      <c r="A202" s="121">
        <v>45386</v>
      </c>
      <c r="B202" t="s">
        <v>239</v>
      </c>
      <c r="C202">
        <v>2</v>
      </c>
      <c r="D202" t="s">
        <v>29</v>
      </c>
      <c r="E202" t="s">
        <v>29</v>
      </c>
      <c r="F202" t="s">
        <v>126</v>
      </c>
      <c r="G202">
        <v>16.728000000000002</v>
      </c>
      <c r="H202">
        <v>15.928000000000001</v>
      </c>
      <c r="I202">
        <v>0.8</v>
      </c>
      <c r="J202">
        <v>0</v>
      </c>
      <c r="K202">
        <v>0</v>
      </c>
      <c r="L202">
        <v>16.728000000000002</v>
      </c>
      <c r="M202">
        <v>0</v>
      </c>
      <c r="N202">
        <v>0</v>
      </c>
      <c r="O202">
        <v>0</v>
      </c>
      <c r="P202">
        <v>9.0649999999999995</v>
      </c>
      <c r="Q202">
        <v>0</v>
      </c>
      <c r="R202">
        <v>0.8</v>
      </c>
      <c r="S202">
        <v>0.8</v>
      </c>
      <c r="T202">
        <v>0</v>
      </c>
      <c r="U202">
        <v>0</v>
      </c>
      <c r="V202">
        <v>0</v>
      </c>
      <c r="W202">
        <v>2.1989999999999998</v>
      </c>
    </row>
    <row r="203" spans="1:23">
      <c r="A203" s="121">
        <v>45386</v>
      </c>
      <c r="B203" t="s">
        <v>239</v>
      </c>
      <c r="C203">
        <v>2</v>
      </c>
      <c r="D203" t="s">
        <v>29</v>
      </c>
      <c r="E203" t="s">
        <v>29</v>
      </c>
      <c r="F203" t="s">
        <v>59</v>
      </c>
      <c r="G203">
        <v>3.2650000000000001</v>
      </c>
      <c r="H203">
        <v>2.9319999999999999</v>
      </c>
      <c r="I203">
        <v>0.33300000000000002</v>
      </c>
      <c r="J203">
        <v>0</v>
      </c>
      <c r="K203">
        <v>0</v>
      </c>
      <c r="L203">
        <v>3.2650000000000001</v>
      </c>
      <c r="M203">
        <v>0</v>
      </c>
      <c r="N203">
        <v>0</v>
      </c>
      <c r="O203">
        <v>0</v>
      </c>
      <c r="P203">
        <v>1.3320000000000001</v>
      </c>
      <c r="Q203">
        <v>0</v>
      </c>
      <c r="R203">
        <v>0</v>
      </c>
      <c r="S203">
        <v>0</v>
      </c>
      <c r="T203">
        <v>0</v>
      </c>
      <c r="U203">
        <v>0.33300000000000002</v>
      </c>
      <c r="V203">
        <v>0</v>
      </c>
      <c r="W203">
        <v>0</v>
      </c>
    </row>
    <row r="204" spans="1:23">
      <c r="A204" s="121">
        <v>45386</v>
      </c>
      <c r="B204" t="s">
        <v>239</v>
      </c>
      <c r="C204">
        <v>2</v>
      </c>
      <c r="D204" t="s">
        <v>28</v>
      </c>
      <c r="E204" t="s">
        <v>28</v>
      </c>
      <c r="F204" t="s">
        <v>97</v>
      </c>
      <c r="G204">
        <v>1903.23300000019</v>
      </c>
      <c r="H204">
        <v>1185.15300000003</v>
      </c>
      <c r="I204">
        <v>647.92900000000395</v>
      </c>
      <c r="J204">
        <v>70.151000000000096</v>
      </c>
      <c r="K204">
        <v>0</v>
      </c>
      <c r="L204">
        <v>0</v>
      </c>
      <c r="M204">
        <v>129.292</v>
      </c>
      <c r="N204">
        <v>133.57599999999999</v>
      </c>
      <c r="O204">
        <v>141.03100000000001</v>
      </c>
      <c r="P204">
        <v>1524.5050000000999</v>
      </c>
      <c r="Q204">
        <v>0</v>
      </c>
      <c r="R204">
        <v>1.998</v>
      </c>
      <c r="S204">
        <v>0</v>
      </c>
      <c r="T204">
        <v>0</v>
      </c>
      <c r="U204">
        <v>469.33300000001202</v>
      </c>
      <c r="V204">
        <v>27.184999999999999</v>
      </c>
      <c r="W204">
        <v>120.806</v>
      </c>
    </row>
    <row r="205" spans="1:23">
      <c r="A205" s="121">
        <v>45386</v>
      </c>
      <c r="B205" t="s">
        <v>239</v>
      </c>
      <c r="C205">
        <v>2</v>
      </c>
      <c r="D205" t="s">
        <v>28</v>
      </c>
      <c r="E205" t="s">
        <v>28</v>
      </c>
      <c r="F205" t="s">
        <v>111</v>
      </c>
      <c r="G205">
        <v>72.127999999999801</v>
      </c>
      <c r="H205">
        <v>71.927999999999798</v>
      </c>
      <c r="I205">
        <v>0</v>
      </c>
      <c r="J205">
        <v>0.2</v>
      </c>
      <c r="K205">
        <v>0</v>
      </c>
      <c r="L205">
        <v>72.127999999999801</v>
      </c>
      <c r="M205">
        <v>0</v>
      </c>
      <c r="N205">
        <v>0</v>
      </c>
      <c r="O205">
        <v>0</v>
      </c>
      <c r="P205">
        <v>71.927999999999798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3.996</v>
      </c>
    </row>
    <row r="206" spans="1:23">
      <c r="A206" s="121">
        <v>45386</v>
      </c>
      <c r="B206" t="s">
        <v>239</v>
      </c>
      <c r="C206">
        <v>2</v>
      </c>
      <c r="D206" t="s">
        <v>28</v>
      </c>
      <c r="E206" t="s">
        <v>28</v>
      </c>
      <c r="F206" t="s">
        <v>160</v>
      </c>
      <c r="G206">
        <v>36.562999999999903</v>
      </c>
      <c r="H206">
        <v>36.562999999999903</v>
      </c>
      <c r="I206">
        <v>0</v>
      </c>
      <c r="J206">
        <v>0</v>
      </c>
      <c r="K206">
        <v>0</v>
      </c>
      <c r="L206">
        <v>36.562999999999903</v>
      </c>
      <c r="M206">
        <v>0</v>
      </c>
      <c r="N206">
        <v>0</v>
      </c>
      <c r="O206">
        <v>0</v>
      </c>
      <c r="P206">
        <v>36.562999999999903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0.999</v>
      </c>
      <c r="W206">
        <v>6.9930000000000003</v>
      </c>
    </row>
    <row r="207" spans="1:23">
      <c r="A207" s="121">
        <v>45386</v>
      </c>
      <c r="B207" t="s">
        <v>239</v>
      </c>
      <c r="C207">
        <v>2</v>
      </c>
      <c r="D207" t="s">
        <v>28</v>
      </c>
      <c r="E207" t="s">
        <v>28</v>
      </c>
      <c r="F207" t="s">
        <v>217</v>
      </c>
      <c r="G207">
        <v>8.1259999999999994</v>
      </c>
      <c r="H207">
        <v>8.1259999999999994</v>
      </c>
      <c r="I207">
        <v>0</v>
      </c>
      <c r="J207">
        <v>0</v>
      </c>
      <c r="K207">
        <v>0</v>
      </c>
      <c r="L207">
        <v>8.1259999999999994</v>
      </c>
      <c r="M207">
        <v>0</v>
      </c>
      <c r="N207">
        <v>0</v>
      </c>
      <c r="O207">
        <v>0</v>
      </c>
      <c r="P207">
        <v>5.3280000000000003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1.3320000000000001</v>
      </c>
    </row>
    <row r="208" spans="1:23">
      <c r="A208" s="121">
        <v>45386</v>
      </c>
      <c r="B208" t="s">
        <v>239</v>
      </c>
      <c r="C208">
        <v>2</v>
      </c>
      <c r="D208" t="s">
        <v>28</v>
      </c>
      <c r="E208" t="s">
        <v>28</v>
      </c>
      <c r="F208" t="s">
        <v>112</v>
      </c>
      <c r="G208">
        <v>14.319000000000001</v>
      </c>
      <c r="H208">
        <v>14.319000000000001</v>
      </c>
      <c r="I208">
        <v>0</v>
      </c>
      <c r="J208">
        <v>0</v>
      </c>
      <c r="K208">
        <v>0</v>
      </c>
      <c r="L208">
        <v>14.319000000000001</v>
      </c>
      <c r="M208">
        <v>0</v>
      </c>
      <c r="N208">
        <v>0</v>
      </c>
      <c r="O208">
        <v>0</v>
      </c>
      <c r="P208">
        <v>13.986000000000001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0.999</v>
      </c>
    </row>
    <row r="209" spans="1:23">
      <c r="A209" s="121">
        <v>45386</v>
      </c>
      <c r="B209" t="s">
        <v>239</v>
      </c>
      <c r="C209">
        <v>2</v>
      </c>
      <c r="D209" t="s">
        <v>28</v>
      </c>
      <c r="E209" t="s">
        <v>28</v>
      </c>
      <c r="F209" t="s">
        <v>206</v>
      </c>
      <c r="G209">
        <v>44.018999999999899</v>
      </c>
      <c r="H209">
        <v>44.018999999999899</v>
      </c>
      <c r="I209">
        <v>0</v>
      </c>
      <c r="J209">
        <v>0</v>
      </c>
      <c r="K209">
        <v>0</v>
      </c>
      <c r="L209">
        <v>44.018999999999899</v>
      </c>
      <c r="M209">
        <v>0</v>
      </c>
      <c r="N209">
        <v>0</v>
      </c>
      <c r="O209">
        <v>0</v>
      </c>
      <c r="P209">
        <v>35.826999999999899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1.1990000000000001</v>
      </c>
    </row>
    <row r="210" spans="1:23">
      <c r="A210" s="121">
        <v>45386</v>
      </c>
      <c r="B210" t="s">
        <v>239</v>
      </c>
      <c r="C210">
        <v>2</v>
      </c>
      <c r="D210" t="s">
        <v>28</v>
      </c>
      <c r="E210" t="s">
        <v>28</v>
      </c>
      <c r="F210" t="s">
        <v>59</v>
      </c>
      <c r="G210">
        <v>5.6609999999999996</v>
      </c>
      <c r="H210">
        <v>5.6609999999999996</v>
      </c>
      <c r="I210">
        <v>0</v>
      </c>
      <c r="J210">
        <v>0</v>
      </c>
      <c r="K210">
        <v>0</v>
      </c>
      <c r="L210">
        <v>5.6609999999999996</v>
      </c>
      <c r="M210">
        <v>0</v>
      </c>
      <c r="N210">
        <v>0</v>
      </c>
      <c r="O210">
        <v>0</v>
      </c>
      <c r="P210">
        <v>5.3280000000000003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</row>
    <row r="211" spans="1:23">
      <c r="A211" s="121">
        <v>45386</v>
      </c>
      <c r="B211" t="s">
        <v>239</v>
      </c>
      <c r="C211">
        <v>2</v>
      </c>
      <c r="D211" t="s">
        <v>27</v>
      </c>
      <c r="E211" t="s">
        <v>27</v>
      </c>
      <c r="F211" t="s">
        <v>97</v>
      </c>
      <c r="G211">
        <v>5782.9149999986703</v>
      </c>
      <c r="H211">
        <v>4068.1630000002201</v>
      </c>
      <c r="I211">
        <v>1651.07900000014</v>
      </c>
      <c r="J211">
        <v>63.673000000000101</v>
      </c>
      <c r="K211">
        <v>4.0659999999999998</v>
      </c>
      <c r="L211">
        <v>0</v>
      </c>
      <c r="M211">
        <v>669.07299999998804</v>
      </c>
      <c r="N211">
        <v>176.64400000000001</v>
      </c>
      <c r="O211">
        <v>0</v>
      </c>
      <c r="P211">
        <v>4247.6810000001897</v>
      </c>
      <c r="Q211">
        <v>0</v>
      </c>
      <c r="R211">
        <v>48.644999999999897</v>
      </c>
      <c r="S211">
        <v>0</v>
      </c>
      <c r="T211">
        <v>0</v>
      </c>
      <c r="U211">
        <v>1588.91500000013</v>
      </c>
      <c r="V211">
        <v>29.931999999999899</v>
      </c>
      <c r="W211">
        <v>88.3719999999999</v>
      </c>
    </row>
    <row r="212" spans="1:23">
      <c r="A212" s="121">
        <v>45386</v>
      </c>
      <c r="B212" t="s">
        <v>239</v>
      </c>
      <c r="C212">
        <v>2</v>
      </c>
      <c r="D212" t="s">
        <v>27</v>
      </c>
      <c r="E212" t="s">
        <v>27</v>
      </c>
      <c r="F212" t="s">
        <v>259</v>
      </c>
      <c r="G212">
        <v>23.643000000000001</v>
      </c>
      <c r="H212">
        <v>23.643000000000001</v>
      </c>
      <c r="I212">
        <v>0</v>
      </c>
      <c r="J212">
        <v>0</v>
      </c>
      <c r="K212">
        <v>0</v>
      </c>
      <c r="L212">
        <v>23.643000000000001</v>
      </c>
      <c r="M212">
        <v>0</v>
      </c>
      <c r="N212">
        <v>0</v>
      </c>
      <c r="O212">
        <v>0</v>
      </c>
      <c r="P212">
        <v>23.643000000000001</v>
      </c>
      <c r="Q212">
        <v>0</v>
      </c>
      <c r="R212">
        <v>1.3320000000000001</v>
      </c>
      <c r="S212">
        <v>0</v>
      </c>
      <c r="T212">
        <v>0</v>
      </c>
      <c r="U212">
        <v>0</v>
      </c>
      <c r="V212">
        <v>0</v>
      </c>
      <c r="W212">
        <v>3.996</v>
      </c>
    </row>
    <row r="213" spans="1:23">
      <c r="A213" s="121">
        <v>45386</v>
      </c>
      <c r="B213" t="s">
        <v>239</v>
      </c>
      <c r="C213">
        <v>2</v>
      </c>
      <c r="D213" t="s">
        <v>27</v>
      </c>
      <c r="E213" t="s">
        <v>27</v>
      </c>
      <c r="F213" t="s">
        <v>111</v>
      </c>
      <c r="G213">
        <v>46.953999999999901</v>
      </c>
      <c r="H213">
        <v>46.953999999999901</v>
      </c>
      <c r="I213">
        <v>0</v>
      </c>
      <c r="J213">
        <v>0</v>
      </c>
      <c r="K213">
        <v>0</v>
      </c>
      <c r="L213">
        <v>46.953999999999901</v>
      </c>
      <c r="M213">
        <v>0</v>
      </c>
      <c r="N213">
        <v>0</v>
      </c>
      <c r="O213">
        <v>0</v>
      </c>
      <c r="P213">
        <v>46.953999999999901</v>
      </c>
      <c r="Q213">
        <v>0</v>
      </c>
      <c r="R213">
        <v>0.999</v>
      </c>
      <c r="S213">
        <v>0</v>
      </c>
      <c r="T213">
        <v>0</v>
      </c>
      <c r="U213">
        <v>0</v>
      </c>
      <c r="V213">
        <v>0</v>
      </c>
      <c r="W213">
        <v>2.6640000000000001</v>
      </c>
    </row>
    <row r="214" spans="1:23">
      <c r="A214" s="121">
        <v>45386</v>
      </c>
      <c r="B214" t="s">
        <v>239</v>
      </c>
      <c r="C214">
        <v>2</v>
      </c>
      <c r="D214" t="s">
        <v>27</v>
      </c>
      <c r="E214" t="s">
        <v>27</v>
      </c>
      <c r="F214" t="s">
        <v>182</v>
      </c>
      <c r="G214">
        <v>66.6009999999998</v>
      </c>
      <c r="H214">
        <v>66.6009999999998</v>
      </c>
      <c r="I214">
        <v>0</v>
      </c>
      <c r="J214">
        <v>0</v>
      </c>
      <c r="K214">
        <v>0</v>
      </c>
      <c r="L214">
        <v>66.6009999999998</v>
      </c>
      <c r="M214">
        <v>0</v>
      </c>
      <c r="N214">
        <v>0.999</v>
      </c>
      <c r="O214">
        <v>0</v>
      </c>
      <c r="P214">
        <v>65.467999999999805</v>
      </c>
      <c r="Q214">
        <v>0</v>
      </c>
      <c r="R214">
        <v>0.8</v>
      </c>
      <c r="S214">
        <v>0</v>
      </c>
      <c r="T214">
        <v>0</v>
      </c>
      <c r="U214">
        <v>0</v>
      </c>
      <c r="V214">
        <v>0</v>
      </c>
      <c r="W214">
        <v>4.3289999999999997</v>
      </c>
    </row>
    <row r="215" spans="1:23">
      <c r="A215" s="121">
        <v>45386</v>
      </c>
      <c r="B215" t="s">
        <v>239</v>
      </c>
      <c r="C215">
        <v>2</v>
      </c>
      <c r="D215" t="s">
        <v>27</v>
      </c>
      <c r="E215" t="s">
        <v>27</v>
      </c>
      <c r="F215" t="s">
        <v>113</v>
      </c>
      <c r="G215">
        <v>57.993000000000102</v>
      </c>
      <c r="H215">
        <v>57.993000000000102</v>
      </c>
      <c r="I215">
        <v>0</v>
      </c>
      <c r="J215">
        <v>0</v>
      </c>
      <c r="K215">
        <v>0</v>
      </c>
      <c r="L215">
        <v>57.993000000000102</v>
      </c>
      <c r="M215">
        <v>0</v>
      </c>
      <c r="N215">
        <v>0</v>
      </c>
      <c r="O215">
        <v>0</v>
      </c>
      <c r="P215">
        <v>1.8759999999999999</v>
      </c>
      <c r="Q215">
        <v>0</v>
      </c>
      <c r="R215">
        <v>2.532</v>
      </c>
      <c r="S215">
        <v>0</v>
      </c>
      <c r="T215">
        <v>0</v>
      </c>
      <c r="U215">
        <v>0</v>
      </c>
      <c r="V215">
        <v>0</v>
      </c>
      <c r="W215">
        <v>4.9320000000000004</v>
      </c>
    </row>
    <row r="216" spans="1:23">
      <c r="A216" s="121">
        <v>45386</v>
      </c>
      <c r="B216" t="s">
        <v>239</v>
      </c>
      <c r="C216">
        <v>2</v>
      </c>
      <c r="D216" t="s">
        <v>27</v>
      </c>
      <c r="E216" t="s">
        <v>27</v>
      </c>
      <c r="F216" t="s">
        <v>167</v>
      </c>
      <c r="G216">
        <v>18.518000000000001</v>
      </c>
      <c r="H216">
        <v>18.518000000000001</v>
      </c>
      <c r="I216">
        <v>0</v>
      </c>
      <c r="J216">
        <v>0</v>
      </c>
      <c r="K216">
        <v>0</v>
      </c>
      <c r="L216">
        <v>18.518000000000001</v>
      </c>
      <c r="M216">
        <v>0</v>
      </c>
      <c r="N216">
        <v>0</v>
      </c>
      <c r="O216">
        <v>0</v>
      </c>
      <c r="P216">
        <v>12.19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1.1319999999999999</v>
      </c>
    </row>
    <row r="217" spans="1:23">
      <c r="A217" s="121">
        <v>45386</v>
      </c>
      <c r="B217" t="s">
        <v>239</v>
      </c>
      <c r="C217">
        <v>2</v>
      </c>
      <c r="D217" t="s">
        <v>27</v>
      </c>
      <c r="E217" t="s">
        <v>27</v>
      </c>
      <c r="F217" t="s">
        <v>59</v>
      </c>
      <c r="G217">
        <v>2.331</v>
      </c>
      <c r="H217">
        <v>2.331</v>
      </c>
      <c r="I217">
        <v>0</v>
      </c>
      <c r="J217">
        <v>0</v>
      </c>
      <c r="K217">
        <v>0</v>
      </c>
      <c r="L217">
        <v>2.331</v>
      </c>
      <c r="M217">
        <v>0</v>
      </c>
      <c r="N217">
        <v>0</v>
      </c>
      <c r="O217">
        <v>0</v>
      </c>
      <c r="P217">
        <v>2.331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</row>
    <row r="218" spans="1:23">
      <c r="A218" s="121">
        <v>45386</v>
      </c>
      <c r="B218" t="s">
        <v>239</v>
      </c>
      <c r="C218">
        <v>2</v>
      </c>
      <c r="D218" t="s">
        <v>26</v>
      </c>
      <c r="E218" t="s">
        <v>26</v>
      </c>
      <c r="F218" t="s">
        <v>97</v>
      </c>
      <c r="G218">
        <v>2993.0350000000799</v>
      </c>
      <c r="H218">
        <v>2472.4990000001399</v>
      </c>
      <c r="I218">
        <v>518.91900000000601</v>
      </c>
      <c r="J218">
        <v>1.617</v>
      </c>
      <c r="K218">
        <v>45.119000000000099</v>
      </c>
      <c r="L218">
        <v>0</v>
      </c>
      <c r="M218">
        <v>417.44200000000302</v>
      </c>
      <c r="N218">
        <v>163.47200000000001</v>
      </c>
      <c r="O218">
        <v>0</v>
      </c>
      <c r="P218">
        <v>1793.0640000001399</v>
      </c>
      <c r="Q218">
        <v>185.05799999999999</v>
      </c>
      <c r="R218">
        <v>11.462999999999999</v>
      </c>
      <c r="S218">
        <v>0</v>
      </c>
      <c r="T218">
        <v>0</v>
      </c>
      <c r="U218">
        <v>137.34200000000001</v>
      </c>
      <c r="V218">
        <v>43.014000000000003</v>
      </c>
      <c r="W218">
        <v>139.68600000000001</v>
      </c>
    </row>
    <row r="219" spans="1:23">
      <c r="A219" s="121">
        <v>45386</v>
      </c>
      <c r="B219" t="s">
        <v>239</v>
      </c>
      <c r="C219">
        <v>2</v>
      </c>
      <c r="D219" t="s">
        <v>26</v>
      </c>
      <c r="E219" t="s">
        <v>26</v>
      </c>
      <c r="F219" t="s">
        <v>249</v>
      </c>
      <c r="G219">
        <v>5.3280000000000003</v>
      </c>
      <c r="H219">
        <v>5.3280000000000003</v>
      </c>
      <c r="I219">
        <v>0</v>
      </c>
      <c r="J219">
        <v>0</v>
      </c>
      <c r="K219">
        <v>0</v>
      </c>
      <c r="L219">
        <v>5.3280000000000003</v>
      </c>
      <c r="M219">
        <v>0</v>
      </c>
      <c r="N219">
        <v>0</v>
      </c>
      <c r="O219">
        <v>0</v>
      </c>
      <c r="P219">
        <v>5.3280000000000003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3">
      <c r="A220" s="121">
        <v>45386</v>
      </c>
      <c r="B220" t="s">
        <v>239</v>
      </c>
      <c r="C220">
        <v>2</v>
      </c>
      <c r="D220" t="s">
        <v>26</v>
      </c>
      <c r="E220" t="s">
        <v>26</v>
      </c>
      <c r="F220" t="s">
        <v>182</v>
      </c>
      <c r="G220">
        <v>15.852</v>
      </c>
      <c r="H220">
        <v>15.852</v>
      </c>
      <c r="I220">
        <v>0</v>
      </c>
      <c r="J220">
        <v>0</v>
      </c>
      <c r="K220">
        <v>0</v>
      </c>
      <c r="L220">
        <v>15.852</v>
      </c>
      <c r="M220">
        <v>0</v>
      </c>
      <c r="N220">
        <v>0</v>
      </c>
      <c r="O220">
        <v>0</v>
      </c>
      <c r="P220">
        <v>15.852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</row>
    <row r="221" spans="1:23">
      <c r="A221" s="121">
        <v>45386</v>
      </c>
      <c r="B221" t="s">
        <v>239</v>
      </c>
      <c r="C221">
        <v>2</v>
      </c>
      <c r="D221" t="s">
        <v>26</v>
      </c>
      <c r="E221" t="s">
        <v>26</v>
      </c>
      <c r="F221" t="s">
        <v>183</v>
      </c>
      <c r="G221">
        <v>14.702</v>
      </c>
      <c r="H221">
        <v>14.702</v>
      </c>
      <c r="I221">
        <v>0</v>
      </c>
      <c r="J221">
        <v>0</v>
      </c>
      <c r="K221">
        <v>0</v>
      </c>
      <c r="L221">
        <v>14.702</v>
      </c>
      <c r="M221">
        <v>0.13300000000000001</v>
      </c>
      <c r="N221">
        <v>0</v>
      </c>
      <c r="O221">
        <v>0</v>
      </c>
      <c r="P221">
        <v>14.702</v>
      </c>
      <c r="Q221">
        <v>0.58299999999999996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1.998</v>
      </c>
    </row>
    <row r="222" spans="1:23">
      <c r="A222" s="121">
        <v>45386</v>
      </c>
      <c r="B222" t="s">
        <v>239</v>
      </c>
      <c r="C222">
        <v>2</v>
      </c>
      <c r="D222" t="s">
        <v>26</v>
      </c>
      <c r="E222" t="s">
        <v>26</v>
      </c>
      <c r="F222" t="s">
        <v>207</v>
      </c>
      <c r="G222">
        <v>12.922000000000001</v>
      </c>
      <c r="H222">
        <v>12.922000000000001</v>
      </c>
      <c r="I222">
        <v>0</v>
      </c>
      <c r="J222">
        <v>0</v>
      </c>
      <c r="K222">
        <v>0</v>
      </c>
      <c r="L222">
        <v>12.922000000000001</v>
      </c>
      <c r="M222">
        <v>0</v>
      </c>
      <c r="N222">
        <v>0</v>
      </c>
      <c r="O222">
        <v>0</v>
      </c>
      <c r="P222">
        <v>12.256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2.0649999999999999</v>
      </c>
    </row>
    <row r="223" spans="1:23">
      <c r="A223" s="121">
        <v>45386</v>
      </c>
      <c r="B223" t="s">
        <v>239</v>
      </c>
      <c r="C223">
        <v>2</v>
      </c>
      <c r="D223" t="s">
        <v>26</v>
      </c>
      <c r="E223" t="s">
        <v>26</v>
      </c>
      <c r="F223" t="s">
        <v>129</v>
      </c>
      <c r="G223">
        <v>14.321999999999999</v>
      </c>
      <c r="H223">
        <v>14.321999999999999</v>
      </c>
      <c r="I223">
        <v>0</v>
      </c>
      <c r="J223">
        <v>0</v>
      </c>
      <c r="K223">
        <v>0</v>
      </c>
      <c r="L223">
        <v>14.321999999999999</v>
      </c>
      <c r="M223">
        <v>0</v>
      </c>
      <c r="N223">
        <v>0</v>
      </c>
      <c r="O223">
        <v>0</v>
      </c>
      <c r="P223">
        <v>12.987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2.331</v>
      </c>
    </row>
    <row r="224" spans="1:23">
      <c r="A224" s="121">
        <v>45386</v>
      </c>
      <c r="B224" t="s">
        <v>239</v>
      </c>
      <c r="C224">
        <v>2</v>
      </c>
      <c r="D224" t="s">
        <v>26</v>
      </c>
      <c r="E224" t="s">
        <v>26</v>
      </c>
      <c r="F224" t="s">
        <v>59</v>
      </c>
      <c r="G224">
        <v>0.999</v>
      </c>
      <c r="H224">
        <v>0.999</v>
      </c>
      <c r="I224">
        <v>0</v>
      </c>
      <c r="J224">
        <v>0</v>
      </c>
      <c r="K224">
        <v>0</v>
      </c>
      <c r="L224">
        <v>0.999</v>
      </c>
      <c r="M224">
        <v>0</v>
      </c>
      <c r="N224">
        <v>0</v>
      </c>
      <c r="O224">
        <v>0</v>
      </c>
      <c r="P224">
        <v>0.999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</row>
    <row r="225" spans="1:23">
      <c r="A225" s="121">
        <v>45386</v>
      </c>
      <c r="B225" t="s">
        <v>239</v>
      </c>
      <c r="C225">
        <v>2</v>
      </c>
      <c r="D225" t="s">
        <v>25</v>
      </c>
      <c r="E225" t="s">
        <v>25</v>
      </c>
      <c r="F225" t="s">
        <v>97</v>
      </c>
      <c r="G225">
        <v>5208.6889999994</v>
      </c>
      <c r="H225">
        <v>3604.24500000026</v>
      </c>
      <c r="I225">
        <v>1463.4200000000999</v>
      </c>
      <c r="J225">
        <v>141.023999999995</v>
      </c>
      <c r="K225">
        <v>331.412000000001</v>
      </c>
      <c r="L225">
        <v>0</v>
      </c>
      <c r="M225">
        <v>264.71099999999802</v>
      </c>
      <c r="N225">
        <v>80.575999999999794</v>
      </c>
      <c r="O225">
        <v>0</v>
      </c>
      <c r="P225">
        <v>3465.3650000003699</v>
      </c>
      <c r="Q225">
        <v>59.397999999999897</v>
      </c>
      <c r="R225">
        <v>8.7289999999999992</v>
      </c>
      <c r="S225">
        <v>0</v>
      </c>
      <c r="T225">
        <v>0</v>
      </c>
      <c r="U225">
        <v>1375.8710000000699</v>
      </c>
      <c r="V225">
        <v>20.594999999999999</v>
      </c>
      <c r="W225">
        <v>329.77200000000101</v>
      </c>
    </row>
    <row r="226" spans="1:23">
      <c r="A226" s="121">
        <v>45386</v>
      </c>
      <c r="B226" t="s">
        <v>239</v>
      </c>
      <c r="C226">
        <v>2</v>
      </c>
      <c r="D226" t="s">
        <v>25</v>
      </c>
      <c r="E226" t="s">
        <v>25</v>
      </c>
      <c r="F226" t="s">
        <v>211</v>
      </c>
      <c r="G226">
        <v>40.968000000000004</v>
      </c>
      <c r="H226">
        <v>40.86</v>
      </c>
      <c r="I226">
        <v>0</v>
      </c>
      <c r="J226">
        <v>0.108</v>
      </c>
      <c r="K226">
        <v>0</v>
      </c>
      <c r="L226">
        <v>40.968000000000004</v>
      </c>
      <c r="M226">
        <v>0</v>
      </c>
      <c r="N226">
        <v>0</v>
      </c>
      <c r="O226">
        <v>0</v>
      </c>
      <c r="P226">
        <v>9.6439999999999895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18.798999999999999</v>
      </c>
    </row>
    <row r="227" spans="1:23">
      <c r="A227" s="121">
        <v>45386</v>
      </c>
      <c r="B227" t="s">
        <v>239</v>
      </c>
      <c r="C227">
        <v>2</v>
      </c>
      <c r="D227" t="s">
        <v>25</v>
      </c>
      <c r="E227" t="s">
        <v>25</v>
      </c>
      <c r="F227" t="s">
        <v>212</v>
      </c>
      <c r="G227">
        <v>45.648000000000003</v>
      </c>
      <c r="H227">
        <v>45.648000000000003</v>
      </c>
      <c r="I227">
        <v>0</v>
      </c>
      <c r="J227">
        <v>0</v>
      </c>
      <c r="K227">
        <v>0</v>
      </c>
      <c r="L227">
        <v>45.648000000000003</v>
      </c>
      <c r="M227">
        <v>0</v>
      </c>
      <c r="N227">
        <v>0</v>
      </c>
      <c r="O227">
        <v>0</v>
      </c>
      <c r="P227">
        <v>45.314999999999998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7.93</v>
      </c>
    </row>
    <row r="228" spans="1:23">
      <c r="A228" s="121">
        <v>45386</v>
      </c>
      <c r="B228" t="s">
        <v>239</v>
      </c>
      <c r="C228">
        <v>2</v>
      </c>
      <c r="D228" t="s">
        <v>25</v>
      </c>
      <c r="E228" t="s">
        <v>25</v>
      </c>
      <c r="F228" t="s">
        <v>111</v>
      </c>
      <c r="G228">
        <v>85.668999999999699</v>
      </c>
      <c r="H228">
        <v>85.668999999999699</v>
      </c>
      <c r="I228">
        <v>0</v>
      </c>
      <c r="J228">
        <v>0</v>
      </c>
      <c r="K228">
        <v>0</v>
      </c>
      <c r="L228">
        <v>85.668999999999699</v>
      </c>
      <c r="M228">
        <v>0</v>
      </c>
      <c r="N228">
        <v>0</v>
      </c>
      <c r="O228">
        <v>0</v>
      </c>
      <c r="P228">
        <v>80.519999999999698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4.9950000000000001</v>
      </c>
    </row>
    <row r="229" spans="1:23">
      <c r="A229" s="121">
        <v>45386</v>
      </c>
      <c r="B229" t="s">
        <v>239</v>
      </c>
      <c r="C229">
        <v>2</v>
      </c>
      <c r="D229" t="s">
        <v>25</v>
      </c>
      <c r="E229" t="s">
        <v>25</v>
      </c>
      <c r="F229" t="s">
        <v>163</v>
      </c>
      <c r="G229">
        <v>1.665</v>
      </c>
      <c r="H229">
        <v>1.665</v>
      </c>
      <c r="I229">
        <v>0</v>
      </c>
      <c r="J229">
        <v>0</v>
      </c>
      <c r="K229">
        <v>0</v>
      </c>
      <c r="L229">
        <v>1.665</v>
      </c>
      <c r="M229">
        <v>0</v>
      </c>
      <c r="N229">
        <v>0</v>
      </c>
      <c r="O229">
        <v>0</v>
      </c>
      <c r="P229">
        <v>1.665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</row>
    <row r="230" spans="1:23">
      <c r="A230" s="121">
        <v>45386</v>
      </c>
      <c r="B230" t="s">
        <v>239</v>
      </c>
      <c r="C230">
        <v>2</v>
      </c>
      <c r="D230" t="s">
        <v>25</v>
      </c>
      <c r="E230" t="s">
        <v>25</v>
      </c>
      <c r="F230" t="s">
        <v>199</v>
      </c>
      <c r="G230">
        <v>73.592999999999805</v>
      </c>
      <c r="H230">
        <v>72.4609999999998</v>
      </c>
      <c r="I230">
        <v>1.1319999999999999</v>
      </c>
      <c r="J230">
        <v>0</v>
      </c>
      <c r="K230">
        <v>0</v>
      </c>
      <c r="L230">
        <v>73.592999999999805</v>
      </c>
      <c r="M230">
        <v>0</v>
      </c>
      <c r="N230">
        <v>0.999</v>
      </c>
      <c r="O230">
        <v>0</v>
      </c>
      <c r="P230">
        <v>73.259999999999806</v>
      </c>
      <c r="Q230">
        <v>0</v>
      </c>
      <c r="R230">
        <v>0</v>
      </c>
      <c r="S230">
        <v>0</v>
      </c>
      <c r="T230">
        <v>0</v>
      </c>
      <c r="U230">
        <v>1.1319999999999999</v>
      </c>
      <c r="V230">
        <v>0</v>
      </c>
      <c r="W230">
        <v>4.8620000000000001</v>
      </c>
    </row>
    <row r="231" spans="1:23">
      <c r="A231" s="121">
        <v>45386</v>
      </c>
      <c r="B231" t="s">
        <v>239</v>
      </c>
      <c r="C231">
        <v>2</v>
      </c>
      <c r="D231" t="s">
        <v>25</v>
      </c>
      <c r="E231" t="s">
        <v>25</v>
      </c>
      <c r="F231" t="s">
        <v>193</v>
      </c>
      <c r="G231">
        <v>7.6589999999999998</v>
      </c>
      <c r="H231">
        <v>7.6589999999999998</v>
      </c>
      <c r="I231">
        <v>0</v>
      </c>
      <c r="J231">
        <v>0</v>
      </c>
      <c r="K231">
        <v>0</v>
      </c>
      <c r="L231">
        <v>7.6589999999999998</v>
      </c>
      <c r="M231">
        <v>0</v>
      </c>
      <c r="N231">
        <v>0</v>
      </c>
      <c r="O231">
        <v>0</v>
      </c>
      <c r="P231">
        <v>7.6589999999999998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</row>
    <row r="232" spans="1:23">
      <c r="A232" s="121">
        <v>45386</v>
      </c>
      <c r="B232" t="s">
        <v>239</v>
      </c>
      <c r="C232">
        <v>2</v>
      </c>
      <c r="D232" t="s">
        <v>25</v>
      </c>
      <c r="E232" t="s">
        <v>25</v>
      </c>
      <c r="F232" t="s">
        <v>114</v>
      </c>
      <c r="G232">
        <v>63.004999999999797</v>
      </c>
      <c r="H232">
        <v>63.004999999999797</v>
      </c>
      <c r="I232">
        <v>0</v>
      </c>
      <c r="J232">
        <v>0</v>
      </c>
      <c r="K232">
        <v>0</v>
      </c>
      <c r="L232">
        <v>63.004999999999797</v>
      </c>
      <c r="M232">
        <v>0</v>
      </c>
      <c r="N232">
        <v>0</v>
      </c>
      <c r="O232">
        <v>0</v>
      </c>
      <c r="P232">
        <v>57.676999999999801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8.125</v>
      </c>
    </row>
    <row r="233" spans="1:23">
      <c r="A233" s="121">
        <v>45386</v>
      </c>
      <c r="B233" t="s">
        <v>239</v>
      </c>
      <c r="C233">
        <v>2</v>
      </c>
      <c r="D233" t="s">
        <v>25</v>
      </c>
      <c r="E233" t="s">
        <v>25</v>
      </c>
      <c r="F233" t="s">
        <v>241</v>
      </c>
      <c r="G233">
        <v>19.780999999999999</v>
      </c>
      <c r="H233">
        <v>19.780999999999999</v>
      </c>
      <c r="I233">
        <v>0</v>
      </c>
      <c r="J233">
        <v>0</v>
      </c>
      <c r="K233">
        <v>0</v>
      </c>
      <c r="L233">
        <v>19.780999999999999</v>
      </c>
      <c r="M233">
        <v>0</v>
      </c>
      <c r="N233">
        <v>0</v>
      </c>
      <c r="O233">
        <v>0</v>
      </c>
      <c r="P233">
        <v>19.448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0.33300000000000002</v>
      </c>
    </row>
    <row r="234" spans="1:23">
      <c r="A234" s="121">
        <v>45386</v>
      </c>
      <c r="B234" t="s">
        <v>239</v>
      </c>
      <c r="C234">
        <v>2</v>
      </c>
      <c r="D234" t="s">
        <v>25</v>
      </c>
      <c r="E234" t="s">
        <v>25</v>
      </c>
      <c r="F234" t="s">
        <v>115</v>
      </c>
      <c r="G234">
        <v>102.429</v>
      </c>
      <c r="H234">
        <v>44.1039999999999</v>
      </c>
      <c r="I234">
        <v>0</v>
      </c>
      <c r="J234">
        <v>58.325000000000003</v>
      </c>
      <c r="K234">
        <v>0</v>
      </c>
      <c r="L234">
        <v>102.429</v>
      </c>
      <c r="M234">
        <v>0</v>
      </c>
      <c r="N234">
        <v>0</v>
      </c>
      <c r="O234">
        <v>0</v>
      </c>
      <c r="P234">
        <v>96.691999999999894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3.5310000000000001</v>
      </c>
    </row>
    <row r="235" spans="1:23">
      <c r="A235" s="121">
        <v>45386</v>
      </c>
      <c r="B235" t="s">
        <v>239</v>
      </c>
      <c r="C235">
        <v>2</v>
      </c>
      <c r="D235" t="s">
        <v>25</v>
      </c>
      <c r="E235" t="s">
        <v>25</v>
      </c>
      <c r="F235" t="s">
        <v>59</v>
      </c>
      <c r="G235">
        <v>37.170999999999999</v>
      </c>
      <c r="H235">
        <v>34.837999999999901</v>
      </c>
      <c r="I235">
        <v>0</v>
      </c>
      <c r="J235">
        <v>2.3330000000000002</v>
      </c>
      <c r="K235">
        <v>0</v>
      </c>
      <c r="L235">
        <v>37.170999999999999</v>
      </c>
      <c r="M235">
        <v>0</v>
      </c>
      <c r="N235">
        <v>0</v>
      </c>
      <c r="O235">
        <v>0</v>
      </c>
      <c r="P235">
        <v>32.307000000000002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</row>
    <row r="236" spans="1:23">
      <c r="A236" s="121">
        <v>45386</v>
      </c>
      <c r="B236" t="s">
        <v>239</v>
      </c>
      <c r="C236">
        <v>2</v>
      </c>
      <c r="D236" t="s">
        <v>24</v>
      </c>
      <c r="E236" t="s">
        <v>24</v>
      </c>
      <c r="F236" t="s">
        <v>97</v>
      </c>
      <c r="G236">
        <v>5110.4979999993402</v>
      </c>
      <c r="H236">
        <v>3092.72100000006</v>
      </c>
      <c r="I236">
        <v>1949.5650000001899</v>
      </c>
      <c r="J236">
        <v>68.212000000000103</v>
      </c>
      <c r="K236">
        <v>0</v>
      </c>
      <c r="L236">
        <v>0</v>
      </c>
      <c r="M236">
        <v>744.24700000001201</v>
      </c>
      <c r="N236">
        <v>81.876999999999796</v>
      </c>
      <c r="O236">
        <v>111.073999999999</v>
      </c>
      <c r="P236">
        <v>3929.3330000002302</v>
      </c>
      <c r="Q236">
        <v>49.893000000000001</v>
      </c>
      <c r="R236">
        <v>534.23200000000998</v>
      </c>
      <c r="S236">
        <v>523.57100000001003</v>
      </c>
      <c r="T236">
        <v>0</v>
      </c>
      <c r="U236">
        <v>883.37099999999498</v>
      </c>
      <c r="V236">
        <v>61.667000000000002</v>
      </c>
      <c r="W236">
        <v>73.111999999999895</v>
      </c>
    </row>
    <row r="237" spans="1:23">
      <c r="A237" s="121">
        <v>45386</v>
      </c>
      <c r="B237" t="s">
        <v>239</v>
      </c>
      <c r="C237">
        <v>2</v>
      </c>
      <c r="D237" t="s">
        <v>24</v>
      </c>
      <c r="E237" t="s">
        <v>24</v>
      </c>
      <c r="F237" t="s">
        <v>218</v>
      </c>
      <c r="G237">
        <v>12.454000000000001</v>
      </c>
      <c r="H237">
        <v>12.454000000000001</v>
      </c>
      <c r="I237">
        <v>0</v>
      </c>
      <c r="J237">
        <v>0</v>
      </c>
      <c r="K237">
        <v>0</v>
      </c>
      <c r="L237">
        <v>12.454000000000001</v>
      </c>
      <c r="M237">
        <v>0</v>
      </c>
      <c r="N237">
        <v>0</v>
      </c>
      <c r="O237">
        <v>0</v>
      </c>
      <c r="P237">
        <v>11.788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</row>
    <row r="238" spans="1:23">
      <c r="A238" s="121">
        <v>45386</v>
      </c>
      <c r="B238" t="s">
        <v>239</v>
      </c>
      <c r="C238">
        <v>2</v>
      </c>
      <c r="D238" t="s">
        <v>24</v>
      </c>
      <c r="E238" t="s">
        <v>24</v>
      </c>
      <c r="F238" t="s">
        <v>171</v>
      </c>
      <c r="G238">
        <v>20.18</v>
      </c>
      <c r="H238">
        <v>20.18</v>
      </c>
      <c r="I238">
        <v>0</v>
      </c>
      <c r="J238">
        <v>0</v>
      </c>
      <c r="K238">
        <v>0</v>
      </c>
      <c r="L238">
        <v>20.18</v>
      </c>
      <c r="M238">
        <v>0</v>
      </c>
      <c r="N238">
        <v>0.999</v>
      </c>
      <c r="O238">
        <v>0</v>
      </c>
      <c r="P238">
        <v>19.847000000000001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1.3320000000000001</v>
      </c>
    </row>
    <row r="239" spans="1:23">
      <c r="A239" s="121">
        <v>45386</v>
      </c>
      <c r="B239" t="s">
        <v>239</v>
      </c>
      <c r="C239">
        <v>2</v>
      </c>
      <c r="D239" t="s">
        <v>24</v>
      </c>
      <c r="E239" t="s">
        <v>24</v>
      </c>
      <c r="F239" t="s">
        <v>112</v>
      </c>
      <c r="G239">
        <v>9.3239999999999998</v>
      </c>
      <c r="H239">
        <v>8.9909999999999997</v>
      </c>
      <c r="I239">
        <v>0.33300000000000002</v>
      </c>
      <c r="J239">
        <v>0</v>
      </c>
      <c r="K239">
        <v>0</v>
      </c>
      <c r="L239">
        <v>9.3239999999999998</v>
      </c>
      <c r="M239">
        <v>0</v>
      </c>
      <c r="N239">
        <v>0</v>
      </c>
      <c r="O239">
        <v>0</v>
      </c>
      <c r="P239">
        <v>9.3239999999999998</v>
      </c>
      <c r="Q239">
        <v>0</v>
      </c>
      <c r="R239">
        <v>0</v>
      </c>
      <c r="S239">
        <v>0</v>
      </c>
      <c r="T239">
        <v>0</v>
      </c>
      <c r="U239">
        <v>0.33300000000000002</v>
      </c>
      <c r="V239">
        <v>0</v>
      </c>
      <c r="W239">
        <v>0</v>
      </c>
    </row>
    <row r="240" spans="1:23">
      <c r="A240" s="121">
        <v>45386</v>
      </c>
      <c r="B240" t="s">
        <v>239</v>
      </c>
      <c r="C240">
        <v>2</v>
      </c>
      <c r="D240" t="s">
        <v>24</v>
      </c>
      <c r="E240" t="s">
        <v>24</v>
      </c>
      <c r="F240" t="s">
        <v>219</v>
      </c>
      <c r="G240">
        <v>5.6609999999999996</v>
      </c>
      <c r="H240">
        <v>4.6619999999999999</v>
      </c>
      <c r="I240">
        <v>0.999</v>
      </c>
      <c r="J240">
        <v>0</v>
      </c>
      <c r="K240">
        <v>0</v>
      </c>
      <c r="L240">
        <v>5.6609999999999996</v>
      </c>
      <c r="M240">
        <v>0</v>
      </c>
      <c r="N240">
        <v>0</v>
      </c>
      <c r="O240">
        <v>0</v>
      </c>
      <c r="P240">
        <v>5.6609999999999996</v>
      </c>
      <c r="Q240">
        <v>0</v>
      </c>
      <c r="R240">
        <v>0.999</v>
      </c>
      <c r="S240">
        <v>0.999</v>
      </c>
      <c r="T240">
        <v>0</v>
      </c>
      <c r="U240">
        <v>0</v>
      </c>
      <c r="V240">
        <v>0</v>
      </c>
      <c r="W240">
        <v>0</v>
      </c>
    </row>
    <row r="241" spans="1:23">
      <c r="A241" s="121">
        <v>45386</v>
      </c>
      <c r="B241" t="s">
        <v>239</v>
      </c>
      <c r="C241">
        <v>2</v>
      </c>
      <c r="D241" t="s">
        <v>24</v>
      </c>
      <c r="E241" t="s">
        <v>24</v>
      </c>
      <c r="F241" t="s">
        <v>59</v>
      </c>
      <c r="G241">
        <v>0.66600000000000004</v>
      </c>
      <c r="H241">
        <v>0.66600000000000004</v>
      </c>
      <c r="I241">
        <v>0</v>
      </c>
      <c r="J241">
        <v>0</v>
      </c>
      <c r="K241">
        <v>0</v>
      </c>
      <c r="L241">
        <v>0.66600000000000004</v>
      </c>
      <c r="M241">
        <v>0</v>
      </c>
      <c r="N241">
        <v>0</v>
      </c>
      <c r="O241">
        <v>0</v>
      </c>
      <c r="P241">
        <v>0.66600000000000004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0.66600000000000004</v>
      </c>
    </row>
    <row r="242" spans="1:23">
      <c r="A242" s="121">
        <v>45386</v>
      </c>
      <c r="B242" t="s">
        <v>239</v>
      </c>
      <c r="C242">
        <v>2</v>
      </c>
      <c r="D242" t="s">
        <v>23</v>
      </c>
      <c r="E242" t="s">
        <v>23</v>
      </c>
      <c r="F242" t="s">
        <v>97</v>
      </c>
      <c r="G242">
        <v>5286.7489999993204</v>
      </c>
      <c r="H242">
        <v>3653.7750000003002</v>
      </c>
      <c r="I242">
        <v>1438.7460000000799</v>
      </c>
      <c r="J242">
        <v>194.22800000000001</v>
      </c>
      <c r="K242">
        <v>22.850999999999999</v>
      </c>
      <c r="L242">
        <v>0</v>
      </c>
      <c r="M242">
        <v>519.77400000000205</v>
      </c>
      <c r="N242">
        <v>81.260999999999797</v>
      </c>
      <c r="O242">
        <v>0</v>
      </c>
      <c r="P242">
        <v>3885.4360000004399</v>
      </c>
      <c r="Q242">
        <v>57.282999999999902</v>
      </c>
      <c r="R242">
        <v>182.08699999999899</v>
      </c>
      <c r="S242">
        <v>127.72499999999999</v>
      </c>
      <c r="T242">
        <v>0</v>
      </c>
      <c r="U242">
        <v>1157.40400000001</v>
      </c>
      <c r="V242">
        <v>33.0549999999999</v>
      </c>
      <c r="W242">
        <v>103.72</v>
      </c>
    </row>
    <row r="243" spans="1:23">
      <c r="A243" s="121">
        <v>45386</v>
      </c>
      <c r="B243" t="s">
        <v>239</v>
      </c>
      <c r="C243">
        <v>2</v>
      </c>
      <c r="D243" t="s">
        <v>23</v>
      </c>
      <c r="E243" t="s">
        <v>23</v>
      </c>
      <c r="F243" t="s">
        <v>203</v>
      </c>
      <c r="G243">
        <v>13.653</v>
      </c>
      <c r="H243">
        <v>13.653</v>
      </c>
      <c r="I243">
        <v>0</v>
      </c>
      <c r="J243">
        <v>0</v>
      </c>
      <c r="K243">
        <v>0</v>
      </c>
      <c r="L243">
        <v>13.653</v>
      </c>
      <c r="M243">
        <v>0</v>
      </c>
      <c r="N243">
        <v>0</v>
      </c>
      <c r="O243">
        <v>0</v>
      </c>
      <c r="P243">
        <v>13.653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</row>
    <row r="244" spans="1:23">
      <c r="A244" s="121">
        <v>45386</v>
      </c>
      <c r="B244" t="s">
        <v>239</v>
      </c>
      <c r="C244">
        <v>2</v>
      </c>
      <c r="D244" t="s">
        <v>23</v>
      </c>
      <c r="E244" t="s">
        <v>23</v>
      </c>
      <c r="F244" t="s">
        <v>59</v>
      </c>
      <c r="G244">
        <v>0.66600000000000004</v>
      </c>
      <c r="H244">
        <v>0.66600000000000004</v>
      </c>
      <c r="I244">
        <v>0</v>
      </c>
      <c r="J244">
        <v>0</v>
      </c>
      <c r="K244">
        <v>0</v>
      </c>
      <c r="L244">
        <v>0.66600000000000004</v>
      </c>
      <c r="M244">
        <v>0</v>
      </c>
      <c r="N244">
        <v>0</v>
      </c>
      <c r="O244">
        <v>0</v>
      </c>
      <c r="P244">
        <v>0.66600000000000004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</row>
    <row r="245" spans="1:23">
      <c r="A245" s="121">
        <v>45386</v>
      </c>
      <c r="B245" t="s">
        <v>239</v>
      </c>
      <c r="C245">
        <v>2</v>
      </c>
      <c r="D245" t="s">
        <v>22</v>
      </c>
      <c r="E245" t="s">
        <v>22</v>
      </c>
      <c r="F245" t="s">
        <v>97</v>
      </c>
      <c r="G245">
        <v>1572.98200000011</v>
      </c>
      <c r="H245">
        <v>962.476999999996</v>
      </c>
      <c r="I245">
        <v>610.50500000000898</v>
      </c>
      <c r="J245">
        <v>0</v>
      </c>
      <c r="K245">
        <v>6.141</v>
      </c>
      <c r="L245">
        <v>0</v>
      </c>
      <c r="M245">
        <v>123.557</v>
      </c>
      <c r="N245">
        <v>88.780999999999807</v>
      </c>
      <c r="O245">
        <v>234.129999999999</v>
      </c>
      <c r="P245">
        <v>885.57999999999504</v>
      </c>
      <c r="Q245">
        <v>65.344999999999999</v>
      </c>
      <c r="R245">
        <v>0.33300000000000002</v>
      </c>
      <c r="S245">
        <v>0</v>
      </c>
      <c r="T245">
        <v>0</v>
      </c>
      <c r="U245">
        <v>367.38400000000701</v>
      </c>
      <c r="V245">
        <v>26.315999999999999</v>
      </c>
      <c r="W245">
        <v>106.38</v>
      </c>
    </row>
    <row r="246" spans="1:23">
      <c r="A246" s="121">
        <v>45386</v>
      </c>
      <c r="B246" t="s">
        <v>239</v>
      </c>
      <c r="C246">
        <v>2</v>
      </c>
      <c r="D246" t="s">
        <v>22</v>
      </c>
      <c r="E246" t="s">
        <v>22</v>
      </c>
      <c r="F246" t="s">
        <v>172</v>
      </c>
      <c r="G246">
        <v>11.988</v>
      </c>
      <c r="H246">
        <v>11.988</v>
      </c>
      <c r="I246">
        <v>0</v>
      </c>
      <c r="J246">
        <v>0</v>
      </c>
      <c r="K246">
        <v>0</v>
      </c>
      <c r="L246">
        <v>11.988</v>
      </c>
      <c r="M246">
        <v>0</v>
      </c>
      <c r="N246">
        <v>0</v>
      </c>
      <c r="O246">
        <v>0</v>
      </c>
      <c r="P246">
        <v>0.66600000000000004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0.999</v>
      </c>
    </row>
    <row r="247" spans="1:23">
      <c r="A247" s="121">
        <v>45386</v>
      </c>
      <c r="B247" t="s">
        <v>239</v>
      </c>
      <c r="C247">
        <v>2</v>
      </c>
      <c r="D247" t="s">
        <v>22</v>
      </c>
      <c r="E247" t="s">
        <v>22</v>
      </c>
      <c r="F247" t="s">
        <v>127</v>
      </c>
      <c r="G247">
        <v>11.388999999999999</v>
      </c>
      <c r="H247">
        <v>11.388999999999999</v>
      </c>
      <c r="I247">
        <v>0</v>
      </c>
      <c r="J247">
        <v>0</v>
      </c>
      <c r="K247">
        <v>0</v>
      </c>
      <c r="L247">
        <v>11.388999999999999</v>
      </c>
      <c r="M247">
        <v>0</v>
      </c>
      <c r="N247">
        <v>0.999</v>
      </c>
      <c r="O247">
        <v>0</v>
      </c>
      <c r="P247">
        <v>7.6589999999999998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0.999</v>
      </c>
    </row>
    <row r="248" spans="1:23">
      <c r="A248" s="121">
        <v>45386</v>
      </c>
      <c r="B248" t="s">
        <v>239</v>
      </c>
      <c r="C248">
        <v>2</v>
      </c>
      <c r="D248" t="s">
        <v>22</v>
      </c>
      <c r="E248" t="s">
        <v>22</v>
      </c>
      <c r="F248" t="s">
        <v>173</v>
      </c>
      <c r="G248">
        <v>21.779</v>
      </c>
      <c r="H248">
        <v>21.779</v>
      </c>
      <c r="I248">
        <v>0</v>
      </c>
      <c r="J248">
        <v>0</v>
      </c>
      <c r="K248">
        <v>0</v>
      </c>
      <c r="L248">
        <v>21.779</v>
      </c>
      <c r="M248">
        <v>0</v>
      </c>
      <c r="N248">
        <v>0</v>
      </c>
      <c r="O248">
        <v>0</v>
      </c>
      <c r="P248">
        <v>16.117999999999999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6.86</v>
      </c>
    </row>
    <row r="249" spans="1:23">
      <c r="A249" s="121">
        <v>45386</v>
      </c>
      <c r="B249" t="s">
        <v>239</v>
      </c>
      <c r="C249">
        <v>2</v>
      </c>
      <c r="D249" t="s">
        <v>22</v>
      </c>
      <c r="E249" t="s">
        <v>22</v>
      </c>
      <c r="F249" t="s">
        <v>59</v>
      </c>
      <c r="G249">
        <v>3.863</v>
      </c>
      <c r="H249">
        <v>3.863</v>
      </c>
      <c r="I249">
        <v>0</v>
      </c>
      <c r="J249">
        <v>0</v>
      </c>
      <c r="K249">
        <v>0</v>
      </c>
      <c r="L249">
        <v>3.863</v>
      </c>
      <c r="M249">
        <v>0</v>
      </c>
      <c r="N249">
        <v>0</v>
      </c>
      <c r="O249">
        <v>0</v>
      </c>
      <c r="P249">
        <v>2.5310000000000001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0.33300000000000002</v>
      </c>
      <c r="W249">
        <v>0.33300000000000002</v>
      </c>
    </row>
    <row r="250" spans="1:23">
      <c r="A250" s="121">
        <v>45386</v>
      </c>
      <c r="B250" t="s">
        <v>239</v>
      </c>
      <c r="C250">
        <v>2</v>
      </c>
      <c r="D250" t="s">
        <v>21</v>
      </c>
      <c r="E250" t="s">
        <v>21</v>
      </c>
      <c r="F250" t="s">
        <v>97</v>
      </c>
      <c r="G250">
        <v>6912.6209999980601</v>
      </c>
      <c r="H250">
        <v>3706.5440000004</v>
      </c>
      <c r="I250">
        <v>3067.6180000004101</v>
      </c>
      <c r="J250">
        <v>138.459</v>
      </c>
      <c r="K250">
        <v>0</v>
      </c>
      <c r="L250">
        <v>0</v>
      </c>
      <c r="M250">
        <v>798.88999999999896</v>
      </c>
      <c r="N250">
        <v>153.68799999999999</v>
      </c>
      <c r="O250">
        <v>0</v>
      </c>
      <c r="P250">
        <v>5287.5789999994304</v>
      </c>
      <c r="Q250">
        <v>162.62200000000001</v>
      </c>
      <c r="R250">
        <v>857.14299999999605</v>
      </c>
      <c r="S250">
        <v>842.37799999999697</v>
      </c>
      <c r="T250">
        <v>0</v>
      </c>
      <c r="U250">
        <v>1992.1700000002199</v>
      </c>
      <c r="V250">
        <v>120.991</v>
      </c>
      <c r="W250">
        <v>265.77199999999999</v>
      </c>
    </row>
    <row r="251" spans="1:23">
      <c r="A251" s="121">
        <v>45386</v>
      </c>
      <c r="B251" t="s">
        <v>239</v>
      </c>
      <c r="C251">
        <v>2</v>
      </c>
      <c r="D251" t="s">
        <v>21</v>
      </c>
      <c r="E251" t="s">
        <v>21</v>
      </c>
      <c r="F251" t="s">
        <v>116</v>
      </c>
      <c r="G251">
        <v>47.220999999999897</v>
      </c>
      <c r="H251">
        <v>46.154999999999902</v>
      </c>
      <c r="I251">
        <v>1.0660000000000001</v>
      </c>
      <c r="J251">
        <v>0</v>
      </c>
      <c r="K251">
        <v>0</v>
      </c>
      <c r="L251">
        <v>47.220999999999897</v>
      </c>
      <c r="M251">
        <v>0</v>
      </c>
      <c r="N251">
        <v>0</v>
      </c>
      <c r="O251">
        <v>0</v>
      </c>
      <c r="P251">
        <v>43.955999999999896</v>
      </c>
      <c r="Q251">
        <v>0</v>
      </c>
      <c r="R251">
        <v>2.0649999999999999</v>
      </c>
      <c r="S251">
        <v>1.0660000000000001</v>
      </c>
      <c r="T251">
        <v>0</v>
      </c>
      <c r="U251">
        <v>0</v>
      </c>
      <c r="V251">
        <v>0</v>
      </c>
      <c r="W251">
        <v>4.3289999999999997</v>
      </c>
    </row>
    <row r="252" spans="1:23">
      <c r="A252" s="121">
        <v>45386</v>
      </c>
      <c r="B252" t="s">
        <v>239</v>
      </c>
      <c r="C252">
        <v>2</v>
      </c>
      <c r="D252" t="s">
        <v>21</v>
      </c>
      <c r="E252" t="s">
        <v>21</v>
      </c>
      <c r="F252" t="s">
        <v>111</v>
      </c>
      <c r="G252">
        <v>51.684999999999903</v>
      </c>
      <c r="H252">
        <v>50.818999999999903</v>
      </c>
      <c r="I252">
        <v>0.86599999999999999</v>
      </c>
      <c r="J252">
        <v>0</v>
      </c>
      <c r="K252">
        <v>0</v>
      </c>
      <c r="L252">
        <v>51.684999999999903</v>
      </c>
      <c r="M252">
        <v>0</v>
      </c>
      <c r="N252">
        <v>0</v>
      </c>
      <c r="O252">
        <v>0</v>
      </c>
      <c r="P252">
        <v>51.351999999999897</v>
      </c>
      <c r="Q252">
        <v>0</v>
      </c>
      <c r="R252">
        <v>2.0649999999999999</v>
      </c>
      <c r="S252">
        <v>0.86599999999999999</v>
      </c>
      <c r="T252">
        <v>0</v>
      </c>
      <c r="U252">
        <v>0</v>
      </c>
      <c r="V252">
        <v>0</v>
      </c>
      <c r="W252">
        <v>6.0609999999999999</v>
      </c>
    </row>
    <row r="253" spans="1:23">
      <c r="A253" s="121">
        <v>45386</v>
      </c>
      <c r="B253" t="s">
        <v>239</v>
      </c>
      <c r="C253">
        <v>2</v>
      </c>
      <c r="D253" t="s">
        <v>21</v>
      </c>
      <c r="E253" t="s">
        <v>21</v>
      </c>
      <c r="F253" t="s">
        <v>117</v>
      </c>
      <c r="G253">
        <v>26.777000000000001</v>
      </c>
      <c r="H253">
        <v>26.777000000000001</v>
      </c>
      <c r="I253">
        <v>0</v>
      </c>
      <c r="J253">
        <v>0</v>
      </c>
      <c r="K253">
        <v>0</v>
      </c>
      <c r="L253">
        <v>26.777000000000001</v>
      </c>
      <c r="M253">
        <v>0</v>
      </c>
      <c r="N253">
        <v>0.66600000000000004</v>
      </c>
      <c r="O253">
        <v>0</v>
      </c>
      <c r="P253">
        <v>26.71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1.865</v>
      </c>
    </row>
    <row r="254" spans="1:23">
      <c r="A254" s="121">
        <v>45386</v>
      </c>
      <c r="B254" t="s">
        <v>239</v>
      </c>
      <c r="C254">
        <v>2</v>
      </c>
      <c r="D254" t="s">
        <v>21</v>
      </c>
      <c r="E254" t="s">
        <v>21</v>
      </c>
      <c r="F254" t="s">
        <v>115</v>
      </c>
      <c r="G254">
        <v>41.610999999999898</v>
      </c>
      <c r="H254">
        <v>40.568999999999903</v>
      </c>
      <c r="I254">
        <v>0.999</v>
      </c>
      <c r="J254">
        <v>4.2999999999999997E-2</v>
      </c>
      <c r="K254">
        <v>0</v>
      </c>
      <c r="L254">
        <v>41.610999999999898</v>
      </c>
      <c r="M254">
        <v>0</v>
      </c>
      <c r="N254">
        <v>0</v>
      </c>
      <c r="O254">
        <v>0</v>
      </c>
      <c r="P254">
        <v>38.410999999999902</v>
      </c>
      <c r="Q254">
        <v>0</v>
      </c>
      <c r="R254">
        <v>1.599</v>
      </c>
      <c r="S254">
        <v>0.999</v>
      </c>
      <c r="T254">
        <v>0</v>
      </c>
      <c r="U254">
        <v>0</v>
      </c>
      <c r="V254">
        <v>0</v>
      </c>
      <c r="W254">
        <v>31.7759999999999</v>
      </c>
    </row>
    <row r="255" spans="1:23">
      <c r="A255" s="121">
        <v>45386</v>
      </c>
      <c r="B255" t="s">
        <v>239</v>
      </c>
      <c r="C255">
        <v>2</v>
      </c>
      <c r="D255" t="s">
        <v>21</v>
      </c>
      <c r="E255" t="s">
        <v>21</v>
      </c>
      <c r="F255" t="s">
        <v>242</v>
      </c>
      <c r="G255">
        <v>17.382999999999999</v>
      </c>
      <c r="H255">
        <v>16.384</v>
      </c>
      <c r="I255">
        <v>0.999</v>
      </c>
      <c r="J255">
        <v>0</v>
      </c>
      <c r="K255">
        <v>0</v>
      </c>
      <c r="L255">
        <v>17.382999999999999</v>
      </c>
      <c r="M255">
        <v>0</v>
      </c>
      <c r="N255">
        <v>0</v>
      </c>
      <c r="O255">
        <v>0</v>
      </c>
      <c r="P255">
        <v>17.382999999999999</v>
      </c>
      <c r="Q255">
        <v>0</v>
      </c>
      <c r="R255">
        <v>1.665</v>
      </c>
      <c r="S255">
        <v>0.999</v>
      </c>
      <c r="T255">
        <v>0</v>
      </c>
      <c r="U255">
        <v>0</v>
      </c>
      <c r="V255">
        <v>0</v>
      </c>
      <c r="W255">
        <v>4.3289999999999997</v>
      </c>
    </row>
    <row r="256" spans="1:23">
      <c r="A256" s="121">
        <v>45386</v>
      </c>
      <c r="B256" t="s">
        <v>239</v>
      </c>
      <c r="C256">
        <v>2</v>
      </c>
      <c r="D256" t="s">
        <v>21</v>
      </c>
      <c r="E256" t="s">
        <v>21</v>
      </c>
      <c r="F256" t="s">
        <v>243</v>
      </c>
      <c r="G256">
        <v>132.898</v>
      </c>
      <c r="H256">
        <v>129.82799999999901</v>
      </c>
      <c r="I256">
        <v>3.0640000000000001</v>
      </c>
      <c r="J256">
        <v>6.0000000000000001E-3</v>
      </c>
      <c r="K256">
        <v>0</v>
      </c>
      <c r="L256">
        <v>132.898</v>
      </c>
      <c r="M256">
        <v>0</v>
      </c>
      <c r="N256">
        <v>0.999</v>
      </c>
      <c r="O256">
        <v>0</v>
      </c>
      <c r="P256">
        <v>130.69999999999999</v>
      </c>
      <c r="Q256">
        <v>0</v>
      </c>
      <c r="R256">
        <v>4.0629999999999997</v>
      </c>
      <c r="S256">
        <v>3.0640000000000001</v>
      </c>
      <c r="T256">
        <v>0</v>
      </c>
      <c r="U256">
        <v>0</v>
      </c>
      <c r="V256">
        <v>0</v>
      </c>
      <c r="W256">
        <v>18.582999999999998</v>
      </c>
    </row>
    <row r="257" spans="1:23">
      <c r="A257" s="121">
        <v>45386</v>
      </c>
      <c r="B257" t="s">
        <v>239</v>
      </c>
      <c r="C257">
        <v>2</v>
      </c>
      <c r="D257" t="s">
        <v>21</v>
      </c>
      <c r="E257" t="s">
        <v>21</v>
      </c>
      <c r="F257" t="s">
        <v>244</v>
      </c>
      <c r="G257">
        <v>65.067999999999799</v>
      </c>
      <c r="H257">
        <v>63.269999999999797</v>
      </c>
      <c r="I257">
        <v>1.798</v>
      </c>
      <c r="J257">
        <v>0</v>
      </c>
      <c r="K257">
        <v>0</v>
      </c>
      <c r="L257">
        <v>65.067999999999799</v>
      </c>
      <c r="M257">
        <v>0</v>
      </c>
      <c r="N257">
        <v>0</v>
      </c>
      <c r="O257">
        <v>0</v>
      </c>
      <c r="P257">
        <v>64.401999999999802</v>
      </c>
      <c r="Q257">
        <v>0</v>
      </c>
      <c r="R257">
        <v>2.7970000000000002</v>
      </c>
      <c r="S257">
        <v>1.798</v>
      </c>
      <c r="T257">
        <v>0</v>
      </c>
      <c r="U257">
        <v>0</v>
      </c>
      <c r="V257">
        <v>0</v>
      </c>
      <c r="W257">
        <v>5.9939999999999998</v>
      </c>
    </row>
    <row r="258" spans="1:23">
      <c r="A258" s="121">
        <v>45386</v>
      </c>
      <c r="B258" t="s">
        <v>239</v>
      </c>
      <c r="C258">
        <v>2</v>
      </c>
      <c r="D258" t="s">
        <v>21</v>
      </c>
      <c r="E258" t="s">
        <v>21</v>
      </c>
      <c r="F258" t="s">
        <v>245</v>
      </c>
      <c r="G258">
        <v>36.692999999999898</v>
      </c>
      <c r="H258">
        <v>36.692999999999898</v>
      </c>
      <c r="I258">
        <v>0</v>
      </c>
      <c r="J258">
        <v>0</v>
      </c>
      <c r="K258">
        <v>0</v>
      </c>
      <c r="L258">
        <v>36.692999999999898</v>
      </c>
      <c r="M258">
        <v>0</v>
      </c>
      <c r="N258">
        <v>0</v>
      </c>
      <c r="O258">
        <v>0</v>
      </c>
      <c r="P258">
        <v>7.1260000000000003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16.181000000000001</v>
      </c>
    </row>
    <row r="259" spans="1:23">
      <c r="A259" s="121">
        <v>45386</v>
      </c>
      <c r="B259" t="s">
        <v>239</v>
      </c>
      <c r="C259">
        <v>2</v>
      </c>
      <c r="D259" t="s">
        <v>21</v>
      </c>
      <c r="E259" t="s">
        <v>21</v>
      </c>
      <c r="F259" t="s">
        <v>250</v>
      </c>
      <c r="G259">
        <v>6.7000000000000004E-2</v>
      </c>
      <c r="H259">
        <v>6.7000000000000004E-2</v>
      </c>
      <c r="I259">
        <v>0</v>
      </c>
      <c r="J259">
        <v>0</v>
      </c>
      <c r="K259">
        <v>0</v>
      </c>
      <c r="L259">
        <v>6.7000000000000004E-2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</row>
    <row r="260" spans="1:23">
      <c r="A260" s="121">
        <v>45386</v>
      </c>
      <c r="B260" t="s">
        <v>239</v>
      </c>
      <c r="C260">
        <v>2</v>
      </c>
      <c r="D260" t="s">
        <v>21</v>
      </c>
      <c r="E260" t="s">
        <v>21</v>
      </c>
      <c r="F260" t="s">
        <v>59</v>
      </c>
      <c r="G260">
        <v>7.327</v>
      </c>
      <c r="H260">
        <v>7.327</v>
      </c>
      <c r="I260">
        <v>0</v>
      </c>
      <c r="J260">
        <v>0</v>
      </c>
      <c r="K260">
        <v>0</v>
      </c>
      <c r="L260">
        <v>7.327</v>
      </c>
      <c r="M260">
        <v>0</v>
      </c>
      <c r="N260">
        <v>0</v>
      </c>
      <c r="O260">
        <v>0</v>
      </c>
      <c r="P260">
        <v>7.26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</row>
    <row r="261" spans="1:23">
      <c r="A261" s="121">
        <v>45386</v>
      </c>
      <c r="B261" t="s">
        <v>239</v>
      </c>
      <c r="C261">
        <v>2</v>
      </c>
      <c r="D261" t="s">
        <v>20</v>
      </c>
      <c r="E261" t="s">
        <v>20</v>
      </c>
      <c r="F261" t="s">
        <v>97</v>
      </c>
      <c r="G261">
        <v>5465.4959999995099</v>
      </c>
      <c r="H261">
        <v>3822.1980000001599</v>
      </c>
      <c r="I261">
        <v>1535.7490000001201</v>
      </c>
      <c r="J261">
        <v>107.54900000000001</v>
      </c>
      <c r="K261">
        <v>0</v>
      </c>
      <c r="L261">
        <v>0</v>
      </c>
      <c r="M261">
        <v>1503.3869999999799</v>
      </c>
      <c r="N261">
        <v>117.41200000000001</v>
      </c>
      <c r="O261">
        <v>0</v>
      </c>
      <c r="P261">
        <v>3410.6700000003402</v>
      </c>
      <c r="Q261">
        <v>238.81699999999901</v>
      </c>
      <c r="R261">
        <v>220.486999999999</v>
      </c>
      <c r="S261">
        <v>217.07499999999899</v>
      </c>
      <c r="T261">
        <v>0</v>
      </c>
      <c r="U261">
        <v>1222.4280000000299</v>
      </c>
      <c r="V261">
        <v>39.592999999999897</v>
      </c>
      <c r="W261">
        <v>96.842999999999904</v>
      </c>
    </row>
    <row r="262" spans="1:23">
      <c r="A262" s="121">
        <v>45386</v>
      </c>
      <c r="B262" t="s">
        <v>239</v>
      </c>
      <c r="C262">
        <v>2</v>
      </c>
      <c r="D262" t="s">
        <v>20</v>
      </c>
      <c r="E262" t="s">
        <v>20</v>
      </c>
      <c r="F262" t="s">
        <v>225</v>
      </c>
      <c r="G262">
        <v>54.612999999999801</v>
      </c>
      <c r="H262">
        <v>52.148999999999802</v>
      </c>
      <c r="I262">
        <v>2.464</v>
      </c>
      <c r="J262">
        <v>0</v>
      </c>
      <c r="K262">
        <v>0</v>
      </c>
      <c r="L262">
        <v>54.612999999999801</v>
      </c>
      <c r="M262">
        <v>0</v>
      </c>
      <c r="N262">
        <v>0</v>
      </c>
      <c r="O262">
        <v>0</v>
      </c>
      <c r="P262">
        <v>54.279999999999802</v>
      </c>
      <c r="Q262">
        <v>0</v>
      </c>
      <c r="R262">
        <v>2.464</v>
      </c>
      <c r="S262">
        <v>2.464</v>
      </c>
      <c r="T262">
        <v>0</v>
      </c>
      <c r="U262">
        <v>0</v>
      </c>
      <c r="V262">
        <v>0</v>
      </c>
      <c r="W262">
        <v>2.7970000000000002</v>
      </c>
    </row>
    <row r="263" spans="1:23">
      <c r="A263" s="121">
        <v>45386</v>
      </c>
      <c r="B263" t="s">
        <v>239</v>
      </c>
      <c r="C263">
        <v>2</v>
      </c>
      <c r="D263" t="s">
        <v>20</v>
      </c>
      <c r="E263" t="s">
        <v>20</v>
      </c>
      <c r="F263" t="s">
        <v>122</v>
      </c>
      <c r="G263">
        <v>25.338000000000001</v>
      </c>
      <c r="H263">
        <v>24.271999999999998</v>
      </c>
      <c r="I263">
        <v>1.0660000000000001</v>
      </c>
      <c r="J263">
        <v>0</v>
      </c>
      <c r="K263">
        <v>0</v>
      </c>
      <c r="L263">
        <v>25.338000000000001</v>
      </c>
      <c r="M263">
        <v>0.66700000000000004</v>
      </c>
      <c r="N263">
        <v>0.73299999999999998</v>
      </c>
      <c r="O263">
        <v>0</v>
      </c>
      <c r="P263">
        <v>25.338000000000001</v>
      </c>
      <c r="Q263">
        <v>0.35</v>
      </c>
      <c r="R263">
        <v>1.0660000000000001</v>
      </c>
      <c r="S263">
        <v>1.0660000000000001</v>
      </c>
      <c r="T263">
        <v>0</v>
      </c>
      <c r="U263">
        <v>0</v>
      </c>
      <c r="V263">
        <v>0</v>
      </c>
      <c r="W263">
        <v>1.0660000000000001</v>
      </c>
    </row>
    <row r="264" spans="1:23">
      <c r="A264" s="121">
        <v>45386</v>
      </c>
      <c r="B264" t="s">
        <v>239</v>
      </c>
      <c r="C264">
        <v>2</v>
      </c>
      <c r="D264" t="s">
        <v>20</v>
      </c>
      <c r="E264" t="s">
        <v>20</v>
      </c>
      <c r="F264" t="s">
        <v>184</v>
      </c>
      <c r="G264">
        <v>27.908999999999899</v>
      </c>
      <c r="H264">
        <v>24.378</v>
      </c>
      <c r="I264">
        <v>3.5310000000000001</v>
      </c>
      <c r="J264">
        <v>0</v>
      </c>
      <c r="K264">
        <v>0</v>
      </c>
      <c r="L264">
        <v>27.908999999999899</v>
      </c>
      <c r="M264">
        <v>0</v>
      </c>
      <c r="N264">
        <v>0.999</v>
      </c>
      <c r="O264">
        <v>0</v>
      </c>
      <c r="P264">
        <v>22.846</v>
      </c>
      <c r="Q264">
        <v>2.3319999999999999</v>
      </c>
      <c r="R264">
        <v>3.5310000000000001</v>
      </c>
      <c r="S264">
        <v>3.5310000000000001</v>
      </c>
      <c r="T264">
        <v>0</v>
      </c>
      <c r="U264">
        <v>0</v>
      </c>
      <c r="V264">
        <v>0</v>
      </c>
      <c r="W264">
        <v>0</v>
      </c>
    </row>
    <row r="265" spans="1:23">
      <c r="A265" s="121">
        <v>45386</v>
      </c>
      <c r="B265" t="s">
        <v>239</v>
      </c>
      <c r="C265">
        <v>2</v>
      </c>
      <c r="D265" t="s">
        <v>20</v>
      </c>
      <c r="E265" t="s">
        <v>20</v>
      </c>
      <c r="F265" t="s">
        <v>118</v>
      </c>
      <c r="G265">
        <v>30.3109999999999</v>
      </c>
      <c r="H265">
        <v>27.18</v>
      </c>
      <c r="I265">
        <v>3.1309999999999998</v>
      </c>
      <c r="J265">
        <v>0</v>
      </c>
      <c r="K265">
        <v>0</v>
      </c>
      <c r="L265">
        <v>30.3109999999999</v>
      </c>
      <c r="M265">
        <v>0</v>
      </c>
      <c r="N265">
        <v>1.0660000000000001</v>
      </c>
      <c r="O265">
        <v>0</v>
      </c>
      <c r="P265">
        <v>9.657</v>
      </c>
      <c r="Q265">
        <v>0</v>
      </c>
      <c r="R265">
        <v>3.1309999999999998</v>
      </c>
      <c r="S265">
        <v>3.1309999999999998</v>
      </c>
      <c r="T265">
        <v>0</v>
      </c>
      <c r="U265">
        <v>0</v>
      </c>
      <c r="V265">
        <v>0</v>
      </c>
      <c r="W265">
        <v>0</v>
      </c>
    </row>
    <row r="266" spans="1:23">
      <c r="A266" s="121">
        <v>45386</v>
      </c>
      <c r="B266" t="s">
        <v>239</v>
      </c>
      <c r="C266">
        <v>2</v>
      </c>
      <c r="D266" t="s">
        <v>20</v>
      </c>
      <c r="E266" t="s">
        <v>20</v>
      </c>
      <c r="F266" t="s">
        <v>164</v>
      </c>
      <c r="G266">
        <v>43.165999999999897</v>
      </c>
      <c r="H266">
        <v>41.2349999999999</v>
      </c>
      <c r="I266">
        <v>1.931</v>
      </c>
      <c r="J266">
        <v>0</v>
      </c>
      <c r="K266">
        <v>0</v>
      </c>
      <c r="L266">
        <v>43.165999999999897</v>
      </c>
      <c r="M266">
        <v>0.66700000000000004</v>
      </c>
      <c r="N266">
        <v>0</v>
      </c>
      <c r="O266">
        <v>0</v>
      </c>
      <c r="P266">
        <v>43.165999999999897</v>
      </c>
      <c r="Q266">
        <v>0</v>
      </c>
      <c r="R266">
        <v>1.931</v>
      </c>
      <c r="S266">
        <v>1.931</v>
      </c>
      <c r="T266">
        <v>0</v>
      </c>
      <c r="U266">
        <v>0</v>
      </c>
      <c r="V266">
        <v>0</v>
      </c>
      <c r="W266">
        <v>0.79900000000000004</v>
      </c>
    </row>
    <row r="267" spans="1:23">
      <c r="A267" s="121">
        <v>45386</v>
      </c>
      <c r="B267" t="s">
        <v>239</v>
      </c>
      <c r="C267">
        <v>2</v>
      </c>
      <c r="D267" t="s">
        <v>20</v>
      </c>
      <c r="E267" t="s">
        <v>20</v>
      </c>
      <c r="F267" t="s">
        <v>200</v>
      </c>
      <c r="G267">
        <v>29.437999999999899</v>
      </c>
      <c r="H267">
        <v>27.373000000000001</v>
      </c>
      <c r="I267">
        <v>2.0649999999999999</v>
      </c>
      <c r="J267">
        <v>0</v>
      </c>
      <c r="K267">
        <v>0</v>
      </c>
      <c r="L267">
        <v>29.437999999999899</v>
      </c>
      <c r="M267">
        <v>0</v>
      </c>
      <c r="N267">
        <v>0.999</v>
      </c>
      <c r="O267">
        <v>0</v>
      </c>
      <c r="P267">
        <v>29.437999999999899</v>
      </c>
      <c r="Q267">
        <v>0</v>
      </c>
      <c r="R267">
        <v>2.0649999999999999</v>
      </c>
      <c r="S267">
        <v>2.0649999999999999</v>
      </c>
      <c r="T267">
        <v>0</v>
      </c>
      <c r="U267">
        <v>0</v>
      </c>
      <c r="V267">
        <v>0</v>
      </c>
      <c r="W267">
        <v>2.1309999999999998</v>
      </c>
    </row>
    <row r="268" spans="1:23">
      <c r="A268" s="121">
        <v>45386</v>
      </c>
      <c r="B268" t="s">
        <v>239</v>
      </c>
      <c r="C268">
        <v>2</v>
      </c>
      <c r="D268" t="s">
        <v>20</v>
      </c>
      <c r="E268" t="s">
        <v>20</v>
      </c>
      <c r="F268" t="s">
        <v>226</v>
      </c>
      <c r="G268">
        <v>16.516999999999999</v>
      </c>
      <c r="H268">
        <v>15.518000000000001</v>
      </c>
      <c r="I268">
        <v>0.999</v>
      </c>
      <c r="J268">
        <v>0</v>
      </c>
      <c r="K268">
        <v>0</v>
      </c>
      <c r="L268">
        <v>16.516999999999999</v>
      </c>
      <c r="M268">
        <v>0</v>
      </c>
      <c r="N268">
        <v>0</v>
      </c>
      <c r="O268">
        <v>0</v>
      </c>
      <c r="P268">
        <v>16.516999999999999</v>
      </c>
      <c r="Q268">
        <v>0</v>
      </c>
      <c r="R268">
        <v>0.999</v>
      </c>
      <c r="S268">
        <v>0.999</v>
      </c>
      <c r="T268">
        <v>0</v>
      </c>
      <c r="U268">
        <v>0</v>
      </c>
      <c r="V268">
        <v>0</v>
      </c>
      <c r="W268">
        <v>0.999</v>
      </c>
    </row>
    <row r="269" spans="1:23">
      <c r="A269" s="121">
        <v>45386</v>
      </c>
      <c r="B269" t="s">
        <v>239</v>
      </c>
      <c r="C269">
        <v>2</v>
      </c>
      <c r="D269" t="s">
        <v>20</v>
      </c>
      <c r="E269" t="s">
        <v>20</v>
      </c>
      <c r="F269" t="s">
        <v>59</v>
      </c>
      <c r="G269">
        <v>0.6</v>
      </c>
      <c r="H269">
        <v>0.6</v>
      </c>
      <c r="I269">
        <v>0</v>
      </c>
      <c r="J269">
        <v>0</v>
      </c>
      <c r="K269">
        <v>0</v>
      </c>
      <c r="L269">
        <v>0.6</v>
      </c>
      <c r="M269">
        <v>0</v>
      </c>
      <c r="N269">
        <v>0</v>
      </c>
      <c r="O269">
        <v>0</v>
      </c>
      <c r="P269">
        <v>0.6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</row>
    <row r="270" spans="1:23">
      <c r="A270" s="121">
        <v>45386</v>
      </c>
      <c r="B270" t="s">
        <v>239</v>
      </c>
      <c r="C270">
        <v>2</v>
      </c>
      <c r="D270" t="s">
        <v>19</v>
      </c>
      <c r="E270" t="s">
        <v>19</v>
      </c>
      <c r="F270" t="s">
        <v>97</v>
      </c>
      <c r="G270">
        <v>2609.69600000012</v>
      </c>
      <c r="H270">
        <v>2158.7100000001201</v>
      </c>
      <c r="I270">
        <v>450.98600000000999</v>
      </c>
      <c r="J270">
        <v>0</v>
      </c>
      <c r="K270">
        <v>86.176000000000101</v>
      </c>
      <c r="L270">
        <v>0</v>
      </c>
      <c r="M270">
        <v>575.70000000000596</v>
      </c>
      <c r="N270">
        <v>103.044</v>
      </c>
      <c r="O270">
        <v>0</v>
      </c>
      <c r="P270">
        <v>1240.86800000005</v>
      </c>
      <c r="Q270">
        <v>71.791999999999902</v>
      </c>
      <c r="R270">
        <v>158.45399999999901</v>
      </c>
      <c r="S270">
        <v>21.050999999999998</v>
      </c>
      <c r="T270">
        <v>0</v>
      </c>
      <c r="U270">
        <v>198.30399999999901</v>
      </c>
      <c r="V270">
        <v>21.024000000000001</v>
      </c>
      <c r="W270">
        <v>98.691999999999894</v>
      </c>
    </row>
    <row r="271" spans="1:23">
      <c r="A271" s="121">
        <v>45386</v>
      </c>
      <c r="B271" t="s">
        <v>239</v>
      </c>
      <c r="C271">
        <v>2</v>
      </c>
      <c r="D271" t="s">
        <v>19</v>
      </c>
      <c r="E271" t="s">
        <v>19</v>
      </c>
      <c r="F271" t="s">
        <v>201</v>
      </c>
      <c r="G271">
        <v>10.991</v>
      </c>
      <c r="H271">
        <v>10.991</v>
      </c>
      <c r="I271">
        <v>0</v>
      </c>
      <c r="J271">
        <v>0</v>
      </c>
      <c r="K271">
        <v>0</v>
      </c>
      <c r="L271">
        <v>10.991</v>
      </c>
      <c r="M271">
        <v>0</v>
      </c>
      <c r="N271">
        <v>0</v>
      </c>
      <c r="O271">
        <v>0</v>
      </c>
      <c r="P271">
        <v>10.991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1.532</v>
      </c>
    </row>
    <row r="272" spans="1:23">
      <c r="A272" s="121">
        <v>45386</v>
      </c>
      <c r="B272" t="s">
        <v>239</v>
      </c>
      <c r="C272">
        <v>2</v>
      </c>
      <c r="D272" t="s">
        <v>19</v>
      </c>
      <c r="E272" t="s">
        <v>19</v>
      </c>
      <c r="F272" t="s">
        <v>160</v>
      </c>
      <c r="G272">
        <v>25.609000000000002</v>
      </c>
      <c r="H272">
        <v>25.609000000000002</v>
      </c>
      <c r="I272">
        <v>0</v>
      </c>
      <c r="J272">
        <v>0</v>
      </c>
      <c r="K272">
        <v>0</v>
      </c>
      <c r="L272">
        <v>25.609000000000002</v>
      </c>
      <c r="M272">
        <v>0.66700000000000004</v>
      </c>
      <c r="N272">
        <v>0.999</v>
      </c>
      <c r="O272">
        <v>0</v>
      </c>
      <c r="P272">
        <v>15.185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3.23</v>
      </c>
    </row>
    <row r="273" spans="1:23">
      <c r="A273" s="121">
        <v>45386</v>
      </c>
      <c r="B273" t="s">
        <v>239</v>
      </c>
      <c r="C273">
        <v>2</v>
      </c>
      <c r="D273" t="s">
        <v>19</v>
      </c>
      <c r="E273" t="s">
        <v>19</v>
      </c>
      <c r="F273" t="s">
        <v>174</v>
      </c>
      <c r="G273">
        <v>28.637999999999899</v>
      </c>
      <c r="H273">
        <v>26.64</v>
      </c>
      <c r="I273">
        <v>1.998</v>
      </c>
      <c r="J273">
        <v>0</v>
      </c>
      <c r="K273">
        <v>0</v>
      </c>
      <c r="L273">
        <v>28.637999999999899</v>
      </c>
      <c r="M273">
        <v>0</v>
      </c>
      <c r="N273">
        <v>0</v>
      </c>
      <c r="O273">
        <v>0</v>
      </c>
      <c r="P273">
        <v>27.972000000000001</v>
      </c>
      <c r="Q273">
        <v>0</v>
      </c>
      <c r="R273">
        <v>4.9950000000000001</v>
      </c>
      <c r="S273">
        <v>1.998</v>
      </c>
      <c r="T273">
        <v>0</v>
      </c>
      <c r="U273">
        <v>0</v>
      </c>
      <c r="V273">
        <v>0</v>
      </c>
      <c r="W273">
        <v>0</v>
      </c>
    </row>
    <row r="274" spans="1:23">
      <c r="A274" s="121">
        <v>45386</v>
      </c>
      <c r="B274" t="s">
        <v>239</v>
      </c>
      <c r="C274">
        <v>2</v>
      </c>
      <c r="D274" t="s">
        <v>19</v>
      </c>
      <c r="E274" t="s">
        <v>19</v>
      </c>
      <c r="F274" t="s">
        <v>113</v>
      </c>
      <c r="G274">
        <v>65.970000000000297</v>
      </c>
      <c r="H274">
        <v>65.970000000000297</v>
      </c>
      <c r="I274">
        <v>0</v>
      </c>
      <c r="J274">
        <v>0</v>
      </c>
      <c r="K274">
        <v>0</v>
      </c>
      <c r="L274">
        <v>65.970000000000297</v>
      </c>
      <c r="M274">
        <v>0</v>
      </c>
      <c r="N274">
        <v>0</v>
      </c>
      <c r="O274">
        <v>0</v>
      </c>
      <c r="P274">
        <v>29.969999999999899</v>
      </c>
      <c r="Q274">
        <v>0</v>
      </c>
      <c r="R274">
        <v>2.2639999999999998</v>
      </c>
      <c r="S274">
        <v>0</v>
      </c>
      <c r="T274">
        <v>0</v>
      </c>
      <c r="U274">
        <v>0</v>
      </c>
      <c r="V274">
        <v>0</v>
      </c>
      <c r="W274">
        <v>2.1989999999999998</v>
      </c>
    </row>
    <row r="275" spans="1:23">
      <c r="A275" s="121">
        <v>45386</v>
      </c>
      <c r="B275" t="s">
        <v>239</v>
      </c>
      <c r="C275">
        <v>2</v>
      </c>
      <c r="D275" t="s">
        <v>19</v>
      </c>
      <c r="E275" t="s">
        <v>19</v>
      </c>
      <c r="F275" t="s">
        <v>175</v>
      </c>
      <c r="G275">
        <v>24.309000000000001</v>
      </c>
      <c r="H275">
        <v>23.31</v>
      </c>
      <c r="I275">
        <v>0.999</v>
      </c>
      <c r="J275">
        <v>0</v>
      </c>
      <c r="K275">
        <v>0</v>
      </c>
      <c r="L275">
        <v>24.309000000000001</v>
      </c>
      <c r="M275">
        <v>0</v>
      </c>
      <c r="N275">
        <v>0</v>
      </c>
      <c r="O275">
        <v>0</v>
      </c>
      <c r="P275">
        <v>23.975999999999999</v>
      </c>
      <c r="Q275">
        <v>0</v>
      </c>
      <c r="R275">
        <v>1.998</v>
      </c>
      <c r="S275">
        <v>0.999</v>
      </c>
      <c r="T275">
        <v>0</v>
      </c>
      <c r="U275">
        <v>0</v>
      </c>
      <c r="V275">
        <v>0</v>
      </c>
      <c r="W275">
        <v>3.33</v>
      </c>
    </row>
    <row r="276" spans="1:23">
      <c r="A276" s="121">
        <v>45386</v>
      </c>
      <c r="B276" t="s">
        <v>239</v>
      </c>
      <c r="C276">
        <v>2</v>
      </c>
      <c r="D276" t="s">
        <v>19</v>
      </c>
      <c r="E276" t="s">
        <v>19</v>
      </c>
      <c r="F276" t="s">
        <v>161</v>
      </c>
      <c r="G276">
        <v>42.612000000000002</v>
      </c>
      <c r="H276">
        <v>42.612000000000002</v>
      </c>
      <c r="I276">
        <v>0</v>
      </c>
      <c r="J276">
        <v>0</v>
      </c>
      <c r="K276">
        <v>0</v>
      </c>
      <c r="L276">
        <v>42.612000000000002</v>
      </c>
      <c r="M276">
        <v>0</v>
      </c>
      <c r="N276">
        <v>0</v>
      </c>
      <c r="O276">
        <v>0</v>
      </c>
      <c r="P276">
        <v>41.28</v>
      </c>
      <c r="Q276">
        <v>0</v>
      </c>
      <c r="R276">
        <v>2.0670000000000002</v>
      </c>
      <c r="S276">
        <v>0</v>
      </c>
      <c r="T276">
        <v>0</v>
      </c>
      <c r="U276">
        <v>0</v>
      </c>
      <c r="V276">
        <v>0</v>
      </c>
      <c r="W276">
        <v>1.4670000000000001</v>
      </c>
    </row>
    <row r="277" spans="1:23">
      <c r="A277" s="121">
        <v>45386</v>
      </c>
      <c r="B277" t="s">
        <v>239</v>
      </c>
      <c r="C277">
        <v>2</v>
      </c>
      <c r="D277" t="s">
        <v>19</v>
      </c>
      <c r="E277" t="s">
        <v>19</v>
      </c>
      <c r="F277" t="s">
        <v>122</v>
      </c>
      <c r="G277">
        <v>19.393999999999998</v>
      </c>
      <c r="H277">
        <v>19.393999999999998</v>
      </c>
      <c r="I277">
        <v>0</v>
      </c>
      <c r="J277">
        <v>0</v>
      </c>
      <c r="K277">
        <v>0</v>
      </c>
      <c r="L277">
        <v>19.393999999999998</v>
      </c>
      <c r="M277">
        <v>0</v>
      </c>
      <c r="N277">
        <v>0</v>
      </c>
      <c r="O277">
        <v>0</v>
      </c>
      <c r="P277">
        <v>19.393999999999998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3.9990000000000001</v>
      </c>
    </row>
    <row r="278" spans="1:23">
      <c r="A278" s="121">
        <v>45386</v>
      </c>
      <c r="B278" t="s">
        <v>239</v>
      </c>
      <c r="C278">
        <v>2</v>
      </c>
      <c r="D278" t="s">
        <v>19</v>
      </c>
      <c r="E278" t="s">
        <v>19</v>
      </c>
      <c r="F278" t="s">
        <v>220</v>
      </c>
      <c r="G278">
        <v>28.837999999999901</v>
      </c>
      <c r="H278">
        <v>28.837999999999901</v>
      </c>
      <c r="I278">
        <v>0</v>
      </c>
      <c r="J278">
        <v>0</v>
      </c>
      <c r="K278">
        <v>0</v>
      </c>
      <c r="L278">
        <v>28.837999999999901</v>
      </c>
      <c r="M278">
        <v>0</v>
      </c>
      <c r="N278">
        <v>0</v>
      </c>
      <c r="O278">
        <v>0</v>
      </c>
      <c r="P278">
        <v>28.837999999999901</v>
      </c>
      <c r="Q278">
        <v>0</v>
      </c>
      <c r="R278">
        <v>0.79900000000000004</v>
      </c>
      <c r="S278">
        <v>0</v>
      </c>
      <c r="T278">
        <v>0</v>
      </c>
      <c r="U278">
        <v>0</v>
      </c>
      <c r="V278">
        <v>0</v>
      </c>
      <c r="W278">
        <v>6.5270000000000001</v>
      </c>
    </row>
    <row r="279" spans="1:23">
      <c r="A279" s="121">
        <v>45386</v>
      </c>
      <c r="B279" t="s">
        <v>239</v>
      </c>
      <c r="C279">
        <v>2</v>
      </c>
      <c r="D279" t="s">
        <v>19</v>
      </c>
      <c r="E279" t="s">
        <v>19</v>
      </c>
      <c r="F279" t="s">
        <v>119</v>
      </c>
      <c r="G279">
        <v>21.312000000000001</v>
      </c>
      <c r="H279">
        <v>21.312000000000001</v>
      </c>
      <c r="I279">
        <v>0</v>
      </c>
      <c r="J279">
        <v>0</v>
      </c>
      <c r="K279">
        <v>0</v>
      </c>
      <c r="L279">
        <v>21.312000000000001</v>
      </c>
      <c r="M279">
        <v>0</v>
      </c>
      <c r="N279">
        <v>0</v>
      </c>
      <c r="O279">
        <v>0</v>
      </c>
      <c r="P279">
        <v>15.984</v>
      </c>
      <c r="Q279">
        <v>0</v>
      </c>
      <c r="R279">
        <v>0.999</v>
      </c>
      <c r="S279">
        <v>0</v>
      </c>
      <c r="T279">
        <v>0</v>
      </c>
      <c r="U279">
        <v>0</v>
      </c>
      <c r="V279">
        <v>0</v>
      </c>
      <c r="W279">
        <v>0.999</v>
      </c>
    </row>
    <row r="280" spans="1:23">
      <c r="A280" s="121">
        <v>45386</v>
      </c>
      <c r="B280" t="s">
        <v>239</v>
      </c>
      <c r="C280">
        <v>2</v>
      </c>
      <c r="D280" t="s">
        <v>19</v>
      </c>
      <c r="E280" t="s">
        <v>19</v>
      </c>
      <c r="F280" t="s">
        <v>209</v>
      </c>
      <c r="G280">
        <v>13.653</v>
      </c>
      <c r="H280">
        <v>13.653</v>
      </c>
      <c r="I280">
        <v>0</v>
      </c>
      <c r="J280">
        <v>0</v>
      </c>
      <c r="K280">
        <v>0</v>
      </c>
      <c r="L280">
        <v>13.653</v>
      </c>
      <c r="M280">
        <v>0</v>
      </c>
      <c r="N280">
        <v>0</v>
      </c>
      <c r="O280">
        <v>0</v>
      </c>
      <c r="P280">
        <v>13.653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</row>
    <row r="281" spans="1:23">
      <c r="A281" s="121">
        <v>45386</v>
      </c>
      <c r="B281" t="s">
        <v>239</v>
      </c>
      <c r="C281">
        <v>2</v>
      </c>
      <c r="D281" t="s">
        <v>19</v>
      </c>
      <c r="E281" t="s">
        <v>19</v>
      </c>
      <c r="F281" t="s">
        <v>251</v>
      </c>
      <c r="G281">
        <v>7.6589999999999998</v>
      </c>
      <c r="H281">
        <v>7.6589999999999998</v>
      </c>
      <c r="I281">
        <v>0</v>
      </c>
      <c r="J281">
        <v>0</v>
      </c>
      <c r="K281">
        <v>0</v>
      </c>
      <c r="L281">
        <v>7.6589999999999998</v>
      </c>
      <c r="M281">
        <v>0</v>
      </c>
      <c r="N281">
        <v>0</v>
      </c>
      <c r="O281">
        <v>0</v>
      </c>
      <c r="P281">
        <v>4.9950000000000001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</row>
    <row r="282" spans="1:23">
      <c r="A282" s="121">
        <v>45386</v>
      </c>
      <c r="B282" t="s">
        <v>239</v>
      </c>
      <c r="C282">
        <v>2</v>
      </c>
      <c r="D282" t="s">
        <v>19</v>
      </c>
      <c r="E282" t="s">
        <v>19</v>
      </c>
      <c r="F282" t="s">
        <v>252</v>
      </c>
      <c r="G282">
        <v>3.33</v>
      </c>
      <c r="H282">
        <v>3.33</v>
      </c>
      <c r="I282">
        <v>0</v>
      </c>
      <c r="J282">
        <v>0</v>
      </c>
      <c r="K282">
        <v>0</v>
      </c>
      <c r="L282">
        <v>3.33</v>
      </c>
      <c r="M282">
        <v>0</v>
      </c>
      <c r="N282">
        <v>0</v>
      </c>
      <c r="O282">
        <v>0</v>
      </c>
      <c r="P282">
        <v>2.9969999999999999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</row>
    <row r="283" spans="1:23">
      <c r="A283" s="121">
        <v>45386</v>
      </c>
      <c r="B283" t="s">
        <v>239</v>
      </c>
      <c r="C283">
        <v>2</v>
      </c>
      <c r="D283" t="s">
        <v>19</v>
      </c>
      <c r="E283" t="s">
        <v>19</v>
      </c>
      <c r="F283" t="s">
        <v>59</v>
      </c>
      <c r="G283">
        <v>2.6640000000000001</v>
      </c>
      <c r="H283">
        <v>2.6640000000000001</v>
      </c>
      <c r="I283">
        <v>0</v>
      </c>
      <c r="J283">
        <v>0</v>
      </c>
      <c r="K283">
        <v>0</v>
      </c>
      <c r="L283">
        <v>2.6640000000000001</v>
      </c>
      <c r="M283">
        <v>0</v>
      </c>
      <c r="N283">
        <v>0</v>
      </c>
      <c r="O283">
        <v>0</v>
      </c>
      <c r="P283">
        <v>2.331</v>
      </c>
      <c r="Q283">
        <v>0</v>
      </c>
      <c r="R283">
        <v>0.33300000000000002</v>
      </c>
      <c r="S283">
        <v>0</v>
      </c>
      <c r="T283">
        <v>0</v>
      </c>
      <c r="U283">
        <v>0</v>
      </c>
      <c r="V283">
        <v>0</v>
      </c>
      <c r="W283">
        <v>0.66600000000000004</v>
      </c>
    </row>
    <row r="284" spans="1:23">
      <c r="A284" s="121">
        <v>45386</v>
      </c>
      <c r="B284" t="s">
        <v>239</v>
      </c>
      <c r="C284">
        <v>2</v>
      </c>
      <c r="D284" t="s">
        <v>18</v>
      </c>
      <c r="E284" t="s">
        <v>18</v>
      </c>
      <c r="F284" t="s">
        <v>97</v>
      </c>
      <c r="G284">
        <v>2213.9580000002102</v>
      </c>
      <c r="H284">
        <v>1628.5250000001299</v>
      </c>
      <c r="I284">
        <v>550.254000000009</v>
      </c>
      <c r="J284">
        <v>35.179000000000002</v>
      </c>
      <c r="K284">
        <v>2.3319999999999999</v>
      </c>
      <c r="L284">
        <v>0</v>
      </c>
      <c r="M284">
        <v>339.041</v>
      </c>
      <c r="N284">
        <v>64.534999999999997</v>
      </c>
      <c r="O284">
        <v>0</v>
      </c>
      <c r="P284">
        <v>1595.59800000013</v>
      </c>
      <c r="Q284">
        <v>114.196</v>
      </c>
      <c r="R284">
        <v>28.7089999999999</v>
      </c>
      <c r="S284">
        <v>0</v>
      </c>
      <c r="T284">
        <v>0</v>
      </c>
      <c r="U284">
        <v>378.81700000000302</v>
      </c>
      <c r="V284">
        <v>46.726999999999997</v>
      </c>
      <c r="W284">
        <v>95.509999999999906</v>
      </c>
    </row>
    <row r="285" spans="1:23">
      <c r="A285" s="121">
        <v>45386</v>
      </c>
      <c r="B285" t="s">
        <v>239</v>
      </c>
      <c r="C285">
        <v>2</v>
      </c>
      <c r="D285" t="s">
        <v>18</v>
      </c>
      <c r="E285" t="s">
        <v>18</v>
      </c>
      <c r="F285" t="s">
        <v>232</v>
      </c>
      <c r="G285">
        <v>29.454999999999899</v>
      </c>
      <c r="H285">
        <v>29.436999999999902</v>
      </c>
      <c r="I285">
        <v>0</v>
      </c>
      <c r="J285">
        <v>1.7999999999999999E-2</v>
      </c>
      <c r="K285">
        <v>0</v>
      </c>
      <c r="L285">
        <v>29.454999999999899</v>
      </c>
      <c r="M285">
        <v>0.46600000000000003</v>
      </c>
      <c r="N285">
        <v>0</v>
      </c>
      <c r="O285">
        <v>0</v>
      </c>
      <c r="P285">
        <v>29.1039999999999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1.3320000000000001</v>
      </c>
    </row>
    <row r="286" spans="1:23">
      <c r="A286" s="121">
        <v>45386</v>
      </c>
      <c r="B286" t="s">
        <v>239</v>
      </c>
      <c r="C286">
        <v>2</v>
      </c>
      <c r="D286" t="s">
        <v>18</v>
      </c>
      <c r="E286" t="s">
        <v>18</v>
      </c>
      <c r="F286" t="s">
        <v>164</v>
      </c>
      <c r="G286">
        <v>41.546999999999898</v>
      </c>
      <c r="H286">
        <v>41.498999999999903</v>
      </c>
      <c r="I286">
        <v>0</v>
      </c>
      <c r="J286">
        <v>4.8000000000000001E-2</v>
      </c>
      <c r="K286">
        <v>0</v>
      </c>
      <c r="L286">
        <v>41.546999999999898</v>
      </c>
      <c r="M286">
        <v>0</v>
      </c>
      <c r="N286">
        <v>0</v>
      </c>
      <c r="O286">
        <v>0</v>
      </c>
      <c r="P286">
        <v>35.2319999999999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3.7970000000000002</v>
      </c>
    </row>
    <row r="287" spans="1:23">
      <c r="A287" s="121">
        <v>45386</v>
      </c>
      <c r="B287" t="s">
        <v>239</v>
      </c>
      <c r="C287">
        <v>2</v>
      </c>
      <c r="D287" t="s">
        <v>17</v>
      </c>
      <c r="E287" t="s">
        <v>17</v>
      </c>
      <c r="F287" t="s">
        <v>97</v>
      </c>
      <c r="G287">
        <v>4371.1949999998797</v>
      </c>
      <c r="H287">
        <v>3155.16700000018</v>
      </c>
      <c r="I287">
        <v>1075.4659999999899</v>
      </c>
      <c r="J287">
        <v>140.56200000000001</v>
      </c>
      <c r="K287">
        <v>345.43399999999798</v>
      </c>
      <c r="L287">
        <v>0</v>
      </c>
      <c r="M287">
        <v>113.05</v>
      </c>
      <c r="N287">
        <v>111.621</v>
      </c>
      <c r="O287">
        <v>0</v>
      </c>
      <c r="P287">
        <v>2578.1910000002399</v>
      </c>
      <c r="Q287">
        <v>228.23500000000001</v>
      </c>
      <c r="R287">
        <v>59.580999999999896</v>
      </c>
      <c r="S287">
        <v>0.86599999999999999</v>
      </c>
      <c r="T287">
        <v>0</v>
      </c>
      <c r="U287">
        <v>1068.3999999999901</v>
      </c>
      <c r="V287">
        <v>65.537999999999997</v>
      </c>
      <c r="W287">
        <v>356.58100000000002</v>
      </c>
    </row>
    <row r="288" spans="1:23">
      <c r="A288" s="121">
        <v>45386</v>
      </c>
      <c r="B288" t="s">
        <v>239</v>
      </c>
      <c r="C288">
        <v>2</v>
      </c>
      <c r="D288" t="s">
        <v>17</v>
      </c>
      <c r="E288" t="s">
        <v>17</v>
      </c>
      <c r="F288" t="s">
        <v>165</v>
      </c>
      <c r="G288">
        <v>15.718</v>
      </c>
      <c r="H288">
        <v>15.718</v>
      </c>
      <c r="I288">
        <v>0</v>
      </c>
      <c r="J288">
        <v>0</v>
      </c>
      <c r="K288">
        <v>0</v>
      </c>
      <c r="L288">
        <v>15.718</v>
      </c>
      <c r="M288">
        <v>0</v>
      </c>
      <c r="N288">
        <v>0</v>
      </c>
      <c r="O288">
        <v>0</v>
      </c>
      <c r="P288">
        <v>2.6640000000000001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</row>
    <row r="289" spans="1:23">
      <c r="A289" s="121">
        <v>45386</v>
      </c>
      <c r="B289" t="s">
        <v>239</v>
      </c>
      <c r="C289">
        <v>2</v>
      </c>
      <c r="D289" t="s">
        <v>17</v>
      </c>
      <c r="E289" t="s">
        <v>17</v>
      </c>
      <c r="F289" t="s">
        <v>120</v>
      </c>
      <c r="G289">
        <v>18.481999999999999</v>
      </c>
      <c r="H289">
        <v>18.481999999999999</v>
      </c>
      <c r="I289">
        <v>0</v>
      </c>
      <c r="J289">
        <v>0</v>
      </c>
      <c r="K289">
        <v>0</v>
      </c>
      <c r="L289">
        <v>18.481999999999999</v>
      </c>
      <c r="M289">
        <v>0</v>
      </c>
      <c r="N289">
        <v>0</v>
      </c>
      <c r="O289">
        <v>0</v>
      </c>
      <c r="P289">
        <v>12.488</v>
      </c>
      <c r="Q289">
        <v>1.1659999999999999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</row>
    <row r="290" spans="1:23">
      <c r="A290" s="121">
        <v>45386</v>
      </c>
      <c r="B290" t="s">
        <v>239</v>
      </c>
      <c r="C290">
        <v>2</v>
      </c>
      <c r="D290" t="s">
        <v>17</v>
      </c>
      <c r="E290" t="s">
        <v>17</v>
      </c>
      <c r="F290" t="s">
        <v>176</v>
      </c>
      <c r="G290">
        <v>79.124999999999702</v>
      </c>
      <c r="H290">
        <v>79.124999999999702</v>
      </c>
      <c r="I290">
        <v>0</v>
      </c>
      <c r="J290">
        <v>0</v>
      </c>
      <c r="K290">
        <v>0</v>
      </c>
      <c r="L290">
        <v>79.124999999999702</v>
      </c>
      <c r="M290">
        <v>0</v>
      </c>
      <c r="N290">
        <v>0</v>
      </c>
      <c r="O290">
        <v>0</v>
      </c>
      <c r="P290">
        <v>76.523999999999702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2.9969999999999999</v>
      </c>
    </row>
    <row r="291" spans="1:23">
      <c r="A291" s="121">
        <v>45386</v>
      </c>
      <c r="B291" t="s">
        <v>239</v>
      </c>
      <c r="C291">
        <v>2</v>
      </c>
      <c r="D291" t="s">
        <v>17</v>
      </c>
      <c r="E291" t="s">
        <v>17</v>
      </c>
      <c r="F291" t="s">
        <v>115</v>
      </c>
      <c r="G291">
        <v>42.703000000000003</v>
      </c>
      <c r="H291">
        <v>42.703000000000003</v>
      </c>
      <c r="I291">
        <v>0</v>
      </c>
      <c r="J291">
        <v>0</v>
      </c>
      <c r="K291">
        <v>0</v>
      </c>
      <c r="L291">
        <v>42.703000000000003</v>
      </c>
      <c r="M291">
        <v>0</v>
      </c>
      <c r="N291">
        <v>0</v>
      </c>
      <c r="O291">
        <v>0</v>
      </c>
      <c r="P291">
        <v>32.034999999999997</v>
      </c>
      <c r="Q291">
        <v>0</v>
      </c>
      <c r="R291">
        <v>1.867</v>
      </c>
      <c r="S291">
        <v>0</v>
      </c>
      <c r="T291">
        <v>0</v>
      </c>
      <c r="U291">
        <v>0</v>
      </c>
      <c r="V291">
        <v>0</v>
      </c>
      <c r="W291">
        <v>2.0019999999999998</v>
      </c>
    </row>
    <row r="292" spans="1:23">
      <c r="A292" s="121">
        <v>45386</v>
      </c>
      <c r="B292" t="s">
        <v>239</v>
      </c>
      <c r="C292">
        <v>2</v>
      </c>
      <c r="D292" t="s">
        <v>17</v>
      </c>
      <c r="E292" t="s">
        <v>17</v>
      </c>
      <c r="F292" t="s">
        <v>59</v>
      </c>
      <c r="G292">
        <v>4.7300000000000004</v>
      </c>
      <c r="H292">
        <v>4.7300000000000004</v>
      </c>
      <c r="I292">
        <v>0</v>
      </c>
      <c r="J292">
        <v>0</v>
      </c>
      <c r="K292">
        <v>0</v>
      </c>
      <c r="L292">
        <v>4.7300000000000004</v>
      </c>
      <c r="M292">
        <v>0</v>
      </c>
      <c r="N292">
        <v>0</v>
      </c>
      <c r="O292">
        <v>0</v>
      </c>
      <c r="P292">
        <v>3.3980000000000001</v>
      </c>
      <c r="Q292">
        <v>0</v>
      </c>
      <c r="R292">
        <v>0.8</v>
      </c>
      <c r="S292">
        <v>0</v>
      </c>
      <c r="T292">
        <v>0</v>
      </c>
      <c r="U292">
        <v>0</v>
      </c>
      <c r="V292">
        <v>0</v>
      </c>
      <c r="W292">
        <v>0</v>
      </c>
    </row>
    <row r="293" spans="1:23">
      <c r="A293" s="121">
        <v>45386</v>
      </c>
      <c r="B293" t="s">
        <v>239</v>
      </c>
      <c r="C293">
        <v>2</v>
      </c>
      <c r="D293" t="s">
        <v>16</v>
      </c>
      <c r="E293" t="s">
        <v>16</v>
      </c>
      <c r="F293" t="s">
        <v>97</v>
      </c>
      <c r="G293">
        <v>1550.04200000008</v>
      </c>
      <c r="H293">
        <v>1123.472</v>
      </c>
      <c r="I293">
        <v>391.47700000000799</v>
      </c>
      <c r="J293">
        <v>35.093000000000004</v>
      </c>
      <c r="K293">
        <v>56.241999999999898</v>
      </c>
      <c r="L293">
        <v>0</v>
      </c>
      <c r="M293">
        <v>187.95400000000001</v>
      </c>
      <c r="N293">
        <v>100.163</v>
      </c>
      <c r="O293">
        <v>56.308999999999997</v>
      </c>
      <c r="P293">
        <v>917.79899999998702</v>
      </c>
      <c r="Q293">
        <v>145.55600000000001</v>
      </c>
      <c r="R293">
        <v>38.900999999999897</v>
      </c>
      <c r="S293">
        <v>37.967999999999897</v>
      </c>
      <c r="T293">
        <v>0</v>
      </c>
      <c r="U293">
        <v>284.26700000000102</v>
      </c>
      <c r="V293">
        <v>43.69</v>
      </c>
      <c r="W293">
        <v>181.012</v>
      </c>
    </row>
    <row r="294" spans="1:23">
      <c r="A294" s="121">
        <v>45386</v>
      </c>
      <c r="B294" t="s">
        <v>239</v>
      </c>
      <c r="C294">
        <v>2</v>
      </c>
      <c r="D294" t="s">
        <v>16</v>
      </c>
      <c r="E294" t="s">
        <v>16</v>
      </c>
      <c r="F294" t="s">
        <v>253</v>
      </c>
      <c r="G294">
        <v>13.986000000000001</v>
      </c>
      <c r="H294">
        <v>13.986000000000001</v>
      </c>
      <c r="I294">
        <v>0</v>
      </c>
      <c r="J294">
        <v>0</v>
      </c>
      <c r="K294">
        <v>0</v>
      </c>
      <c r="L294">
        <v>13.986000000000001</v>
      </c>
      <c r="M294">
        <v>0</v>
      </c>
      <c r="N294">
        <v>0</v>
      </c>
      <c r="O294">
        <v>0</v>
      </c>
      <c r="P294">
        <v>13.986000000000001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5.3280000000000003</v>
      </c>
    </row>
    <row r="295" spans="1:23">
      <c r="A295" s="121">
        <v>45386</v>
      </c>
      <c r="B295" t="s">
        <v>239</v>
      </c>
      <c r="C295">
        <v>2</v>
      </c>
      <c r="D295" t="s">
        <v>16</v>
      </c>
      <c r="E295" t="s">
        <v>16</v>
      </c>
      <c r="F295" t="s">
        <v>111</v>
      </c>
      <c r="G295">
        <v>38.7319999999999</v>
      </c>
      <c r="H295">
        <v>37.895999999999901</v>
      </c>
      <c r="I295">
        <v>0.79900000000000004</v>
      </c>
      <c r="J295">
        <v>3.6999999999999998E-2</v>
      </c>
      <c r="K295">
        <v>0</v>
      </c>
      <c r="L295">
        <v>38.7319999999999</v>
      </c>
      <c r="M295">
        <v>0</v>
      </c>
      <c r="N295">
        <v>3.6999999999999998E-2</v>
      </c>
      <c r="O295">
        <v>0</v>
      </c>
      <c r="P295">
        <v>37.695999999999898</v>
      </c>
      <c r="Q295">
        <v>0</v>
      </c>
      <c r="R295">
        <v>0.79900000000000004</v>
      </c>
      <c r="S295">
        <v>0.79900000000000004</v>
      </c>
      <c r="T295">
        <v>0</v>
      </c>
      <c r="U295">
        <v>0</v>
      </c>
      <c r="V295">
        <v>0</v>
      </c>
      <c r="W295">
        <v>7.06</v>
      </c>
    </row>
    <row r="296" spans="1:23">
      <c r="A296" s="121">
        <v>45386</v>
      </c>
      <c r="B296" t="s">
        <v>239</v>
      </c>
      <c r="C296">
        <v>2</v>
      </c>
      <c r="D296" t="s">
        <v>15</v>
      </c>
      <c r="E296" t="s">
        <v>15</v>
      </c>
      <c r="F296" t="s">
        <v>97</v>
      </c>
      <c r="G296">
        <v>6408.5229999979802</v>
      </c>
      <c r="H296">
        <v>3209.1850000003001</v>
      </c>
      <c r="I296">
        <v>3147.8010000004701</v>
      </c>
      <c r="J296">
        <v>51.537000000000099</v>
      </c>
      <c r="K296">
        <v>7.6589999999999998</v>
      </c>
      <c r="L296">
        <v>0</v>
      </c>
      <c r="M296">
        <v>338.96699999999998</v>
      </c>
      <c r="N296">
        <v>84.784999999999698</v>
      </c>
      <c r="O296">
        <v>0</v>
      </c>
      <c r="P296">
        <v>5203.0869999993001</v>
      </c>
      <c r="Q296">
        <v>9.2210000000000001</v>
      </c>
      <c r="R296">
        <v>160.104999999999</v>
      </c>
      <c r="S296">
        <v>155.57299999999901</v>
      </c>
      <c r="T296">
        <v>0</v>
      </c>
      <c r="U296">
        <v>1912.4900000002101</v>
      </c>
      <c r="V296">
        <v>40.997</v>
      </c>
      <c r="W296">
        <v>45.4239999999999</v>
      </c>
    </row>
    <row r="297" spans="1:23">
      <c r="A297" s="121">
        <v>45386</v>
      </c>
      <c r="B297" t="s">
        <v>239</v>
      </c>
      <c r="C297">
        <v>2</v>
      </c>
      <c r="D297" t="s">
        <v>15</v>
      </c>
      <c r="E297" t="s">
        <v>15</v>
      </c>
      <c r="F297" t="s">
        <v>246</v>
      </c>
      <c r="G297">
        <v>14.451000000000001</v>
      </c>
      <c r="H297">
        <v>12.786</v>
      </c>
      <c r="I297">
        <v>1.665</v>
      </c>
      <c r="J297">
        <v>0</v>
      </c>
      <c r="K297">
        <v>0</v>
      </c>
      <c r="L297">
        <v>14.451000000000001</v>
      </c>
      <c r="M297">
        <v>0</v>
      </c>
      <c r="N297">
        <v>0</v>
      </c>
      <c r="O297">
        <v>0</v>
      </c>
      <c r="P297">
        <v>14.451000000000001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</row>
    <row r="298" spans="1:23">
      <c r="A298" s="121">
        <v>45386</v>
      </c>
      <c r="B298" t="s">
        <v>239</v>
      </c>
      <c r="C298">
        <v>2</v>
      </c>
      <c r="D298" t="s">
        <v>15</v>
      </c>
      <c r="E298" t="s">
        <v>15</v>
      </c>
      <c r="F298" t="s">
        <v>185</v>
      </c>
      <c r="G298">
        <v>33.4329999999999</v>
      </c>
      <c r="H298">
        <v>30.302999999999901</v>
      </c>
      <c r="I298">
        <v>3.13</v>
      </c>
      <c r="J298">
        <v>0</v>
      </c>
      <c r="K298">
        <v>0</v>
      </c>
      <c r="L298">
        <v>33.4329999999999</v>
      </c>
      <c r="M298">
        <v>0</v>
      </c>
      <c r="N298">
        <v>0</v>
      </c>
      <c r="O298">
        <v>0</v>
      </c>
      <c r="P298">
        <v>33.099999999999902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0.66600000000000004</v>
      </c>
    </row>
    <row r="299" spans="1:23">
      <c r="A299" s="121">
        <v>45386</v>
      </c>
      <c r="B299" t="s">
        <v>239</v>
      </c>
      <c r="C299">
        <v>2</v>
      </c>
      <c r="D299" t="s">
        <v>15</v>
      </c>
      <c r="E299" t="s">
        <v>15</v>
      </c>
      <c r="F299" t="s">
        <v>221</v>
      </c>
      <c r="G299">
        <v>12.189</v>
      </c>
      <c r="H299">
        <v>11.856</v>
      </c>
      <c r="I299">
        <v>0.33300000000000002</v>
      </c>
      <c r="J299">
        <v>0</v>
      </c>
      <c r="K299">
        <v>0</v>
      </c>
      <c r="L299">
        <v>12.189</v>
      </c>
      <c r="M299">
        <v>0</v>
      </c>
      <c r="N299">
        <v>0</v>
      </c>
      <c r="O299">
        <v>0</v>
      </c>
      <c r="P299">
        <v>12.189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</row>
    <row r="300" spans="1:23">
      <c r="A300" s="121">
        <v>45386</v>
      </c>
      <c r="B300" t="s">
        <v>239</v>
      </c>
      <c r="C300">
        <v>2</v>
      </c>
      <c r="D300" t="s">
        <v>15</v>
      </c>
      <c r="E300" t="s">
        <v>15</v>
      </c>
      <c r="F300" t="s">
        <v>113</v>
      </c>
      <c r="G300">
        <v>39.381</v>
      </c>
      <c r="H300">
        <v>39.381</v>
      </c>
      <c r="I300">
        <v>0</v>
      </c>
      <c r="J300">
        <v>0</v>
      </c>
      <c r="K300">
        <v>0</v>
      </c>
      <c r="L300">
        <v>39.381</v>
      </c>
      <c r="M300">
        <v>0</v>
      </c>
      <c r="N300">
        <v>0</v>
      </c>
      <c r="O300">
        <v>0</v>
      </c>
      <c r="P300">
        <v>15.734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3.2639999999999998</v>
      </c>
    </row>
    <row r="301" spans="1:23">
      <c r="A301" s="121">
        <v>45386</v>
      </c>
      <c r="B301" t="s">
        <v>239</v>
      </c>
      <c r="C301">
        <v>2</v>
      </c>
      <c r="D301" t="s">
        <v>15</v>
      </c>
      <c r="E301" t="s">
        <v>15</v>
      </c>
      <c r="F301" t="s">
        <v>222</v>
      </c>
      <c r="G301">
        <v>0.66600000000000004</v>
      </c>
      <c r="H301">
        <v>0.66600000000000004</v>
      </c>
      <c r="I301">
        <v>0</v>
      </c>
      <c r="J301">
        <v>0</v>
      </c>
      <c r="K301">
        <v>0</v>
      </c>
      <c r="L301">
        <v>0.66600000000000004</v>
      </c>
      <c r="M301">
        <v>0</v>
      </c>
      <c r="N301">
        <v>0</v>
      </c>
      <c r="O301">
        <v>0</v>
      </c>
      <c r="P301">
        <v>0.66600000000000004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</row>
    <row r="302" spans="1:23">
      <c r="A302" s="121">
        <v>45386</v>
      </c>
      <c r="B302" t="s">
        <v>239</v>
      </c>
      <c r="C302">
        <v>2</v>
      </c>
      <c r="D302" t="s">
        <v>15</v>
      </c>
      <c r="E302" t="s">
        <v>15</v>
      </c>
      <c r="F302" t="s">
        <v>130</v>
      </c>
      <c r="G302">
        <v>41.256999999999998</v>
      </c>
      <c r="H302">
        <v>39.857999999999997</v>
      </c>
      <c r="I302">
        <v>1.0660000000000001</v>
      </c>
      <c r="J302">
        <v>0.33300000000000002</v>
      </c>
      <c r="K302">
        <v>0</v>
      </c>
      <c r="L302">
        <v>41.256999999999998</v>
      </c>
      <c r="M302">
        <v>0</v>
      </c>
      <c r="N302">
        <v>0</v>
      </c>
      <c r="O302">
        <v>0</v>
      </c>
      <c r="P302">
        <v>22.056999999999999</v>
      </c>
      <c r="Q302">
        <v>0</v>
      </c>
      <c r="R302">
        <v>1.0660000000000001</v>
      </c>
      <c r="S302">
        <v>1.0660000000000001</v>
      </c>
      <c r="T302">
        <v>0</v>
      </c>
      <c r="U302">
        <v>0</v>
      </c>
      <c r="V302">
        <v>1</v>
      </c>
      <c r="W302">
        <v>1</v>
      </c>
    </row>
    <row r="303" spans="1:23">
      <c r="A303" s="121">
        <v>45386</v>
      </c>
      <c r="B303" t="s">
        <v>239</v>
      </c>
      <c r="C303">
        <v>2</v>
      </c>
      <c r="D303" t="s">
        <v>15</v>
      </c>
      <c r="E303" t="s">
        <v>15</v>
      </c>
      <c r="F303" t="s">
        <v>247</v>
      </c>
      <c r="G303">
        <v>1.3320000000000001</v>
      </c>
      <c r="H303">
        <v>0.999</v>
      </c>
      <c r="I303">
        <v>0.33300000000000002</v>
      </c>
      <c r="J303">
        <v>0</v>
      </c>
      <c r="K303">
        <v>0</v>
      </c>
      <c r="L303">
        <v>1.3320000000000001</v>
      </c>
      <c r="M303">
        <v>0</v>
      </c>
      <c r="N303">
        <v>0</v>
      </c>
      <c r="O303">
        <v>0</v>
      </c>
      <c r="P303">
        <v>1.3320000000000001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</row>
    <row r="304" spans="1:23">
      <c r="A304" s="121">
        <v>45386</v>
      </c>
      <c r="B304" t="s">
        <v>239</v>
      </c>
      <c r="C304">
        <v>2</v>
      </c>
      <c r="D304" t="s">
        <v>15</v>
      </c>
      <c r="E304" t="s">
        <v>15</v>
      </c>
      <c r="F304" t="s">
        <v>59</v>
      </c>
      <c r="G304">
        <v>6.8609999999999998</v>
      </c>
      <c r="H304">
        <v>6.8609999999999998</v>
      </c>
      <c r="I304">
        <v>0</v>
      </c>
      <c r="J304">
        <v>0</v>
      </c>
      <c r="K304">
        <v>0</v>
      </c>
      <c r="L304">
        <v>6.8609999999999998</v>
      </c>
      <c r="M304">
        <v>0</v>
      </c>
      <c r="N304">
        <v>0</v>
      </c>
      <c r="O304">
        <v>0</v>
      </c>
      <c r="P304">
        <v>6.4610000000000003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</row>
    <row r="305" spans="1:23">
      <c r="A305" s="121">
        <v>45386</v>
      </c>
      <c r="B305" t="s">
        <v>239</v>
      </c>
      <c r="C305">
        <v>2</v>
      </c>
      <c r="D305" t="s">
        <v>14</v>
      </c>
      <c r="E305" t="s">
        <v>14</v>
      </c>
      <c r="F305" t="s">
        <v>97</v>
      </c>
      <c r="G305">
        <v>2740.3490000000302</v>
      </c>
      <c r="H305">
        <v>2409.4610000000598</v>
      </c>
      <c r="I305">
        <v>304.61599999999999</v>
      </c>
      <c r="J305">
        <v>26.271999999999998</v>
      </c>
      <c r="K305">
        <v>341.23699999999201</v>
      </c>
      <c r="L305">
        <v>0</v>
      </c>
      <c r="M305">
        <v>695.52600000000496</v>
      </c>
      <c r="N305">
        <v>46.941000000000003</v>
      </c>
      <c r="O305">
        <v>0</v>
      </c>
      <c r="P305">
        <v>2028.0360000001499</v>
      </c>
      <c r="Q305">
        <v>213.83199999999999</v>
      </c>
      <c r="R305">
        <v>9.4329999999999998</v>
      </c>
      <c r="S305">
        <v>0</v>
      </c>
      <c r="T305">
        <v>0</v>
      </c>
      <c r="U305">
        <v>120.83199999999999</v>
      </c>
      <c r="V305">
        <v>118.279</v>
      </c>
      <c r="W305">
        <v>234.957999999999</v>
      </c>
    </row>
    <row r="306" spans="1:23">
      <c r="A306" s="121">
        <v>45386</v>
      </c>
      <c r="B306" t="s">
        <v>239</v>
      </c>
      <c r="C306">
        <v>2</v>
      </c>
      <c r="D306" t="s">
        <v>14</v>
      </c>
      <c r="E306" t="s">
        <v>14</v>
      </c>
      <c r="F306" t="s">
        <v>177</v>
      </c>
      <c r="G306">
        <v>18.399000000000001</v>
      </c>
      <c r="H306">
        <v>18.399000000000001</v>
      </c>
      <c r="I306">
        <v>0</v>
      </c>
      <c r="J306">
        <v>0</v>
      </c>
      <c r="K306">
        <v>0</v>
      </c>
      <c r="L306">
        <v>18.399000000000001</v>
      </c>
      <c r="M306">
        <v>0</v>
      </c>
      <c r="N306">
        <v>0</v>
      </c>
      <c r="O306">
        <v>0</v>
      </c>
      <c r="P306">
        <v>18.399000000000001</v>
      </c>
      <c r="Q306">
        <v>1.7490000000000001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4.1630000000000003</v>
      </c>
    </row>
    <row r="307" spans="1:23">
      <c r="A307" s="121">
        <v>45386</v>
      </c>
      <c r="B307" t="s">
        <v>239</v>
      </c>
      <c r="C307">
        <v>2</v>
      </c>
      <c r="D307" t="s">
        <v>14</v>
      </c>
      <c r="E307" t="s">
        <v>14</v>
      </c>
      <c r="F307" t="s">
        <v>202</v>
      </c>
      <c r="G307">
        <v>27.812000000000001</v>
      </c>
      <c r="H307">
        <v>27.812000000000001</v>
      </c>
      <c r="I307">
        <v>0</v>
      </c>
      <c r="J307">
        <v>0</v>
      </c>
      <c r="K307">
        <v>0</v>
      </c>
      <c r="L307">
        <v>27.812000000000001</v>
      </c>
      <c r="M307">
        <v>0</v>
      </c>
      <c r="N307">
        <v>0</v>
      </c>
      <c r="O307">
        <v>0</v>
      </c>
      <c r="P307">
        <v>27.812000000000001</v>
      </c>
      <c r="Q307">
        <v>1.1659999999999999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7.327</v>
      </c>
    </row>
    <row r="308" spans="1:23">
      <c r="A308" s="121">
        <v>45386</v>
      </c>
      <c r="B308" t="s">
        <v>239</v>
      </c>
      <c r="C308">
        <v>2</v>
      </c>
      <c r="D308" t="s">
        <v>14</v>
      </c>
      <c r="E308" t="s">
        <v>14</v>
      </c>
      <c r="F308" t="s">
        <v>59</v>
      </c>
      <c r="G308">
        <v>0.66600000000000004</v>
      </c>
      <c r="H308">
        <v>0.66600000000000004</v>
      </c>
      <c r="I308">
        <v>0</v>
      </c>
      <c r="J308">
        <v>0</v>
      </c>
      <c r="K308">
        <v>0</v>
      </c>
      <c r="L308">
        <v>0.66600000000000004</v>
      </c>
      <c r="M308">
        <v>0</v>
      </c>
      <c r="N308">
        <v>0</v>
      </c>
      <c r="O308">
        <v>0</v>
      </c>
      <c r="P308">
        <v>0.66600000000000004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</row>
    <row r="309" spans="1:23">
      <c r="A309" s="121">
        <v>45386</v>
      </c>
      <c r="B309" t="s">
        <v>239</v>
      </c>
      <c r="C309">
        <v>2</v>
      </c>
      <c r="D309" t="s">
        <v>13</v>
      </c>
      <c r="E309" t="s">
        <v>52</v>
      </c>
      <c r="F309" t="s">
        <v>97</v>
      </c>
      <c r="G309">
        <v>4730.2329999997701</v>
      </c>
      <c r="H309">
        <v>3354.5700000001898</v>
      </c>
      <c r="I309">
        <v>985.52399999998795</v>
      </c>
      <c r="J309">
        <v>390.13899999999899</v>
      </c>
      <c r="K309">
        <v>0</v>
      </c>
      <c r="L309">
        <v>0</v>
      </c>
      <c r="M309">
        <v>452.05399999999901</v>
      </c>
      <c r="N309">
        <v>93.623999999999796</v>
      </c>
      <c r="O309">
        <v>0</v>
      </c>
      <c r="P309">
        <v>3614.7220000004099</v>
      </c>
      <c r="Q309">
        <v>32.981000000000002</v>
      </c>
      <c r="R309">
        <v>610.38300000000902</v>
      </c>
      <c r="S309">
        <v>406.204000000007</v>
      </c>
      <c r="T309">
        <v>0</v>
      </c>
      <c r="U309">
        <v>512.85800000001802</v>
      </c>
      <c r="V309">
        <v>37.148999999999901</v>
      </c>
      <c r="W309">
        <v>77.614000000000004</v>
      </c>
    </row>
    <row r="310" spans="1:23">
      <c r="A310" s="121">
        <v>45386</v>
      </c>
      <c r="B310" t="s">
        <v>239</v>
      </c>
      <c r="C310">
        <v>2</v>
      </c>
      <c r="D310" t="s">
        <v>13</v>
      </c>
      <c r="E310" t="s">
        <v>52</v>
      </c>
      <c r="F310" t="s">
        <v>121</v>
      </c>
      <c r="G310">
        <v>71.960999999999999</v>
      </c>
      <c r="H310">
        <v>69.695000000000107</v>
      </c>
      <c r="I310">
        <v>1.9330000000000001</v>
      </c>
      <c r="J310">
        <v>0.33300000000000002</v>
      </c>
      <c r="K310">
        <v>0</v>
      </c>
      <c r="L310">
        <v>71.960999999999999</v>
      </c>
      <c r="M310">
        <v>0</v>
      </c>
      <c r="N310">
        <v>0</v>
      </c>
      <c r="O310">
        <v>0</v>
      </c>
      <c r="P310">
        <v>33.508999999999901</v>
      </c>
      <c r="Q310">
        <v>0</v>
      </c>
      <c r="R310">
        <v>1.9330000000000001</v>
      </c>
      <c r="S310">
        <v>1.9330000000000001</v>
      </c>
      <c r="T310">
        <v>0</v>
      </c>
      <c r="U310">
        <v>0</v>
      </c>
      <c r="V310">
        <v>0</v>
      </c>
      <c r="W310">
        <v>10.426</v>
      </c>
    </row>
    <row r="311" spans="1:23">
      <c r="A311" s="121">
        <v>45386</v>
      </c>
      <c r="B311" t="s">
        <v>239</v>
      </c>
      <c r="C311">
        <v>2</v>
      </c>
      <c r="D311" t="s">
        <v>13</v>
      </c>
      <c r="E311" t="s">
        <v>52</v>
      </c>
      <c r="F311" t="s">
        <v>178</v>
      </c>
      <c r="G311">
        <v>51.4819999999998</v>
      </c>
      <c r="H311">
        <v>50.482999999999798</v>
      </c>
      <c r="I311">
        <v>0.999</v>
      </c>
      <c r="J311">
        <v>0</v>
      </c>
      <c r="K311">
        <v>0</v>
      </c>
      <c r="L311">
        <v>51.4819999999998</v>
      </c>
      <c r="M311">
        <v>0</v>
      </c>
      <c r="N311">
        <v>0</v>
      </c>
      <c r="O311">
        <v>0</v>
      </c>
      <c r="P311">
        <v>51.148999999999802</v>
      </c>
      <c r="Q311">
        <v>0</v>
      </c>
      <c r="R311">
        <v>1.865</v>
      </c>
      <c r="S311">
        <v>0.999</v>
      </c>
      <c r="T311">
        <v>0</v>
      </c>
      <c r="U311">
        <v>0</v>
      </c>
      <c r="V311">
        <v>0.33300000000000002</v>
      </c>
      <c r="W311">
        <v>6.327</v>
      </c>
    </row>
    <row r="312" spans="1:23">
      <c r="A312" s="121">
        <v>45386</v>
      </c>
      <c r="B312" t="s">
        <v>239</v>
      </c>
      <c r="C312">
        <v>2</v>
      </c>
      <c r="D312" t="s">
        <v>13</v>
      </c>
      <c r="E312" t="s">
        <v>52</v>
      </c>
      <c r="F312" t="s">
        <v>59</v>
      </c>
      <c r="G312">
        <v>0.66600000000000004</v>
      </c>
      <c r="H312">
        <v>0.66600000000000004</v>
      </c>
      <c r="I312">
        <v>0</v>
      </c>
      <c r="J312">
        <v>0</v>
      </c>
      <c r="K312">
        <v>0</v>
      </c>
      <c r="L312">
        <v>0.66600000000000004</v>
      </c>
      <c r="M312">
        <v>0</v>
      </c>
      <c r="N312">
        <v>0</v>
      </c>
      <c r="O312">
        <v>0</v>
      </c>
      <c r="P312">
        <v>0.66600000000000004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</row>
    <row r="313" spans="1:23">
      <c r="A313" s="121">
        <v>45386</v>
      </c>
      <c r="B313" t="s">
        <v>239</v>
      </c>
      <c r="C313">
        <v>2</v>
      </c>
      <c r="D313" t="s">
        <v>13</v>
      </c>
      <c r="E313" t="s">
        <v>78</v>
      </c>
      <c r="F313" t="s">
        <v>97</v>
      </c>
      <c r="G313">
        <v>3274.2910000002198</v>
      </c>
      <c r="H313">
        <v>2631.4040000001901</v>
      </c>
      <c r="I313">
        <v>511.17500000001797</v>
      </c>
      <c r="J313">
        <v>131.711999999998</v>
      </c>
      <c r="K313">
        <v>15.77</v>
      </c>
      <c r="L313">
        <v>0</v>
      </c>
      <c r="M313">
        <v>468.472000000001</v>
      </c>
      <c r="N313">
        <v>77.171999999999898</v>
      </c>
      <c r="O313">
        <v>0</v>
      </c>
      <c r="P313">
        <v>2690.9180000002598</v>
      </c>
      <c r="Q313">
        <v>101.788</v>
      </c>
      <c r="R313">
        <v>137.646999999999</v>
      </c>
      <c r="S313">
        <v>128.81599999999901</v>
      </c>
      <c r="T313">
        <v>0</v>
      </c>
      <c r="U313">
        <v>373.35500000000798</v>
      </c>
      <c r="V313">
        <v>31.181999999999999</v>
      </c>
      <c r="W313">
        <v>197.015999999999</v>
      </c>
    </row>
    <row r="314" spans="1:23">
      <c r="A314" s="121">
        <v>45386</v>
      </c>
      <c r="B314" t="s">
        <v>239</v>
      </c>
      <c r="C314">
        <v>2</v>
      </c>
      <c r="D314" t="s">
        <v>13</v>
      </c>
      <c r="E314" t="s">
        <v>78</v>
      </c>
      <c r="F314" t="s">
        <v>203</v>
      </c>
      <c r="G314">
        <v>34.587999999999901</v>
      </c>
      <c r="H314">
        <v>33.588999999999899</v>
      </c>
      <c r="I314">
        <v>0.999</v>
      </c>
      <c r="J314">
        <v>0</v>
      </c>
      <c r="K314">
        <v>0</v>
      </c>
      <c r="L314">
        <v>34.587999999999901</v>
      </c>
      <c r="M314">
        <v>0.1</v>
      </c>
      <c r="N314">
        <v>0</v>
      </c>
      <c r="O314">
        <v>0</v>
      </c>
      <c r="P314">
        <v>34.320999999999898</v>
      </c>
      <c r="Q314">
        <v>0.58299999999999996</v>
      </c>
      <c r="R314">
        <v>1.532</v>
      </c>
      <c r="S314">
        <v>0.999</v>
      </c>
      <c r="T314">
        <v>0</v>
      </c>
      <c r="U314">
        <v>0</v>
      </c>
      <c r="V314">
        <v>0.86599999999999999</v>
      </c>
      <c r="W314">
        <v>3.93</v>
      </c>
    </row>
    <row r="315" spans="1:23">
      <c r="A315" s="121">
        <v>45386</v>
      </c>
      <c r="B315" t="s">
        <v>239</v>
      </c>
      <c r="C315">
        <v>2</v>
      </c>
      <c r="D315" t="s">
        <v>13</v>
      </c>
      <c r="E315" t="s">
        <v>78</v>
      </c>
      <c r="F315" t="s">
        <v>177</v>
      </c>
      <c r="G315">
        <v>26.706</v>
      </c>
      <c r="H315">
        <v>24.774999999999999</v>
      </c>
      <c r="I315">
        <v>1.931</v>
      </c>
      <c r="J315">
        <v>0</v>
      </c>
      <c r="K315">
        <v>0</v>
      </c>
      <c r="L315">
        <v>26.706</v>
      </c>
      <c r="M315">
        <v>0</v>
      </c>
      <c r="N315">
        <v>0</v>
      </c>
      <c r="O315">
        <v>0</v>
      </c>
      <c r="P315">
        <v>26.706</v>
      </c>
      <c r="Q315">
        <v>0</v>
      </c>
      <c r="R315">
        <v>2.597</v>
      </c>
      <c r="S315">
        <v>1.931</v>
      </c>
      <c r="T315">
        <v>0</v>
      </c>
      <c r="U315">
        <v>0</v>
      </c>
      <c r="V315">
        <v>0</v>
      </c>
      <c r="W315">
        <v>6.327</v>
      </c>
    </row>
    <row r="316" spans="1:23">
      <c r="A316" s="121">
        <v>45386</v>
      </c>
      <c r="B316" t="s">
        <v>239</v>
      </c>
      <c r="C316">
        <v>2</v>
      </c>
      <c r="D316" t="s">
        <v>13</v>
      </c>
      <c r="E316" t="s">
        <v>78</v>
      </c>
      <c r="F316" t="s">
        <v>122</v>
      </c>
      <c r="G316">
        <v>118.724</v>
      </c>
      <c r="H316">
        <v>118.724</v>
      </c>
      <c r="I316">
        <v>0</v>
      </c>
      <c r="J316">
        <v>0</v>
      </c>
      <c r="K316">
        <v>0</v>
      </c>
      <c r="L316">
        <v>118.724</v>
      </c>
      <c r="M316">
        <v>0</v>
      </c>
      <c r="N316">
        <v>0</v>
      </c>
      <c r="O316">
        <v>0</v>
      </c>
      <c r="P316">
        <v>117.822</v>
      </c>
      <c r="Q316">
        <v>0</v>
      </c>
      <c r="R316">
        <v>0.999</v>
      </c>
      <c r="S316">
        <v>0</v>
      </c>
      <c r="T316">
        <v>0</v>
      </c>
      <c r="U316">
        <v>0</v>
      </c>
      <c r="V316">
        <v>0</v>
      </c>
      <c r="W316">
        <v>23.553000000000001</v>
      </c>
    </row>
    <row r="317" spans="1:23">
      <c r="A317" s="121">
        <v>45386</v>
      </c>
      <c r="B317" t="s">
        <v>239</v>
      </c>
      <c r="C317">
        <v>2</v>
      </c>
      <c r="D317" t="s">
        <v>13</v>
      </c>
      <c r="E317" t="s">
        <v>78</v>
      </c>
      <c r="F317" t="s">
        <v>123</v>
      </c>
      <c r="G317">
        <v>14.989000000000001</v>
      </c>
      <c r="H317">
        <v>12.324999999999999</v>
      </c>
      <c r="I317">
        <v>2.6640000000000001</v>
      </c>
      <c r="J317">
        <v>0</v>
      </c>
      <c r="K317">
        <v>0</v>
      </c>
      <c r="L317">
        <v>14.989000000000001</v>
      </c>
      <c r="M317">
        <v>0</v>
      </c>
      <c r="N317">
        <v>0</v>
      </c>
      <c r="O317">
        <v>0</v>
      </c>
      <c r="P317">
        <v>14.922000000000001</v>
      </c>
      <c r="Q317">
        <v>0</v>
      </c>
      <c r="R317">
        <v>3.73</v>
      </c>
      <c r="S317">
        <v>2.6640000000000001</v>
      </c>
      <c r="T317">
        <v>0</v>
      </c>
      <c r="U317">
        <v>0</v>
      </c>
      <c r="V317">
        <v>0</v>
      </c>
      <c r="W317">
        <v>1.399</v>
      </c>
    </row>
    <row r="318" spans="1:23">
      <c r="A318" s="121">
        <v>45386</v>
      </c>
      <c r="B318" t="s">
        <v>239</v>
      </c>
      <c r="C318">
        <v>2</v>
      </c>
      <c r="D318" t="s">
        <v>13</v>
      </c>
      <c r="E318" t="s">
        <v>78</v>
      </c>
      <c r="F318" t="s">
        <v>162</v>
      </c>
      <c r="G318">
        <v>11.457000000000001</v>
      </c>
      <c r="H318">
        <v>11.457000000000001</v>
      </c>
      <c r="I318">
        <v>0</v>
      </c>
      <c r="J318">
        <v>0</v>
      </c>
      <c r="K318">
        <v>0</v>
      </c>
      <c r="L318">
        <v>11.457000000000001</v>
      </c>
      <c r="M318">
        <v>0</v>
      </c>
      <c r="N318">
        <v>0</v>
      </c>
      <c r="O318">
        <v>0</v>
      </c>
      <c r="P318">
        <v>11.457000000000001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4.8630000000000004</v>
      </c>
    </row>
    <row r="319" spans="1:23">
      <c r="A319" s="121">
        <v>45386</v>
      </c>
      <c r="B319" t="s">
        <v>239</v>
      </c>
      <c r="C319">
        <v>2</v>
      </c>
      <c r="D319" t="s">
        <v>13</v>
      </c>
      <c r="E319" t="s">
        <v>78</v>
      </c>
      <c r="F319" t="s">
        <v>134</v>
      </c>
      <c r="G319">
        <v>36.296999999999898</v>
      </c>
      <c r="H319">
        <v>35.630999999999901</v>
      </c>
      <c r="I319">
        <v>0.66600000000000004</v>
      </c>
      <c r="J319">
        <v>0</v>
      </c>
      <c r="K319">
        <v>0</v>
      </c>
      <c r="L319">
        <v>36.296999999999898</v>
      </c>
      <c r="M319">
        <v>0</v>
      </c>
      <c r="N319">
        <v>0</v>
      </c>
      <c r="O319">
        <v>0</v>
      </c>
      <c r="P319">
        <v>35.630999999999901</v>
      </c>
      <c r="Q319">
        <v>0</v>
      </c>
      <c r="R319">
        <v>0.66600000000000004</v>
      </c>
      <c r="S319">
        <v>0.66600000000000004</v>
      </c>
      <c r="T319">
        <v>0</v>
      </c>
      <c r="U319">
        <v>0</v>
      </c>
      <c r="V319">
        <v>0</v>
      </c>
      <c r="W319">
        <v>3.996</v>
      </c>
    </row>
    <row r="320" spans="1:23">
      <c r="A320" s="121">
        <v>45386</v>
      </c>
      <c r="B320" t="s">
        <v>239</v>
      </c>
      <c r="C320">
        <v>2</v>
      </c>
      <c r="D320" t="s">
        <v>13</v>
      </c>
      <c r="E320" t="s">
        <v>78</v>
      </c>
      <c r="F320" t="s">
        <v>194</v>
      </c>
      <c r="G320">
        <v>17.45</v>
      </c>
      <c r="H320">
        <v>17.117000000000001</v>
      </c>
      <c r="I320">
        <v>0.33300000000000002</v>
      </c>
      <c r="J320">
        <v>0</v>
      </c>
      <c r="K320">
        <v>0</v>
      </c>
      <c r="L320">
        <v>17.45</v>
      </c>
      <c r="M320">
        <v>0</v>
      </c>
      <c r="N320">
        <v>0</v>
      </c>
      <c r="O320">
        <v>0</v>
      </c>
      <c r="P320">
        <v>17.317</v>
      </c>
      <c r="Q320">
        <v>0</v>
      </c>
      <c r="R320">
        <v>0</v>
      </c>
      <c r="S320">
        <v>0</v>
      </c>
      <c r="T320">
        <v>0</v>
      </c>
      <c r="U320">
        <v>0.33300000000000002</v>
      </c>
      <c r="V320">
        <v>0</v>
      </c>
      <c r="W320">
        <v>0</v>
      </c>
    </row>
    <row r="321" spans="1:23">
      <c r="A321" s="121">
        <v>45386</v>
      </c>
      <c r="B321" t="s">
        <v>239</v>
      </c>
      <c r="C321">
        <v>2</v>
      </c>
      <c r="D321" t="s">
        <v>13</v>
      </c>
      <c r="E321" t="s">
        <v>78</v>
      </c>
      <c r="F321" t="s">
        <v>59</v>
      </c>
      <c r="G321">
        <v>3.9969999999999999</v>
      </c>
      <c r="H321">
        <v>3.331</v>
      </c>
      <c r="I321">
        <v>0.66600000000000004</v>
      </c>
      <c r="J321">
        <v>0</v>
      </c>
      <c r="K321">
        <v>0</v>
      </c>
      <c r="L321">
        <v>3.9969999999999999</v>
      </c>
      <c r="M321">
        <v>0</v>
      </c>
      <c r="N321">
        <v>0</v>
      </c>
      <c r="O321">
        <v>0</v>
      </c>
      <c r="P321">
        <v>3.9969999999999999</v>
      </c>
      <c r="Q321">
        <v>0</v>
      </c>
      <c r="R321">
        <v>0.66600000000000004</v>
      </c>
      <c r="S321">
        <v>0.66600000000000004</v>
      </c>
      <c r="T321">
        <v>0</v>
      </c>
      <c r="U321">
        <v>0</v>
      </c>
      <c r="V321">
        <v>0</v>
      </c>
      <c r="W321">
        <v>0.33300000000000002</v>
      </c>
    </row>
    <row r="322" spans="1:23">
      <c r="A322" s="121">
        <v>45386</v>
      </c>
      <c r="B322" t="s">
        <v>239</v>
      </c>
      <c r="C322">
        <v>2</v>
      </c>
      <c r="D322" t="s">
        <v>13</v>
      </c>
      <c r="E322" t="s">
        <v>79</v>
      </c>
      <c r="F322" t="s">
        <v>97</v>
      </c>
      <c r="G322">
        <v>4050.2940000000499</v>
      </c>
      <c r="H322">
        <v>3445.8859999999599</v>
      </c>
      <c r="I322">
        <v>599.22100000001001</v>
      </c>
      <c r="J322">
        <v>5.1870000000000003</v>
      </c>
      <c r="K322">
        <v>1403.1699999999901</v>
      </c>
      <c r="L322">
        <v>0</v>
      </c>
      <c r="M322">
        <v>626.58500000000504</v>
      </c>
      <c r="N322">
        <v>56.502000000000002</v>
      </c>
      <c r="O322">
        <v>0</v>
      </c>
      <c r="P322">
        <v>1527.07000000009</v>
      </c>
      <c r="Q322">
        <v>148.12200000000001</v>
      </c>
      <c r="R322">
        <v>68.683999999999799</v>
      </c>
      <c r="S322">
        <v>67.617999999999796</v>
      </c>
      <c r="T322">
        <v>0</v>
      </c>
      <c r="U322">
        <v>403.80100000001102</v>
      </c>
      <c r="V322">
        <v>5.4809999999999999</v>
      </c>
      <c r="W322">
        <v>165.76300000000001</v>
      </c>
    </row>
    <row r="323" spans="1:23">
      <c r="A323" s="121">
        <v>45386</v>
      </c>
      <c r="B323" t="s">
        <v>239</v>
      </c>
      <c r="C323">
        <v>2</v>
      </c>
      <c r="D323" t="s">
        <v>13</v>
      </c>
      <c r="E323" t="s">
        <v>79</v>
      </c>
      <c r="F323" t="s">
        <v>124</v>
      </c>
      <c r="G323">
        <v>21.666</v>
      </c>
      <c r="H323">
        <v>17.666</v>
      </c>
      <c r="I323">
        <v>4</v>
      </c>
      <c r="J323">
        <v>0</v>
      </c>
      <c r="K323">
        <v>0</v>
      </c>
      <c r="L323">
        <v>21.666</v>
      </c>
      <c r="M323">
        <v>0</v>
      </c>
      <c r="N323">
        <v>0</v>
      </c>
      <c r="O323">
        <v>0</v>
      </c>
      <c r="P323">
        <v>21.666</v>
      </c>
      <c r="Q323">
        <v>0</v>
      </c>
      <c r="R323">
        <v>3.9340000000000002</v>
      </c>
      <c r="S323">
        <v>4</v>
      </c>
      <c r="T323">
        <v>0</v>
      </c>
      <c r="U323">
        <v>0</v>
      </c>
      <c r="V323">
        <v>0</v>
      </c>
      <c r="W323">
        <v>0</v>
      </c>
    </row>
    <row r="324" spans="1:23">
      <c r="A324" s="121">
        <v>45386</v>
      </c>
      <c r="B324" t="s">
        <v>239</v>
      </c>
      <c r="C324">
        <v>2</v>
      </c>
      <c r="D324" t="s">
        <v>13</v>
      </c>
      <c r="E324" t="s">
        <v>79</v>
      </c>
      <c r="F324" t="s">
        <v>179</v>
      </c>
      <c r="G324">
        <v>15.731999999999999</v>
      </c>
      <c r="H324">
        <v>15.731999999999999</v>
      </c>
      <c r="I324">
        <v>0</v>
      </c>
      <c r="J324">
        <v>0</v>
      </c>
      <c r="K324">
        <v>0</v>
      </c>
      <c r="L324">
        <v>15.731999999999999</v>
      </c>
      <c r="M324">
        <v>0</v>
      </c>
      <c r="N324">
        <v>0.999</v>
      </c>
      <c r="O324">
        <v>0</v>
      </c>
      <c r="P324">
        <v>15.065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2.4660000000000002</v>
      </c>
    </row>
    <row r="325" spans="1:23">
      <c r="A325" s="121">
        <v>45386</v>
      </c>
      <c r="B325" t="s">
        <v>239</v>
      </c>
      <c r="C325">
        <v>2</v>
      </c>
      <c r="D325" t="s">
        <v>13</v>
      </c>
      <c r="E325" t="s">
        <v>79</v>
      </c>
      <c r="F325" t="s">
        <v>59</v>
      </c>
      <c r="G325">
        <v>1.3320000000000001</v>
      </c>
      <c r="H325">
        <v>0.66600000000000004</v>
      </c>
      <c r="I325">
        <v>0.66600000000000004</v>
      </c>
      <c r="J325">
        <v>0</v>
      </c>
      <c r="K325">
        <v>0</v>
      </c>
      <c r="L325">
        <v>1.3320000000000001</v>
      </c>
      <c r="M325">
        <v>0</v>
      </c>
      <c r="N325">
        <v>0</v>
      </c>
      <c r="O325">
        <v>0</v>
      </c>
      <c r="P325">
        <v>1.3320000000000001</v>
      </c>
      <c r="Q325">
        <v>0</v>
      </c>
      <c r="R325">
        <v>0.66600000000000004</v>
      </c>
      <c r="S325">
        <v>0.66600000000000004</v>
      </c>
      <c r="T325">
        <v>0</v>
      </c>
      <c r="U325">
        <v>0</v>
      </c>
      <c r="V325">
        <v>0</v>
      </c>
      <c r="W325">
        <v>0</v>
      </c>
    </row>
    <row r="326" spans="1:23">
      <c r="A326" s="121">
        <v>45386</v>
      </c>
      <c r="B326" t="s">
        <v>239</v>
      </c>
      <c r="C326">
        <v>2</v>
      </c>
      <c r="D326" t="s">
        <v>12</v>
      </c>
      <c r="E326" t="s">
        <v>12</v>
      </c>
      <c r="F326" t="s">
        <v>97</v>
      </c>
      <c r="G326">
        <v>3708.5340000000701</v>
      </c>
      <c r="H326">
        <v>2622.8820000001201</v>
      </c>
      <c r="I326">
        <v>1067.4929999999999</v>
      </c>
      <c r="J326">
        <v>18.158999999999999</v>
      </c>
      <c r="K326">
        <v>0</v>
      </c>
      <c r="L326">
        <v>0</v>
      </c>
      <c r="M326">
        <v>471.29099999999198</v>
      </c>
      <c r="N326">
        <v>91.639999999999802</v>
      </c>
      <c r="O326">
        <v>0</v>
      </c>
      <c r="P326">
        <v>3164.7190000001901</v>
      </c>
      <c r="Q326">
        <v>72.494</v>
      </c>
      <c r="R326">
        <v>688.19100000000503</v>
      </c>
      <c r="S326">
        <v>680.52100000000496</v>
      </c>
      <c r="T326">
        <v>0</v>
      </c>
      <c r="U326">
        <v>264.74599999999901</v>
      </c>
      <c r="V326">
        <v>33.554000000000002</v>
      </c>
      <c r="W326">
        <v>219.721</v>
      </c>
    </row>
    <row r="327" spans="1:23">
      <c r="A327" s="121">
        <v>45386</v>
      </c>
      <c r="B327" t="s">
        <v>239</v>
      </c>
      <c r="C327">
        <v>2</v>
      </c>
      <c r="D327" t="s">
        <v>12</v>
      </c>
      <c r="E327" t="s">
        <v>12</v>
      </c>
      <c r="F327" t="s">
        <v>59</v>
      </c>
      <c r="G327">
        <v>0.121</v>
      </c>
      <c r="H327">
        <v>0</v>
      </c>
      <c r="I327">
        <v>0</v>
      </c>
      <c r="J327">
        <v>0.121</v>
      </c>
      <c r="K327">
        <v>0</v>
      </c>
      <c r="L327">
        <v>0.121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</row>
    <row r="328" spans="1:23">
      <c r="A328" s="121">
        <v>45386</v>
      </c>
      <c r="B328" t="s">
        <v>239</v>
      </c>
      <c r="C328">
        <v>2</v>
      </c>
      <c r="D328" t="s">
        <v>11</v>
      </c>
      <c r="E328" t="s">
        <v>11</v>
      </c>
      <c r="F328" t="s">
        <v>97</v>
      </c>
      <c r="G328">
        <v>3340.92800000023</v>
      </c>
      <c r="H328">
        <v>2686.58000000021</v>
      </c>
      <c r="I328">
        <v>629.41400000000601</v>
      </c>
      <c r="J328">
        <v>24.934000000000001</v>
      </c>
      <c r="K328">
        <v>352.03500000000201</v>
      </c>
      <c r="L328">
        <v>0</v>
      </c>
      <c r="M328">
        <v>365.758999999997</v>
      </c>
      <c r="N328">
        <v>62.286999999999999</v>
      </c>
      <c r="O328">
        <v>0</v>
      </c>
      <c r="P328">
        <v>2261.0290000002301</v>
      </c>
      <c r="Q328">
        <v>172.81800000000001</v>
      </c>
      <c r="R328">
        <v>25.847000000000001</v>
      </c>
      <c r="S328">
        <v>0</v>
      </c>
      <c r="T328">
        <v>0</v>
      </c>
      <c r="U328">
        <v>550.25600000001202</v>
      </c>
      <c r="V328">
        <v>23.725999999999999</v>
      </c>
      <c r="W328">
        <v>77.164999999999907</v>
      </c>
    </row>
    <row r="329" spans="1:23">
      <c r="A329" s="121">
        <v>45386</v>
      </c>
      <c r="B329" t="s">
        <v>239</v>
      </c>
      <c r="C329">
        <v>2</v>
      </c>
      <c r="D329" t="s">
        <v>11</v>
      </c>
      <c r="E329" t="s">
        <v>11</v>
      </c>
      <c r="F329" t="s">
        <v>227</v>
      </c>
      <c r="G329">
        <v>1.798</v>
      </c>
      <c r="H329">
        <v>1.798</v>
      </c>
      <c r="I329">
        <v>0</v>
      </c>
      <c r="J329">
        <v>0</v>
      </c>
      <c r="K329">
        <v>0</v>
      </c>
      <c r="L329">
        <v>1.798</v>
      </c>
      <c r="M329">
        <v>0</v>
      </c>
      <c r="N329">
        <v>0</v>
      </c>
      <c r="O329">
        <v>0</v>
      </c>
      <c r="P329">
        <v>1.798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</row>
    <row r="330" spans="1:23">
      <c r="A330" s="121">
        <v>45386</v>
      </c>
      <c r="B330" t="s">
        <v>239</v>
      </c>
      <c r="C330">
        <v>2</v>
      </c>
      <c r="D330" t="s">
        <v>11</v>
      </c>
      <c r="E330" t="s">
        <v>11</v>
      </c>
      <c r="F330" t="s">
        <v>228</v>
      </c>
      <c r="G330">
        <v>40.958999999999897</v>
      </c>
      <c r="H330">
        <v>40.958999999999897</v>
      </c>
      <c r="I330">
        <v>0</v>
      </c>
      <c r="J330">
        <v>0</v>
      </c>
      <c r="K330">
        <v>0</v>
      </c>
      <c r="L330">
        <v>40.958999999999897</v>
      </c>
      <c r="M330">
        <v>0</v>
      </c>
      <c r="N330">
        <v>0</v>
      </c>
      <c r="O330">
        <v>0</v>
      </c>
      <c r="P330">
        <v>40.958999999999897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1.998</v>
      </c>
    </row>
    <row r="331" spans="1:23">
      <c r="A331" s="121">
        <v>45386</v>
      </c>
      <c r="B331" t="s">
        <v>239</v>
      </c>
      <c r="C331">
        <v>2</v>
      </c>
      <c r="D331" t="s">
        <v>11</v>
      </c>
      <c r="E331" t="s">
        <v>11</v>
      </c>
      <c r="F331" t="s">
        <v>223</v>
      </c>
      <c r="G331">
        <v>11.989000000000001</v>
      </c>
      <c r="H331">
        <v>11.989000000000001</v>
      </c>
      <c r="I331">
        <v>0</v>
      </c>
      <c r="J331">
        <v>0</v>
      </c>
      <c r="K331">
        <v>0</v>
      </c>
      <c r="L331">
        <v>11.989000000000001</v>
      </c>
      <c r="M331">
        <v>0</v>
      </c>
      <c r="N331">
        <v>0</v>
      </c>
      <c r="O331">
        <v>0</v>
      </c>
      <c r="P331">
        <v>11.922000000000001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0.999</v>
      </c>
    </row>
    <row r="332" spans="1:23">
      <c r="A332" s="121">
        <v>45386</v>
      </c>
      <c r="B332" t="s">
        <v>239</v>
      </c>
      <c r="C332">
        <v>2</v>
      </c>
      <c r="D332" t="s">
        <v>11</v>
      </c>
      <c r="E332" t="s">
        <v>11</v>
      </c>
      <c r="F332" t="s">
        <v>125</v>
      </c>
      <c r="G332">
        <v>9.1289999999999996</v>
      </c>
      <c r="H332">
        <v>9.1289999999999996</v>
      </c>
      <c r="I332">
        <v>0</v>
      </c>
      <c r="J332">
        <v>0</v>
      </c>
      <c r="K332">
        <v>0</v>
      </c>
      <c r="L332">
        <v>9.1289999999999996</v>
      </c>
      <c r="M332">
        <v>0</v>
      </c>
      <c r="N332">
        <v>0</v>
      </c>
      <c r="O332">
        <v>0</v>
      </c>
      <c r="P332">
        <v>8.2639999999999993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1.0329999999999999</v>
      </c>
    </row>
    <row r="333" spans="1:23">
      <c r="A333" s="121">
        <v>45386</v>
      </c>
      <c r="B333" t="s">
        <v>239</v>
      </c>
      <c r="C333">
        <v>2</v>
      </c>
      <c r="D333" t="s">
        <v>11</v>
      </c>
      <c r="E333" t="s">
        <v>11</v>
      </c>
      <c r="F333" t="s">
        <v>254</v>
      </c>
      <c r="G333">
        <v>18.198</v>
      </c>
      <c r="H333">
        <v>17.199000000000002</v>
      </c>
      <c r="I333">
        <v>0.999</v>
      </c>
      <c r="J333">
        <v>0</v>
      </c>
      <c r="K333">
        <v>0</v>
      </c>
      <c r="L333">
        <v>18.198</v>
      </c>
      <c r="M333">
        <v>0.6</v>
      </c>
      <c r="N333">
        <v>0</v>
      </c>
      <c r="O333">
        <v>0</v>
      </c>
      <c r="P333">
        <v>17.199000000000002</v>
      </c>
      <c r="Q333">
        <v>1.7490000000000001</v>
      </c>
      <c r="R333">
        <v>0</v>
      </c>
      <c r="S333">
        <v>0</v>
      </c>
      <c r="T333">
        <v>0</v>
      </c>
      <c r="U333">
        <v>0.999</v>
      </c>
      <c r="V333">
        <v>0</v>
      </c>
      <c r="W333">
        <v>1.4650000000000001</v>
      </c>
    </row>
    <row r="334" spans="1:23">
      <c r="A334" s="121">
        <v>45386</v>
      </c>
      <c r="B334" t="s">
        <v>239</v>
      </c>
      <c r="C334">
        <v>2</v>
      </c>
      <c r="D334" t="s">
        <v>11</v>
      </c>
      <c r="E334" t="s">
        <v>11</v>
      </c>
      <c r="F334" t="s">
        <v>59</v>
      </c>
      <c r="G334">
        <v>0.33300000000000002</v>
      </c>
      <c r="H334">
        <v>0.33300000000000002</v>
      </c>
      <c r="I334">
        <v>0</v>
      </c>
      <c r="J334">
        <v>0</v>
      </c>
      <c r="K334">
        <v>0</v>
      </c>
      <c r="L334">
        <v>0.33300000000000002</v>
      </c>
      <c r="M334">
        <v>0</v>
      </c>
      <c r="N334">
        <v>0</v>
      </c>
      <c r="O334">
        <v>0</v>
      </c>
      <c r="P334">
        <v>0.33300000000000002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</row>
    <row r="335" spans="1:23">
      <c r="A335" s="121">
        <v>45386</v>
      </c>
      <c r="B335" t="s">
        <v>239</v>
      </c>
      <c r="C335">
        <v>2</v>
      </c>
      <c r="D335" t="s">
        <v>10</v>
      </c>
      <c r="E335" t="s">
        <v>10</v>
      </c>
      <c r="F335" t="s">
        <v>97</v>
      </c>
      <c r="G335">
        <v>3819.6940000002801</v>
      </c>
      <c r="H335">
        <v>2504.3480000002201</v>
      </c>
      <c r="I335">
        <v>1243.72100000004</v>
      </c>
      <c r="J335">
        <v>71.625</v>
      </c>
      <c r="K335">
        <v>0</v>
      </c>
      <c r="L335">
        <v>0</v>
      </c>
      <c r="M335">
        <v>261.25200000000098</v>
      </c>
      <c r="N335">
        <v>49.2289999999999</v>
      </c>
      <c r="O335">
        <v>0</v>
      </c>
      <c r="P335">
        <v>3176.2820000002998</v>
      </c>
      <c r="Q335">
        <v>184.124</v>
      </c>
      <c r="R335">
        <v>77.074999999999804</v>
      </c>
      <c r="S335">
        <v>0</v>
      </c>
      <c r="T335">
        <v>0</v>
      </c>
      <c r="U335">
        <v>1221.4100000000301</v>
      </c>
      <c r="V335">
        <v>23.356999999999999</v>
      </c>
      <c r="W335">
        <v>50.783999999999899</v>
      </c>
    </row>
    <row r="336" spans="1:23">
      <c r="A336" s="121">
        <v>45386</v>
      </c>
      <c r="B336" t="s">
        <v>239</v>
      </c>
      <c r="C336">
        <v>2</v>
      </c>
      <c r="D336" t="s">
        <v>9</v>
      </c>
      <c r="E336" t="s">
        <v>9</v>
      </c>
      <c r="F336" t="s">
        <v>97</v>
      </c>
      <c r="G336">
        <v>6694.9799999985999</v>
      </c>
      <c r="H336">
        <v>5631.2699999992801</v>
      </c>
      <c r="I336">
        <v>1032.70099999999</v>
      </c>
      <c r="J336">
        <v>31.009</v>
      </c>
      <c r="K336">
        <v>532.75099999999395</v>
      </c>
      <c r="L336">
        <v>0</v>
      </c>
      <c r="M336">
        <v>1334.85800000001</v>
      </c>
      <c r="N336">
        <v>221.25399999999999</v>
      </c>
      <c r="O336">
        <v>348.94600000000003</v>
      </c>
      <c r="P336">
        <v>3377.2130000002999</v>
      </c>
      <c r="Q336">
        <v>247.072</v>
      </c>
      <c r="R336">
        <v>46.846999999999902</v>
      </c>
      <c r="S336">
        <v>0</v>
      </c>
      <c r="T336">
        <v>0</v>
      </c>
      <c r="U336">
        <v>680.09200000000601</v>
      </c>
      <c r="V336">
        <v>82.233999999999995</v>
      </c>
      <c r="W336">
        <v>244.4</v>
      </c>
    </row>
    <row r="337" spans="1:23">
      <c r="A337" s="121">
        <v>45386</v>
      </c>
      <c r="B337" t="s">
        <v>239</v>
      </c>
      <c r="C337">
        <v>2</v>
      </c>
      <c r="D337" t="s">
        <v>9</v>
      </c>
      <c r="E337" t="s">
        <v>9</v>
      </c>
      <c r="F337" t="s">
        <v>118</v>
      </c>
      <c r="G337">
        <v>51.185000000000201</v>
      </c>
      <c r="H337">
        <v>51.185000000000201</v>
      </c>
      <c r="I337">
        <v>0</v>
      </c>
      <c r="J337">
        <v>0</v>
      </c>
      <c r="K337">
        <v>0</v>
      </c>
      <c r="L337">
        <v>51.185000000000201</v>
      </c>
      <c r="M337">
        <v>0</v>
      </c>
      <c r="N337">
        <v>0</v>
      </c>
      <c r="O337">
        <v>0</v>
      </c>
      <c r="P337">
        <v>12.06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1.9319999999999999</v>
      </c>
    </row>
    <row r="338" spans="1:23">
      <c r="A338" s="121">
        <v>45386</v>
      </c>
      <c r="B338" t="s">
        <v>239</v>
      </c>
      <c r="C338">
        <v>2</v>
      </c>
      <c r="D338" t="s">
        <v>9</v>
      </c>
      <c r="E338" t="s">
        <v>9</v>
      </c>
      <c r="F338" t="s">
        <v>59</v>
      </c>
      <c r="G338">
        <v>0.999</v>
      </c>
      <c r="H338">
        <v>0.999</v>
      </c>
      <c r="I338">
        <v>0</v>
      </c>
      <c r="J338">
        <v>0</v>
      </c>
      <c r="K338">
        <v>0</v>
      </c>
      <c r="L338">
        <v>0.999</v>
      </c>
      <c r="M338">
        <v>0</v>
      </c>
      <c r="N338">
        <v>0</v>
      </c>
      <c r="O338">
        <v>0</v>
      </c>
      <c r="P338">
        <v>0.39900000000000002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</row>
    <row r="339" spans="1:23">
      <c r="A339" s="121">
        <v>45386</v>
      </c>
      <c r="B339" t="s">
        <v>239</v>
      </c>
      <c r="C339">
        <v>2</v>
      </c>
      <c r="D339" t="s">
        <v>9</v>
      </c>
      <c r="E339" t="s">
        <v>75</v>
      </c>
      <c r="F339" t="s">
        <v>97</v>
      </c>
      <c r="G339">
        <v>3239.6180000003101</v>
      </c>
      <c r="H339">
        <v>2410.2120000002601</v>
      </c>
      <c r="I339">
        <v>806.19899999999905</v>
      </c>
      <c r="J339">
        <v>23.207000000000001</v>
      </c>
      <c r="K339">
        <v>0</v>
      </c>
      <c r="L339">
        <v>0</v>
      </c>
      <c r="M339">
        <v>0</v>
      </c>
      <c r="N339">
        <v>86.540999999999798</v>
      </c>
      <c r="O339">
        <v>0</v>
      </c>
      <c r="P339">
        <v>2284.3580000002698</v>
      </c>
      <c r="Q339">
        <v>0</v>
      </c>
      <c r="R339">
        <v>40.650999999999897</v>
      </c>
      <c r="S339">
        <v>0</v>
      </c>
      <c r="T339">
        <v>0</v>
      </c>
      <c r="U339">
        <v>776.79899999999998</v>
      </c>
      <c r="V339">
        <v>20.315999999999999</v>
      </c>
      <c r="W339">
        <v>21.318000000000001</v>
      </c>
    </row>
    <row r="340" spans="1:23">
      <c r="A340" s="121">
        <v>45386</v>
      </c>
      <c r="B340" t="s">
        <v>239</v>
      </c>
      <c r="C340">
        <v>2</v>
      </c>
      <c r="D340" t="s">
        <v>9</v>
      </c>
      <c r="E340" t="s">
        <v>75</v>
      </c>
      <c r="F340" t="s">
        <v>111</v>
      </c>
      <c r="G340">
        <v>44.6219999999999</v>
      </c>
      <c r="H340">
        <v>44.6219999999999</v>
      </c>
      <c r="I340">
        <v>0</v>
      </c>
      <c r="J340">
        <v>0</v>
      </c>
      <c r="K340">
        <v>0</v>
      </c>
      <c r="L340">
        <v>44.6219999999999</v>
      </c>
      <c r="M340">
        <v>0</v>
      </c>
      <c r="N340">
        <v>0.999</v>
      </c>
      <c r="O340">
        <v>0</v>
      </c>
      <c r="P340">
        <v>43.955999999999896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0.999</v>
      </c>
    </row>
    <row r="341" spans="1:23">
      <c r="A341" s="121">
        <v>45386</v>
      </c>
      <c r="B341" t="s">
        <v>239</v>
      </c>
      <c r="C341">
        <v>2</v>
      </c>
      <c r="D341" t="s">
        <v>9</v>
      </c>
      <c r="E341" t="s">
        <v>75</v>
      </c>
      <c r="F341" t="s">
        <v>182</v>
      </c>
      <c r="G341">
        <v>20.978999999999999</v>
      </c>
      <c r="H341">
        <v>20.978999999999999</v>
      </c>
      <c r="I341">
        <v>0</v>
      </c>
      <c r="J341">
        <v>0</v>
      </c>
      <c r="K341">
        <v>0</v>
      </c>
      <c r="L341">
        <v>20.978999999999999</v>
      </c>
      <c r="M341">
        <v>0</v>
      </c>
      <c r="N341">
        <v>0</v>
      </c>
      <c r="O341">
        <v>0</v>
      </c>
      <c r="P341">
        <v>20.978999999999999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</row>
    <row r="342" spans="1:23">
      <c r="A342" s="121">
        <v>45386</v>
      </c>
      <c r="B342" t="s">
        <v>239</v>
      </c>
      <c r="C342">
        <v>2</v>
      </c>
      <c r="D342" t="s">
        <v>9</v>
      </c>
      <c r="E342" t="s">
        <v>75</v>
      </c>
      <c r="F342" t="s">
        <v>255</v>
      </c>
      <c r="G342">
        <v>12.987</v>
      </c>
      <c r="H342">
        <v>12.987</v>
      </c>
      <c r="I342">
        <v>0</v>
      </c>
      <c r="J342">
        <v>0</v>
      </c>
      <c r="K342">
        <v>0</v>
      </c>
      <c r="L342">
        <v>12.987</v>
      </c>
      <c r="M342">
        <v>0</v>
      </c>
      <c r="N342">
        <v>0</v>
      </c>
      <c r="O342">
        <v>0</v>
      </c>
      <c r="P342">
        <v>12.987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</row>
    <row r="343" spans="1:23">
      <c r="A343" s="121">
        <v>45386</v>
      </c>
      <c r="B343" t="s">
        <v>239</v>
      </c>
      <c r="C343">
        <v>2</v>
      </c>
      <c r="D343" t="s">
        <v>9</v>
      </c>
      <c r="E343" t="s">
        <v>75</v>
      </c>
      <c r="F343" t="s">
        <v>128</v>
      </c>
      <c r="G343">
        <v>9.3239999999999998</v>
      </c>
      <c r="H343">
        <v>9.3239999999999998</v>
      </c>
      <c r="I343">
        <v>0</v>
      </c>
      <c r="J343">
        <v>0</v>
      </c>
      <c r="K343">
        <v>0</v>
      </c>
      <c r="L343">
        <v>9.3239999999999998</v>
      </c>
      <c r="M343">
        <v>0</v>
      </c>
      <c r="N343">
        <v>0</v>
      </c>
      <c r="O343">
        <v>0</v>
      </c>
      <c r="P343">
        <v>9.3239999999999998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</row>
    <row r="344" spans="1:23">
      <c r="A344" s="121">
        <v>45386</v>
      </c>
      <c r="B344" t="s">
        <v>239</v>
      </c>
      <c r="C344">
        <v>2</v>
      </c>
      <c r="D344" t="s">
        <v>9</v>
      </c>
      <c r="E344" t="s">
        <v>75</v>
      </c>
      <c r="F344" t="s">
        <v>59</v>
      </c>
      <c r="G344">
        <v>10.318</v>
      </c>
      <c r="H344">
        <v>0</v>
      </c>
      <c r="I344">
        <v>0</v>
      </c>
      <c r="J344">
        <v>10.318</v>
      </c>
      <c r="K344">
        <v>0</v>
      </c>
      <c r="L344">
        <v>10.318</v>
      </c>
      <c r="M344">
        <v>0</v>
      </c>
      <c r="N344">
        <v>0</v>
      </c>
      <c r="O344">
        <v>0</v>
      </c>
      <c r="P344">
        <v>0.83499999999999996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</row>
    <row r="345" spans="1:23">
      <c r="A345" s="121">
        <v>45386</v>
      </c>
      <c r="B345" t="s">
        <v>239</v>
      </c>
      <c r="C345">
        <v>2</v>
      </c>
      <c r="D345" t="s">
        <v>8</v>
      </c>
      <c r="E345" t="s">
        <v>8</v>
      </c>
      <c r="F345" t="s">
        <v>97</v>
      </c>
      <c r="G345">
        <v>4891.9009999995596</v>
      </c>
      <c r="H345">
        <v>3522.39000000035</v>
      </c>
      <c r="I345">
        <v>1344.57800000006</v>
      </c>
      <c r="J345">
        <v>24.933</v>
      </c>
      <c r="K345">
        <v>0</v>
      </c>
      <c r="L345">
        <v>0</v>
      </c>
      <c r="M345">
        <v>331.60700000000003</v>
      </c>
      <c r="N345">
        <v>223.283999999999</v>
      </c>
      <c r="O345">
        <v>135.44</v>
      </c>
      <c r="P345">
        <v>3636.2130000004299</v>
      </c>
      <c r="Q345">
        <v>51.303999999999903</v>
      </c>
      <c r="R345">
        <v>167.21299999999999</v>
      </c>
      <c r="S345">
        <v>0.999</v>
      </c>
      <c r="T345">
        <v>0</v>
      </c>
      <c r="U345">
        <v>1091.4769999999901</v>
      </c>
      <c r="V345">
        <v>61.280999999999899</v>
      </c>
      <c r="W345">
        <v>227.41399999999899</v>
      </c>
    </row>
    <row r="346" spans="1:23">
      <c r="A346" s="121">
        <v>45386</v>
      </c>
      <c r="B346" t="s">
        <v>239</v>
      </c>
      <c r="C346">
        <v>2</v>
      </c>
      <c r="D346" t="s">
        <v>8</v>
      </c>
      <c r="E346" t="s">
        <v>8</v>
      </c>
      <c r="F346" t="s">
        <v>229</v>
      </c>
      <c r="G346">
        <v>22.152999999999999</v>
      </c>
      <c r="H346">
        <v>22.045999999999999</v>
      </c>
      <c r="I346">
        <v>0</v>
      </c>
      <c r="J346">
        <v>0.107</v>
      </c>
      <c r="K346">
        <v>0</v>
      </c>
      <c r="L346">
        <v>22.152999999999999</v>
      </c>
      <c r="M346">
        <v>0</v>
      </c>
      <c r="N346">
        <v>0</v>
      </c>
      <c r="O346">
        <v>0</v>
      </c>
      <c r="P346">
        <v>21.38</v>
      </c>
      <c r="Q346">
        <v>0</v>
      </c>
      <c r="R346">
        <v>0.999</v>
      </c>
      <c r="S346">
        <v>0</v>
      </c>
      <c r="T346">
        <v>0</v>
      </c>
      <c r="U346">
        <v>0</v>
      </c>
      <c r="V346">
        <v>0</v>
      </c>
      <c r="W346">
        <v>2.9969999999999999</v>
      </c>
    </row>
    <row r="347" spans="1:23">
      <c r="A347" s="121">
        <v>45386</v>
      </c>
      <c r="B347" t="s">
        <v>239</v>
      </c>
      <c r="C347">
        <v>2</v>
      </c>
      <c r="D347" t="s">
        <v>8</v>
      </c>
      <c r="E347" t="s">
        <v>8</v>
      </c>
      <c r="F347" t="s">
        <v>111</v>
      </c>
      <c r="G347">
        <v>30.3719999999999</v>
      </c>
      <c r="H347">
        <v>30.3719999999999</v>
      </c>
      <c r="I347">
        <v>0</v>
      </c>
      <c r="J347">
        <v>0</v>
      </c>
      <c r="K347">
        <v>0</v>
      </c>
      <c r="L347">
        <v>30.3719999999999</v>
      </c>
      <c r="M347">
        <v>0</v>
      </c>
      <c r="N347">
        <v>0.999</v>
      </c>
      <c r="O347">
        <v>0</v>
      </c>
      <c r="P347">
        <v>29.7059999999999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3.863</v>
      </c>
    </row>
    <row r="348" spans="1:23">
      <c r="A348" s="121">
        <v>45386</v>
      </c>
      <c r="B348" t="s">
        <v>239</v>
      </c>
      <c r="C348">
        <v>2</v>
      </c>
      <c r="D348" t="s">
        <v>8</v>
      </c>
      <c r="E348" t="s">
        <v>8</v>
      </c>
      <c r="F348" t="s">
        <v>163</v>
      </c>
      <c r="G348">
        <v>48.5519999999999</v>
      </c>
      <c r="H348">
        <v>48.5519999999999</v>
      </c>
      <c r="I348">
        <v>0</v>
      </c>
      <c r="J348">
        <v>0</v>
      </c>
      <c r="K348">
        <v>0</v>
      </c>
      <c r="L348">
        <v>48.5519999999999</v>
      </c>
      <c r="M348">
        <v>0</v>
      </c>
      <c r="N348">
        <v>1.0660000000000001</v>
      </c>
      <c r="O348">
        <v>0</v>
      </c>
      <c r="P348">
        <v>47.219999999999899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2.6640000000000001</v>
      </c>
    </row>
    <row r="349" spans="1:23">
      <c r="A349" s="121">
        <v>45386</v>
      </c>
      <c r="B349" t="s">
        <v>239</v>
      </c>
      <c r="C349">
        <v>2</v>
      </c>
      <c r="D349" t="s">
        <v>8</v>
      </c>
      <c r="E349" t="s">
        <v>8</v>
      </c>
      <c r="F349" t="s">
        <v>131</v>
      </c>
      <c r="G349">
        <v>33.2989999999999</v>
      </c>
      <c r="H349">
        <v>33.2989999999999</v>
      </c>
      <c r="I349">
        <v>0</v>
      </c>
      <c r="J349">
        <v>0</v>
      </c>
      <c r="K349">
        <v>0</v>
      </c>
      <c r="L349">
        <v>33.2989999999999</v>
      </c>
      <c r="M349">
        <v>0.33300000000000002</v>
      </c>
      <c r="N349">
        <v>0</v>
      </c>
      <c r="O349">
        <v>0</v>
      </c>
      <c r="P349">
        <v>33.2989999999999</v>
      </c>
      <c r="Q349">
        <v>0</v>
      </c>
      <c r="R349">
        <v>0.79900000000000004</v>
      </c>
      <c r="S349">
        <v>0</v>
      </c>
      <c r="T349">
        <v>0</v>
      </c>
      <c r="U349">
        <v>0</v>
      </c>
      <c r="V349">
        <v>0</v>
      </c>
      <c r="W349">
        <v>4.5949999999999998</v>
      </c>
    </row>
    <row r="350" spans="1:23">
      <c r="A350" s="121">
        <v>45386</v>
      </c>
      <c r="B350" t="s">
        <v>239</v>
      </c>
      <c r="C350">
        <v>2</v>
      </c>
      <c r="D350" t="s">
        <v>8</v>
      </c>
      <c r="E350" t="s">
        <v>8</v>
      </c>
      <c r="F350" t="s">
        <v>256</v>
      </c>
      <c r="G350">
        <v>0.33300000000000002</v>
      </c>
      <c r="H350">
        <v>0.33300000000000002</v>
      </c>
      <c r="I350">
        <v>0</v>
      </c>
      <c r="J350">
        <v>0</v>
      </c>
      <c r="K350">
        <v>0</v>
      </c>
      <c r="L350">
        <v>0.33300000000000002</v>
      </c>
      <c r="M350">
        <v>0</v>
      </c>
      <c r="N350">
        <v>0</v>
      </c>
      <c r="O350">
        <v>0</v>
      </c>
      <c r="P350">
        <v>0.33300000000000002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</row>
    <row r="351" spans="1:23">
      <c r="A351" s="121">
        <v>45386</v>
      </c>
      <c r="B351" t="s">
        <v>239</v>
      </c>
      <c r="C351">
        <v>2</v>
      </c>
      <c r="D351" t="s">
        <v>8</v>
      </c>
      <c r="E351" t="s">
        <v>8</v>
      </c>
      <c r="F351" t="s">
        <v>59</v>
      </c>
      <c r="G351">
        <v>0.999</v>
      </c>
      <c r="H351">
        <v>0.999</v>
      </c>
      <c r="I351">
        <v>0</v>
      </c>
      <c r="J351">
        <v>0</v>
      </c>
      <c r="K351">
        <v>0</v>
      </c>
      <c r="L351">
        <v>0.999</v>
      </c>
      <c r="M351">
        <v>0</v>
      </c>
      <c r="N351">
        <v>0</v>
      </c>
      <c r="O351">
        <v>0</v>
      </c>
      <c r="P351">
        <v>0.999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</row>
    <row r="352" spans="1:23">
      <c r="A352" s="121">
        <v>45386</v>
      </c>
      <c r="B352" t="s">
        <v>239</v>
      </c>
      <c r="C352">
        <v>2</v>
      </c>
      <c r="D352" t="s">
        <v>7</v>
      </c>
      <c r="E352" t="s">
        <v>7</v>
      </c>
      <c r="F352" t="s">
        <v>97</v>
      </c>
      <c r="G352">
        <v>2949.4290000002502</v>
      </c>
      <c r="H352">
        <v>1642.90500000013</v>
      </c>
      <c r="I352">
        <v>1271.17200000003</v>
      </c>
      <c r="J352">
        <v>35.351999999999997</v>
      </c>
      <c r="K352">
        <v>0</v>
      </c>
      <c r="L352">
        <v>0</v>
      </c>
      <c r="M352">
        <v>84.785999999999802</v>
      </c>
      <c r="N352">
        <v>112.298</v>
      </c>
      <c r="O352">
        <v>994.62699999998802</v>
      </c>
      <c r="P352">
        <v>1084.63299999999</v>
      </c>
      <c r="Q352">
        <v>78.968999999999895</v>
      </c>
      <c r="R352">
        <v>7.6520000000000001</v>
      </c>
      <c r="S352">
        <v>0</v>
      </c>
      <c r="T352">
        <v>0</v>
      </c>
      <c r="U352">
        <v>223.34199999999899</v>
      </c>
      <c r="V352">
        <v>16.309999999999999</v>
      </c>
      <c r="W352">
        <v>158.36099999999999</v>
      </c>
    </row>
    <row r="353" spans="1:23">
      <c r="A353" s="121">
        <v>45386</v>
      </c>
      <c r="B353" t="s">
        <v>239</v>
      </c>
      <c r="C353">
        <v>2</v>
      </c>
      <c r="D353" t="s">
        <v>7</v>
      </c>
      <c r="E353" t="s">
        <v>7</v>
      </c>
      <c r="F353" t="s">
        <v>208</v>
      </c>
      <c r="G353">
        <v>13.587</v>
      </c>
      <c r="H353">
        <v>13.587</v>
      </c>
      <c r="I353">
        <v>0</v>
      </c>
      <c r="J353">
        <v>0</v>
      </c>
      <c r="K353">
        <v>0</v>
      </c>
      <c r="L353">
        <v>13.587</v>
      </c>
      <c r="M353">
        <v>0</v>
      </c>
      <c r="N353">
        <v>0</v>
      </c>
      <c r="O353">
        <v>0</v>
      </c>
      <c r="P353">
        <v>13.587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3.33</v>
      </c>
    </row>
    <row r="354" spans="1:23">
      <c r="A354" s="121">
        <v>45386</v>
      </c>
      <c r="B354" t="s">
        <v>239</v>
      </c>
      <c r="C354">
        <v>2</v>
      </c>
      <c r="D354" t="s">
        <v>7</v>
      </c>
      <c r="E354" t="s">
        <v>7</v>
      </c>
      <c r="F354" t="s">
        <v>166</v>
      </c>
      <c r="G354">
        <v>65.774999999999906</v>
      </c>
      <c r="H354">
        <v>45.215999999999902</v>
      </c>
      <c r="I354">
        <v>9.1859999999999999</v>
      </c>
      <c r="J354">
        <v>11.372999999999999</v>
      </c>
      <c r="K354">
        <v>0</v>
      </c>
      <c r="L354">
        <v>65.774999999999906</v>
      </c>
      <c r="M354">
        <v>0</v>
      </c>
      <c r="N354">
        <v>0</v>
      </c>
      <c r="O354">
        <v>9.1859999999999999</v>
      </c>
      <c r="P354">
        <v>45.215999999999902</v>
      </c>
      <c r="Q354">
        <v>2.0990000000000002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10.254</v>
      </c>
    </row>
    <row r="355" spans="1:23">
      <c r="A355" s="121">
        <v>45386</v>
      </c>
      <c r="B355" t="s">
        <v>239</v>
      </c>
      <c r="C355">
        <v>2</v>
      </c>
      <c r="D355" t="s">
        <v>7</v>
      </c>
      <c r="E355" t="s">
        <v>7</v>
      </c>
      <c r="F355" t="s">
        <v>59</v>
      </c>
      <c r="G355">
        <v>10.122999999999999</v>
      </c>
      <c r="H355">
        <v>8.7249999999999996</v>
      </c>
      <c r="I355">
        <v>0</v>
      </c>
      <c r="J355">
        <v>1.3979999999999999</v>
      </c>
      <c r="K355">
        <v>0</v>
      </c>
      <c r="L355">
        <v>10.122999999999999</v>
      </c>
      <c r="M355">
        <v>0</v>
      </c>
      <c r="N355">
        <v>0</v>
      </c>
      <c r="O355">
        <v>0</v>
      </c>
      <c r="P355">
        <v>8.7249999999999996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1.3320000000000001</v>
      </c>
    </row>
    <row r="356" spans="1:23">
      <c r="A356" s="121">
        <v>45386</v>
      </c>
      <c r="B356" t="s">
        <v>239</v>
      </c>
      <c r="C356">
        <v>2</v>
      </c>
      <c r="D356" t="s">
        <v>35</v>
      </c>
      <c r="E356" t="s">
        <v>35</v>
      </c>
      <c r="F356" t="s">
        <v>97</v>
      </c>
      <c r="G356">
        <v>2653.0340000002702</v>
      </c>
      <c r="H356">
        <v>1816.7860000001399</v>
      </c>
      <c r="I356">
        <v>805.793999999996</v>
      </c>
      <c r="J356">
        <v>30.454000000000001</v>
      </c>
      <c r="K356">
        <v>7.04</v>
      </c>
      <c r="L356">
        <v>0</v>
      </c>
      <c r="M356">
        <v>258.768000000001</v>
      </c>
      <c r="N356">
        <v>37.585000000000001</v>
      </c>
      <c r="O356">
        <v>0</v>
      </c>
      <c r="P356">
        <v>1661.6400000001399</v>
      </c>
      <c r="Q356">
        <v>141.06700000000001</v>
      </c>
      <c r="R356">
        <v>0.66600000000000004</v>
      </c>
      <c r="S356">
        <v>0</v>
      </c>
      <c r="T356">
        <v>0</v>
      </c>
      <c r="U356">
        <v>719.421000000003</v>
      </c>
      <c r="V356">
        <v>28.716999999999999</v>
      </c>
      <c r="W356">
        <v>36.1769999999999</v>
      </c>
    </row>
    <row r="357" spans="1:23">
      <c r="A357" s="121">
        <v>45386</v>
      </c>
      <c r="B357" t="s">
        <v>239</v>
      </c>
      <c r="C357">
        <v>2</v>
      </c>
      <c r="D357" t="s">
        <v>35</v>
      </c>
      <c r="E357" t="s">
        <v>35</v>
      </c>
      <c r="F357" t="s">
        <v>216</v>
      </c>
      <c r="G357">
        <v>8.1910000000000007</v>
      </c>
      <c r="H357">
        <v>8.1910000000000007</v>
      </c>
      <c r="I357">
        <v>0</v>
      </c>
      <c r="J357">
        <v>0</v>
      </c>
      <c r="K357">
        <v>0</v>
      </c>
      <c r="L357">
        <v>8.1910000000000007</v>
      </c>
      <c r="M357">
        <v>0</v>
      </c>
      <c r="N357">
        <v>0</v>
      </c>
      <c r="O357">
        <v>0</v>
      </c>
      <c r="P357">
        <v>4.5279999999999996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</row>
    <row r="358" spans="1:23">
      <c r="A358" s="121">
        <v>45386</v>
      </c>
      <c r="B358" t="s">
        <v>239</v>
      </c>
      <c r="C358">
        <v>2</v>
      </c>
      <c r="D358" t="s">
        <v>35</v>
      </c>
      <c r="E358" t="s">
        <v>35</v>
      </c>
      <c r="F358" t="s">
        <v>130</v>
      </c>
      <c r="G358">
        <v>9.6590000000000007</v>
      </c>
      <c r="H358">
        <v>9.6590000000000007</v>
      </c>
      <c r="I358">
        <v>0</v>
      </c>
      <c r="J358">
        <v>0</v>
      </c>
      <c r="K358">
        <v>0</v>
      </c>
      <c r="L358">
        <v>9.6590000000000007</v>
      </c>
      <c r="M358">
        <v>0</v>
      </c>
      <c r="N358">
        <v>0</v>
      </c>
      <c r="O358">
        <v>0</v>
      </c>
      <c r="P358">
        <v>9.6590000000000007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0.86599999999999999</v>
      </c>
    </row>
    <row r="359" spans="1:23">
      <c r="A359" s="121">
        <v>45386</v>
      </c>
      <c r="B359" t="s">
        <v>239</v>
      </c>
      <c r="C359">
        <v>2</v>
      </c>
      <c r="D359" t="s">
        <v>35</v>
      </c>
      <c r="E359" t="s">
        <v>35</v>
      </c>
      <c r="F359" t="s">
        <v>115</v>
      </c>
      <c r="G359">
        <v>21.581</v>
      </c>
      <c r="H359">
        <v>21.581</v>
      </c>
      <c r="I359">
        <v>0</v>
      </c>
      <c r="J359">
        <v>0</v>
      </c>
      <c r="K359">
        <v>0</v>
      </c>
      <c r="L359">
        <v>21.581</v>
      </c>
      <c r="M359">
        <v>0</v>
      </c>
      <c r="N359">
        <v>0</v>
      </c>
      <c r="O359">
        <v>0</v>
      </c>
      <c r="P359">
        <v>21.581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1.998</v>
      </c>
    </row>
    <row r="360" spans="1:23">
      <c r="A360" s="121">
        <v>45386</v>
      </c>
      <c r="B360" t="s">
        <v>239</v>
      </c>
      <c r="C360">
        <v>2</v>
      </c>
      <c r="D360" t="s">
        <v>35</v>
      </c>
      <c r="E360" t="s">
        <v>35</v>
      </c>
      <c r="F360" t="s">
        <v>59</v>
      </c>
      <c r="G360">
        <v>5.9820000000000002</v>
      </c>
      <c r="H360">
        <v>5.5940000000000003</v>
      </c>
      <c r="I360">
        <v>0</v>
      </c>
      <c r="J360">
        <v>0.38800000000000001</v>
      </c>
      <c r="K360">
        <v>0</v>
      </c>
      <c r="L360">
        <v>5.9820000000000002</v>
      </c>
      <c r="M360">
        <v>0</v>
      </c>
      <c r="N360">
        <v>0</v>
      </c>
      <c r="O360">
        <v>0</v>
      </c>
      <c r="P360">
        <v>5.2670000000000003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</row>
    <row r="361" spans="1:23">
      <c r="A361" s="121">
        <v>45386</v>
      </c>
      <c r="B361" t="s">
        <v>239</v>
      </c>
      <c r="C361">
        <v>2</v>
      </c>
      <c r="D361" t="s">
        <v>6</v>
      </c>
      <c r="E361" t="s">
        <v>6</v>
      </c>
      <c r="F361" t="s">
        <v>97</v>
      </c>
      <c r="G361">
        <v>2712.0310000002801</v>
      </c>
      <c r="H361">
        <v>1752.0770000001301</v>
      </c>
      <c r="I361">
        <v>895.74499999998704</v>
      </c>
      <c r="J361">
        <v>64.2090000000006</v>
      </c>
      <c r="K361">
        <v>0</v>
      </c>
      <c r="L361">
        <v>0</v>
      </c>
      <c r="M361">
        <v>166.25700000000001</v>
      </c>
      <c r="N361">
        <v>78.816999999999894</v>
      </c>
      <c r="O361">
        <v>0</v>
      </c>
      <c r="P361">
        <v>1597.8750000001201</v>
      </c>
      <c r="Q361">
        <v>19.488</v>
      </c>
      <c r="R361">
        <v>55.278999999999797</v>
      </c>
      <c r="S361">
        <v>161.85300000000001</v>
      </c>
      <c r="T361">
        <v>0</v>
      </c>
      <c r="U361">
        <v>731.55700000000104</v>
      </c>
      <c r="V361">
        <v>22.925000000000001</v>
      </c>
      <c r="W361">
        <v>14.592000000000001</v>
      </c>
    </row>
    <row r="362" spans="1:23">
      <c r="A362" s="121">
        <v>45386</v>
      </c>
      <c r="B362" t="s">
        <v>239</v>
      </c>
      <c r="C362">
        <v>2</v>
      </c>
      <c r="D362" t="s">
        <v>6</v>
      </c>
      <c r="E362" t="s">
        <v>6</v>
      </c>
      <c r="F362" t="s">
        <v>185</v>
      </c>
      <c r="G362">
        <v>27.5719999999999</v>
      </c>
      <c r="H362">
        <v>27.5719999999999</v>
      </c>
      <c r="I362">
        <v>0</v>
      </c>
      <c r="J362">
        <v>0</v>
      </c>
      <c r="K362">
        <v>0</v>
      </c>
      <c r="L362">
        <v>27.5719999999999</v>
      </c>
      <c r="M362">
        <v>0</v>
      </c>
      <c r="N362">
        <v>0</v>
      </c>
      <c r="O362">
        <v>0</v>
      </c>
      <c r="P362">
        <v>27.239000000000001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0.999</v>
      </c>
    </row>
    <row r="363" spans="1:23">
      <c r="A363" s="121">
        <v>45386</v>
      </c>
      <c r="B363" t="s">
        <v>239</v>
      </c>
      <c r="C363">
        <v>2</v>
      </c>
      <c r="D363" t="s">
        <v>6</v>
      </c>
      <c r="E363" t="s">
        <v>6</v>
      </c>
      <c r="F363" t="s">
        <v>204</v>
      </c>
      <c r="G363">
        <v>22.710999999999999</v>
      </c>
      <c r="H363">
        <v>21.712</v>
      </c>
      <c r="I363">
        <v>0.999</v>
      </c>
      <c r="J363">
        <v>0</v>
      </c>
      <c r="K363">
        <v>0</v>
      </c>
      <c r="L363">
        <v>22.710999999999999</v>
      </c>
      <c r="M363">
        <v>0</v>
      </c>
      <c r="N363">
        <v>0</v>
      </c>
      <c r="O363">
        <v>0</v>
      </c>
      <c r="P363">
        <v>22.178000000000001</v>
      </c>
      <c r="Q363">
        <v>0</v>
      </c>
      <c r="R363">
        <v>0</v>
      </c>
      <c r="S363">
        <v>0</v>
      </c>
      <c r="T363">
        <v>0</v>
      </c>
      <c r="U363">
        <v>0.999</v>
      </c>
      <c r="V363">
        <v>0</v>
      </c>
      <c r="W363">
        <v>1.3320000000000001</v>
      </c>
    </row>
    <row r="364" spans="1:23">
      <c r="A364" s="121">
        <v>45386</v>
      </c>
      <c r="B364" t="s">
        <v>239</v>
      </c>
      <c r="C364">
        <v>2</v>
      </c>
      <c r="D364" t="s">
        <v>6</v>
      </c>
      <c r="E364" t="s">
        <v>6</v>
      </c>
      <c r="F364" t="s">
        <v>257</v>
      </c>
      <c r="G364">
        <v>9.657</v>
      </c>
      <c r="H364">
        <v>9.657</v>
      </c>
      <c r="I364">
        <v>0</v>
      </c>
      <c r="J364">
        <v>0</v>
      </c>
      <c r="K364">
        <v>0</v>
      </c>
      <c r="L364">
        <v>9.657</v>
      </c>
      <c r="M364">
        <v>0</v>
      </c>
      <c r="N364">
        <v>0</v>
      </c>
      <c r="O364">
        <v>0</v>
      </c>
      <c r="P364">
        <v>9.657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</row>
    <row r="365" spans="1:23">
      <c r="A365" s="121">
        <v>45386</v>
      </c>
      <c r="B365" t="s">
        <v>239</v>
      </c>
      <c r="C365">
        <v>2</v>
      </c>
      <c r="D365" t="s">
        <v>6</v>
      </c>
      <c r="E365" t="s">
        <v>6</v>
      </c>
      <c r="F365" t="s">
        <v>59</v>
      </c>
      <c r="G365">
        <v>1.3320000000000001</v>
      </c>
      <c r="H365">
        <v>1.3320000000000001</v>
      </c>
      <c r="I365">
        <v>0</v>
      </c>
      <c r="J365">
        <v>0</v>
      </c>
      <c r="K365">
        <v>0</v>
      </c>
      <c r="L365">
        <v>1.3320000000000001</v>
      </c>
      <c r="M365">
        <v>0</v>
      </c>
      <c r="N365">
        <v>0</v>
      </c>
      <c r="O365">
        <v>0</v>
      </c>
      <c r="P365">
        <v>1.3320000000000001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</row>
    <row r="366" spans="1:23">
      <c r="A366" s="121">
        <v>45386</v>
      </c>
      <c r="B366" t="s">
        <v>239</v>
      </c>
      <c r="C366">
        <v>2</v>
      </c>
      <c r="D366" t="s">
        <v>5</v>
      </c>
      <c r="E366" t="s">
        <v>5</v>
      </c>
      <c r="F366" t="s">
        <v>97</v>
      </c>
      <c r="G366">
        <v>3151.20900000032</v>
      </c>
      <c r="H366">
        <v>2354.4180000002102</v>
      </c>
      <c r="I366">
        <v>791.00799999999504</v>
      </c>
      <c r="J366">
        <v>5.7830000000000004</v>
      </c>
      <c r="K366">
        <v>0</v>
      </c>
      <c r="L366">
        <v>0</v>
      </c>
      <c r="M366">
        <v>375.104999999999</v>
      </c>
      <c r="N366">
        <v>14.359</v>
      </c>
      <c r="O366">
        <v>0</v>
      </c>
      <c r="P366">
        <v>1951.0290000002101</v>
      </c>
      <c r="Q366">
        <v>8.16</v>
      </c>
      <c r="R366">
        <v>3.93</v>
      </c>
      <c r="S366">
        <v>0</v>
      </c>
      <c r="T366">
        <v>0</v>
      </c>
      <c r="U366">
        <v>763.18199999999797</v>
      </c>
      <c r="V366">
        <v>28.344000000000001</v>
      </c>
      <c r="W366">
        <v>41.375999999999898</v>
      </c>
    </row>
    <row r="367" spans="1:23">
      <c r="A367" s="121">
        <v>45386</v>
      </c>
      <c r="B367" t="s">
        <v>239</v>
      </c>
      <c r="C367">
        <v>2</v>
      </c>
      <c r="D367" t="s">
        <v>5</v>
      </c>
      <c r="E367" t="s">
        <v>5</v>
      </c>
      <c r="F367" t="s">
        <v>224</v>
      </c>
      <c r="G367">
        <v>8.3249999999999993</v>
      </c>
      <c r="H367">
        <v>8.3249999999999993</v>
      </c>
      <c r="I367">
        <v>0</v>
      </c>
      <c r="J367">
        <v>0</v>
      </c>
      <c r="K367">
        <v>0</v>
      </c>
      <c r="L367">
        <v>8.3249999999999993</v>
      </c>
      <c r="M367">
        <v>0</v>
      </c>
      <c r="N367">
        <v>0</v>
      </c>
      <c r="O367">
        <v>0</v>
      </c>
      <c r="P367">
        <v>7.992</v>
      </c>
      <c r="Q367">
        <v>0</v>
      </c>
      <c r="R367">
        <v>0.999</v>
      </c>
      <c r="S367">
        <v>0</v>
      </c>
      <c r="T367">
        <v>0</v>
      </c>
      <c r="U367">
        <v>0</v>
      </c>
      <c r="V367">
        <v>0</v>
      </c>
      <c r="W367">
        <v>0</v>
      </c>
    </row>
    <row r="368" spans="1:23">
      <c r="A368" s="121">
        <v>45386</v>
      </c>
      <c r="B368" t="s">
        <v>239</v>
      </c>
      <c r="C368">
        <v>2</v>
      </c>
      <c r="D368" t="s">
        <v>5</v>
      </c>
      <c r="E368" t="s">
        <v>5</v>
      </c>
      <c r="F368" t="s">
        <v>180</v>
      </c>
      <c r="G368">
        <v>46.086999999999897</v>
      </c>
      <c r="H368">
        <v>46.086999999999897</v>
      </c>
      <c r="I368">
        <v>0</v>
      </c>
      <c r="J368">
        <v>0</v>
      </c>
      <c r="K368">
        <v>0</v>
      </c>
      <c r="L368">
        <v>46.086999999999897</v>
      </c>
      <c r="M368">
        <v>0</v>
      </c>
      <c r="N368">
        <v>0</v>
      </c>
      <c r="O368">
        <v>0</v>
      </c>
      <c r="P368">
        <v>46.086999999999897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0.66600000000000004</v>
      </c>
    </row>
    <row r="369" spans="1:23">
      <c r="A369" s="121">
        <v>45386</v>
      </c>
      <c r="B369" t="s">
        <v>239</v>
      </c>
      <c r="C369">
        <v>2</v>
      </c>
      <c r="D369" t="s">
        <v>5</v>
      </c>
      <c r="E369" t="s">
        <v>5</v>
      </c>
      <c r="F369" t="s">
        <v>113</v>
      </c>
      <c r="G369">
        <v>46.655000000000101</v>
      </c>
      <c r="H369">
        <v>46.655000000000101</v>
      </c>
      <c r="I369">
        <v>0</v>
      </c>
      <c r="J369">
        <v>0</v>
      </c>
      <c r="K369">
        <v>0</v>
      </c>
      <c r="L369">
        <v>46.655000000000101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1.333</v>
      </c>
      <c r="S369">
        <v>0</v>
      </c>
      <c r="T369">
        <v>0</v>
      </c>
      <c r="U369">
        <v>0</v>
      </c>
      <c r="V369">
        <v>0</v>
      </c>
      <c r="W369">
        <v>0</v>
      </c>
    </row>
    <row r="370" spans="1:23">
      <c r="A370" s="121">
        <v>45386</v>
      </c>
      <c r="B370" t="s">
        <v>239</v>
      </c>
      <c r="C370">
        <v>2</v>
      </c>
      <c r="D370" t="s">
        <v>5</v>
      </c>
      <c r="E370" t="s">
        <v>5</v>
      </c>
      <c r="F370" t="s">
        <v>210</v>
      </c>
      <c r="G370">
        <v>18.05</v>
      </c>
      <c r="H370">
        <v>18.05</v>
      </c>
      <c r="I370">
        <v>0</v>
      </c>
      <c r="J370">
        <v>0</v>
      </c>
      <c r="K370">
        <v>0</v>
      </c>
      <c r="L370">
        <v>18.05</v>
      </c>
      <c r="M370">
        <v>0</v>
      </c>
      <c r="N370">
        <v>0</v>
      </c>
      <c r="O370">
        <v>0</v>
      </c>
      <c r="P370">
        <v>12.055999999999999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</row>
    <row r="371" spans="1:23">
      <c r="A371" s="121">
        <v>45386</v>
      </c>
      <c r="B371" t="s">
        <v>239</v>
      </c>
      <c r="C371">
        <v>2</v>
      </c>
      <c r="D371" t="s">
        <v>5</v>
      </c>
      <c r="E371" t="s">
        <v>5</v>
      </c>
      <c r="F371" t="s">
        <v>164</v>
      </c>
      <c r="G371">
        <v>20.794</v>
      </c>
      <c r="H371">
        <v>20.794</v>
      </c>
      <c r="I371">
        <v>0</v>
      </c>
      <c r="J371">
        <v>0</v>
      </c>
      <c r="K371">
        <v>0</v>
      </c>
      <c r="L371">
        <v>20.794</v>
      </c>
      <c r="M371">
        <v>0</v>
      </c>
      <c r="N371">
        <v>0</v>
      </c>
      <c r="O371">
        <v>0</v>
      </c>
      <c r="P371">
        <v>13.194000000000001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10.196999999999999</v>
      </c>
    </row>
    <row r="372" spans="1:23">
      <c r="A372" s="121">
        <v>45386</v>
      </c>
      <c r="B372" t="s">
        <v>239</v>
      </c>
      <c r="C372">
        <v>2</v>
      </c>
      <c r="D372" t="s">
        <v>5</v>
      </c>
      <c r="E372" t="s">
        <v>5</v>
      </c>
      <c r="F372" t="s">
        <v>59</v>
      </c>
      <c r="G372">
        <v>3.8679999999999999</v>
      </c>
      <c r="H372">
        <v>3.7349999999999999</v>
      </c>
      <c r="I372">
        <v>0.13300000000000001</v>
      </c>
      <c r="J372">
        <v>0</v>
      </c>
      <c r="K372">
        <v>0</v>
      </c>
      <c r="L372">
        <v>3.8679999999999999</v>
      </c>
      <c r="M372">
        <v>2.403</v>
      </c>
      <c r="N372">
        <v>0</v>
      </c>
      <c r="O372">
        <v>0</v>
      </c>
      <c r="P372">
        <v>3.8679999999999999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</row>
    <row r="373" spans="1:23">
      <c r="A373" s="121">
        <v>45386</v>
      </c>
      <c r="B373" t="s">
        <v>239</v>
      </c>
      <c r="C373">
        <v>3</v>
      </c>
      <c r="D373" t="s">
        <v>33</v>
      </c>
      <c r="E373" t="s">
        <v>33</v>
      </c>
      <c r="F373" t="s">
        <v>97</v>
      </c>
      <c r="G373">
        <v>3025.9180000001302</v>
      </c>
      <c r="H373">
        <v>2333.69600000016</v>
      </c>
      <c r="I373">
        <v>668.474000000008</v>
      </c>
      <c r="J373">
        <v>23.748000000000001</v>
      </c>
      <c r="K373">
        <v>539.87500000000898</v>
      </c>
      <c r="L373">
        <v>0</v>
      </c>
      <c r="M373">
        <v>129.80999999999901</v>
      </c>
      <c r="N373">
        <v>117.85599999999999</v>
      </c>
      <c r="O373">
        <v>0</v>
      </c>
      <c r="P373">
        <v>940.79599999999505</v>
      </c>
      <c r="Q373">
        <v>296.34300000000098</v>
      </c>
      <c r="R373">
        <v>4.9329999999999998</v>
      </c>
      <c r="S373">
        <v>0</v>
      </c>
      <c r="T373">
        <v>0</v>
      </c>
      <c r="U373">
        <v>0</v>
      </c>
      <c r="V373">
        <v>19.986000000000001</v>
      </c>
      <c r="W373">
        <v>193.25899999999899</v>
      </c>
    </row>
    <row r="374" spans="1:23">
      <c r="A374" s="121">
        <v>45386</v>
      </c>
      <c r="B374" t="s">
        <v>239</v>
      </c>
      <c r="C374">
        <v>3</v>
      </c>
      <c r="D374" t="s">
        <v>32</v>
      </c>
      <c r="E374" t="s">
        <v>32</v>
      </c>
      <c r="F374" t="s">
        <v>97</v>
      </c>
      <c r="G374">
        <v>9616.0949999981694</v>
      </c>
      <c r="H374">
        <v>4646.3119999999699</v>
      </c>
      <c r="I374">
        <v>4886.8479999997799</v>
      </c>
      <c r="J374">
        <v>82.934999999999803</v>
      </c>
      <c r="K374">
        <v>0</v>
      </c>
      <c r="L374">
        <v>0</v>
      </c>
      <c r="M374">
        <v>411.04000000000201</v>
      </c>
      <c r="N374">
        <v>89.720999999999805</v>
      </c>
      <c r="O374">
        <v>0</v>
      </c>
      <c r="P374">
        <v>8113.7379999965096</v>
      </c>
      <c r="Q374">
        <v>50.259</v>
      </c>
      <c r="R374">
        <v>814.30799999999294</v>
      </c>
      <c r="S374">
        <v>794.15699999999401</v>
      </c>
      <c r="T374">
        <v>0</v>
      </c>
      <c r="U374">
        <v>2501.4300000003</v>
      </c>
      <c r="V374">
        <v>33.945999999999898</v>
      </c>
      <c r="W374">
        <v>61.028999999999897</v>
      </c>
    </row>
    <row r="375" spans="1:23">
      <c r="A375" s="121">
        <v>45386</v>
      </c>
      <c r="B375" t="s">
        <v>239</v>
      </c>
      <c r="C375">
        <v>3</v>
      </c>
      <c r="D375" t="s">
        <v>32</v>
      </c>
      <c r="E375" t="s">
        <v>32</v>
      </c>
      <c r="F375" t="s">
        <v>105</v>
      </c>
      <c r="G375">
        <v>74.128999999999806</v>
      </c>
      <c r="H375">
        <v>64.205999999999804</v>
      </c>
      <c r="I375">
        <v>9.923</v>
      </c>
      <c r="J375">
        <v>0</v>
      </c>
      <c r="K375">
        <v>0</v>
      </c>
      <c r="L375">
        <v>74.128999999999806</v>
      </c>
      <c r="M375">
        <v>0</v>
      </c>
      <c r="N375">
        <v>0</v>
      </c>
      <c r="O375">
        <v>0</v>
      </c>
      <c r="P375">
        <v>66.869999999999806</v>
      </c>
      <c r="Q375">
        <v>0</v>
      </c>
      <c r="R375">
        <v>10.722</v>
      </c>
      <c r="S375">
        <v>8.9239999999999995</v>
      </c>
      <c r="T375">
        <v>0</v>
      </c>
      <c r="U375">
        <v>0.999</v>
      </c>
      <c r="V375">
        <v>0</v>
      </c>
      <c r="W375">
        <v>0</v>
      </c>
    </row>
    <row r="376" spans="1:23">
      <c r="A376" s="121">
        <v>45386</v>
      </c>
      <c r="B376" t="s">
        <v>239</v>
      </c>
      <c r="C376">
        <v>3</v>
      </c>
      <c r="D376" t="s">
        <v>32</v>
      </c>
      <c r="E376" t="s">
        <v>32</v>
      </c>
      <c r="F376" t="s">
        <v>240</v>
      </c>
      <c r="G376">
        <v>14.991</v>
      </c>
      <c r="H376">
        <v>14.991</v>
      </c>
      <c r="I376">
        <v>0</v>
      </c>
      <c r="J376">
        <v>0</v>
      </c>
      <c r="K376">
        <v>0</v>
      </c>
      <c r="L376">
        <v>14.991</v>
      </c>
      <c r="M376">
        <v>0</v>
      </c>
      <c r="N376">
        <v>0</v>
      </c>
      <c r="O376">
        <v>0</v>
      </c>
      <c r="P376">
        <v>14.991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</row>
    <row r="377" spans="1:23">
      <c r="A377" s="121">
        <v>45386</v>
      </c>
      <c r="B377" t="s">
        <v>239</v>
      </c>
      <c r="C377">
        <v>3</v>
      </c>
      <c r="D377" t="s">
        <v>32</v>
      </c>
      <c r="E377" t="s">
        <v>32</v>
      </c>
      <c r="F377" t="s">
        <v>106</v>
      </c>
      <c r="G377">
        <v>45.889999999999901</v>
      </c>
      <c r="H377">
        <v>42.093999999999902</v>
      </c>
      <c r="I377">
        <v>3.7959999999999998</v>
      </c>
      <c r="J377">
        <v>0</v>
      </c>
      <c r="K377">
        <v>0</v>
      </c>
      <c r="L377">
        <v>45.889999999999901</v>
      </c>
      <c r="M377">
        <v>0</v>
      </c>
      <c r="N377">
        <v>0</v>
      </c>
      <c r="O377">
        <v>0</v>
      </c>
      <c r="P377">
        <v>44.4239999999999</v>
      </c>
      <c r="Q377">
        <v>0</v>
      </c>
      <c r="R377">
        <v>3.7959999999999998</v>
      </c>
      <c r="S377">
        <v>3.7959999999999998</v>
      </c>
      <c r="T377">
        <v>0</v>
      </c>
      <c r="U377">
        <v>0</v>
      </c>
      <c r="V377">
        <v>0</v>
      </c>
      <c r="W377">
        <v>1.0660000000000001</v>
      </c>
    </row>
    <row r="378" spans="1:23">
      <c r="A378" s="121">
        <v>45386</v>
      </c>
      <c r="B378" t="s">
        <v>239</v>
      </c>
      <c r="C378">
        <v>3</v>
      </c>
      <c r="D378" t="s">
        <v>32</v>
      </c>
      <c r="E378" t="s">
        <v>32</v>
      </c>
      <c r="F378" t="s">
        <v>230</v>
      </c>
      <c r="G378">
        <v>75.3239999999997</v>
      </c>
      <c r="H378">
        <v>71.860999999999706</v>
      </c>
      <c r="I378">
        <v>3.4630000000000001</v>
      </c>
      <c r="J378">
        <v>0</v>
      </c>
      <c r="K378">
        <v>0</v>
      </c>
      <c r="L378">
        <v>75.3239999999997</v>
      </c>
      <c r="M378">
        <v>0</v>
      </c>
      <c r="N378">
        <v>0</v>
      </c>
      <c r="O378">
        <v>0</v>
      </c>
      <c r="P378">
        <v>75.190999999999704</v>
      </c>
      <c r="Q378">
        <v>0</v>
      </c>
      <c r="R378">
        <v>4.4619999999999997</v>
      </c>
      <c r="S378">
        <v>3.4630000000000001</v>
      </c>
      <c r="T378">
        <v>0</v>
      </c>
      <c r="U378">
        <v>0</v>
      </c>
      <c r="V378">
        <v>0</v>
      </c>
      <c r="W378">
        <v>0.66600000000000004</v>
      </c>
    </row>
    <row r="379" spans="1:23">
      <c r="A379" s="121">
        <v>45386</v>
      </c>
      <c r="B379" t="s">
        <v>239</v>
      </c>
      <c r="C379">
        <v>3</v>
      </c>
      <c r="D379" t="s">
        <v>32</v>
      </c>
      <c r="E379" t="s">
        <v>32</v>
      </c>
      <c r="F379" t="s">
        <v>182</v>
      </c>
      <c r="G379">
        <v>43.3569999999999</v>
      </c>
      <c r="H379">
        <v>42.290999999999897</v>
      </c>
      <c r="I379">
        <v>1.0660000000000001</v>
      </c>
      <c r="J379">
        <v>0</v>
      </c>
      <c r="K379">
        <v>0</v>
      </c>
      <c r="L379">
        <v>43.3569999999999</v>
      </c>
      <c r="M379">
        <v>0</v>
      </c>
      <c r="N379">
        <v>0</v>
      </c>
      <c r="O379">
        <v>0</v>
      </c>
      <c r="P379">
        <v>42.956999999999901</v>
      </c>
      <c r="Q379">
        <v>0</v>
      </c>
      <c r="R379">
        <v>3.0640000000000001</v>
      </c>
      <c r="S379">
        <v>1.0660000000000001</v>
      </c>
      <c r="T379">
        <v>0</v>
      </c>
      <c r="U379">
        <v>0</v>
      </c>
      <c r="V379">
        <v>0</v>
      </c>
      <c r="W379">
        <v>3.6629999999999998</v>
      </c>
    </row>
    <row r="380" spans="1:23">
      <c r="A380" s="121">
        <v>45386</v>
      </c>
      <c r="B380" t="s">
        <v>239</v>
      </c>
      <c r="C380">
        <v>3</v>
      </c>
      <c r="D380" t="s">
        <v>32</v>
      </c>
      <c r="E380" t="s">
        <v>32</v>
      </c>
      <c r="F380" t="s">
        <v>107</v>
      </c>
      <c r="G380">
        <v>83.849999999999696</v>
      </c>
      <c r="H380">
        <v>70.995999999999796</v>
      </c>
      <c r="I380">
        <v>12.853999999999999</v>
      </c>
      <c r="J380">
        <v>0</v>
      </c>
      <c r="K380">
        <v>0</v>
      </c>
      <c r="L380">
        <v>83.849999999999696</v>
      </c>
      <c r="M380">
        <v>0</v>
      </c>
      <c r="N380">
        <v>0</v>
      </c>
      <c r="O380">
        <v>0</v>
      </c>
      <c r="P380">
        <v>78.188999999999695</v>
      </c>
      <c r="Q380">
        <v>0</v>
      </c>
      <c r="R380">
        <v>17.05</v>
      </c>
      <c r="S380">
        <v>12.853999999999999</v>
      </c>
      <c r="T380">
        <v>0</v>
      </c>
      <c r="U380">
        <v>0</v>
      </c>
      <c r="V380">
        <v>0</v>
      </c>
      <c r="W380">
        <v>0</v>
      </c>
    </row>
    <row r="381" spans="1:23">
      <c r="A381" s="121">
        <v>45386</v>
      </c>
      <c r="B381" t="s">
        <v>239</v>
      </c>
      <c r="C381">
        <v>3</v>
      </c>
      <c r="D381" t="s">
        <v>32</v>
      </c>
      <c r="E381" t="s">
        <v>32</v>
      </c>
      <c r="F381" t="s">
        <v>159</v>
      </c>
      <c r="G381">
        <v>107.151</v>
      </c>
      <c r="H381">
        <v>93.232999999999706</v>
      </c>
      <c r="I381">
        <v>13.917999999999999</v>
      </c>
      <c r="J381">
        <v>0</v>
      </c>
      <c r="K381">
        <v>0</v>
      </c>
      <c r="L381">
        <v>107.151</v>
      </c>
      <c r="M381">
        <v>0</v>
      </c>
      <c r="N381">
        <v>0</v>
      </c>
      <c r="O381">
        <v>0</v>
      </c>
      <c r="P381">
        <v>106.352</v>
      </c>
      <c r="Q381">
        <v>0</v>
      </c>
      <c r="R381">
        <v>15.05</v>
      </c>
      <c r="S381">
        <v>13.917999999999999</v>
      </c>
      <c r="T381">
        <v>0</v>
      </c>
      <c r="U381">
        <v>0</v>
      </c>
      <c r="V381">
        <v>0</v>
      </c>
      <c r="W381">
        <v>2.464</v>
      </c>
    </row>
    <row r="382" spans="1:23">
      <c r="A382" s="121">
        <v>45386</v>
      </c>
      <c r="B382" t="s">
        <v>239</v>
      </c>
      <c r="C382">
        <v>3</v>
      </c>
      <c r="D382" t="s">
        <v>32</v>
      </c>
      <c r="E382" t="s">
        <v>32</v>
      </c>
      <c r="F382" t="s">
        <v>169</v>
      </c>
      <c r="G382">
        <v>48.213999999999899</v>
      </c>
      <c r="H382">
        <v>48.213999999999899</v>
      </c>
      <c r="I382">
        <v>0</v>
      </c>
      <c r="J382">
        <v>0</v>
      </c>
      <c r="K382">
        <v>0</v>
      </c>
      <c r="L382">
        <v>48.213999999999899</v>
      </c>
      <c r="M382">
        <v>0</v>
      </c>
      <c r="N382">
        <v>0</v>
      </c>
      <c r="O382">
        <v>0</v>
      </c>
      <c r="P382">
        <v>48.213999999999899</v>
      </c>
      <c r="Q382">
        <v>0</v>
      </c>
      <c r="R382">
        <v>0.79900000000000004</v>
      </c>
      <c r="S382">
        <v>0</v>
      </c>
      <c r="T382">
        <v>0</v>
      </c>
      <c r="U382">
        <v>0</v>
      </c>
      <c r="V382">
        <v>0</v>
      </c>
      <c r="W382">
        <v>0.999</v>
      </c>
    </row>
    <row r="383" spans="1:23">
      <c r="A383" s="121">
        <v>45386</v>
      </c>
      <c r="B383" t="s">
        <v>239</v>
      </c>
      <c r="C383">
        <v>3</v>
      </c>
      <c r="D383" t="s">
        <v>32</v>
      </c>
      <c r="E383" t="s">
        <v>32</v>
      </c>
      <c r="F383" t="s">
        <v>108</v>
      </c>
      <c r="G383">
        <v>60.618999999999801</v>
      </c>
      <c r="H383">
        <v>60.618999999999801</v>
      </c>
      <c r="I383">
        <v>0</v>
      </c>
      <c r="J383">
        <v>0</v>
      </c>
      <c r="K383">
        <v>0</v>
      </c>
      <c r="L383">
        <v>60.618999999999801</v>
      </c>
      <c r="M383">
        <v>0</v>
      </c>
      <c r="N383">
        <v>0</v>
      </c>
      <c r="O383">
        <v>0</v>
      </c>
      <c r="P383">
        <v>60.618999999999801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0.6</v>
      </c>
    </row>
    <row r="384" spans="1:23">
      <c r="A384" s="121">
        <v>45386</v>
      </c>
      <c r="B384" t="s">
        <v>239</v>
      </c>
      <c r="C384">
        <v>3</v>
      </c>
      <c r="D384" t="s">
        <v>32</v>
      </c>
      <c r="E384" t="s">
        <v>32</v>
      </c>
      <c r="F384" t="s">
        <v>109</v>
      </c>
      <c r="G384">
        <v>63.204999999999799</v>
      </c>
      <c r="H384">
        <v>54.412999999999798</v>
      </c>
      <c r="I384">
        <v>8.7919999999999998</v>
      </c>
      <c r="J384">
        <v>0</v>
      </c>
      <c r="K384">
        <v>0</v>
      </c>
      <c r="L384">
        <v>63.204999999999799</v>
      </c>
      <c r="M384">
        <v>0</v>
      </c>
      <c r="N384">
        <v>0</v>
      </c>
      <c r="O384">
        <v>0</v>
      </c>
      <c r="P384">
        <v>61.938999999999801</v>
      </c>
      <c r="Q384">
        <v>0</v>
      </c>
      <c r="R384">
        <v>10.457000000000001</v>
      </c>
      <c r="S384">
        <v>8.7919999999999998</v>
      </c>
      <c r="T384">
        <v>0</v>
      </c>
      <c r="U384">
        <v>0</v>
      </c>
      <c r="V384">
        <v>0</v>
      </c>
      <c r="W384">
        <v>6.66</v>
      </c>
    </row>
    <row r="385" spans="1:23">
      <c r="A385" s="121">
        <v>45386</v>
      </c>
      <c r="B385" t="s">
        <v>239</v>
      </c>
      <c r="C385">
        <v>3</v>
      </c>
      <c r="D385" t="s">
        <v>32</v>
      </c>
      <c r="E385" t="s">
        <v>32</v>
      </c>
      <c r="F385" t="s">
        <v>110</v>
      </c>
      <c r="G385">
        <v>22.922999999999998</v>
      </c>
      <c r="H385">
        <v>20.59</v>
      </c>
      <c r="I385">
        <v>2.3330000000000002</v>
      </c>
      <c r="J385">
        <v>0</v>
      </c>
      <c r="K385">
        <v>0</v>
      </c>
      <c r="L385">
        <v>22.922999999999998</v>
      </c>
      <c r="M385">
        <v>0</v>
      </c>
      <c r="N385">
        <v>0</v>
      </c>
      <c r="O385">
        <v>0</v>
      </c>
      <c r="P385">
        <v>11.593999999999999</v>
      </c>
      <c r="Q385">
        <v>0</v>
      </c>
      <c r="R385">
        <v>3.0659999999999998</v>
      </c>
      <c r="S385">
        <v>2.3330000000000002</v>
      </c>
      <c r="T385">
        <v>0</v>
      </c>
      <c r="U385">
        <v>0</v>
      </c>
      <c r="V385">
        <v>0</v>
      </c>
      <c r="W385">
        <v>0.73299999999999998</v>
      </c>
    </row>
    <row r="386" spans="1:23">
      <c r="A386" s="121">
        <v>45386</v>
      </c>
      <c r="B386" t="s">
        <v>239</v>
      </c>
      <c r="C386">
        <v>3</v>
      </c>
      <c r="D386" t="s">
        <v>32</v>
      </c>
      <c r="E386" t="s">
        <v>32</v>
      </c>
      <c r="F386" t="s">
        <v>170</v>
      </c>
      <c r="G386">
        <v>18.390999999999998</v>
      </c>
      <c r="H386">
        <v>18.390999999999998</v>
      </c>
      <c r="I386">
        <v>0</v>
      </c>
      <c r="J386">
        <v>0</v>
      </c>
      <c r="K386">
        <v>0</v>
      </c>
      <c r="L386">
        <v>18.390999999999998</v>
      </c>
      <c r="M386">
        <v>0</v>
      </c>
      <c r="N386">
        <v>0</v>
      </c>
      <c r="O386">
        <v>0</v>
      </c>
      <c r="P386">
        <v>18.390999999999998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1.133</v>
      </c>
    </row>
    <row r="387" spans="1:23">
      <c r="A387" s="121">
        <v>45386</v>
      </c>
      <c r="B387" t="s">
        <v>239</v>
      </c>
      <c r="C387">
        <v>3</v>
      </c>
      <c r="D387" t="s">
        <v>32</v>
      </c>
      <c r="E387" t="s">
        <v>32</v>
      </c>
      <c r="F387" t="s">
        <v>134</v>
      </c>
      <c r="G387">
        <v>144.08999999999901</v>
      </c>
      <c r="H387">
        <v>127.373</v>
      </c>
      <c r="I387">
        <v>16.451000000000001</v>
      </c>
      <c r="J387">
        <v>0.26600000000000001</v>
      </c>
      <c r="K387">
        <v>0</v>
      </c>
      <c r="L387">
        <v>144.08999999999901</v>
      </c>
      <c r="M387">
        <v>0.2</v>
      </c>
      <c r="N387">
        <v>0</v>
      </c>
      <c r="O387">
        <v>0</v>
      </c>
      <c r="P387">
        <v>135.16399999999999</v>
      </c>
      <c r="Q387">
        <v>0</v>
      </c>
      <c r="R387">
        <v>15.452</v>
      </c>
      <c r="S387">
        <v>15.452</v>
      </c>
      <c r="T387">
        <v>0</v>
      </c>
      <c r="U387">
        <v>0.999</v>
      </c>
      <c r="V387">
        <v>0</v>
      </c>
      <c r="W387">
        <v>0</v>
      </c>
    </row>
    <row r="388" spans="1:23">
      <c r="A388" s="121">
        <v>45386</v>
      </c>
      <c r="B388" t="s">
        <v>239</v>
      </c>
      <c r="C388">
        <v>3</v>
      </c>
      <c r="D388" t="s">
        <v>32</v>
      </c>
      <c r="E388" t="s">
        <v>32</v>
      </c>
      <c r="F388" t="s">
        <v>115</v>
      </c>
      <c r="G388">
        <v>28.7119999999999</v>
      </c>
      <c r="H388">
        <v>27.844999999999899</v>
      </c>
      <c r="I388">
        <v>0.86699999999999999</v>
      </c>
      <c r="J388">
        <v>0</v>
      </c>
      <c r="K388">
        <v>0</v>
      </c>
      <c r="L388">
        <v>28.7119999999999</v>
      </c>
      <c r="M388">
        <v>0</v>
      </c>
      <c r="N388">
        <v>0</v>
      </c>
      <c r="O388">
        <v>0</v>
      </c>
      <c r="P388">
        <v>28.7119999999999</v>
      </c>
      <c r="Q388">
        <v>0</v>
      </c>
      <c r="R388">
        <v>1.5329999999999999</v>
      </c>
      <c r="S388">
        <v>0.86699999999999999</v>
      </c>
      <c r="T388">
        <v>0</v>
      </c>
      <c r="U388">
        <v>0</v>
      </c>
      <c r="V388">
        <v>0</v>
      </c>
      <c r="W388">
        <v>0</v>
      </c>
    </row>
    <row r="389" spans="1:23">
      <c r="A389" s="121">
        <v>45386</v>
      </c>
      <c r="B389" t="s">
        <v>239</v>
      </c>
      <c r="C389">
        <v>3</v>
      </c>
      <c r="D389" t="s">
        <v>32</v>
      </c>
      <c r="E389" t="s">
        <v>32</v>
      </c>
      <c r="F389" t="s">
        <v>248</v>
      </c>
      <c r="G389">
        <v>1.732</v>
      </c>
      <c r="H389">
        <v>1.0660000000000001</v>
      </c>
      <c r="I389">
        <v>0.66600000000000004</v>
      </c>
      <c r="J389">
        <v>0</v>
      </c>
      <c r="K389">
        <v>0</v>
      </c>
      <c r="L389">
        <v>1.732</v>
      </c>
      <c r="M389">
        <v>0</v>
      </c>
      <c r="N389">
        <v>0</v>
      </c>
      <c r="O389">
        <v>0</v>
      </c>
      <c r="P389">
        <v>0.999</v>
      </c>
      <c r="Q389">
        <v>0</v>
      </c>
      <c r="R389">
        <v>0</v>
      </c>
      <c r="S389">
        <v>0</v>
      </c>
      <c r="T389">
        <v>0</v>
      </c>
      <c r="U389">
        <v>0.66600000000000004</v>
      </c>
      <c r="V389">
        <v>0</v>
      </c>
      <c r="W389">
        <v>0</v>
      </c>
    </row>
    <row r="390" spans="1:23">
      <c r="A390" s="121">
        <v>45386</v>
      </c>
      <c r="B390" t="s">
        <v>239</v>
      </c>
      <c r="C390">
        <v>3</v>
      </c>
      <c r="D390" t="s">
        <v>32</v>
      </c>
      <c r="E390" t="s">
        <v>32</v>
      </c>
      <c r="F390" t="s">
        <v>205</v>
      </c>
      <c r="G390">
        <v>1.6639999999999999</v>
      </c>
      <c r="H390">
        <v>1.6639999999999999</v>
      </c>
      <c r="I390">
        <v>0</v>
      </c>
      <c r="J390">
        <v>0</v>
      </c>
      <c r="K390">
        <v>0</v>
      </c>
      <c r="L390">
        <v>1.6639999999999999</v>
      </c>
      <c r="M390">
        <v>0</v>
      </c>
      <c r="N390">
        <v>0</v>
      </c>
      <c r="O390">
        <v>0</v>
      </c>
      <c r="P390">
        <v>1.6639999999999999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</row>
    <row r="391" spans="1:23">
      <c r="A391" s="121">
        <v>45386</v>
      </c>
      <c r="B391" t="s">
        <v>239</v>
      </c>
      <c r="C391">
        <v>3</v>
      </c>
      <c r="D391" t="s">
        <v>32</v>
      </c>
      <c r="E391" t="s">
        <v>32</v>
      </c>
      <c r="F391" t="s">
        <v>214</v>
      </c>
      <c r="G391">
        <v>5.665</v>
      </c>
      <c r="H391">
        <v>5.665</v>
      </c>
      <c r="I391">
        <v>0</v>
      </c>
      <c r="J391">
        <v>0</v>
      </c>
      <c r="K391">
        <v>0</v>
      </c>
      <c r="L391">
        <v>5.665</v>
      </c>
      <c r="M391">
        <v>0</v>
      </c>
      <c r="N391">
        <v>0</v>
      </c>
      <c r="O391">
        <v>0</v>
      </c>
      <c r="P391">
        <v>5.665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</row>
    <row r="392" spans="1:23">
      <c r="A392" s="121">
        <v>45386</v>
      </c>
      <c r="B392" t="s">
        <v>239</v>
      </c>
      <c r="C392">
        <v>3</v>
      </c>
      <c r="D392" t="s">
        <v>32</v>
      </c>
      <c r="E392" t="s">
        <v>32</v>
      </c>
      <c r="F392" t="s">
        <v>215</v>
      </c>
      <c r="G392">
        <v>4.5970000000000004</v>
      </c>
      <c r="H392">
        <v>3.198</v>
      </c>
      <c r="I392">
        <v>1.399</v>
      </c>
      <c r="J392">
        <v>0</v>
      </c>
      <c r="K392">
        <v>0</v>
      </c>
      <c r="L392">
        <v>4.5970000000000004</v>
      </c>
      <c r="M392">
        <v>1.5329999999999999</v>
      </c>
      <c r="N392">
        <v>0</v>
      </c>
      <c r="O392">
        <v>0</v>
      </c>
      <c r="P392">
        <v>4.2640000000000002</v>
      </c>
      <c r="Q392">
        <v>0</v>
      </c>
      <c r="R392">
        <v>0</v>
      </c>
      <c r="S392">
        <v>0</v>
      </c>
      <c r="T392">
        <v>0</v>
      </c>
      <c r="U392">
        <v>0.33300000000000002</v>
      </c>
      <c r="V392">
        <v>0</v>
      </c>
      <c r="W392">
        <v>0</v>
      </c>
    </row>
    <row r="393" spans="1:23">
      <c r="A393" s="121">
        <v>45386</v>
      </c>
      <c r="B393" t="s">
        <v>239</v>
      </c>
      <c r="C393">
        <v>3</v>
      </c>
      <c r="D393" t="s">
        <v>32</v>
      </c>
      <c r="E393" t="s">
        <v>32</v>
      </c>
      <c r="F393" t="s">
        <v>59</v>
      </c>
      <c r="G393">
        <v>42.093999999999902</v>
      </c>
      <c r="H393">
        <v>40.428999999999903</v>
      </c>
      <c r="I393">
        <v>1.665</v>
      </c>
      <c r="J393">
        <v>0</v>
      </c>
      <c r="K393">
        <v>0</v>
      </c>
      <c r="L393">
        <v>42.093999999999902</v>
      </c>
      <c r="M393">
        <v>0</v>
      </c>
      <c r="N393">
        <v>0</v>
      </c>
      <c r="O393">
        <v>0</v>
      </c>
      <c r="P393">
        <v>32.901999999999902</v>
      </c>
      <c r="Q393">
        <v>0</v>
      </c>
      <c r="R393">
        <v>0.66600000000000004</v>
      </c>
      <c r="S393">
        <v>0.33300000000000002</v>
      </c>
      <c r="T393">
        <v>0</v>
      </c>
      <c r="U393">
        <v>1.3320000000000001</v>
      </c>
      <c r="V393">
        <v>0</v>
      </c>
      <c r="W393">
        <v>2.331</v>
      </c>
    </row>
    <row r="394" spans="1:23">
      <c r="A394" s="121">
        <v>45386</v>
      </c>
      <c r="B394" t="s">
        <v>239</v>
      </c>
      <c r="C394">
        <v>3</v>
      </c>
      <c r="D394" t="s">
        <v>31</v>
      </c>
      <c r="E394" t="s">
        <v>31</v>
      </c>
      <c r="F394" t="s">
        <v>97</v>
      </c>
      <c r="G394">
        <v>1603.4980000001001</v>
      </c>
      <c r="H394">
        <v>1349.75300000006</v>
      </c>
      <c r="I394">
        <v>211.41699999999901</v>
      </c>
      <c r="J394">
        <v>42.327999999999903</v>
      </c>
      <c r="K394">
        <v>10.198</v>
      </c>
      <c r="L394">
        <v>0</v>
      </c>
      <c r="M394">
        <v>110.877</v>
      </c>
      <c r="N394">
        <v>100.41200000000001</v>
      </c>
      <c r="O394">
        <v>0</v>
      </c>
      <c r="P394">
        <v>1043.63600000001</v>
      </c>
      <c r="Q394">
        <v>33.378</v>
      </c>
      <c r="R394">
        <v>0.8</v>
      </c>
      <c r="S394">
        <v>0</v>
      </c>
      <c r="T394">
        <v>0</v>
      </c>
      <c r="U394">
        <v>89.490999999999801</v>
      </c>
      <c r="V394">
        <v>11.86</v>
      </c>
      <c r="W394">
        <v>79.841999999999899</v>
      </c>
    </row>
    <row r="395" spans="1:23">
      <c r="A395" s="121">
        <v>45386</v>
      </c>
      <c r="B395" t="s">
        <v>239</v>
      </c>
      <c r="C395">
        <v>3</v>
      </c>
      <c r="D395" t="s">
        <v>31</v>
      </c>
      <c r="E395" t="s">
        <v>31</v>
      </c>
      <c r="F395" t="s">
        <v>216</v>
      </c>
      <c r="G395">
        <v>13.522</v>
      </c>
      <c r="H395">
        <v>13.522</v>
      </c>
      <c r="I395">
        <v>0</v>
      </c>
      <c r="J395">
        <v>0</v>
      </c>
      <c r="K395">
        <v>0</v>
      </c>
      <c r="L395">
        <v>13.522</v>
      </c>
      <c r="M395">
        <v>0</v>
      </c>
      <c r="N395">
        <v>0</v>
      </c>
      <c r="O395">
        <v>0</v>
      </c>
      <c r="P395">
        <v>13.189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</row>
    <row r="396" spans="1:23">
      <c r="A396" s="121">
        <v>45386</v>
      </c>
      <c r="B396" t="s">
        <v>239</v>
      </c>
      <c r="C396">
        <v>3</v>
      </c>
      <c r="D396" t="s">
        <v>31</v>
      </c>
      <c r="E396" t="s">
        <v>31</v>
      </c>
      <c r="F396" t="s">
        <v>129</v>
      </c>
      <c r="G396">
        <v>20</v>
      </c>
      <c r="H396">
        <v>19.98</v>
      </c>
      <c r="I396">
        <v>0</v>
      </c>
      <c r="J396">
        <v>0.02</v>
      </c>
      <c r="K396">
        <v>0</v>
      </c>
      <c r="L396">
        <v>20</v>
      </c>
      <c r="M396">
        <v>0</v>
      </c>
      <c r="N396">
        <v>0</v>
      </c>
      <c r="O396">
        <v>0</v>
      </c>
      <c r="P396">
        <v>20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</row>
    <row r="397" spans="1:23">
      <c r="A397" s="121">
        <v>45386</v>
      </c>
      <c r="B397" t="s">
        <v>239</v>
      </c>
      <c r="C397">
        <v>3</v>
      </c>
      <c r="D397" t="s">
        <v>31</v>
      </c>
      <c r="E397" t="s">
        <v>31</v>
      </c>
      <c r="F397" t="s">
        <v>59</v>
      </c>
      <c r="G397">
        <v>1.3320000000000001</v>
      </c>
      <c r="H397">
        <v>1.3320000000000001</v>
      </c>
      <c r="I397">
        <v>0</v>
      </c>
      <c r="J397">
        <v>0</v>
      </c>
      <c r="K397">
        <v>0</v>
      </c>
      <c r="L397">
        <v>1.3320000000000001</v>
      </c>
      <c r="M397">
        <v>0</v>
      </c>
      <c r="N397">
        <v>0</v>
      </c>
      <c r="O397">
        <v>0</v>
      </c>
      <c r="P397">
        <v>1.3320000000000001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</row>
    <row r="398" spans="1:23">
      <c r="A398" s="121">
        <v>45386</v>
      </c>
      <c r="B398" t="s">
        <v>239</v>
      </c>
      <c r="C398">
        <v>3</v>
      </c>
      <c r="D398" t="s">
        <v>30</v>
      </c>
      <c r="E398" t="s">
        <v>30</v>
      </c>
      <c r="F398" t="s">
        <v>97</v>
      </c>
      <c r="G398">
        <v>1817.70300000013</v>
      </c>
      <c r="H398">
        <v>1260.4850000000199</v>
      </c>
      <c r="I398">
        <v>552.38000000001205</v>
      </c>
      <c r="J398">
        <v>4.8380000000000001</v>
      </c>
      <c r="K398">
        <v>0</v>
      </c>
      <c r="L398">
        <v>0</v>
      </c>
      <c r="M398">
        <v>300.39800000000002</v>
      </c>
      <c r="N398">
        <v>81.026999999999802</v>
      </c>
      <c r="O398">
        <v>0</v>
      </c>
      <c r="P398">
        <v>1261.8120000000399</v>
      </c>
      <c r="Q398">
        <v>0</v>
      </c>
      <c r="R398">
        <v>12.39</v>
      </c>
      <c r="S398">
        <v>0</v>
      </c>
      <c r="T398">
        <v>0</v>
      </c>
      <c r="U398">
        <v>440.87200000001201</v>
      </c>
      <c r="V398">
        <v>14.553000000000001</v>
      </c>
      <c r="W398">
        <v>31.331</v>
      </c>
    </row>
    <row r="399" spans="1:23">
      <c r="A399" s="121">
        <v>45386</v>
      </c>
      <c r="B399" t="s">
        <v>239</v>
      </c>
      <c r="C399">
        <v>3</v>
      </c>
      <c r="D399" t="s">
        <v>30</v>
      </c>
      <c r="E399" t="s">
        <v>30</v>
      </c>
      <c r="F399" t="s">
        <v>111</v>
      </c>
      <c r="G399">
        <v>65.074999999999804</v>
      </c>
      <c r="H399">
        <v>65.074999999999804</v>
      </c>
      <c r="I399">
        <v>0</v>
      </c>
      <c r="J399">
        <v>0</v>
      </c>
      <c r="K399">
        <v>0</v>
      </c>
      <c r="L399">
        <v>65.074999999999804</v>
      </c>
      <c r="M399">
        <v>0</v>
      </c>
      <c r="N399">
        <v>4.6619999999999999</v>
      </c>
      <c r="O399">
        <v>0</v>
      </c>
      <c r="P399">
        <v>59.541999999999803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3.996</v>
      </c>
    </row>
    <row r="400" spans="1:23">
      <c r="A400" s="121">
        <v>45386</v>
      </c>
      <c r="B400" t="s">
        <v>239</v>
      </c>
      <c r="C400">
        <v>3</v>
      </c>
      <c r="D400" t="s">
        <v>30</v>
      </c>
      <c r="E400" t="s">
        <v>30</v>
      </c>
      <c r="F400" t="s">
        <v>59</v>
      </c>
      <c r="G400">
        <v>0.66600000000000004</v>
      </c>
      <c r="H400">
        <v>0.66600000000000004</v>
      </c>
      <c r="I400">
        <v>0</v>
      </c>
      <c r="J400">
        <v>0</v>
      </c>
      <c r="K400">
        <v>0</v>
      </c>
      <c r="L400">
        <v>0.66600000000000004</v>
      </c>
      <c r="M400">
        <v>0</v>
      </c>
      <c r="N400">
        <v>0</v>
      </c>
      <c r="O400">
        <v>0</v>
      </c>
      <c r="P400">
        <v>0.66600000000000004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</row>
    <row r="401" spans="1:23">
      <c r="A401" s="121">
        <v>45386</v>
      </c>
      <c r="B401" t="s">
        <v>239</v>
      </c>
      <c r="C401">
        <v>3</v>
      </c>
      <c r="D401" t="s">
        <v>29</v>
      </c>
      <c r="E401" t="s">
        <v>29</v>
      </c>
      <c r="F401" t="s">
        <v>97</v>
      </c>
      <c r="G401">
        <v>2089.6700000002202</v>
      </c>
      <c r="H401">
        <v>879.94899999998802</v>
      </c>
      <c r="I401">
        <v>1209.72100000002</v>
      </c>
      <c r="J401">
        <v>0</v>
      </c>
      <c r="K401">
        <v>0</v>
      </c>
      <c r="L401">
        <v>0</v>
      </c>
      <c r="M401">
        <v>135.131</v>
      </c>
      <c r="N401">
        <v>3.1989999999999998</v>
      </c>
      <c r="O401">
        <v>0</v>
      </c>
      <c r="P401">
        <v>1268.7270000000401</v>
      </c>
      <c r="Q401">
        <v>0</v>
      </c>
      <c r="R401">
        <v>161.40199999999899</v>
      </c>
      <c r="S401">
        <v>118.825</v>
      </c>
      <c r="T401">
        <v>0</v>
      </c>
      <c r="U401">
        <v>651.31800000000499</v>
      </c>
      <c r="V401">
        <v>0</v>
      </c>
      <c r="W401">
        <v>3.996</v>
      </c>
    </row>
    <row r="402" spans="1:23">
      <c r="A402" s="121">
        <v>45386</v>
      </c>
      <c r="B402" t="s">
        <v>239</v>
      </c>
      <c r="C402">
        <v>3</v>
      </c>
      <c r="D402" t="s">
        <v>29</v>
      </c>
      <c r="E402" t="s">
        <v>29</v>
      </c>
      <c r="F402" t="s">
        <v>187</v>
      </c>
      <c r="G402">
        <v>3.3969999999999998</v>
      </c>
      <c r="H402">
        <v>2.3980000000000001</v>
      </c>
      <c r="I402">
        <v>0.999</v>
      </c>
      <c r="J402">
        <v>0</v>
      </c>
      <c r="K402">
        <v>0</v>
      </c>
      <c r="L402">
        <v>3.3969999999999998</v>
      </c>
      <c r="M402">
        <v>0</v>
      </c>
      <c r="N402">
        <v>0</v>
      </c>
      <c r="O402">
        <v>0</v>
      </c>
      <c r="P402">
        <v>3.2629999999999999</v>
      </c>
      <c r="Q402">
        <v>0</v>
      </c>
      <c r="R402">
        <v>0.999</v>
      </c>
      <c r="S402">
        <v>0.999</v>
      </c>
      <c r="T402">
        <v>0</v>
      </c>
      <c r="U402">
        <v>0</v>
      </c>
      <c r="V402">
        <v>0</v>
      </c>
      <c r="W402">
        <v>0</v>
      </c>
    </row>
    <row r="403" spans="1:23">
      <c r="A403" s="121">
        <v>45386</v>
      </c>
      <c r="B403" t="s">
        <v>239</v>
      </c>
      <c r="C403">
        <v>3</v>
      </c>
      <c r="D403" t="s">
        <v>29</v>
      </c>
      <c r="E403" t="s">
        <v>29</v>
      </c>
      <c r="F403" t="s">
        <v>126</v>
      </c>
      <c r="G403">
        <v>21.312999999999999</v>
      </c>
      <c r="H403">
        <v>20.314</v>
      </c>
      <c r="I403">
        <v>0.999</v>
      </c>
      <c r="J403">
        <v>0</v>
      </c>
      <c r="K403">
        <v>0</v>
      </c>
      <c r="L403">
        <v>21.312999999999999</v>
      </c>
      <c r="M403">
        <v>0</v>
      </c>
      <c r="N403">
        <v>0</v>
      </c>
      <c r="O403">
        <v>0</v>
      </c>
      <c r="P403">
        <v>5.9939999999999998</v>
      </c>
      <c r="Q403">
        <v>0</v>
      </c>
      <c r="R403">
        <v>0.999</v>
      </c>
      <c r="S403">
        <v>0.999</v>
      </c>
      <c r="T403">
        <v>0</v>
      </c>
      <c r="U403">
        <v>0</v>
      </c>
      <c r="V403">
        <v>0</v>
      </c>
      <c r="W403">
        <v>3.13</v>
      </c>
    </row>
    <row r="404" spans="1:23">
      <c r="A404" s="121">
        <v>45386</v>
      </c>
      <c r="B404" t="s">
        <v>239</v>
      </c>
      <c r="C404">
        <v>3</v>
      </c>
      <c r="D404" t="s">
        <v>29</v>
      </c>
      <c r="E404" t="s">
        <v>29</v>
      </c>
      <c r="F404" t="s">
        <v>59</v>
      </c>
      <c r="G404">
        <v>1.3320000000000001</v>
      </c>
      <c r="H404">
        <v>1.3320000000000001</v>
      </c>
      <c r="I404">
        <v>0</v>
      </c>
      <c r="J404">
        <v>0</v>
      </c>
      <c r="K404">
        <v>0</v>
      </c>
      <c r="L404">
        <v>1.3320000000000001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</row>
    <row r="405" spans="1:23">
      <c r="A405" s="121">
        <v>45386</v>
      </c>
      <c r="B405" t="s">
        <v>239</v>
      </c>
      <c r="C405">
        <v>3</v>
      </c>
      <c r="D405" t="s">
        <v>28</v>
      </c>
      <c r="E405" t="s">
        <v>28</v>
      </c>
      <c r="F405" t="s">
        <v>97</v>
      </c>
      <c r="G405">
        <v>1791.4190000001499</v>
      </c>
      <c r="H405">
        <v>1145.5140000000099</v>
      </c>
      <c r="I405">
        <v>626.25800000000902</v>
      </c>
      <c r="J405">
        <v>19.646999999999998</v>
      </c>
      <c r="K405">
        <v>0</v>
      </c>
      <c r="L405">
        <v>0</v>
      </c>
      <c r="M405">
        <v>122.34699999999999</v>
      </c>
      <c r="N405">
        <v>140.375</v>
      </c>
      <c r="O405">
        <v>143.22399999999999</v>
      </c>
      <c r="P405">
        <v>1322.9470000000499</v>
      </c>
      <c r="Q405">
        <v>0</v>
      </c>
      <c r="R405">
        <v>2.9969999999999999</v>
      </c>
      <c r="S405">
        <v>0</v>
      </c>
      <c r="T405">
        <v>0</v>
      </c>
      <c r="U405">
        <v>469.37300000001397</v>
      </c>
      <c r="V405">
        <v>29.716999999999999</v>
      </c>
      <c r="W405">
        <v>137.262</v>
      </c>
    </row>
    <row r="406" spans="1:23">
      <c r="A406" s="121">
        <v>45386</v>
      </c>
      <c r="B406" t="s">
        <v>239</v>
      </c>
      <c r="C406">
        <v>3</v>
      </c>
      <c r="D406" t="s">
        <v>28</v>
      </c>
      <c r="E406" t="s">
        <v>28</v>
      </c>
      <c r="F406" t="s">
        <v>111</v>
      </c>
      <c r="G406">
        <v>70.062999999999803</v>
      </c>
      <c r="H406">
        <v>70.062999999999803</v>
      </c>
      <c r="I406">
        <v>0</v>
      </c>
      <c r="J406">
        <v>0</v>
      </c>
      <c r="K406">
        <v>0</v>
      </c>
      <c r="L406">
        <v>70.062999999999803</v>
      </c>
      <c r="M406">
        <v>0</v>
      </c>
      <c r="N406">
        <v>0</v>
      </c>
      <c r="O406">
        <v>0</v>
      </c>
      <c r="P406">
        <v>70.062999999999803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3.33</v>
      </c>
    </row>
    <row r="407" spans="1:23">
      <c r="A407" s="121">
        <v>45386</v>
      </c>
      <c r="B407" t="s">
        <v>239</v>
      </c>
      <c r="C407">
        <v>3</v>
      </c>
      <c r="D407" t="s">
        <v>28</v>
      </c>
      <c r="E407" t="s">
        <v>28</v>
      </c>
      <c r="F407" t="s">
        <v>160</v>
      </c>
      <c r="G407">
        <v>33.3719999999999</v>
      </c>
      <c r="H407">
        <v>33.3719999999999</v>
      </c>
      <c r="I407">
        <v>0</v>
      </c>
      <c r="J407">
        <v>0</v>
      </c>
      <c r="K407">
        <v>0</v>
      </c>
      <c r="L407">
        <v>33.3719999999999</v>
      </c>
      <c r="M407">
        <v>0</v>
      </c>
      <c r="N407">
        <v>0</v>
      </c>
      <c r="O407">
        <v>0</v>
      </c>
      <c r="P407">
        <v>33.3719999999999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0.999</v>
      </c>
      <c r="W407">
        <v>6.5940000000000003</v>
      </c>
    </row>
    <row r="408" spans="1:23">
      <c r="A408" s="121">
        <v>45386</v>
      </c>
      <c r="B408" t="s">
        <v>239</v>
      </c>
      <c r="C408">
        <v>3</v>
      </c>
      <c r="D408" t="s">
        <v>28</v>
      </c>
      <c r="E408" t="s">
        <v>28</v>
      </c>
      <c r="F408" t="s">
        <v>217</v>
      </c>
      <c r="G408">
        <v>8.2590000000000003</v>
      </c>
      <c r="H408">
        <v>8.2590000000000003</v>
      </c>
      <c r="I408">
        <v>0</v>
      </c>
      <c r="J408">
        <v>0</v>
      </c>
      <c r="K408">
        <v>0</v>
      </c>
      <c r="L408">
        <v>8.2590000000000003</v>
      </c>
      <c r="M408">
        <v>0</v>
      </c>
      <c r="N408">
        <v>0</v>
      </c>
      <c r="O408">
        <v>0</v>
      </c>
      <c r="P408">
        <v>5.5949999999999998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1.3320000000000001</v>
      </c>
    </row>
    <row r="409" spans="1:23">
      <c r="A409" s="121">
        <v>45386</v>
      </c>
      <c r="B409" t="s">
        <v>239</v>
      </c>
      <c r="C409">
        <v>3</v>
      </c>
      <c r="D409" t="s">
        <v>28</v>
      </c>
      <c r="E409" t="s">
        <v>28</v>
      </c>
      <c r="F409" t="s">
        <v>112</v>
      </c>
      <c r="G409">
        <v>15.651</v>
      </c>
      <c r="H409">
        <v>15.651</v>
      </c>
      <c r="I409">
        <v>0</v>
      </c>
      <c r="J409">
        <v>0</v>
      </c>
      <c r="K409">
        <v>0</v>
      </c>
      <c r="L409">
        <v>15.651</v>
      </c>
      <c r="M409">
        <v>0</v>
      </c>
      <c r="N409">
        <v>0</v>
      </c>
      <c r="O409">
        <v>0</v>
      </c>
      <c r="P409">
        <v>15.651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1.665</v>
      </c>
    </row>
    <row r="410" spans="1:23">
      <c r="A410" s="121">
        <v>45386</v>
      </c>
      <c r="B410" t="s">
        <v>239</v>
      </c>
      <c r="C410">
        <v>3</v>
      </c>
      <c r="D410" t="s">
        <v>28</v>
      </c>
      <c r="E410" t="s">
        <v>28</v>
      </c>
      <c r="F410" t="s">
        <v>206</v>
      </c>
      <c r="G410">
        <v>39.718000000000004</v>
      </c>
      <c r="H410">
        <v>39.718000000000004</v>
      </c>
      <c r="I410">
        <v>0</v>
      </c>
      <c r="J410">
        <v>0</v>
      </c>
      <c r="K410">
        <v>0</v>
      </c>
      <c r="L410">
        <v>39.718000000000004</v>
      </c>
      <c r="M410">
        <v>0</v>
      </c>
      <c r="N410">
        <v>0</v>
      </c>
      <c r="O410">
        <v>0</v>
      </c>
      <c r="P410">
        <v>39.718000000000004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1.1319999999999999</v>
      </c>
    </row>
    <row r="411" spans="1:23">
      <c r="A411" s="121">
        <v>45386</v>
      </c>
      <c r="B411" t="s">
        <v>239</v>
      </c>
      <c r="C411">
        <v>3</v>
      </c>
      <c r="D411" t="s">
        <v>28</v>
      </c>
      <c r="E411" t="s">
        <v>28</v>
      </c>
      <c r="F411" t="s">
        <v>59</v>
      </c>
      <c r="G411">
        <v>7.1260000000000003</v>
      </c>
      <c r="H411">
        <v>7.1260000000000003</v>
      </c>
      <c r="I411">
        <v>0</v>
      </c>
      <c r="J411">
        <v>0</v>
      </c>
      <c r="K411">
        <v>0</v>
      </c>
      <c r="L411">
        <v>7.1260000000000003</v>
      </c>
      <c r="M411">
        <v>0</v>
      </c>
      <c r="N411">
        <v>0</v>
      </c>
      <c r="O411">
        <v>0</v>
      </c>
      <c r="P411">
        <v>6.7930000000000001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</row>
    <row r="412" spans="1:23">
      <c r="A412" s="121">
        <v>45386</v>
      </c>
      <c r="B412" t="s">
        <v>239</v>
      </c>
      <c r="C412">
        <v>3</v>
      </c>
      <c r="D412" t="s">
        <v>27</v>
      </c>
      <c r="E412" t="s">
        <v>27</v>
      </c>
      <c r="F412" t="s">
        <v>97</v>
      </c>
      <c r="G412">
        <v>5490.13599999902</v>
      </c>
      <c r="H412">
        <v>3863.4360000002198</v>
      </c>
      <c r="I412">
        <v>1581.5550000001199</v>
      </c>
      <c r="J412">
        <v>45.145000000000103</v>
      </c>
      <c r="K412">
        <v>3.266</v>
      </c>
      <c r="L412">
        <v>0</v>
      </c>
      <c r="M412">
        <v>708.14999999998804</v>
      </c>
      <c r="N412">
        <v>167.183999999999</v>
      </c>
      <c r="O412">
        <v>0</v>
      </c>
      <c r="P412">
        <v>4047.46600000029</v>
      </c>
      <c r="Q412">
        <v>0</v>
      </c>
      <c r="R412">
        <v>50.372999999999898</v>
      </c>
      <c r="S412">
        <v>0</v>
      </c>
      <c r="T412">
        <v>0</v>
      </c>
      <c r="U412">
        <v>1518.6130000001201</v>
      </c>
      <c r="V412">
        <v>37.191000000000003</v>
      </c>
      <c r="W412">
        <v>87.630999999999901</v>
      </c>
    </row>
    <row r="413" spans="1:23">
      <c r="A413" s="121">
        <v>45386</v>
      </c>
      <c r="B413" t="s">
        <v>239</v>
      </c>
      <c r="C413">
        <v>3</v>
      </c>
      <c r="D413" t="s">
        <v>27</v>
      </c>
      <c r="E413" t="s">
        <v>27</v>
      </c>
      <c r="F413" t="s">
        <v>259</v>
      </c>
      <c r="G413">
        <v>22.45</v>
      </c>
      <c r="H413">
        <v>22.45</v>
      </c>
      <c r="I413">
        <v>0</v>
      </c>
      <c r="J413">
        <v>0</v>
      </c>
      <c r="K413">
        <v>0</v>
      </c>
      <c r="L413">
        <v>22.45</v>
      </c>
      <c r="M413">
        <v>0</v>
      </c>
      <c r="N413">
        <v>0</v>
      </c>
      <c r="O413">
        <v>0</v>
      </c>
      <c r="P413">
        <v>19.785</v>
      </c>
      <c r="Q413">
        <v>0</v>
      </c>
      <c r="R413">
        <v>0.86699999999999999</v>
      </c>
      <c r="S413">
        <v>0</v>
      </c>
      <c r="T413">
        <v>0</v>
      </c>
      <c r="U413">
        <v>0</v>
      </c>
      <c r="V413">
        <v>0</v>
      </c>
      <c r="W413">
        <v>3.5310000000000001</v>
      </c>
    </row>
    <row r="414" spans="1:23">
      <c r="A414" s="121">
        <v>45386</v>
      </c>
      <c r="B414" t="s">
        <v>239</v>
      </c>
      <c r="C414">
        <v>3</v>
      </c>
      <c r="D414" t="s">
        <v>27</v>
      </c>
      <c r="E414" t="s">
        <v>27</v>
      </c>
      <c r="F414" t="s">
        <v>111</v>
      </c>
      <c r="G414">
        <v>40.825999999999901</v>
      </c>
      <c r="H414">
        <v>40.825999999999901</v>
      </c>
      <c r="I414">
        <v>0</v>
      </c>
      <c r="J414">
        <v>0</v>
      </c>
      <c r="K414">
        <v>0</v>
      </c>
      <c r="L414">
        <v>40.825999999999901</v>
      </c>
      <c r="M414">
        <v>0</v>
      </c>
      <c r="N414">
        <v>0</v>
      </c>
      <c r="O414">
        <v>0</v>
      </c>
      <c r="P414">
        <v>40.825999999999901</v>
      </c>
      <c r="Q414">
        <v>0</v>
      </c>
      <c r="R414">
        <v>0.999</v>
      </c>
      <c r="S414">
        <v>0</v>
      </c>
      <c r="T414">
        <v>0</v>
      </c>
      <c r="U414">
        <v>0</v>
      </c>
      <c r="V414">
        <v>0</v>
      </c>
      <c r="W414">
        <v>1.665</v>
      </c>
    </row>
    <row r="415" spans="1:23">
      <c r="A415" s="121">
        <v>45386</v>
      </c>
      <c r="B415" t="s">
        <v>239</v>
      </c>
      <c r="C415">
        <v>3</v>
      </c>
      <c r="D415" t="s">
        <v>27</v>
      </c>
      <c r="E415" t="s">
        <v>27</v>
      </c>
      <c r="F415" t="s">
        <v>182</v>
      </c>
      <c r="G415">
        <v>73.883999999999702</v>
      </c>
      <c r="H415">
        <v>73.859999999999701</v>
      </c>
      <c r="I415">
        <v>0</v>
      </c>
      <c r="J415">
        <v>2.4E-2</v>
      </c>
      <c r="K415">
        <v>0</v>
      </c>
      <c r="L415">
        <v>73.883999999999702</v>
      </c>
      <c r="M415">
        <v>0</v>
      </c>
      <c r="N415">
        <v>0</v>
      </c>
      <c r="O415">
        <v>0</v>
      </c>
      <c r="P415">
        <v>68.730999999999796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5.4610000000000003</v>
      </c>
    </row>
    <row r="416" spans="1:23">
      <c r="A416" s="121">
        <v>45386</v>
      </c>
      <c r="B416" t="s">
        <v>239</v>
      </c>
      <c r="C416">
        <v>3</v>
      </c>
      <c r="D416" t="s">
        <v>27</v>
      </c>
      <c r="E416" t="s">
        <v>27</v>
      </c>
      <c r="F416" t="s">
        <v>113</v>
      </c>
      <c r="G416">
        <v>58.351000000000198</v>
      </c>
      <c r="H416">
        <v>58.351000000000198</v>
      </c>
      <c r="I416">
        <v>0</v>
      </c>
      <c r="J416">
        <v>0</v>
      </c>
      <c r="K416">
        <v>0</v>
      </c>
      <c r="L416">
        <v>58.351000000000198</v>
      </c>
      <c r="M416">
        <v>0</v>
      </c>
      <c r="N416">
        <v>0</v>
      </c>
      <c r="O416">
        <v>0</v>
      </c>
      <c r="P416">
        <v>1.8759999999999999</v>
      </c>
      <c r="Q416">
        <v>0</v>
      </c>
      <c r="R416">
        <v>2.5339999999999998</v>
      </c>
      <c r="S416">
        <v>0</v>
      </c>
      <c r="T416">
        <v>0</v>
      </c>
      <c r="U416">
        <v>0</v>
      </c>
      <c r="V416">
        <v>0</v>
      </c>
      <c r="W416">
        <v>6.069</v>
      </c>
    </row>
    <row r="417" spans="1:23">
      <c r="A417" s="121">
        <v>45386</v>
      </c>
      <c r="B417" t="s">
        <v>239</v>
      </c>
      <c r="C417">
        <v>3</v>
      </c>
      <c r="D417" t="s">
        <v>27</v>
      </c>
      <c r="E417" t="s">
        <v>27</v>
      </c>
      <c r="F417" t="s">
        <v>167</v>
      </c>
      <c r="G417">
        <v>19.916</v>
      </c>
      <c r="H417">
        <v>19.916</v>
      </c>
      <c r="I417">
        <v>0</v>
      </c>
      <c r="J417">
        <v>0</v>
      </c>
      <c r="K417">
        <v>0</v>
      </c>
      <c r="L417">
        <v>19.916</v>
      </c>
      <c r="M417">
        <v>0</v>
      </c>
      <c r="N417">
        <v>0</v>
      </c>
      <c r="O417">
        <v>0</v>
      </c>
      <c r="P417">
        <v>10.39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1.3320000000000001</v>
      </c>
    </row>
    <row r="418" spans="1:23">
      <c r="A418" s="121">
        <v>45386</v>
      </c>
      <c r="B418" t="s">
        <v>239</v>
      </c>
      <c r="C418">
        <v>3</v>
      </c>
      <c r="D418" t="s">
        <v>27</v>
      </c>
      <c r="E418" t="s">
        <v>27</v>
      </c>
      <c r="F418" t="s">
        <v>59</v>
      </c>
      <c r="G418">
        <v>2.331</v>
      </c>
      <c r="H418">
        <v>2.331</v>
      </c>
      <c r="I418">
        <v>0</v>
      </c>
      <c r="J418">
        <v>0</v>
      </c>
      <c r="K418">
        <v>0</v>
      </c>
      <c r="L418">
        <v>2.331</v>
      </c>
      <c r="M418">
        <v>0</v>
      </c>
      <c r="N418">
        <v>0</v>
      </c>
      <c r="O418">
        <v>0</v>
      </c>
      <c r="P418">
        <v>2.331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</row>
    <row r="419" spans="1:23">
      <c r="A419" s="121">
        <v>45386</v>
      </c>
      <c r="B419" t="s">
        <v>239</v>
      </c>
      <c r="C419">
        <v>3</v>
      </c>
      <c r="D419" t="s">
        <v>26</v>
      </c>
      <c r="E419" t="s">
        <v>26</v>
      </c>
      <c r="F419" t="s">
        <v>97</v>
      </c>
      <c r="G419">
        <v>2751.2330000001198</v>
      </c>
      <c r="H419">
        <v>2186.0340000001702</v>
      </c>
      <c r="I419">
        <v>554.44800000000498</v>
      </c>
      <c r="J419">
        <v>10.750999999999999</v>
      </c>
      <c r="K419">
        <v>58.597999999999999</v>
      </c>
      <c r="L419">
        <v>0</v>
      </c>
      <c r="M419">
        <v>433.37300000000198</v>
      </c>
      <c r="N419">
        <v>158.18799999999999</v>
      </c>
      <c r="O419">
        <v>0</v>
      </c>
      <c r="P419">
        <v>1761.42500000014</v>
      </c>
      <c r="Q419">
        <v>143.184</v>
      </c>
      <c r="R419">
        <v>12.199</v>
      </c>
      <c r="S419">
        <v>0</v>
      </c>
      <c r="T419">
        <v>0</v>
      </c>
      <c r="U419">
        <v>142.16</v>
      </c>
      <c r="V419">
        <v>43.395000000000003</v>
      </c>
      <c r="W419">
        <v>189.99799999999999</v>
      </c>
    </row>
    <row r="420" spans="1:23">
      <c r="A420" s="121">
        <v>45386</v>
      </c>
      <c r="B420" t="s">
        <v>239</v>
      </c>
      <c r="C420">
        <v>3</v>
      </c>
      <c r="D420" t="s">
        <v>26</v>
      </c>
      <c r="E420" t="s">
        <v>26</v>
      </c>
      <c r="F420" t="s">
        <v>249</v>
      </c>
      <c r="G420">
        <v>3.7290000000000001</v>
      </c>
      <c r="H420">
        <v>3.7290000000000001</v>
      </c>
      <c r="I420">
        <v>0</v>
      </c>
      <c r="J420">
        <v>0</v>
      </c>
      <c r="K420">
        <v>0</v>
      </c>
      <c r="L420">
        <v>3.7290000000000001</v>
      </c>
      <c r="M420">
        <v>0</v>
      </c>
      <c r="N420">
        <v>0</v>
      </c>
      <c r="O420">
        <v>0</v>
      </c>
      <c r="P420">
        <v>3.0630000000000002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</row>
    <row r="421" spans="1:23">
      <c r="A421" s="121">
        <v>45386</v>
      </c>
      <c r="B421" t="s">
        <v>239</v>
      </c>
      <c r="C421">
        <v>3</v>
      </c>
      <c r="D421" t="s">
        <v>26</v>
      </c>
      <c r="E421" t="s">
        <v>26</v>
      </c>
      <c r="F421" t="s">
        <v>182</v>
      </c>
      <c r="G421">
        <v>13.788</v>
      </c>
      <c r="H421">
        <v>13.788</v>
      </c>
      <c r="I421">
        <v>0</v>
      </c>
      <c r="J421">
        <v>0</v>
      </c>
      <c r="K421">
        <v>0</v>
      </c>
      <c r="L421">
        <v>13.788</v>
      </c>
      <c r="M421">
        <v>0</v>
      </c>
      <c r="N421">
        <v>0</v>
      </c>
      <c r="O421">
        <v>0</v>
      </c>
      <c r="P421">
        <v>13.788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</row>
    <row r="422" spans="1:23">
      <c r="A422" s="121">
        <v>45386</v>
      </c>
      <c r="B422" t="s">
        <v>239</v>
      </c>
      <c r="C422">
        <v>3</v>
      </c>
      <c r="D422" t="s">
        <v>26</v>
      </c>
      <c r="E422" t="s">
        <v>26</v>
      </c>
      <c r="F422" t="s">
        <v>183</v>
      </c>
      <c r="G422">
        <v>14.319000000000001</v>
      </c>
      <c r="H422">
        <v>14.319000000000001</v>
      </c>
      <c r="I422">
        <v>0</v>
      </c>
      <c r="J422">
        <v>0</v>
      </c>
      <c r="K422">
        <v>0</v>
      </c>
      <c r="L422">
        <v>14.319000000000001</v>
      </c>
      <c r="M422">
        <v>0</v>
      </c>
      <c r="N422">
        <v>0</v>
      </c>
      <c r="O422">
        <v>0</v>
      </c>
      <c r="P422">
        <v>14.319000000000001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1.998</v>
      </c>
    </row>
    <row r="423" spans="1:23">
      <c r="A423" s="121">
        <v>45386</v>
      </c>
      <c r="B423" t="s">
        <v>239</v>
      </c>
      <c r="C423">
        <v>3</v>
      </c>
      <c r="D423" t="s">
        <v>26</v>
      </c>
      <c r="E423" t="s">
        <v>26</v>
      </c>
      <c r="F423" t="s">
        <v>207</v>
      </c>
      <c r="G423">
        <v>13.252000000000001</v>
      </c>
      <c r="H423">
        <v>13.252000000000001</v>
      </c>
      <c r="I423">
        <v>0</v>
      </c>
      <c r="J423">
        <v>0</v>
      </c>
      <c r="K423">
        <v>0</v>
      </c>
      <c r="L423">
        <v>13.252000000000001</v>
      </c>
      <c r="M423">
        <v>0</v>
      </c>
      <c r="N423">
        <v>0</v>
      </c>
      <c r="O423">
        <v>0</v>
      </c>
      <c r="P423">
        <v>13.252000000000001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1.931</v>
      </c>
    </row>
    <row r="424" spans="1:23">
      <c r="A424" s="121">
        <v>45386</v>
      </c>
      <c r="B424" t="s">
        <v>239</v>
      </c>
      <c r="C424">
        <v>3</v>
      </c>
      <c r="D424" t="s">
        <v>26</v>
      </c>
      <c r="E424" t="s">
        <v>26</v>
      </c>
      <c r="F424" t="s">
        <v>129</v>
      </c>
      <c r="G424">
        <v>13.189</v>
      </c>
      <c r="H424">
        <v>13.189</v>
      </c>
      <c r="I424">
        <v>0</v>
      </c>
      <c r="J424">
        <v>0</v>
      </c>
      <c r="K424">
        <v>0</v>
      </c>
      <c r="L424">
        <v>13.189</v>
      </c>
      <c r="M424">
        <v>0</v>
      </c>
      <c r="N424">
        <v>0</v>
      </c>
      <c r="O424">
        <v>0</v>
      </c>
      <c r="P424">
        <v>11.988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2.9969999999999999</v>
      </c>
    </row>
    <row r="425" spans="1:23">
      <c r="A425" s="121">
        <v>45386</v>
      </c>
      <c r="B425" t="s">
        <v>239</v>
      </c>
      <c r="C425">
        <v>3</v>
      </c>
      <c r="D425" t="s">
        <v>26</v>
      </c>
      <c r="E425" t="s">
        <v>26</v>
      </c>
      <c r="F425" t="s">
        <v>59</v>
      </c>
      <c r="G425">
        <v>0.66600000000000004</v>
      </c>
      <c r="H425">
        <v>0.66600000000000004</v>
      </c>
      <c r="I425">
        <v>0</v>
      </c>
      <c r="J425">
        <v>0</v>
      </c>
      <c r="K425">
        <v>0</v>
      </c>
      <c r="L425">
        <v>0.66600000000000004</v>
      </c>
      <c r="M425">
        <v>0</v>
      </c>
      <c r="N425">
        <v>0</v>
      </c>
      <c r="O425">
        <v>0</v>
      </c>
      <c r="P425">
        <v>0.66600000000000004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</row>
    <row r="426" spans="1:23">
      <c r="A426" s="121">
        <v>45386</v>
      </c>
      <c r="B426" t="s">
        <v>239</v>
      </c>
      <c r="C426">
        <v>3</v>
      </c>
      <c r="D426" t="s">
        <v>25</v>
      </c>
      <c r="E426" t="s">
        <v>25</v>
      </c>
      <c r="F426" t="s">
        <v>97</v>
      </c>
      <c r="G426">
        <v>5205.7319999995998</v>
      </c>
      <c r="H426">
        <v>3730.0640000003</v>
      </c>
      <c r="I426">
        <v>1460.1910000000901</v>
      </c>
      <c r="J426">
        <v>15.477</v>
      </c>
      <c r="K426">
        <v>272.03199999999998</v>
      </c>
      <c r="L426">
        <v>0</v>
      </c>
      <c r="M426">
        <v>346.65899999999903</v>
      </c>
      <c r="N426">
        <v>75.878999999999806</v>
      </c>
      <c r="O426">
        <v>0</v>
      </c>
      <c r="P426">
        <v>3733.7040000003999</v>
      </c>
      <c r="Q426">
        <v>80.205999999999804</v>
      </c>
      <c r="R426">
        <v>6.5949999999999998</v>
      </c>
      <c r="S426">
        <v>0</v>
      </c>
      <c r="T426">
        <v>0</v>
      </c>
      <c r="U426">
        <v>1361.8500000000599</v>
      </c>
      <c r="V426">
        <v>28.106000000000002</v>
      </c>
      <c r="W426">
        <v>323.10800000000103</v>
      </c>
    </row>
    <row r="427" spans="1:23">
      <c r="A427" s="121">
        <v>45386</v>
      </c>
      <c r="B427" t="s">
        <v>239</v>
      </c>
      <c r="C427">
        <v>3</v>
      </c>
      <c r="D427" t="s">
        <v>25</v>
      </c>
      <c r="E427" t="s">
        <v>25</v>
      </c>
      <c r="F427" t="s">
        <v>211</v>
      </c>
      <c r="G427">
        <v>46.752000000000002</v>
      </c>
      <c r="H427">
        <v>46.752000000000002</v>
      </c>
      <c r="I427">
        <v>0</v>
      </c>
      <c r="J427">
        <v>0</v>
      </c>
      <c r="K427">
        <v>0</v>
      </c>
      <c r="L427">
        <v>46.752000000000002</v>
      </c>
      <c r="M427">
        <v>0</v>
      </c>
      <c r="N427">
        <v>0</v>
      </c>
      <c r="O427">
        <v>0</v>
      </c>
      <c r="P427">
        <v>10.718999999999999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24.341000000000001</v>
      </c>
    </row>
    <row r="428" spans="1:23">
      <c r="A428" s="121">
        <v>45386</v>
      </c>
      <c r="B428" t="s">
        <v>239</v>
      </c>
      <c r="C428">
        <v>3</v>
      </c>
      <c r="D428" t="s">
        <v>25</v>
      </c>
      <c r="E428" t="s">
        <v>25</v>
      </c>
      <c r="F428" t="s">
        <v>212</v>
      </c>
      <c r="G428">
        <v>42.125999999999998</v>
      </c>
      <c r="H428">
        <v>42.125999999999998</v>
      </c>
      <c r="I428">
        <v>0</v>
      </c>
      <c r="J428">
        <v>0</v>
      </c>
      <c r="K428">
        <v>0</v>
      </c>
      <c r="L428">
        <v>42.125999999999998</v>
      </c>
      <c r="M428">
        <v>0</v>
      </c>
      <c r="N428">
        <v>0</v>
      </c>
      <c r="O428">
        <v>0</v>
      </c>
      <c r="P428">
        <v>42.125999999999998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7.0650000000000004</v>
      </c>
    </row>
    <row r="429" spans="1:23">
      <c r="A429" s="121">
        <v>45386</v>
      </c>
      <c r="B429" t="s">
        <v>239</v>
      </c>
      <c r="C429">
        <v>3</v>
      </c>
      <c r="D429" t="s">
        <v>25</v>
      </c>
      <c r="E429" t="s">
        <v>25</v>
      </c>
      <c r="F429" t="s">
        <v>111</v>
      </c>
      <c r="G429">
        <v>92.214999999999705</v>
      </c>
      <c r="H429">
        <v>92.214999999999705</v>
      </c>
      <c r="I429">
        <v>0</v>
      </c>
      <c r="J429">
        <v>0</v>
      </c>
      <c r="K429">
        <v>0</v>
      </c>
      <c r="L429">
        <v>92.214999999999705</v>
      </c>
      <c r="M429">
        <v>0</v>
      </c>
      <c r="N429">
        <v>0</v>
      </c>
      <c r="O429">
        <v>0</v>
      </c>
      <c r="P429">
        <v>88.311999999999699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6.7930000000000001</v>
      </c>
    </row>
    <row r="430" spans="1:23">
      <c r="A430" s="121">
        <v>45386</v>
      </c>
      <c r="B430" t="s">
        <v>239</v>
      </c>
      <c r="C430">
        <v>3</v>
      </c>
      <c r="D430" t="s">
        <v>25</v>
      </c>
      <c r="E430" t="s">
        <v>25</v>
      </c>
      <c r="F430" t="s">
        <v>163</v>
      </c>
      <c r="G430">
        <v>2.9969999999999999</v>
      </c>
      <c r="H430">
        <v>2.9969999999999999</v>
      </c>
      <c r="I430">
        <v>0</v>
      </c>
      <c r="J430">
        <v>0</v>
      </c>
      <c r="K430">
        <v>0</v>
      </c>
      <c r="L430">
        <v>2.9969999999999999</v>
      </c>
      <c r="M430">
        <v>0</v>
      </c>
      <c r="N430">
        <v>0</v>
      </c>
      <c r="O430">
        <v>0</v>
      </c>
      <c r="P430">
        <v>2.9969999999999999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</row>
    <row r="431" spans="1:23">
      <c r="A431" s="121">
        <v>45386</v>
      </c>
      <c r="B431" t="s">
        <v>239</v>
      </c>
      <c r="C431">
        <v>3</v>
      </c>
      <c r="D431" t="s">
        <v>25</v>
      </c>
      <c r="E431" t="s">
        <v>25</v>
      </c>
      <c r="F431" t="s">
        <v>199</v>
      </c>
      <c r="G431">
        <v>72.926999999999794</v>
      </c>
      <c r="H431">
        <v>71.794999999999803</v>
      </c>
      <c r="I431">
        <v>1.1319999999999999</v>
      </c>
      <c r="J431">
        <v>0</v>
      </c>
      <c r="K431">
        <v>0</v>
      </c>
      <c r="L431">
        <v>72.926999999999794</v>
      </c>
      <c r="M431">
        <v>0</v>
      </c>
      <c r="N431">
        <v>0</v>
      </c>
      <c r="O431">
        <v>0</v>
      </c>
      <c r="P431">
        <v>72.926999999999794</v>
      </c>
      <c r="Q431">
        <v>0</v>
      </c>
      <c r="R431">
        <v>0</v>
      </c>
      <c r="S431">
        <v>0</v>
      </c>
      <c r="T431">
        <v>0</v>
      </c>
      <c r="U431">
        <v>1.1319999999999999</v>
      </c>
      <c r="V431">
        <v>0</v>
      </c>
      <c r="W431">
        <v>4.6619999999999999</v>
      </c>
    </row>
    <row r="432" spans="1:23">
      <c r="A432" s="121">
        <v>45386</v>
      </c>
      <c r="B432" t="s">
        <v>239</v>
      </c>
      <c r="C432">
        <v>3</v>
      </c>
      <c r="D432" t="s">
        <v>25</v>
      </c>
      <c r="E432" t="s">
        <v>25</v>
      </c>
      <c r="F432" t="s">
        <v>193</v>
      </c>
      <c r="G432">
        <v>6.66</v>
      </c>
      <c r="H432">
        <v>6.66</v>
      </c>
      <c r="I432">
        <v>0</v>
      </c>
      <c r="J432">
        <v>0</v>
      </c>
      <c r="K432">
        <v>0</v>
      </c>
      <c r="L432">
        <v>6.66</v>
      </c>
      <c r="M432">
        <v>0</v>
      </c>
      <c r="N432">
        <v>0</v>
      </c>
      <c r="O432">
        <v>0</v>
      </c>
      <c r="P432">
        <v>6.327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</row>
    <row r="433" spans="1:23">
      <c r="A433" s="121">
        <v>45386</v>
      </c>
      <c r="B433" t="s">
        <v>239</v>
      </c>
      <c r="C433">
        <v>3</v>
      </c>
      <c r="D433" t="s">
        <v>25</v>
      </c>
      <c r="E433" t="s">
        <v>25</v>
      </c>
      <c r="F433" t="s">
        <v>114</v>
      </c>
      <c r="G433">
        <v>61.610999999999798</v>
      </c>
      <c r="H433">
        <v>61.610999999999798</v>
      </c>
      <c r="I433">
        <v>0</v>
      </c>
      <c r="J433">
        <v>0</v>
      </c>
      <c r="K433">
        <v>0</v>
      </c>
      <c r="L433">
        <v>61.610999999999798</v>
      </c>
      <c r="M433">
        <v>0</v>
      </c>
      <c r="N433">
        <v>0</v>
      </c>
      <c r="O433">
        <v>0</v>
      </c>
      <c r="P433">
        <v>59.612999999999801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6.4619999999999997</v>
      </c>
    </row>
    <row r="434" spans="1:23">
      <c r="A434" s="121">
        <v>45386</v>
      </c>
      <c r="B434" t="s">
        <v>239</v>
      </c>
      <c r="C434">
        <v>3</v>
      </c>
      <c r="D434" t="s">
        <v>25</v>
      </c>
      <c r="E434" t="s">
        <v>25</v>
      </c>
      <c r="F434" t="s">
        <v>241</v>
      </c>
      <c r="G434">
        <v>27.439</v>
      </c>
      <c r="H434">
        <v>27.439</v>
      </c>
      <c r="I434">
        <v>0</v>
      </c>
      <c r="J434">
        <v>0</v>
      </c>
      <c r="K434">
        <v>0</v>
      </c>
      <c r="L434">
        <v>27.439</v>
      </c>
      <c r="M434">
        <v>0</v>
      </c>
      <c r="N434">
        <v>0</v>
      </c>
      <c r="O434">
        <v>0</v>
      </c>
      <c r="P434">
        <v>27.439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0.999</v>
      </c>
    </row>
    <row r="435" spans="1:23">
      <c r="A435" s="121">
        <v>45386</v>
      </c>
      <c r="B435" t="s">
        <v>239</v>
      </c>
      <c r="C435">
        <v>3</v>
      </c>
      <c r="D435" t="s">
        <v>25</v>
      </c>
      <c r="E435" t="s">
        <v>25</v>
      </c>
      <c r="F435" t="s">
        <v>115</v>
      </c>
      <c r="G435">
        <v>75.894999999999897</v>
      </c>
      <c r="H435">
        <v>47.898999999999901</v>
      </c>
      <c r="I435">
        <v>0</v>
      </c>
      <c r="J435">
        <v>27.995999999999999</v>
      </c>
      <c r="K435">
        <v>0</v>
      </c>
      <c r="L435">
        <v>75.894999999999897</v>
      </c>
      <c r="M435">
        <v>0</v>
      </c>
      <c r="N435">
        <v>0</v>
      </c>
      <c r="O435">
        <v>0</v>
      </c>
      <c r="P435">
        <v>40.029999999999902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3.464</v>
      </c>
    </row>
    <row r="436" spans="1:23">
      <c r="A436" s="121">
        <v>45386</v>
      </c>
      <c r="B436" t="s">
        <v>239</v>
      </c>
      <c r="C436">
        <v>3</v>
      </c>
      <c r="D436" t="s">
        <v>25</v>
      </c>
      <c r="E436" t="s">
        <v>25</v>
      </c>
      <c r="F436" t="s">
        <v>59</v>
      </c>
      <c r="G436">
        <v>49.166999999999902</v>
      </c>
      <c r="H436">
        <v>35.168999999999897</v>
      </c>
      <c r="I436">
        <v>0</v>
      </c>
      <c r="J436">
        <v>13.997999999999999</v>
      </c>
      <c r="K436">
        <v>0</v>
      </c>
      <c r="L436">
        <v>49.166999999999902</v>
      </c>
      <c r="M436">
        <v>0</v>
      </c>
      <c r="N436">
        <v>0.33300000000000002</v>
      </c>
      <c r="O436">
        <v>0</v>
      </c>
      <c r="P436">
        <v>33.834999999999901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0.33300000000000002</v>
      </c>
    </row>
    <row r="437" spans="1:23">
      <c r="A437" s="121">
        <v>45386</v>
      </c>
      <c r="B437" t="s">
        <v>239</v>
      </c>
      <c r="C437">
        <v>3</v>
      </c>
      <c r="D437" t="s">
        <v>24</v>
      </c>
      <c r="E437" t="s">
        <v>24</v>
      </c>
      <c r="F437" t="s">
        <v>97</v>
      </c>
      <c r="G437">
        <v>5757.4279999989003</v>
      </c>
      <c r="H437">
        <v>3105.7150000000802</v>
      </c>
      <c r="I437">
        <v>2585.6240000003099</v>
      </c>
      <c r="J437">
        <v>66.0889999999997</v>
      </c>
      <c r="K437">
        <v>0</v>
      </c>
      <c r="L437">
        <v>0</v>
      </c>
      <c r="M437">
        <v>759.60000000001298</v>
      </c>
      <c r="N437">
        <v>73.469999999999899</v>
      </c>
      <c r="O437">
        <v>165.76499999999899</v>
      </c>
      <c r="P437">
        <v>4132.8750000002501</v>
      </c>
      <c r="Q437">
        <v>36.703000000000003</v>
      </c>
      <c r="R437">
        <v>487.22400000001198</v>
      </c>
      <c r="S437">
        <v>478.98000000001201</v>
      </c>
      <c r="T437">
        <v>0</v>
      </c>
      <c r="U437">
        <v>893.12099999999305</v>
      </c>
      <c r="V437">
        <v>43.649000000000001</v>
      </c>
      <c r="W437">
        <v>78.245999999999796</v>
      </c>
    </row>
    <row r="438" spans="1:23">
      <c r="A438" s="121">
        <v>45386</v>
      </c>
      <c r="B438" t="s">
        <v>239</v>
      </c>
      <c r="C438">
        <v>3</v>
      </c>
      <c r="D438" t="s">
        <v>24</v>
      </c>
      <c r="E438" t="s">
        <v>24</v>
      </c>
      <c r="F438" t="s">
        <v>218</v>
      </c>
      <c r="G438">
        <v>11.055</v>
      </c>
      <c r="H438">
        <v>11.055</v>
      </c>
      <c r="I438">
        <v>0</v>
      </c>
      <c r="J438">
        <v>0</v>
      </c>
      <c r="K438">
        <v>0</v>
      </c>
      <c r="L438">
        <v>11.055</v>
      </c>
      <c r="M438">
        <v>0</v>
      </c>
      <c r="N438">
        <v>0</v>
      </c>
      <c r="O438">
        <v>0</v>
      </c>
      <c r="P438">
        <v>3.0630000000000002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</row>
    <row r="439" spans="1:23">
      <c r="A439" s="121">
        <v>45386</v>
      </c>
      <c r="B439" t="s">
        <v>239</v>
      </c>
      <c r="C439">
        <v>3</v>
      </c>
      <c r="D439" t="s">
        <v>24</v>
      </c>
      <c r="E439" t="s">
        <v>24</v>
      </c>
      <c r="F439" t="s">
        <v>171</v>
      </c>
      <c r="G439">
        <v>16.609000000000002</v>
      </c>
      <c r="H439">
        <v>16.585000000000001</v>
      </c>
      <c r="I439">
        <v>0</v>
      </c>
      <c r="J439">
        <v>2.4E-2</v>
      </c>
      <c r="K439">
        <v>0</v>
      </c>
      <c r="L439">
        <v>16.609000000000002</v>
      </c>
      <c r="M439">
        <v>0</v>
      </c>
      <c r="N439">
        <v>1.0229999999999999</v>
      </c>
      <c r="O439">
        <v>0</v>
      </c>
      <c r="P439">
        <v>16.276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0.66600000000000004</v>
      </c>
    </row>
    <row r="440" spans="1:23">
      <c r="A440" s="121">
        <v>45386</v>
      </c>
      <c r="B440" t="s">
        <v>239</v>
      </c>
      <c r="C440">
        <v>3</v>
      </c>
      <c r="D440" t="s">
        <v>24</v>
      </c>
      <c r="E440" t="s">
        <v>24</v>
      </c>
      <c r="F440" t="s">
        <v>112</v>
      </c>
      <c r="G440">
        <v>12.987</v>
      </c>
      <c r="H440">
        <v>11.988</v>
      </c>
      <c r="I440">
        <v>0.999</v>
      </c>
      <c r="J440">
        <v>0</v>
      </c>
      <c r="K440">
        <v>0</v>
      </c>
      <c r="L440">
        <v>12.987</v>
      </c>
      <c r="M440">
        <v>0</v>
      </c>
      <c r="N440">
        <v>0</v>
      </c>
      <c r="O440">
        <v>0</v>
      </c>
      <c r="P440">
        <v>11.988</v>
      </c>
      <c r="Q440">
        <v>0</v>
      </c>
      <c r="R440">
        <v>0.999</v>
      </c>
      <c r="S440">
        <v>0.999</v>
      </c>
      <c r="T440">
        <v>0</v>
      </c>
      <c r="U440">
        <v>0</v>
      </c>
      <c r="V440">
        <v>0</v>
      </c>
      <c r="W440">
        <v>0.66600000000000004</v>
      </c>
    </row>
    <row r="441" spans="1:23">
      <c r="A441" s="121">
        <v>45386</v>
      </c>
      <c r="B441" t="s">
        <v>239</v>
      </c>
      <c r="C441">
        <v>3</v>
      </c>
      <c r="D441" t="s">
        <v>24</v>
      </c>
      <c r="E441" t="s">
        <v>24</v>
      </c>
      <c r="F441" t="s">
        <v>219</v>
      </c>
      <c r="G441">
        <v>6.1269999999999998</v>
      </c>
      <c r="H441">
        <v>4.9950000000000001</v>
      </c>
      <c r="I441">
        <v>1.1319999999999999</v>
      </c>
      <c r="J441">
        <v>0</v>
      </c>
      <c r="K441">
        <v>0</v>
      </c>
      <c r="L441">
        <v>6.1269999999999998</v>
      </c>
      <c r="M441">
        <v>0</v>
      </c>
      <c r="N441">
        <v>0</v>
      </c>
      <c r="O441">
        <v>0</v>
      </c>
      <c r="P441">
        <v>6.1269999999999998</v>
      </c>
      <c r="Q441">
        <v>0</v>
      </c>
      <c r="R441">
        <v>1.1319999999999999</v>
      </c>
      <c r="S441">
        <v>1.1319999999999999</v>
      </c>
      <c r="T441">
        <v>0</v>
      </c>
      <c r="U441">
        <v>0</v>
      </c>
      <c r="V441">
        <v>0</v>
      </c>
      <c r="W441">
        <v>0</v>
      </c>
    </row>
    <row r="442" spans="1:23">
      <c r="A442" s="121">
        <v>45386</v>
      </c>
      <c r="B442" t="s">
        <v>239</v>
      </c>
      <c r="C442">
        <v>3</v>
      </c>
      <c r="D442" t="s">
        <v>24</v>
      </c>
      <c r="E442" t="s">
        <v>24</v>
      </c>
      <c r="F442" t="s">
        <v>59</v>
      </c>
      <c r="G442">
        <v>0.66600000000000004</v>
      </c>
      <c r="H442">
        <v>0.66600000000000004</v>
      </c>
      <c r="I442">
        <v>0</v>
      </c>
      <c r="J442">
        <v>0</v>
      </c>
      <c r="K442">
        <v>0</v>
      </c>
      <c r="L442">
        <v>0.66600000000000004</v>
      </c>
      <c r="M442">
        <v>0</v>
      </c>
      <c r="N442">
        <v>0</v>
      </c>
      <c r="O442">
        <v>0</v>
      </c>
      <c r="P442">
        <v>0.66600000000000004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0.66600000000000004</v>
      </c>
    </row>
    <row r="443" spans="1:23">
      <c r="A443" s="121">
        <v>45386</v>
      </c>
      <c r="B443" t="s">
        <v>239</v>
      </c>
      <c r="C443">
        <v>3</v>
      </c>
      <c r="D443" t="s">
        <v>23</v>
      </c>
      <c r="E443" t="s">
        <v>23</v>
      </c>
      <c r="F443" t="s">
        <v>97</v>
      </c>
      <c r="G443">
        <v>8399.7969999967099</v>
      </c>
      <c r="H443">
        <v>3332.4730000003101</v>
      </c>
      <c r="I443">
        <v>4899.3399999998001</v>
      </c>
      <c r="J443">
        <v>167.984000000001</v>
      </c>
      <c r="K443">
        <v>28.706999999999901</v>
      </c>
      <c r="L443">
        <v>0</v>
      </c>
      <c r="M443">
        <v>388.66300000000098</v>
      </c>
      <c r="N443">
        <v>83.295999999999907</v>
      </c>
      <c r="O443">
        <v>0</v>
      </c>
      <c r="P443">
        <v>3617.10200000042</v>
      </c>
      <c r="Q443">
        <v>21.734000000000002</v>
      </c>
      <c r="R443">
        <v>154.50399999999999</v>
      </c>
      <c r="S443">
        <v>123.025999999999</v>
      </c>
      <c r="T443">
        <v>0</v>
      </c>
      <c r="U443">
        <v>1106.153</v>
      </c>
      <c r="V443">
        <v>31.776999999999902</v>
      </c>
      <c r="W443">
        <v>115.139</v>
      </c>
    </row>
    <row r="444" spans="1:23">
      <c r="A444" s="121">
        <v>45386</v>
      </c>
      <c r="B444" t="s">
        <v>239</v>
      </c>
      <c r="C444">
        <v>3</v>
      </c>
      <c r="D444" t="s">
        <v>23</v>
      </c>
      <c r="E444" t="s">
        <v>23</v>
      </c>
      <c r="F444" t="s">
        <v>203</v>
      </c>
      <c r="G444">
        <v>11.321999999999999</v>
      </c>
      <c r="H444">
        <v>11.321999999999999</v>
      </c>
      <c r="I444">
        <v>0</v>
      </c>
      <c r="J444">
        <v>0</v>
      </c>
      <c r="K444">
        <v>0</v>
      </c>
      <c r="L444">
        <v>11.321999999999999</v>
      </c>
      <c r="M444">
        <v>0</v>
      </c>
      <c r="N444">
        <v>0</v>
      </c>
      <c r="O444">
        <v>0</v>
      </c>
      <c r="P444">
        <v>11.321999999999999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</row>
    <row r="445" spans="1:23">
      <c r="A445" s="121">
        <v>45386</v>
      </c>
      <c r="B445" t="s">
        <v>239</v>
      </c>
      <c r="C445">
        <v>3</v>
      </c>
      <c r="D445" t="s">
        <v>23</v>
      </c>
      <c r="E445" t="s">
        <v>23</v>
      </c>
      <c r="F445" t="s">
        <v>59</v>
      </c>
      <c r="G445">
        <v>0.33300000000000002</v>
      </c>
      <c r="H445">
        <v>0.33300000000000002</v>
      </c>
      <c r="I445">
        <v>0</v>
      </c>
      <c r="J445">
        <v>0</v>
      </c>
      <c r="K445">
        <v>0</v>
      </c>
      <c r="L445">
        <v>0.33300000000000002</v>
      </c>
      <c r="M445">
        <v>0</v>
      </c>
      <c r="N445">
        <v>0</v>
      </c>
      <c r="O445">
        <v>0</v>
      </c>
      <c r="P445">
        <v>0.33300000000000002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</row>
    <row r="446" spans="1:23">
      <c r="A446" s="121">
        <v>45386</v>
      </c>
      <c r="B446" t="s">
        <v>239</v>
      </c>
      <c r="C446">
        <v>3</v>
      </c>
      <c r="D446" t="s">
        <v>22</v>
      </c>
      <c r="E446" t="s">
        <v>22</v>
      </c>
      <c r="F446" t="s">
        <v>97</v>
      </c>
      <c r="G446">
        <v>1476.5070000000801</v>
      </c>
      <c r="H446">
        <v>888.19499999999903</v>
      </c>
      <c r="I446">
        <v>588.31200000001104</v>
      </c>
      <c r="J446">
        <v>0</v>
      </c>
      <c r="K446">
        <v>6.4080000000000004</v>
      </c>
      <c r="L446">
        <v>0</v>
      </c>
      <c r="M446">
        <v>137.19899999999899</v>
      </c>
      <c r="N446">
        <v>100.245</v>
      </c>
      <c r="O446">
        <v>213.53100000000001</v>
      </c>
      <c r="P446">
        <v>834.63699999999403</v>
      </c>
      <c r="Q446">
        <v>85.531000000000006</v>
      </c>
      <c r="R446">
        <v>0</v>
      </c>
      <c r="S446">
        <v>0</v>
      </c>
      <c r="T446">
        <v>0</v>
      </c>
      <c r="U446">
        <v>374.78100000000802</v>
      </c>
      <c r="V446">
        <v>28.347999999999999</v>
      </c>
      <c r="W446">
        <v>110.477</v>
      </c>
    </row>
    <row r="447" spans="1:23">
      <c r="A447" s="121">
        <v>45386</v>
      </c>
      <c r="B447" t="s">
        <v>239</v>
      </c>
      <c r="C447">
        <v>3</v>
      </c>
      <c r="D447" t="s">
        <v>22</v>
      </c>
      <c r="E447" t="s">
        <v>22</v>
      </c>
      <c r="F447" t="s">
        <v>172</v>
      </c>
      <c r="G447">
        <v>11.919</v>
      </c>
      <c r="H447">
        <v>11.919</v>
      </c>
      <c r="I447">
        <v>0</v>
      </c>
      <c r="J447">
        <v>0</v>
      </c>
      <c r="K447">
        <v>0</v>
      </c>
      <c r="L447">
        <v>11.919</v>
      </c>
      <c r="M447">
        <v>0</v>
      </c>
      <c r="N447">
        <v>0</v>
      </c>
      <c r="O447">
        <v>0</v>
      </c>
      <c r="P447">
        <v>1.665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0.79900000000000004</v>
      </c>
    </row>
    <row r="448" spans="1:23">
      <c r="A448" s="121">
        <v>45386</v>
      </c>
      <c r="B448" t="s">
        <v>239</v>
      </c>
      <c r="C448">
        <v>3</v>
      </c>
      <c r="D448" t="s">
        <v>22</v>
      </c>
      <c r="E448" t="s">
        <v>22</v>
      </c>
      <c r="F448" t="s">
        <v>127</v>
      </c>
      <c r="G448">
        <v>12.321</v>
      </c>
      <c r="H448">
        <v>12.321</v>
      </c>
      <c r="I448">
        <v>0</v>
      </c>
      <c r="J448">
        <v>0</v>
      </c>
      <c r="K448">
        <v>0</v>
      </c>
      <c r="L448">
        <v>12.321</v>
      </c>
      <c r="M448">
        <v>0</v>
      </c>
      <c r="N448">
        <v>0.999</v>
      </c>
      <c r="O448">
        <v>0</v>
      </c>
      <c r="P448">
        <v>12.321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0.999</v>
      </c>
    </row>
    <row r="449" spans="1:23">
      <c r="A449" s="121">
        <v>45386</v>
      </c>
      <c r="B449" t="s">
        <v>239</v>
      </c>
      <c r="C449">
        <v>3</v>
      </c>
      <c r="D449" t="s">
        <v>22</v>
      </c>
      <c r="E449" t="s">
        <v>22</v>
      </c>
      <c r="F449" t="s">
        <v>173</v>
      </c>
      <c r="G449">
        <v>16.792999999999999</v>
      </c>
      <c r="H449">
        <v>16.792999999999999</v>
      </c>
      <c r="I449">
        <v>0</v>
      </c>
      <c r="J449">
        <v>0</v>
      </c>
      <c r="K449">
        <v>0</v>
      </c>
      <c r="L449">
        <v>16.792999999999999</v>
      </c>
      <c r="M449">
        <v>0</v>
      </c>
      <c r="N449">
        <v>0</v>
      </c>
      <c r="O449">
        <v>0</v>
      </c>
      <c r="P449">
        <v>7.4610000000000003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4.7960000000000003</v>
      </c>
    </row>
    <row r="450" spans="1:23">
      <c r="A450" s="121">
        <v>45386</v>
      </c>
      <c r="B450" t="s">
        <v>239</v>
      </c>
      <c r="C450">
        <v>3</v>
      </c>
      <c r="D450" t="s">
        <v>22</v>
      </c>
      <c r="E450" t="s">
        <v>22</v>
      </c>
      <c r="F450" t="s">
        <v>59</v>
      </c>
      <c r="G450">
        <v>5.3289999999999997</v>
      </c>
      <c r="H450">
        <v>5.3289999999999997</v>
      </c>
      <c r="I450">
        <v>0</v>
      </c>
      <c r="J450">
        <v>0</v>
      </c>
      <c r="K450">
        <v>0</v>
      </c>
      <c r="L450">
        <v>5.3289999999999997</v>
      </c>
      <c r="M450">
        <v>0</v>
      </c>
      <c r="N450">
        <v>1.3320000000000001</v>
      </c>
      <c r="O450">
        <v>0</v>
      </c>
      <c r="P450">
        <v>2.3980000000000001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0.999</v>
      </c>
      <c r="W450">
        <v>2.331</v>
      </c>
    </row>
    <row r="451" spans="1:23">
      <c r="A451" s="121">
        <v>45386</v>
      </c>
      <c r="B451" t="s">
        <v>239</v>
      </c>
      <c r="C451">
        <v>3</v>
      </c>
      <c r="D451" t="s">
        <v>21</v>
      </c>
      <c r="E451" t="s">
        <v>21</v>
      </c>
      <c r="F451" t="s">
        <v>97</v>
      </c>
      <c r="G451">
        <v>6729.3409999982696</v>
      </c>
      <c r="H451">
        <v>3519.8750000003802</v>
      </c>
      <c r="I451">
        <v>3045.0200000003802</v>
      </c>
      <c r="J451">
        <v>164.44600000000099</v>
      </c>
      <c r="K451">
        <v>0</v>
      </c>
      <c r="L451">
        <v>0</v>
      </c>
      <c r="M451">
        <v>791.68099999999902</v>
      </c>
      <c r="N451">
        <v>140.29599999999999</v>
      </c>
      <c r="O451">
        <v>0</v>
      </c>
      <c r="P451">
        <v>5049.8269999997101</v>
      </c>
      <c r="Q451">
        <v>185.232</v>
      </c>
      <c r="R451">
        <v>855.59299999999701</v>
      </c>
      <c r="S451">
        <v>848.36999999999796</v>
      </c>
      <c r="T451">
        <v>0</v>
      </c>
      <c r="U451">
        <v>1973.4600000002099</v>
      </c>
      <c r="V451">
        <v>117.259</v>
      </c>
      <c r="W451">
        <v>281.67000000000098</v>
      </c>
    </row>
    <row r="452" spans="1:23">
      <c r="A452" s="121">
        <v>45386</v>
      </c>
      <c r="B452" t="s">
        <v>239</v>
      </c>
      <c r="C452">
        <v>3</v>
      </c>
      <c r="D452" t="s">
        <v>21</v>
      </c>
      <c r="E452" t="s">
        <v>21</v>
      </c>
      <c r="F452" t="s">
        <v>116</v>
      </c>
      <c r="G452">
        <v>48.220999999999897</v>
      </c>
      <c r="H452">
        <v>47.154999999999902</v>
      </c>
      <c r="I452">
        <v>1.0660000000000001</v>
      </c>
      <c r="J452">
        <v>0</v>
      </c>
      <c r="K452">
        <v>0</v>
      </c>
      <c r="L452">
        <v>48.220999999999897</v>
      </c>
      <c r="M452">
        <v>0</v>
      </c>
      <c r="N452">
        <v>0.66600000000000004</v>
      </c>
      <c r="O452">
        <v>0</v>
      </c>
      <c r="P452">
        <v>43.2899999999999</v>
      </c>
      <c r="Q452">
        <v>0</v>
      </c>
      <c r="R452">
        <v>2.3980000000000001</v>
      </c>
      <c r="S452">
        <v>1.0660000000000001</v>
      </c>
      <c r="T452">
        <v>0</v>
      </c>
      <c r="U452">
        <v>0</v>
      </c>
      <c r="V452">
        <v>0</v>
      </c>
      <c r="W452">
        <v>4.3959999999999999</v>
      </c>
    </row>
    <row r="453" spans="1:23">
      <c r="A453" s="121">
        <v>45386</v>
      </c>
      <c r="B453" t="s">
        <v>239</v>
      </c>
      <c r="C453">
        <v>3</v>
      </c>
      <c r="D453" t="s">
        <v>21</v>
      </c>
      <c r="E453" t="s">
        <v>21</v>
      </c>
      <c r="F453" t="s">
        <v>111</v>
      </c>
      <c r="G453">
        <v>50.395999999999901</v>
      </c>
      <c r="H453">
        <v>50.395999999999901</v>
      </c>
      <c r="I453">
        <v>0</v>
      </c>
      <c r="J453">
        <v>0</v>
      </c>
      <c r="K453">
        <v>0</v>
      </c>
      <c r="L453">
        <v>50.395999999999901</v>
      </c>
      <c r="M453">
        <v>0</v>
      </c>
      <c r="N453">
        <v>1.2490000000000001</v>
      </c>
      <c r="O453">
        <v>0</v>
      </c>
      <c r="P453">
        <v>49.729999999999897</v>
      </c>
      <c r="Q453">
        <v>0.58299999999999996</v>
      </c>
      <c r="R453">
        <v>0.66600000000000004</v>
      </c>
      <c r="S453">
        <v>0</v>
      </c>
      <c r="T453">
        <v>0</v>
      </c>
      <c r="U453">
        <v>0</v>
      </c>
      <c r="V453">
        <v>0</v>
      </c>
      <c r="W453">
        <v>3.7959999999999998</v>
      </c>
    </row>
    <row r="454" spans="1:23">
      <c r="A454" s="121">
        <v>45386</v>
      </c>
      <c r="B454" t="s">
        <v>239</v>
      </c>
      <c r="C454">
        <v>3</v>
      </c>
      <c r="D454" t="s">
        <v>21</v>
      </c>
      <c r="E454" t="s">
        <v>21</v>
      </c>
      <c r="F454" t="s">
        <v>117</v>
      </c>
      <c r="G454">
        <v>33.965999999999902</v>
      </c>
      <c r="H454">
        <v>33.166999999999902</v>
      </c>
      <c r="I454">
        <v>0.79900000000000004</v>
      </c>
      <c r="J454">
        <v>0</v>
      </c>
      <c r="K454">
        <v>0</v>
      </c>
      <c r="L454">
        <v>33.965999999999902</v>
      </c>
      <c r="M454">
        <v>0</v>
      </c>
      <c r="N454">
        <v>0</v>
      </c>
      <c r="O454">
        <v>0</v>
      </c>
      <c r="P454">
        <v>33.898999999999901</v>
      </c>
      <c r="Q454">
        <v>0</v>
      </c>
      <c r="R454">
        <v>1.931</v>
      </c>
      <c r="S454">
        <v>0.79900000000000004</v>
      </c>
      <c r="T454">
        <v>0</v>
      </c>
      <c r="U454">
        <v>0</v>
      </c>
      <c r="V454">
        <v>0</v>
      </c>
      <c r="W454">
        <v>1.998</v>
      </c>
    </row>
    <row r="455" spans="1:23">
      <c r="A455" s="121">
        <v>45386</v>
      </c>
      <c r="B455" t="s">
        <v>239</v>
      </c>
      <c r="C455">
        <v>3</v>
      </c>
      <c r="D455" t="s">
        <v>21</v>
      </c>
      <c r="E455" t="s">
        <v>21</v>
      </c>
      <c r="F455" t="s">
        <v>115</v>
      </c>
      <c r="G455">
        <v>37.116999999999898</v>
      </c>
      <c r="H455">
        <v>36.316999999999901</v>
      </c>
      <c r="I455">
        <v>0.8</v>
      </c>
      <c r="J455">
        <v>0</v>
      </c>
      <c r="K455">
        <v>0</v>
      </c>
      <c r="L455">
        <v>37.116999999999898</v>
      </c>
      <c r="M455">
        <v>0</v>
      </c>
      <c r="N455">
        <v>0</v>
      </c>
      <c r="O455">
        <v>0</v>
      </c>
      <c r="P455">
        <v>28.988999999999901</v>
      </c>
      <c r="Q455">
        <v>0</v>
      </c>
      <c r="R455">
        <v>1.599</v>
      </c>
      <c r="S455">
        <v>0.8</v>
      </c>
      <c r="T455">
        <v>0</v>
      </c>
      <c r="U455">
        <v>0</v>
      </c>
      <c r="V455">
        <v>0</v>
      </c>
      <c r="W455">
        <v>28.319999999999901</v>
      </c>
    </row>
    <row r="456" spans="1:23">
      <c r="A456" s="121">
        <v>45386</v>
      </c>
      <c r="B456" t="s">
        <v>239</v>
      </c>
      <c r="C456">
        <v>3</v>
      </c>
      <c r="D456" t="s">
        <v>21</v>
      </c>
      <c r="E456" t="s">
        <v>21</v>
      </c>
      <c r="F456" t="s">
        <v>242</v>
      </c>
      <c r="G456">
        <v>18.048999999999999</v>
      </c>
      <c r="H456">
        <v>17.05</v>
      </c>
      <c r="I456">
        <v>0.999</v>
      </c>
      <c r="J456">
        <v>0</v>
      </c>
      <c r="K456">
        <v>0</v>
      </c>
      <c r="L456">
        <v>18.048999999999999</v>
      </c>
      <c r="M456">
        <v>0</v>
      </c>
      <c r="N456">
        <v>0</v>
      </c>
      <c r="O456">
        <v>0</v>
      </c>
      <c r="P456">
        <v>17.716000000000001</v>
      </c>
      <c r="Q456">
        <v>0</v>
      </c>
      <c r="R456">
        <v>1.665</v>
      </c>
      <c r="S456">
        <v>0.999</v>
      </c>
      <c r="T456">
        <v>0</v>
      </c>
      <c r="U456">
        <v>0</v>
      </c>
      <c r="V456">
        <v>0</v>
      </c>
      <c r="W456">
        <v>3.996</v>
      </c>
    </row>
    <row r="457" spans="1:23">
      <c r="A457" s="121">
        <v>45386</v>
      </c>
      <c r="B457" t="s">
        <v>239</v>
      </c>
      <c r="C457">
        <v>3</v>
      </c>
      <c r="D457" t="s">
        <v>21</v>
      </c>
      <c r="E457" t="s">
        <v>21</v>
      </c>
      <c r="F457" t="s">
        <v>243</v>
      </c>
      <c r="G457">
        <v>135.547</v>
      </c>
      <c r="H457">
        <v>132.88900000000001</v>
      </c>
      <c r="I457">
        <v>2.331</v>
      </c>
      <c r="J457">
        <v>0.32700000000000001</v>
      </c>
      <c r="K457">
        <v>0</v>
      </c>
      <c r="L457">
        <v>135.547</v>
      </c>
      <c r="M457">
        <v>0</v>
      </c>
      <c r="N457">
        <v>0.999</v>
      </c>
      <c r="O457">
        <v>0</v>
      </c>
      <c r="P457">
        <v>133.61500000000001</v>
      </c>
      <c r="Q457">
        <v>0</v>
      </c>
      <c r="R457">
        <v>3.464</v>
      </c>
      <c r="S457">
        <v>2.331</v>
      </c>
      <c r="T457">
        <v>0</v>
      </c>
      <c r="U457">
        <v>0</v>
      </c>
      <c r="V457">
        <v>0</v>
      </c>
      <c r="W457">
        <v>16.917999999999999</v>
      </c>
    </row>
    <row r="458" spans="1:23">
      <c r="A458" s="121">
        <v>45386</v>
      </c>
      <c r="B458" t="s">
        <v>239</v>
      </c>
      <c r="C458">
        <v>3</v>
      </c>
      <c r="D458" t="s">
        <v>21</v>
      </c>
      <c r="E458" t="s">
        <v>21</v>
      </c>
      <c r="F458" t="s">
        <v>244</v>
      </c>
      <c r="G458">
        <v>79.387999999999707</v>
      </c>
      <c r="H458">
        <v>76.257999999999697</v>
      </c>
      <c r="I458">
        <v>3.13</v>
      </c>
      <c r="J458">
        <v>0</v>
      </c>
      <c r="K458">
        <v>0</v>
      </c>
      <c r="L458">
        <v>79.387999999999707</v>
      </c>
      <c r="M458">
        <v>0</v>
      </c>
      <c r="N458">
        <v>0</v>
      </c>
      <c r="O458">
        <v>0</v>
      </c>
      <c r="P458">
        <v>79.120999999999697</v>
      </c>
      <c r="Q458">
        <v>0</v>
      </c>
      <c r="R458">
        <v>4.7949999999999999</v>
      </c>
      <c r="S458">
        <v>3.13</v>
      </c>
      <c r="T458">
        <v>0</v>
      </c>
      <c r="U458">
        <v>0</v>
      </c>
      <c r="V458">
        <v>0</v>
      </c>
      <c r="W458">
        <v>7.3259999999999996</v>
      </c>
    </row>
    <row r="459" spans="1:23">
      <c r="A459" s="121">
        <v>45386</v>
      </c>
      <c r="B459" t="s">
        <v>239</v>
      </c>
      <c r="C459">
        <v>3</v>
      </c>
      <c r="D459" t="s">
        <v>21</v>
      </c>
      <c r="E459" t="s">
        <v>21</v>
      </c>
      <c r="F459" t="s">
        <v>245</v>
      </c>
      <c r="G459">
        <v>33.169999999999902</v>
      </c>
      <c r="H459">
        <v>33.169999999999902</v>
      </c>
      <c r="I459">
        <v>0</v>
      </c>
      <c r="J459">
        <v>0</v>
      </c>
      <c r="K459">
        <v>0</v>
      </c>
      <c r="L459">
        <v>33.169999999999902</v>
      </c>
      <c r="M459">
        <v>0</v>
      </c>
      <c r="N459">
        <v>0</v>
      </c>
      <c r="O459">
        <v>0</v>
      </c>
      <c r="P459">
        <v>10.456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14.186</v>
      </c>
    </row>
    <row r="460" spans="1:23">
      <c r="A460" s="121">
        <v>45386</v>
      </c>
      <c r="B460" t="s">
        <v>239</v>
      </c>
      <c r="C460">
        <v>3</v>
      </c>
      <c r="D460" t="s">
        <v>21</v>
      </c>
      <c r="E460" t="s">
        <v>21</v>
      </c>
      <c r="F460" t="s">
        <v>59</v>
      </c>
      <c r="G460">
        <v>8.1920000000000002</v>
      </c>
      <c r="H460">
        <v>8.1920000000000002</v>
      </c>
      <c r="I460">
        <v>0</v>
      </c>
      <c r="J460">
        <v>0</v>
      </c>
      <c r="K460">
        <v>0</v>
      </c>
      <c r="L460">
        <v>8.1920000000000002</v>
      </c>
      <c r="M460">
        <v>0</v>
      </c>
      <c r="N460">
        <v>0</v>
      </c>
      <c r="O460">
        <v>0</v>
      </c>
      <c r="P460">
        <v>6.86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</row>
    <row r="461" spans="1:23">
      <c r="A461" s="121">
        <v>45386</v>
      </c>
      <c r="B461" t="s">
        <v>239</v>
      </c>
      <c r="C461">
        <v>3</v>
      </c>
      <c r="D461" t="s">
        <v>20</v>
      </c>
      <c r="E461" t="s">
        <v>20</v>
      </c>
      <c r="F461" t="s">
        <v>97</v>
      </c>
      <c r="G461">
        <v>5581.7949999994698</v>
      </c>
      <c r="H461">
        <v>3974.6810000000501</v>
      </c>
      <c r="I461">
        <v>1522.3340000001101</v>
      </c>
      <c r="J461">
        <v>84.779999999999802</v>
      </c>
      <c r="K461">
        <v>0</v>
      </c>
      <c r="L461">
        <v>0</v>
      </c>
      <c r="M461">
        <v>1657.5319999999799</v>
      </c>
      <c r="N461">
        <v>119.14700000000001</v>
      </c>
      <c r="O461">
        <v>0</v>
      </c>
      <c r="P461">
        <v>3376.0120000003899</v>
      </c>
      <c r="Q461">
        <v>159.75</v>
      </c>
      <c r="R461">
        <v>225.29399999999899</v>
      </c>
      <c r="S461">
        <v>221.206999999999</v>
      </c>
      <c r="T461">
        <v>0</v>
      </c>
      <c r="U461">
        <v>1223.07600000003</v>
      </c>
      <c r="V461">
        <v>32.899000000000001</v>
      </c>
      <c r="W461">
        <v>107.374</v>
      </c>
    </row>
    <row r="462" spans="1:23">
      <c r="A462" s="121">
        <v>45386</v>
      </c>
      <c r="B462" t="s">
        <v>239</v>
      </c>
      <c r="C462">
        <v>3</v>
      </c>
      <c r="D462" t="s">
        <v>20</v>
      </c>
      <c r="E462" t="s">
        <v>20</v>
      </c>
      <c r="F462" t="s">
        <v>225</v>
      </c>
      <c r="G462">
        <v>50.4179999999998</v>
      </c>
      <c r="H462">
        <v>47.952999999999903</v>
      </c>
      <c r="I462">
        <v>2.4649999999999999</v>
      </c>
      <c r="J462">
        <v>0</v>
      </c>
      <c r="K462">
        <v>0</v>
      </c>
      <c r="L462">
        <v>50.4179999999998</v>
      </c>
      <c r="M462">
        <v>0</v>
      </c>
      <c r="N462">
        <v>0</v>
      </c>
      <c r="O462">
        <v>0</v>
      </c>
      <c r="P462">
        <v>48.6189999999999</v>
      </c>
      <c r="Q462">
        <v>0</v>
      </c>
      <c r="R462">
        <v>2.4649999999999999</v>
      </c>
      <c r="S462">
        <v>2.4649999999999999</v>
      </c>
      <c r="T462">
        <v>0</v>
      </c>
      <c r="U462">
        <v>0</v>
      </c>
      <c r="V462">
        <v>0</v>
      </c>
      <c r="W462">
        <v>1.865</v>
      </c>
    </row>
    <row r="463" spans="1:23">
      <c r="A463" s="121">
        <v>45386</v>
      </c>
      <c r="B463" t="s">
        <v>239</v>
      </c>
      <c r="C463">
        <v>3</v>
      </c>
      <c r="D463" t="s">
        <v>20</v>
      </c>
      <c r="E463" t="s">
        <v>20</v>
      </c>
      <c r="F463" t="s">
        <v>122</v>
      </c>
      <c r="G463">
        <v>27.686999999999902</v>
      </c>
      <c r="H463">
        <v>26.687999999999999</v>
      </c>
      <c r="I463">
        <v>0.999</v>
      </c>
      <c r="J463">
        <v>0</v>
      </c>
      <c r="K463">
        <v>0</v>
      </c>
      <c r="L463">
        <v>27.686999999999902</v>
      </c>
      <c r="M463">
        <v>0.66600000000000004</v>
      </c>
      <c r="N463">
        <v>0.68300000000000005</v>
      </c>
      <c r="O463">
        <v>0</v>
      </c>
      <c r="P463">
        <v>27.686999999999902</v>
      </c>
      <c r="Q463">
        <v>1.516</v>
      </c>
      <c r="R463">
        <v>0.999</v>
      </c>
      <c r="S463">
        <v>0.999</v>
      </c>
      <c r="T463">
        <v>0</v>
      </c>
      <c r="U463">
        <v>0</v>
      </c>
      <c r="V463">
        <v>0</v>
      </c>
      <c r="W463">
        <v>0.46600000000000003</v>
      </c>
    </row>
    <row r="464" spans="1:23">
      <c r="A464" s="121">
        <v>45386</v>
      </c>
      <c r="B464" t="s">
        <v>239</v>
      </c>
      <c r="C464">
        <v>3</v>
      </c>
      <c r="D464" t="s">
        <v>20</v>
      </c>
      <c r="E464" t="s">
        <v>20</v>
      </c>
      <c r="F464" t="s">
        <v>184</v>
      </c>
      <c r="G464">
        <v>20.446000000000002</v>
      </c>
      <c r="H464">
        <v>16.983000000000001</v>
      </c>
      <c r="I464">
        <v>3.4630000000000001</v>
      </c>
      <c r="J464">
        <v>0</v>
      </c>
      <c r="K464">
        <v>0</v>
      </c>
      <c r="L464">
        <v>20.446000000000002</v>
      </c>
      <c r="M464">
        <v>0</v>
      </c>
      <c r="N464">
        <v>0.999</v>
      </c>
      <c r="O464">
        <v>0</v>
      </c>
      <c r="P464">
        <v>19.114000000000001</v>
      </c>
      <c r="Q464">
        <v>0</v>
      </c>
      <c r="R464">
        <v>3.4630000000000001</v>
      </c>
      <c r="S464">
        <v>3.4630000000000001</v>
      </c>
      <c r="T464">
        <v>0</v>
      </c>
      <c r="U464">
        <v>0</v>
      </c>
      <c r="V464">
        <v>0</v>
      </c>
      <c r="W464">
        <v>0</v>
      </c>
    </row>
    <row r="465" spans="1:23">
      <c r="A465" s="121">
        <v>45386</v>
      </c>
      <c r="B465" t="s">
        <v>239</v>
      </c>
      <c r="C465">
        <v>3</v>
      </c>
      <c r="D465" t="s">
        <v>20</v>
      </c>
      <c r="E465" t="s">
        <v>20</v>
      </c>
      <c r="F465" t="s">
        <v>118</v>
      </c>
      <c r="G465">
        <v>28.991</v>
      </c>
      <c r="H465">
        <v>25.992000000000001</v>
      </c>
      <c r="I465">
        <v>2.9990000000000001</v>
      </c>
      <c r="J465">
        <v>0</v>
      </c>
      <c r="K465">
        <v>0</v>
      </c>
      <c r="L465">
        <v>28.991</v>
      </c>
      <c r="M465">
        <v>0</v>
      </c>
      <c r="N465">
        <v>1</v>
      </c>
      <c r="O465">
        <v>0</v>
      </c>
      <c r="P465">
        <v>9.657</v>
      </c>
      <c r="Q465">
        <v>0</v>
      </c>
      <c r="R465">
        <v>2.9990000000000001</v>
      </c>
      <c r="S465">
        <v>2.9990000000000001</v>
      </c>
      <c r="T465">
        <v>0</v>
      </c>
      <c r="U465">
        <v>0</v>
      </c>
      <c r="V465">
        <v>0</v>
      </c>
      <c r="W465">
        <v>0</v>
      </c>
    </row>
    <row r="466" spans="1:23">
      <c r="A466" s="121">
        <v>45386</v>
      </c>
      <c r="B466" t="s">
        <v>239</v>
      </c>
      <c r="C466">
        <v>3</v>
      </c>
      <c r="D466" t="s">
        <v>20</v>
      </c>
      <c r="E466" t="s">
        <v>20</v>
      </c>
      <c r="F466" t="s">
        <v>164</v>
      </c>
      <c r="G466">
        <v>44.169999999999902</v>
      </c>
      <c r="H466">
        <v>42.303999999999903</v>
      </c>
      <c r="I466">
        <v>1.8660000000000001</v>
      </c>
      <c r="J466">
        <v>0</v>
      </c>
      <c r="K466">
        <v>0</v>
      </c>
      <c r="L466">
        <v>44.169999999999902</v>
      </c>
      <c r="M466">
        <v>0</v>
      </c>
      <c r="N466">
        <v>0</v>
      </c>
      <c r="O466">
        <v>0</v>
      </c>
      <c r="P466">
        <v>43.836999999999897</v>
      </c>
      <c r="Q466">
        <v>0</v>
      </c>
      <c r="R466">
        <v>1.8660000000000001</v>
      </c>
      <c r="S466">
        <v>1.8660000000000001</v>
      </c>
      <c r="T466">
        <v>0</v>
      </c>
      <c r="U466">
        <v>0</v>
      </c>
      <c r="V466">
        <v>0</v>
      </c>
      <c r="W466">
        <v>1</v>
      </c>
    </row>
    <row r="467" spans="1:23">
      <c r="A467" s="121">
        <v>45386</v>
      </c>
      <c r="B467" t="s">
        <v>239</v>
      </c>
      <c r="C467">
        <v>3</v>
      </c>
      <c r="D467" t="s">
        <v>20</v>
      </c>
      <c r="E467" t="s">
        <v>20</v>
      </c>
      <c r="F467" t="s">
        <v>200</v>
      </c>
      <c r="G467">
        <v>25.31</v>
      </c>
      <c r="H467">
        <v>23.312000000000001</v>
      </c>
      <c r="I467">
        <v>1.998</v>
      </c>
      <c r="J467">
        <v>0</v>
      </c>
      <c r="K467">
        <v>0</v>
      </c>
      <c r="L467">
        <v>25.31</v>
      </c>
      <c r="M467">
        <v>0</v>
      </c>
      <c r="N467">
        <v>0.999</v>
      </c>
      <c r="O467">
        <v>0</v>
      </c>
      <c r="P467">
        <v>24.977</v>
      </c>
      <c r="Q467">
        <v>0</v>
      </c>
      <c r="R467">
        <v>1.998</v>
      </c>
      <c r="S467">
        <v>1.998</v>
      </c>
      <c r="T467">
        <v>0</v>
      </c>
      <c r="U467">
        <v>0</v>
      </c>
      <c r="V467">
        <v>0</v>
      </c>
      <c r="W467">
        <v>2.2650000000000001</v>
      </c>
    </row>
    <row r="468" spans="1:23">
      <c r="A468" s="121">
        <v>45386</v>
      </c>
      <c r="B468" t="s">
        <v>239</v>
      </c>
      <c r="C468">
        <v>3</v>
      </c>
      <c r="D468" t="s">
        <v>20</v>
      </c>
      <c r="E468" t="s">
        <v>20</v>
      </c>
      <c r="F468" t="s">
        <v>226</v>
      </c>
      <c r="G468">
        <v>24.776</v>
      </c>
      <c r="H468">
        <v>23.777000000000001</v>
      </c>
      <c r="I468">
        <v>0.999</v>
      </c>
      <c r="J468">
        <v>0</v>
      </c>
      <c r="K468">
        <v>0</v>
      </c>
      <c r="L468">
        <v>24.776</v>
      </c>
      <c r="M468">
        <v>0</v>
      </c>
      <c r="N468">
        <v>0</v>
      </c>
      <c r="O468">
        <v>0</v>
      </c>
      <c r="P468">
        <v>23.777000000000001</v>
      </c>
      <c r="Q468">
        <v>0</v>
      </c>
      <c r="R468">
        <v>0.999</v>
      </c>
      <c r="S468">
        <v>0.999</v>
      </c>
      <c r="T468">
        <v>0</v>
      </c>
      <c r="U468">
        <v>0</v>
      </c>
      <c r="V468">
        <v>0</v>
      </c>
      <c r="W468">
        <v>0.999</v>
      </c>
    </row>
    <row r="469" spans="1:23">
      <c r="A469" s="121">
        <v>45386</v>
      </c>
      <c r="B469" t="s">
        <v>239</v>
      </c>
      <c r="C469">
        <v>3</v>
      </c>
      <c r="D469" t="s">
        <v>20</v>
      </c>
      <c r="E469" t="s">
        <v>20</v>
      </c>
      <c r="F469" t="s">
        <v>59</v>
      </c>
      <c r="G469">
        <v>1.3320000000000001</v>
      </c>
      <c r="H469">
        <v>1.3320000000000001</v>
      </c>
      <c r="I469">
        <v>0</v>
      </c>
      <c r="J469">
        <v>0</v>
      </c>
      <c r="K469">
        <v>0</v>
      </c>
      <c r="L469">
        <v>1.3320000000000001</v>
      </c>
      <c r="M469">
        <v>0</v>
      </c>
      <c r="N469">
        <v>0</v>
      </c>
      <c r="O469">
        <v>0</v>
      </c>
      <c r="P469">
        <v>1.3320000000000001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>
      <c r="A470" s="121">
        <v>45386</v>
      </c>
      <c r="B470" t="s">
        <v>239</v>
      </c>
      <c r="C470">
        <v>3</v>
      </c>
      <c r="D470" t="s">
        <v>19</v>
      </c>
      <c r="E470" t="s">
        <v>19</v>
      </c>
      <c r="F470" t="s">
        <v>97</v>
      </c>
      <c r="G470">
        <v>2636.9790000001199</v>
      </c>
      <c r="H470">
        <v>2087.17600000009</v>
      </c>
      <c r="I470">
        <v>549.80300000001102</v>
      </c>
      <c r="J470">
        <v>0</v>
      </c>
      <c r="K470">
        <v>77.675999999999902</v>
      </c>
      <c r="L470">
        <v>0</v>
      </c>
      <c r="M470">
        <v>700.86900000000799</v>
      </c>
      <c r="N470">
        <v>95.735999999999905</v>
      </c>
      <c r="O470">
        <v>0</v>
      </c>
      <c r="P470">
        <v>1244.9360000000399</v>
      </c>
      <c r="Q470">
        <v>107.262</v>
      </c>
      <c r="R470">
        <v>150.99399999999901</v>
      </c>
      <c r="S470">
        <v>132.24100000000001</v>
      </c>
      <c r="T470">
        <v>0</v>
      </c>
      <c r="U470">
        <v>184.32199999999901</v>
      </c>
      <c r="V470">
        <v>25.207999999999998</v>
      </c>
      <c r="W470">
        <v>104.88</v>
      </c>
    </row>
    <row r="471" spans="1:23">
      <c r="A471" s="121">
        <v>45386</v>
      </c>
      <c r="B471" t="s">
        <v>239</v>
      </c>
      <c r="C471">
        <v>3</v>
      </c>
      <c r="D471" t="s">
        <v>19</v>
      </c>
      <c r="E471" t="s">
        <v>19</v>
      </c>
      <c r="F471" t="s">
        <v>201</v>
      </c>
      <c r="G471">
        <v>11.456</v>
      </c>
      <c r="H471">
        <v>11.456</v>
      </c>
      <c r="I471">
        <v>0</v>
      </c>
      <c r="J471">
        <v>0</v>
      </c>
      <c r="K471">
        <v>0</v>
      </c>
      <c r="L471">
        <v>11.456</v>
      </c>
      <c r="M471">
        <v>0</v>
      </c>
      <c r="N471">
        <v>0</v>
      </c>
      <c r="O471">
        <v>0</v>
      </c>
      <c r="P471">
        <v>11.456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1.998</v>
      </c>
    </row>
    <row r="472" spans="1:23">
      <c r="A472" s="121">
        <v>45386</v>
      </c>
      <c r="B472" t="s">
        <v>239</v>
      </c>
      <c r="C472">
        <v>3</v>
      </c>
      <c r="D472" t="s">
        <v>19</v>
      </c>
      <c r="E472" t="s">
        <v>19</v>
      </c>
      <c r="F472" t="s">
        <v>160</v>
      </c>
      <c r="G472">
        <v>25.225000000000001</v>
      </c>
      <c r="H472">
        <v>25.225000000000001</v>
      </c>
      <c r="I472">
        <v>0</v>
      </c>
      <c r="J472">
        <v>0</v>
      </c>
      <c r="K472">
        <v>0</v>
      </c>
      <c r="L472">
        <v>25.225000000000001</v>
      </c>
      <c r="M472">
        <v>0</v>
      </c>
      <c r="N472">
        <v>0</v>
      </c>
      <c r="O472">
        <v>0</v>
      </c>
      <c r="P472">
        <v>10.323</v>
      </c>
      <c r="Q472">
        <v>0.58299999999999996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3.996</v>
      </c>
    </row>
    <row r="473" spans="1:23">
      <c r="A473" s="121">
        <v>45386</v>
      </c>
      <c r="B473" t="s">
        <v>239</v>
      </c>
      <c r="C473">
        <v>3</v>
      </c>
      <c r="D473" t="s">
        <v>19</v>
      </c>
      <c r="E473" t="s">
        <v>19</v>
      </c>
      <c r="F473" t="s">
        <v>174</v>
      </c>
      <c r="G473">
        <v>28.305</v>
      </c>
      <c r="H473">
        <v>22.311</v>
      </c>
      <c r="I473">
        <v>5.9939999999999998</v>
      </c>
      <c r="J473">
        <v>0</v>
      </c>
      <c r="K473">
        <v>0</v>
      </c>
      <c r="L473">
        <v>28.305</v>
      </c>
      <c r="M473">
        <v>0</v>
      </c>
      <c r="N473">
        <v>0</v>
      </c>
      <c r="O473">
        <v>0</v>
      </c>
      <c r="P473">
        <v>28.305</v>
      </c>
      <c r="Q473">
        <v>0</v>
      </c>
      <c r="R473">
        <v>5.9939999999999998</v>
      </c>
      <c r="S473">
        <v>5.9939999999999998</v>
      </c>
      <c r="T473">
        <v>0</v>
      </c>
      <c r="U473">
        <v>0</v>
      </c>
      <c r="V473">
        <v>0</v>
      </c>
      <c r="W473">
        <v>1.998</v>
      </c>
    </row>
    <row r="474" spans="1:23">
      <c r="A474" s="121">
        <v>45386</v>
      </c>
      <c r="B474" t="s">
        <v>239</v>
      </c>
      <c r="C474">
        <v>3</v>
      </c>
      <c r="D474" t="s">
        <v>19</v>
      </c>
      <c r="E474" t="s">
        <v>19</v>
      </c>
      <c r="F474" t="s">
        <v>113</v>
      </c>
      <c r="G474">
        <v>62.113000000000099</v>
      </c>
      <c r="H474">
        <v>62.113000000000099</v>
      </c>
      <c r="I474">
        <v>0</v>
      </c>
      <c r="J474">
        <v>0</v>
      </c>
      <c r="K474">
        <v>0</v>
      </c>
      <c r="L474">
        <v>62.113000000000099</v>
      </c>
      <c r="M474">
        <v>0</v>
      </c>
      <c r="N474">
        <v>0</v>
      </c>
      <c r="O474">
        <v>0</v>
      </c>
      <c r="P474">
        <v>3.99</v>
      </c>
      <c r="Q474">
        <v>0</v>
      </c>
      <c r="R474">
        <v>1.8660000000000001</v>
      </c>
      <c r="S474">
        <v>0</v>
      </c>
      <c r="T474">
        <v>0</v>
      </c>
      <c r="U474">
        <v>0</v>
      </c>
      <c r="V474">
        <v>0</v>
      </c>
      <c r="W474">
        <v>2.0659999999999998</v>
      </c>
    </row>
    <row r="475" spans="1:23">
      <c r="A475" s="121">
        <v>45386</v>
      </c>
      <c r="B475" t="s">
        <v>239</v>
      </c>
      <c r="C475">
        <v>3</v>
      </c>
      <c r="D475" t="s">
        <v>19</v>
      </c>
      <c r="E475" t="s">
        <v>19</v>
      </c>
      <c r="F475" t="s">
        <v>175</v>
      </c>
      <c r="G475">
        <v>23.975999999999999</v>
      </c>
      <c r="H475">
        <v>21.978000000000002</v>
      </c>
      <c r="I475">
        <v>1.998</v>
      </c>
      <c r="J475">
        <v>0</v>
      </c>
      <c r="K475">
        <v>0</v>
      </c>
      <c r="L475">
        <v>23.975999999999999</v>
      </c>
      <c r="M475">
        <v>0</v>
      </c>
      <c r="N475">
        <v>0</v>
      </c>
      <c r="O475">
        <v>0</v>
      </c>
      <c r="P475">
        <v>23.975999999999999</v>
      </c>
      <c r="Q475">
        <v>0</v>
      </c>
      <c r="R475">
        <v>1.998</v>
      </c>
      <c r="S475">
        <v>1.998</v>
      </c>
      <c r="T475">
        <v>0</v>
      </c>
      <c r="U475">
        <v>0</v>
      </c>
      <c r="V475">
        <v>0</v>
      </c>
      <c r="W475">
        <v>2.9969999999999999</v>
      </c>
    </row>
    <row r="476" spans="1:23">
      <c r="A476" s="121">
        <v>45386</v>
      </c>
      <c r="B476" t="s">
        <v>239</v>
      </c>
      <c r="C476">
        <v>3</v>
      </c>
      <c r="D476" t="s">
        <v>19</v>
      </c>
      <c r="E476" t="s">
        <v>19</v>
      </c>
      <c r="F476" t="s">
        <v>161</v>
      </c>
      <c r="G476">
        <v>41.055999999999898</v>
      </c>
      <c r="H476">
        <v>41.055999999999898</v>
      </c>
      <c r="I476">
        <v>0</v>
      </c>
      <c r="J476">
        <v>0</v>
      </c>
      <c r="K476">
        <v>0</v>
      </c>
      <c r="L476">
        <v>41.055999999999898</v>
      </c>
      <c r="M476">
        <v>0</v>
      </c>
      <c r="N476">
        <v>0</v>
      </c>
      <c r="O476">
        <v>0</v>
      </c>
      <c r="P476">
        <v>40.389999999999901</v>
      </c>
      <c r="Q476">
        <v>0</v>
      </c>
      <c r="R476">
        <v>0.53400000000000003</v>
      </c>
      <c r="S476">
        <v>0</v>
      </c>
      <c r="T476">
        <v>0</v>
      </c>
      <c r="U476">
        <v>0</v>
      </c>
      <c r="V476">
        <v>0</v>
      </c>
      <c r="W476">
        <v>0.86699999999999999</v>
      </c>
    </row>
    <row r="477" spans="1:23">
      <c r="A477" s="121">
        <v>45386</v>
      </c>
      <c r="B477" t="s">
        <v>239</v>
      </c>
      <c r="C477">
        <v>3</v>
      </c>
      <c r="D477" t="s">
        <v>19</v>
      </c>
      <c r="E477" t="s">
        <v>19</v>
      </c>
      <c r="F477" t="s">
        <v>122</v>
      </c>
      <c r="G477">
        <v>18.457999999999998</v>
      </c>
      <c r="H477">
        <v>18.457999999999998</v>
      </c>
      <c r="I477">
        <v>0</v>
      </c>
      <c r="J477">
        <v>0</v>
      </c>
      <c r="K477">
        <v>0</v>
      </c>
      <c r="L477">
        <v>18.457999999999998</v>
      </c>
      <c r="M477">
        <v>0</v>
      </c>
      <c r="N477">
        <v>0</v>
      </c>
      <c r="O477">
        <v>0</v>
      </c>
      <c r="P477">
        <v>18.457999999999998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4.0650000000000004</v>
      </c>
    </row>
    <row r="478" spans="1:23">
      <c r="A478" s="121">
        <v>45386</v>
      </c>
      <c r="B478" t="s">
        <v>239</v>
      </c>
      <c r="C478">
        <v>3</v>
      </c>
      <c r="D478" t="s">
        <v>19</v>
      </c>
      <c r="E478" t="s">
        <v>19</v>
      </c>
      <c r="F478" t="s">
        <v>220</v>
      </c>
      <c r="G478">
        <v>29.569999999999901</v>
      </c>
      <c r="H478">
        <v>28.570999999999898</v>
      </c>
      <c r="I478">
        <v>0.999</v>
      </c>
      <c r="J478">
        <v>0</v>
      </c>
      <c r="K478">
        <v>0</v>
      </c>
      <c r="L478">
        <v>29.569999999999901</v>
      </c>
      <c r="M478">
        <v>0</v>
      </c>
      <c r="N478">
        <v>1.3320000000000001</v>
      </c>
      <c r="O478">
        <v>0</v>
      </c>
      <c r="P478">
        <v>29.569999999999901</v>
      </c>
      <c r="Q478">
        <v>0</v>
      </c>
      <c r="R478">
        <v>0.999</v>
      </c>
      <c r="S478">
        <v>0.999</v>
      </c>
      <c r="T478">
        <v>0</v>
      </c>
      <c r="U478">
        <v>0</v>
      </c>
      <c r="V478">
        <v>0</v>
      </c>
      <c r="W478">
        <v>6.66</v>
      </c>
    </row>
    <row r="479" spans="1:23">
      <c r="A479" s="121">
        <v>45386</v>
      </c>
      <c r="B479" t="s">
        <v>239</v>
      </c>
      <c r="C479">
        <v>3</v>
      </c>
      <c r="D479" t="s">
        <v>19</v>
      </c>
      <c r="E479" t="s">
        <v>19</v>
      </c>
      <c r="F479" t="s">
        <v>119</v>
      </c>
      <c r="G479">
        <v>19.114000000000001</v>
      </c>
      <c r="H479">
        <v>19.114000000000001</v>
      </c>
      <c r="I479">
        <v>0</v>
      </c>
      <c r="J479">
        <v>0</v>
      </c>
      <c r="K479">
        <v>0</v>
      </c>
      <c r="L479">
        <v>19.114000000000001</v>
      </c>
      <c r="M479">
        <v>0</v>
      </c>
      <c r="N479">
        <v>0.66600000000000004</v>
      </c>
      <c r="O479">
        <v>0</v>
      </c>
      <c r="P479">
        <v>19.114000000000001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1.3320000000000001</v>
      </c>
    </row>
    <row r="480" spans="1:23">
      <c r="A480" s="121">
        <v>45386</v>
      </c>
      <c r="B480" t="s">
        <v>239</v>
      </c>
      <c r="C480">
        <v>3</v>
      </c>
      <c r="D480" t="s">
        <v>19</v>
      </c>
      <c r="E480" t="s">
        <v>19</v>
      </c>
      <c r="F480" t="s">
        <v>209</v>
      </c>
      <c r="G480">
        <v>16.983000000000001</v>
      </c>
      <c r="H480">
        <v>16.983000000000001</v>
      </c>
      <c r="I480">
        <v>0</v>
      </c>
      <c r="J480">
        <v>0</v>
      </c>
      <c r="K480">
        <v>0</v>
      </c>
      <c r="L480">
        <v>16.983000000000001</v>
      </c>
      <c r="M480">
        <v>0</v>
      </c>
      <c r="N480">
        <v>0</v>
      </c>
      <c r="O480">
        <v>0</v>
      </c>
      <c r="P480">
        <v>16.983000000000001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>
      <c r="A481" s="121">
        <v>45386</v>
      </c>
      <c r="B481" t="s">
        <v>239</v>
      </c>
      <c r="C481">
        <v>3</v>
      </c>
      <c r="D481" t="s">
        <v>19</v>
      </c>
      <c r="E481" t="s">
        <v>19</v>
      </c>
      <c r="F481" t="s">
        <v>251</v>
      </c>
      <c r="G481">
        <v>7.6589999999999998</v>
      </c>
      <c r="H481">
        <v>7.6589999999999998</v>
      </c>
      <c r="I481">
        <v>0</v>
      </c>
      <c r="J481">
        <v>0</v>
      </c>
      <c r="K481">
        <v>0</v>
      </c>
      <c r="L481">
        <v>7.6589999999999998</v>
      </c>
      <c r="M481">
        <v>0</v>
      </c>
      <c r="N481">
        <v>0</v>
      </c>
      <c r="O481">
        <v>0</v>
      </c>
      <c r="P481">
        <v>4.9950000000000001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>
      <c r="A482" s="121">
        <v>45386</v>
      </c>
      <c r="B482" t="s">
        <v>239</v>
      </c>
      <c r="C482">
        <v>3</v>
      </c>
      <c r="D482" t="s">
        <v>19</v>
      </c>
      <c r="E482" t="s">
        <v>19</v>
      </c>
      <c r="F482" t="s">
        <v>252</v>
      </c>
      <c r="G482">
        <v>12.654</v>
      </c>
      <c r="H482">
        <v>8.6579999999999995</v>
      </c>
      <c r="I482">
        <v>3.996</v>
      </c>
      <c r="J482">
        <v>0</v>
      </c>
      <c r="K482">
        <v>0</v>
      </c>
      <c r="L482">
        <v>12.654</v>
      </c>
      <c r="M482">
        <v>0</v>
      </c>
      <c r="N482">
        <v>0</v>
      </c>
      <c r="O482">
        <v>0</v>
      </c>
      <c r="P482">
        <v>7.6589999999999998</v>
      </c>
      <c r="Q482">
        <v>0</v>
      </c>
      <c r="R482">
        <v>3.996</v>
      </c>
      <c r="S482">
        <v>3.996</v>
      </c>
      <c r="T482">
        <v>0</v>
      </c>
      <c r="U482">
        <v>0</v>
      </c>
      <c r="V482">
        <v>0</v>
      </c>
      <c r="W482">
        <v>0</v>
      </c>
    </row>
    <row r="483" spans="1:23">
      <c r="A483" s="121">
        <v>45386</v>
      </c>
      <c r="B483" t="s">
        <v>239</v>
      </c>
      <c r="C483">
        <v>3</v>
      </c>
      <c r="D483" t="s">
        <v>19</v>
      </c>
      <c r="E483" t="s">
        <v>19</v>
      </c>
      <c r="F483" t="s">
        <v>59</v>
      </c>
      <c r="G483">
        <v>2.6640000000000001</v>
      </c>
      <c r="H483">
        <v>2.6640000000000001</v>
      </c>
      <c r="I483">
        <v>0</v>
      </c>
      <c r="J483">
        <v>0</v>
      </c>
      <c r="K483">
        <v>0</v>
      </c>
      <c r="L483">
        <v>2.6640000000000001</v>
      </c>
      <c r="M483">
        <v>0</v>
      </c>
      <c r="N483">
        <v>0</v>
      </c>
      <c r="O483">
        <v>0</v>
      </c>
      <c r="P483">
        <v>2.6640000000000001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0.33300000000000002</v>
      </c>
    </row>
    <row r="484" spans="1:23">
      <c r="A484" s="121">
        <v>45386</v>
      </c>
      <c r="B484" t="s">
        <v>239</v>
      </c>
      <c r="C484">
        <v>3</v>
      </c>
      <c r="D484" t="s">
        <v>18</v>
      </c>
      <c r="E484" t="s">
        <v>18</v>
      </c>
      <c r="F484" t="s">
        <v>97</v>
      </c>
      <c r="G484">
        <v>2197.97500000022</v>
      </c>
      <c r="H484">
        <v>1623.6320000001299</v>
      </c>
      <c r="I484">
        <v>540.49300000001301</v>
      </c>
      <c r="J484">
        <v>33.849999999999902</v>
      </c>
      <c r="K484">
        <v>3.93</v>
      </c>
      <c r="L484">
        <v>0</v>
      </c>
      <c r="M484">
        <v>352.35800000000103</v>
      </c>
      <c r="N484">
        <v>67.361999999999995</v>
      </c>
      <c r="O484">
        <v>0</v>
      </c>
      <c r="P484">
        <v>1615.6420000001201</v>
      </c>
      <c r="Q484">
        <v>146.386</v>
      </c>
      <c r="R484">
        <v>26.774000000000001</v>
      </c>
      <c r="S484">
        <v>0</v>
      </c>
      <c r="T484">
        <v>0</v>
      </c>
      <c r="U484">
        <v>387.634000000009</v>
      </c>
      <c r="V484">
        <v>48.139000000000003</v>
      </c>
      <c r="W484">
        <v>91.284999999999897</v>
      </c>
    </row>
    <row r="485" spans="1:23">
      <c r="A485" s="121">
        <v>45386</v>
      </c>
      <c r="B485" t="s">
        <v>239</v>
      </c>
      <c r="C485">
        <v>3</v>
      </c>
      <c r="D485" t="s">
        <v>18</v>
      </c>
      <c r="E485" t="s">
        <v>18</v>
      </c>
      <c r="F485" t="s">
        <v>232</v>
      </c>
      <c r="G485">
        <v>25.574000000000002</v>
      </c>
      <c r="H485">
        <v>25.574000000000002</v>
      </c>
      <c r="I485">
        <v>0</v>
      </c>
      <c r="J485">
        <v>0</v>
      </c>
      <c r="K485">
        <v>0</v>
      </c>
      <c r="L485">
        <v>25.574000000000002</v>
      </c>
      <c r="M485">
        <v>0.46600000000000003</v>
      </c>
      <c r="N485">
        <v>0</v>
      </c>
      <c r="O485">
        <v>0</v>
      </c>
      <c r="P485">
        <v>25.440999999999999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0.999</v>
      </c>
    </row>
    <row r="486" spans="1:23">
      <c r="A486" s="121">
        <v>45386</v>
      </c>
      <c r="B486" t="s">
        <v>239</v>
      </c>
      <c r="C486">
        <v>3</v>
      </c>
      <c r="D486" t="s">
        <v>18</v>
      </c>
      <c r="E486" t="s">
        <v>18</v>
      </c>
      <c r="F486" t="s">
        <v>164</v>
      </c>
      <c r="G486">
        <v>38.280999999999999</v>
      </c>
      <c r="H486">
        <v>38.280999999999999</v>
      </c>
      <c r="I486">
        <v>0</v>
      </c>
      <c r="J486">
        <v>0</v>
      </c>
      <c r="K486">
        <v>0</v>
      </c>
      <c r="L486">
        <v>38.280999999999999</v>
      </c>
      <c r="M486">
        <v>0</v>
      </c>
      <c r="N486">
        <v>0</v>
      </c>
      <c r="O486">
        <v>0</v>
      </c>
      <c r="P486">
        <v>32.280999999999999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4.2670000000000003</v>
      </c>
    </row>
    <row r="487" spans="1:23">
      <c r="A487" s="121">
        <v>45386</v>
      </c>
      <c r="B487" t="s">
        <v>239</v>
      </c>
      <c r="C487">
        <v>3</v>
      </c>
      <c r="D487" t="s">
        <v>17</v>
      </c>
      <c r="E487" t="s">
        <v>17</v>
      </c>
      <c r="F487" t="s">
        <v>97</v>
      </c>
      <c r="G487">
        <v>4124.4410000001999</v>
      </c>
      <c r="H487">
        <v>3009.9520000001999</v>
      </c>
      <c r="I487">
        <v>1088.1379999999999</v>
      </c>
      <c r="J487">
        <v>26.350999999999999</v>
      </c>
      <c r="K487">
        <v>308.83999999999799</v>
      </c>
      <c r="L487">
        <v>0</v>
      </c>
      <c r="M487">
        <v>109.173999999999</v>
      </c>
      <c r="N487">
        <v>109.434</v>
      </c>
      <c r="O487">
        <v>0</v>
      </c>
      <c r="P487">
        <v>2460.0760000002701</v>
      </c>
      <c r="Q487">
        <v>234.27999999999901</v>
      </c>
      <c r="R487">
        <v>59.771000000000001</v>
      </c>
      <c r="S487">
        <v>0.53400000000000003</v>
      </c>
      <c r="T487">
        <v>0</v>
      </c>
      <c r="U487">
        <v>1086.0039999999999</v>
      </c>
      <c r="V487">
        <v>74.871999999999801</v>
      </c>
      <c r="W487">
        <v>326.07600000000002</v>
      </c>
    </row>
    <row r="488" spans="1:23">
      <c r="A488" s="121">
        <v>45386</v>
      </c>
      <c r="B488" t="s">
        <v>239</v>
      </c>
      <c r="C488">
        <v>3</v>
      </c>
      <c r="D488" t="s">
        <v>17</v>
      </c>
      <c r="E488" t="s">
        <v>17</v>
      </c>
      <c r="F488" t="s">
        <v>165</v>
      </c>
      <c r="G488">
        <v>18.326000000000001</v>
      </c>
      <c r="H488">
        <v>18.326000000000001</v>
      </c>
      <c r="I488">
        <v>0</v>
      </c>
      <c r="J488">
        <v>0</v>
      </c>
      <c r="K488">
        <v>0</v>
      </c>
      <c r="L488">
        <v>18.326000000000001</v>
      </c>
      <c r="M488">
        <v>0</v>
      </c>
      <c r="N488">
        <v>0</v>
      </c>
      <c r="O488">
        <v>0</v>
      </c>
      <c r="P488">
        <v>10.000999999999999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</row>
    <row r="489" spans="1:23">
      <c r="A489" s="121">
        <v>45386</v>
      </c>
      <c r="B489" t="s">
        <v>239</v>
      </c>
      <c r="C489">
        <v>3</v>
      </c>
      <c r="D489" t="s">
        <v>17</v>
      </c>
      <c r="E489" t="s">
        <v>17</v>
      </c>
      <c r="F489" t="s">
        <v>120</v>
      </c>
      <c r="G489">
        <v>18.533000000000001</v>
      </c>
      <c r="H489">
        <v>18.533000000000001</v>
      </c>
      <c r="I489">
        <v>0</v>
      </c>
      <c r="J489">
        <v>0</v>
      </c>
      <c r="K489">
        <v>0</v>
      </c>
      <c r="L489">
        <v>18.533000000000001</v>
      </c>
      <c r="M489">
        <v>0</v>
      </c>
      <c r="N489">
        <v>0</v>
      </c>
      <c r="O489">
        <v>0</v>
      </c>
      <c r="P489">
        <v>12.872</v>
      </c>
      <c r="Q489">
        <v>1.2829999999999999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</row>
    <row r="490" spans="1:23">
      <c r="A490" s="121">
        <v>45386</v>
      </c>
      <c r="B490" t="s">
        <v>239</v>
      </c>
      <c r="C490">
        <v>3</v>
      </c>
      <c r="D490" t="s">
        <v>17</v>
      </c>
      <c r="E490" t="s">
        <v>17</v>
      </c>
      <c r="F490" t="s">
        <v>176</v>
      </c>
      <c r="G490">
        <v>68.052999999999798</v>
      </c>
      <c r="H490">
        <v>68.052999999999798</v>
      </c>
      <c r="I490">
        <v>0</v>
      </c>
      <c r="J490">
        <v>0</v>
      </c>
      <c r="K490">
        <v>0</v>
      </c>
      <c r="L490">
        <v>68.052999999999798</v>
      </c>
      <c r="M490">
        <v>0</v>
      </c>
      <c r="N490">
        <v>0</v>
      </c>
      <c r="O490">
        <v>0</v>
      </c>
      <c r="P490">
        <v>65.8539999999998</v>
      </c>
      <c r="Q490">
        <v>0.58299999999999996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3.6629999999999998</v>
      </c>
    </row>
    <row r="491" spans="1:23">
      <c r="A491" s="121">
        <v>45386</v>
      </c>
      <c r="B491" t="s">
        <v>239</v>
      </c>
      <c r="C491">
        <v>3</v>
      </c>
      <c r="D491" t="s">
        <v>17</v>
      </c>
      <c r="E491" t="s">
        <v>17</v>
      </c>
      <c r="F491" t="s">
        <v>115</v>
      </c>
      <c r="G491">
        <v>41.649000000000001</v>
      </c>
      <c r="H491">
        <v>41.649000000000001</v>
      </c>
      <c r="I491">
        <v>0</v>
      </c>
      <c r="J491">
        <v>0</v>
      </c>
      <c r="K491">
        <v>0</v>
      </c>
      <c r="L491">
        <v>41.649000000000001</v>
      </c>
      <c r="M491">
        <v>0</v>
      </c>
      <c r="N491">
        <v>0</v>
      </c>
      <c r="O491">
        <v>0</v>
      </c>
      <c r="P491">
        <v>27.527999999999899</v>
      </c>
      <c r="Q491">
        <v>0</v>
      </c>
      <c r="R491">
        <v>2.1339999999999999</v>
      </c>
      <c r="S491">
        <v>0</v>
      </c>
      <c r="T491">
        <v>0</v>
      </c>
      <c r="U491">
        <v>0</v>
      </c>
      <c r="V491">
        <v>0</v>
      </c>
      <c r="W491">
        <v>2.4649999999999999</v>
      </c>
    </row>
    <row r="492" spans="1:23">
      <c r="A492" s="121">
        <v>45386</v>
      </c>
      <c r="B492" t="s">
        <v>239</v>
      </c>
      <c r="C492">
        <v>3</v>
      </c>
      <c r="D492" t="s">
        <v>17</v>
      </c>
      <c r="E492" t="s">
        <v>17</v>
      </c>
      <c r="F492" t="s">
        <v>59</v>
      </c>
      <c r="G492">
        <v>7.6609999999999996</v>
      </c>
      <c r="H492">
        <v>7.3280000000000003</v>
      </c>
      <c r="I492">
        <v>0.33300000000000002</v>
      </c>
      <c r="J492">
        <v>0</v>
      </c>
      <c r="K492">
        <v>0</v>
      </c>
      <c r="L492">
        <v>7.6609999999999996</v>
      </c>
      <c r="M492">
        <v>0</v>
      </c>
      <c r="N492">
        <v>0</v>
      </c>
      <c r="O492">
        <v>0</v>
      </c>
      <c r="P492">
        <v>6.6619999999999999</v>
      </c>
      <c r="Q492">
        <v>0</v>
      </c>
      <c r="R492">
        <v>1.133</v>
      </c>
      <c r="S492">
        <v>0.33300000000000002</v>
      </c>
      <c r="T492">
        <v>0</v>
      </c>
      <c r="U492">
        <v>0</v>
      </c>
      <c r="V492">
        <v>0</v>
      </c>
      <c r="W492">
        <v>0</v>
      </c>
    </row>
    <row r="493" spans="1:23">
      <c r="A493" s="121">
        <v>45386</v>
      </c>
      <c r="B493" t="s">
        <v>239</v>
      </c>
      <c r="C493">
        <v>3</v>
      </c>
      <c r="D493" t="s">
        <v>16</v>
      </c>
      <c r="E493" t="s">
        <v>16</v>
      </c>
      <c r="F493" t="s">
        <v>97</v>
      </c>
      <c r="G493">
        <v>1607.90600000009</v>
      </c>
      <c r="H493">
        <v>1182.21400000002</v>
      </c>
      <c r="I493">
        <v>401.03600000001001</v>
      </c>
      <c r="J493">
        <v>24.655999999999999</v>
      </c>
      <c r="K493">
        <v>93.535000000000096</v>
      </c>
      <c r="L493">
        <v>0</v>
      </c>
      <c r="M493">
        <v>233.35300000000001</v>
      </c>
      <c r="N493">
        <v>113.586</v>
      </c>
      <c r="O493">
        <v>79.791999999999902</v>
      </c>
      <c r="P493">
        <v>937.57999999998594</v>
      </c>
      <c r="Q493">
        <v>154.238</v>
      </c>
      <c r="R493">
        <v>40.032999999999902</v>
      </c>
      <c r="S493">
        <v>40.2319999999999</v>
      </c>
      <c r="T493">
        <v>0</v>
      </c>
      <c r="U493">
        <v>278.74300000000102</v>
      </c>
      <c r="V493">
        <v>45.542999999999999</v>
      </c>
      <c r="W493">
        <v>197.846</v>
      </c>
    </row>
    <row r="494" spans="1:23">
      <c r="A494" s="121">
        <v>45386</v>
      </c>
      <c r="B494" t="s">
        <v>239</v>
      </c>
      <c r="C494">
        <v>3</v>
      </c>
      <c r="D494" t="s">
        <v>16</v>
      </c>
      <c r="E494" t="s">
        <v>16</v>
      </c>
      <c r="F494" t="s">
        <v>253</v>
      </c>
      <c r="G494">
        <v>22.542000000000002</v>
      </c>
      <c r="H494">
        <v>22.445</v>
      </c>
      <c r="I494">
        <v>0</v>
      </c>
      <c r="J494">
        <v>9.7000000000000003E-2</v>
      </c>
      <c r="K494">
        <v>0</v>
      </c>
      <c r="L494">
        <v>22.542000000000002</v>
      </c>
      <c r="M494">
        <v>0</v>
      </c>
      <c r="N494">
        <v>0</v>
      </c>
      <c r="O494">
        <v>0</v>
      </c>
      <c r="P494">
        <v>22.378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9.125</v>
      </c>
    </row>
    <row r="495" spans="1:23">
      <c r="A495" s="121">
        <v>45386</v>
      </c>
      <c r="B495" t="s">
        <v>239</v>
      </c>
      <c r="C495">
        <v>3</v>
      </c>
      <c r="D495" t="s">
        <v>16</v>
      </c>
      <c r="E495" t="s">
        <v>16</v>
      </c>
      <c r="F495" t="s">
        <v>111</v>
      </c>
      <c r="G495">
        <v>42.890999999999899</v>
      </c>
      <c r="H495">
        <v>40.759999999999899</v>
      </c>
      <c r="I495">
        <v>2.1309999999999998</v>
      </c>
      <c r="J495">
        <v>0</v>
      </c>
      <c r="K495">
        <v>0</v>
      </c>
      <c r="L495">
        <v>42.890999999999899</v>
      </c>
      <c r="M495">
        <v>0</v>
      </c>
      <c r="N495">
        <v>0</v>
      </c>
      <c r="O495">
        <v>0</v>
      </c>
      <c r="P495">
        <v>40.692999999999898</v>
      </c>
      <c r="Q495">
        <v>0</v>
      </c>
      <c r="R495">
        <v>0.79900000000000004</v>
      </c>
      <c r="S495">
        <v>0.79900000000000004</v>
      </c>
      <c r="T495">
        <v>0</v>
      </c>
      <c r="U495">
        <v>1.3320000000000001</v>
      </c>
      <c r="V495">
        <v>0</v>
      </c>
      <c r="W495">
        <v>7.06</v>
      </c>
    </row>
    <row r="496" spans="1:23">
      <c r="A496" s="121">
        <v>45386</v>
      </c>
      <c r="B496" t="s">
        <v>239</v>
      </c>
      <c r="C496">
        <v>3</v>
      </c>
      <c r="D496" t="s">
        <v>16</v>
      </c>
      <c r="E496" t="s">
        <v>16</v>
      </c>
      <c r="F496" t="s">
        <v>59</v>
      </c>
      <c r="G496">
        <v>0.999</v>
      </c>
      <c r="H496">
        <v>0.999</v>
      </c>
      <c r="I496">
        <v>0</v>
      </c>
      <c r="J496">
        <v>0</v>
      </c>
      <c r="K496">
        <v>0</v>
      </c>
      <c r="L496">
        <v>0.999</v>
      </c>
      <c r="M496">
        <v>0</v>
      </c>
      <c r="N496">
        <v>0</v>
      </c>
      <c r="O496">
        <v>0</v>
      </c>
      <c r="P496">
        <v>0.999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>
      <c r="A497" s="121">
        <v>45386</v>
      </c>
      <c r="B497" t="s">
        <v>239</v>
      </c>
      <c r="C497">
        <v>3</v>
      </c>
      <c r="D497" t="s">
        <v>15</v>
      </c>
      <c r="E497" t="s">
        <v>15</v>
      </c>
      <c r="F497" t="s">
        <v>97</v>
      </c>
      <c r="G497">
        <v>6087.6489999985897</v>
      </c>
      <c r="H497">
        <v>2855.5170000002699</v>
      </c>
      <c r="I497">
        <v>3182.10600000045</v>
      </c>
      <c r="J497">
        <v>50.026000000000103</v>
      </c>
      <c r="K497">
        <v>3.33</v>
      </c>
      <c r="L497">
        <v>0</v>
      </c>
      <c r="M497">
        <v>326.76600000000099</v>
      </c>
      <c r="N497">
        <v>96.144999999999698</v>
      </c>
      <c r="O497">
        <v>0</v>
      </c>
      <c r="P497">
        <v>5103.8629999996101</v>
      </c>
      <c r="Q497">
        <v>9.7080000000000108</v>
      </c>
      <c r="R497">
        <v>178.980999999999</v>
      </c>
      <c r="S497">
        <v>173.475999999999</v>
      </c>
      <c r="T497">
        <v>0</v>
      </c>
      <c r="U497">
        <v>1741.1810000001601</v>
      </c>
      <c r="V497">
        <v>30.625</v>
      </c>
      <c r="W497">
        <v>35.706999999999901</v>
      </c>
    </row>
    <row r="498" spans="1:23">
      <c r="A498" s="121">
        <v>45386</v>
      </c>
      <c r="B498" t="s">
        <v>239</v>
      </c>
      <c r="C498">
        <v>3</v>
      </c>
      <c r="D498" t="s">
        <v>15</v>
      </c>
      <c r="E498" t="s">
        <v>15</v>
      </c>
      <c r="F498" t="s">
        <v>246</v>
      </c>
      <c r="G498">
        <v>16.385000000000002</v>
      </c>
      <c r="H498">
        <v>15.385999999999999</v>
      </c>
      <c r="I498">
        <v>0.999</v>
      </c>
      <c r="J498">
        <v>0</v>
      </c>
      <c r="K498">
        <v>0</v>
      </c>
      <c r="L498">
        <v>16.385000000000002</v>
      </c>
      <c r="M498">
        <v>0</v>
      </c>
      <c r="N498">
        <v>0</v>
      </c>
      <c r="O498">
        <v>0</v>
      </c>
      <c r="P498">
        <v>16.385000000000002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>
      <c r="A499" s="121">
        <v>45386</v>
      </c>
      <c r="B499" t="s">
        <v>239</v>
      </c>
      <c r="C499">
        <v>3</v>
      </c>
      <c r="D499" t="s">
        <v>15</v>
      </c>
      <c r="E499" t="s">
        <v>15</v>
      </c>
      <c r="F499" t="s">
        <v>185</v>
      </c>
      <c r="G499">
        <v>33.4759999999999</v>
      </c>
      <c r="H499">
        <v>31.634999999999899</v>
      </c>
      <c r="I499">
        <v>1.841</v>
      </c>
      <c r="J499">
        <v>0</v>
      </c>
      <c r="K499">
        <v>0</v>
      </c>
      <c r="L499">
        <v>33.4759999999999</v>
      </c>
      <c r="M499">
        <v>0</v>
      </c>
      <c r="N499">
        <v>0</v>
      </c>
      <c r="O499">
        <v>0</v>
      </c>
      <c r="P499">
        <v>33.4329999999999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0.66600000000000004</v>
      </c>
    </row>
    <row r="500" spans="1:23">
      <c r="A500" s="121">
        <v>45386</v>
      </c>
      <c r="B500" t="s">
        <v>239</v>
      </c>
      <c r="C500">
        <v>3</v>
      </c>
      <c r="D500" t="s">
        <v>15</v>
      </c>
      <c r="E500" t="s">
        <v>15</v>
      </c>
      <c r="F500" t="s">
        <v>221</v>
      </c>
      <c r="G500">
        <v>10.989000000000001</v>
      </c>
      <c r="H500">
        <v>10.323</v>
      </c>
      <c r="I500">
        <v>0.66600000000000004</v>
      </c>
      <c r="J500">
        <v>0</v>
      </c>
      <c r="K500">
        <v>0</v>
      </c>
      <c r="L500">
        <v>10.989000000000001</v>
      </c>
      <c r="M500">
        <v>0</v>
      </c>
      <c r="N500">
        <v>0</v>
      </c>
      <c r="O500">
        <v>0</v>
      </c>
      <c r="P500">
        <v>10.989000000000001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</row>
    <row r="501" spans="1:23">
      <c r="A501" s="121">
        <v>45386</v>
      </c>
      <c r="B501" t="s">
        <v>239</v>
      </c>
      <c r="C501">
        <v>3</v>
      </c>
      <c r="D501" t="s">
        <v>15</v>
      </c>
      <c r="E501" t="s">
        <v>15</v>
      </c>
      <c r="F501" t="s">
        <v>113</v>
      </c>
      <c r="G501">
        <v>37.377000000000002</v>
      </c>
      <c r="H501">
        <v>37.377000000000002</v>
      </c>
      <c r="I501">
        <v>0</v>
      </c>
      <c r="J501">
        <v>0</v>
      </c>
      <c r="K501">
        <v>0</v>
      </c>
      <c r="L501">
        <v>37.377000000000002</v>
      </c>
      <c r="M501">
        <v>0</v>
      </c>
      <c r="N501">
        <v>0</v>
      </c>
      <c r="O501">
        <v>0</v>
      </c>
      <c r="P501">
        <v>3.7330000000000001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3.0649999999999999</v>
      </c>
    </row>
    <row r="502" spans="1:23">
      <c r="A502" s="121">
        <v>45386</v>
      </c>
      <c r="B502" t="s">
        <v>239</v>
      </c>
      <c r="C502">
        <v>3</v>
      </c>
      <c r="D502" t="s">
        <v>15</v>
      </c>
      <c r="E502" t="s">
        <v>15</v>
      </c>
      <c r="F502" t="s">
        <v>222</v>
      </c>
      <c r="G502">
        <v>1.998</v>
      </c>
      <c r="H502">
        <v>1.998</v>
      </c>
      <c r="I502">
        <v>0</v>
      </c>
      <c r="J502">
        <v>0</v>
      </c>
      <c r="K502">
        <v>0</v>
      </c>
      <c r="L502">
        <v>1.998</v>
      </c>
      <c r="M502">
        <v>0</v>
      </c>
      <c r="N502">
        <v>0</v>
      </c>
      <c r="O502">
        <v>0</v>
      </c>
      <c r="P502">
        <v>1.998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>
      <c r="A503" s="121">
        <v>45386</v>
      </c>
      <c r="B503" t="s">
        <v>239</v>
      </c>
      <c r="C503">
        <v>3</v>
      </c>
      <c r="D503" t="s">
        <v>15</v>
      </c>
      <c r="E503" t="s">
        <v>15</v>
      </c>
      <c r="F503" t="s">
        <v>130</v>
      </c>
      <c r="G503">
        <v>45.385999999999903</v>
      </c>
      <c r="H503">
        <v>44.319999999999901</v>
      </c>
      <c r="I503">
        <v>1.0660000000000001</v>
      </c>
      <c r="J503">
        <v>0</v>
      </c>
      <c r="K503">
        <v>0</v>
      </c>
      <c r="L503">
        <v>45.385999999999903</v>
      </c>
      <c r="M503">
        <v>0</v>
      </c>
      <c r="N503">
        <v>0</v>
      </c>
      <c r="O503">
        <v>0</v>
      </c>
      <c r="P503">
        <v>26.186</v>
      </c>
      <c r="Q503">
        <v>0</v>
      </c>
      <c r="R503">
        <v>1.0660000000000001</v>
      </c>
      <c r="S503">
        <v>1.0660000000000001</v>
      </c>
      <c r="T503">
        <v>0</v>
      </c>
      <c r="U503">
        <v>0</v>
      </c>
      <c r="V503">
        <v>0</v>
      </c>
      <c r="W503">
        <v>1</v>
      </c>
    </row>
    <row r="504" spans="1:23">
      <c r="A504" s="121">
        <v>45386</v>
      </c>
      <c r="B504" t="s">
        <v>239</v>
      </c>
      <c r="C504">
        <v>3</v>
      </c>
      <c r="D504" t="s">
        <v>15</v>
      </c>
      <c r="E504" t="s">
        <v>15</v>
      </c>
      <c r="F504" t="s">
        <v>247</v>
      </c>
      <c r="G504">
        <v>0.999</v>
      </c>
      <c r="H504">
        <v>0.66600000000000004</v>
      </c>
      <c r="I504">
        <v>0.33300000000000002</v>
      </c>
      <c r="J504">
        <v>0</v>
      </c>
      <c r="K504">
        <v>0</v>
      </c>
      <c r="L504">
        <v>0.999</v>
      </c>
      <c r="M504">
        <v>0</v>
      </c>
      <c r="N504">
        <v>0</v>
      </c>
      <c r="O504">
        <v>0</v>
      </c>
      <c r="P504">
        <v>0.999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>
      <c r="A505" s="121">
        <v>45386</v>
      </c>
      <c r="B505" t="s">
        <v>239</v>
      </c>
      <c r="C505">
        <v>3</v>
      </c>
      <c r="D505" t="s">
        <v>15</v>
      </c>
      <c r="E505" t="s">
        <v>15</v>
      </c>
      <c r="F505" t="s">
        <v>59</v>
      </c>
      <c r="G505">
        <v>4.7290000000000001</v>
      </c>
      <c r="H505">
        <v>4.7290000000000001</v>
      </c>
      <c r="I505">
        <v>0</v>
      </c>
      <c r="J505">
        <v>0</v>
      </c>
      <c r="K505">
        <v>0</v>
      </c>
      <c r="L505">
        <v>4.7290000000000001</v>
      </c>
      <c r="M505">
        <v>0</v>
      </c>
      <c r="N505">
        <v>0</v>
      </c>
      <c r="O505">
        <v>0</v>
      </c>
      <c r="P505">
        <v>4.7290000000000001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>
      <c r="A506" s="121">
        <v>45386</v>
      </c>
      <c r="B506" t="s">
        <v>239</v>
      </c>
      <c r="C506">
        <v>3</v>
      </c>
      <c r="D506" t="s">
        <v>14</v>
      </c>
      <c r="E506" t="s">
        <v>14</v>
      </c>
      <c r="F506" t="s">
        <v>97</v>
      </c>
      <c r="G506">
        <v>2794.7020000000498</v>
      </c>
      <c r="H506">
        <v>2452.52200000008</v>
      </c>
      <c r="I506">
        <v>326.05900000000003</v>
      </c>
      <c r="J506">
        <v>16.120999999999999</v>
      </c>
      <c r="K506">
        <v>287.62099999999401</v>
      </c>
      <c r="L506">
        <v>0</v>
      </c>
      <c r="M506">
        <v>768.77900000000795</v>
      </c>
      <c r="N506">
        <v>47.951000000000001</v>
      </c>
      <c r="O506">
        <v>0</v>
      </c>
      <c r="P506">
        <v>2022.6050000001401</v>
      </c>
      <c r="Q506">
        <v>212.83600000000001</v>
      </c>
      <c r="R506">
        <v>9.7479999999999993</v>
      </c>
      <c r="S506">
        <v>0</v>
      </c>
      <c r="T506">
        <v>0</v>
      </c>
      <c r="U506">
        <v>109.91800000000001</v>
      </c>
      <c r="V506">
        <v>58.286999999999999</v>
      </c>
      <c r="W506">
        <v>262.78099999999802</v>
      </c>
    </row>
    <row r="507" spans="1:23">
      <c r="A507" s="121">
        <v>45386</v>
      </c>
      <c r="B507" t="s">
        <v>239</v>
      </c>
      <c r="C507">
        <v>3</v>
      </c>
      <c r="D507" t="s">
        <v>14</v>
      </c>
      <c r="E507" t="s">
        <v>14</v>
      </c>
      <c r="F507" t="s">
        <v>177</v>
      </c>
      <c r="G507">
        <v>17.981999999999999</v>
      </c>
      <c r="H507">
        <v>17.981999999999999</v>
      </c>
      <c r="I507">
        <v>0</v>
      </c>
      <c r="J507">
        <v>0</v>
      </c>
      <c r="K507">
        <v>0</v>
      </c>
      <c r="L507">
        <v>17.981999999999999</v>
      </c>
      <c r="M507">
        <v>0</v>
      </c>
      <c r="N507">
        <v>0</v>
      </c>
      <c r="O507">
        <v>0</v>
      </c>
      <c r="P507">
        <v>17.981999999999999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2.6640000000000001</v>
      </c>
    </row>
    <row r="508" spans="1:23">
      <c r="A508" s="121">
        <v>45386</v>
      </c>
      <c r="B508" t="s">
        <v>239</v>
      </c>
      <c r="C508">
        <v>3</v>
      </c>
      <c r="D508" t="s">
        <v>14</v>
      </c>
      <c r="E508" t="s">
        <v>14</v>
      </c>
      <c r="F508" t="s">
        <v>202</v>
      </c>
      <c r="G508">
        <v>26.306999999999999</v>
      </c>
      <c r="H508">
        <v>26.306999999999999</v>
      </c>
      <c r="I508">
        <v>0</v>
      </c>
      <c r="J508">
        <v>0</v>
      </c>
      <c r="K508">
        <v>0</v>
      </c>
      <c r="L508">
        <v>26.306999999999999</v>
      </c>
      <c r="M508">
        <v>0</v>
      </c>
      <c r="N508">
        <v>0</v>
      </c>
      <c r="O508">
        <v>0</v>
      </c>
      <c r="P508">
        <v>26.306999999999999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6.9930000000000003</v>
      </c>
    </row>
    <row r="509" spans="1:23">
      <c r="A509" s="121">
        <v>45386</v>
      </c>
      <c r="B509" t="s">
        <v>239</v>
      </c>
      <c r="C509">
        <v>3</v>
      </c>
      <c r="D509" t="s">
        <v>13</v>
      </c>
      <c r="E509" t="s">
        <v>52</v>
      </c>
      <c r="F509" t="s">
        <v>97</v>
      </c>
      <c r="G509">
        <v>4352.6190000000797</v>
      </c>
      <c r="H509">
        <v>3024.06900000017</v>
      </c>
      <c r="I509">
        <v>998.62099999998304</v>
      </c>
      <c r="J509">
        <v>329.92899999999997</v>
      </c>
      <c r="K509">
        <v>0</v>
      </c>
      <c r="L509">
        <v>0</v>
      </c>
      <c r="M509">
        <v>416.765999999999</v>
      </c>
      <c r="N509">
        <v>107.68300000000001</v>
      </c>
      <c r="O509">
        <v>0</v>
      </c>
      <c r="P509">
        <v>3278.3310000003898</v>
      </c>
      <c r="Q509">
        <v>35.563000000000002</v>
      </c>
      <c r="R509">
        <v>601.07400000000996</v>
      </c>
      <c r="S509">
        <v>426.06200000000899</v>
      </c>
      <c r="T509">
        <v>0</v>
      </c>
      <c r="U509">
        <v>502.50400000001702</v>
      </c>
      <c r="V509">
        <v>37.155999999999999</v>
      </c>
      <c r="W509">
        <v>136.15899999999999</v>
      </c>
    </row>
    <row r="510" spans="1:23">
      <c r="A510" s="121">
        <v>45386</v>
      </c>
      <c r="B510" t="s">
        <v>239</v>
      </c>
      <c r="C510">
        <v>3</v>
      </c>
      <c r="D510" t="s">
        <v>13</v>
      </c>
      <c r="E510" t="s">
        <v>52</v>
      </c>
      <c r="F510" t="s">
        <v>121</v>
      </c>
      <c r="G510">
        <v>109.954999999999</v>
      </c>
      <c r="H510">
        <v>106.555999999999</v>
      </c>
      <c r="I510">
        <v>3.399</v>
      </c>
      <c r="J510">
        <v>0</v>
      </c>
      <c r="K510">
        <v>0</v>
      </c>
      <c r="L510">
        <v>109.954999999999</v>
      </c>
      <c r="M510">
        <v>0</v>
      </c>
      <c r="N510">
        <v>0</v>
      </c>
      <c r="O510">
        <v>0</v>
      </c>
      <c r="P510">
        <v>26.713000000000001</v>
      </c>
      <c r="Q510">
        <v>0</v>
      </c>
      <c r="R510">
        <v>4.5990000000000002</v>
      </c>
      <c r="S510">
        <v>3.399</v>
      </c>
      <c r="T510">
        <v>0</v>
      </c>
      <c r="U510">
        <v>0</v>
      </c>
      <c r="V510">
        <v>0</v>
      </c>
      <c r="W510">
        <v>19.821000000000002</v>
      </c>
    </row>
    <row r="511" spans="1:23">
      <c r="A511" s="121">
        <v>45386</v>
      </c>
      <c r="B511" t="s">
        <v>239</v>
      </c>
      <c r="C511">
        <v>3</v>
      </c>
      <c r="D511" t="s">
        <v>13</v>
      </c>
      <c r="E511" t="s">
        <v>52</v>
      </c>
      <c r="F511" t="s">
        <v>178</v>
      </c>
      <c r="G511">
        <v>46.952999999999903</v>
      </c>
      <c r="H511">
        <v>45.953999999999901</v>
      </c>
      <c r="I511">
        <v>0.999</v>
      </c>
      <c r="J511">
        <v>0</v>
      </c>
      <c r="K511">
        <v>0</v>
      </c>
      <c r="L511">
        <v>46.952999999999903</v>
      </c>
      <c r="M511">
        <v>0</v>
      </c>
      <c r="N511">
        <v>0</v>
      </c>
      <c r="O511">
        <v>0</v>
      </c>
      <c r="P511">
        <v>45.820999999999898</v>
      </c>
      <c r="Q511">
        <v>0</v>
      </c>
      <c r="R511">
        <v>2.0649999999999999</v>
      </c>
      <c r="S511">
        <v>0.999</v>
      </c>
      <c r="T511">
        <v>0</v>
      </c>
      <c r="U511">
        <v>0</v>
      </c>
      <c r="V511">
        <v>0</v>
      </c>
      <c r="W511">
        <v>8.9909999999999997</v>
      </c>
    </row>
    <row r="512" spans="1:23">
      <c r="A512" s="121">
        <v>45386</v>
      </c>
      <c r="B512" t="s">
        <v>239</v>
      </c>
      <c r="C512">
        <v>3</v>
      </c>
      <c r="D512" t="s">
        <v>13</v>
      </c>
      <c r="E512" t="s">
        <v>78</v>
      </c>
      <c r="F512" t="s">
        <v>97</v>
      </c>
      <c r="G512">
        <v>3287.1740000001801</v>
      </c>
      <c r="H512">
        <v>2504.2710000001598</v>
      </c>
      <c r="I512">
        <v>653.54700000000798</v>
      </c>
      <c r="J512">
        <v>129.355999999999</v>
      </c>
      <c r="K512">
        <v>27.742000000000001</v>
      </c>
      <c r="L512">
        <v>0</v>
      </c>
      <c r="M512">
        <v>485.29600000000198</v>
      </c>
      <c r="N512">
        <v>74.372999999999905</v>
      </c>
      <c r="O512">
        <v>0</v>
      </c>
      <c r="P512">
        <v>2501.1070000002301</v>
      </c>
      <c r="Q512">
        <v>82.047999999999902</v>
      </c>
      <c r="R512">
        <v>125.265999999999</v>
      </c>
      <c r="S512">
        <v>115.827</v>
      </c>
      <c r="T512">
        <v>0</v>
      </c>
      <c r="U512">
        <v>370.96400000000699</v>
      </c>
      <c r="V512">
        <v>18.152000000000001</v>
      </c>
      <c r="W512">
        <v>158.18799999999999</v>
      </c>
    </row>
    <row r="513" spans="1:23">
      <c r="A513" s="121">
        <v>45386</v>
      </c>
      <c r="B513" t="s">
        <v>239</v>
      </c>
      <c r="C513">
        <v>3</v>
      </c>
      <c r="D513" t="s">
        <v>13</v>
      </c>
      <c r="E513" t="s">
        <v>78</v>
      </c>
      <c r="F513" t="s">
        <v>203</v>
      </c>
      <c r="G513">
        <v>38.360999999999898</v>
      </c>
      <c r="H513">
        <v>37.094999999999899</v>
      </c>
      <c r="I513">
        <v>1.266</v>
      </c>
      <c r="J513">
        <v>0</v>
      </c>
      <c r="K513">
        <v>0</v>
      </c>
      <c r="L513">
        <v>38.360999999999898</v>
      </c>
      <c r="M513">
        <v>0</v>
      </c>
      <c r="N513">
        <v>0</v>
      </c>
      <c r="O513">
        <v>0</v>
      </c>
      <c r="P513">
        <v>38.293999999999897</v>
      </c>
      <c r="Q513">
        <v>0.58299999999999996</v>
      </c>
      <c r="R513">
        <v>2.1989999999999998</v>
      </c>
      <c r="S513">
        <v>1.266</v>
      </c>
      <c r="T513">
        <v>0</v>
      </c>
      <c r="U513">
        <v>0</v>
      </c>
      <c r="V513">
        <v>0.93300000000000005</v>
      </c>
      <c r="W513">
        <v>3.7309999999999999</v>
      </c>
    </row>
    <row r="514" spans="1:23">
      <c r="A514" s="121">
        <v>45386</v>
      </c>
      <c r="B514" t="s">
        <v>239</v>
      </c>
      <c r="C514">
        <v>3</v>
      </c>
      <c r="D514" t="s">
        <v>13</v>
      </c>
      <c r="E514" t="s">
        <v>78</v>
      </c>
      <c r="F514" t="s">
        <v>177</v>
      </c>
      <c r="G514">
        <v>37.428999999999903</v>
      </c>
      <c r="H514">
        <v>34.431999999999903</v>
      </c>
      <c r="I514">
        <v>2.9969999999999999</v>
      </c>
      <c r="J514">
        <v>0</v>
      </c>
      <c r="K514">
        <v>0</v>
      </c>
      <c r="L514">
        <v>37.428999999999903</v>
      </c>
      <c r="M514">
        <v>0</v>
      </c>
      <c r="N514">
        <v>0</v>
      </c>
      <c r="O514">
        <v>0</v>
      </c>
      <c r="P514">
        <v>37.428999999999903</v>
      </c>
      <c r="Q514">
        <v>0</v>
      </c>
      <c r="R514">
        <v>3.996</v>
      </c>
      <c r="S514">
        <v>2.9969999999999999</v>
      </c>
      <c r="T514">
        <v>0</v>
      </c>
      <c r="U514">
        <v>0</v>
      </c>
      <c r="V514">
        <v>0</v>
      </c>
      <c r="W514">
        <v>4.3289999999999997</v>
      </c>
    </row>
    <row r="515" spans="1:23">
      <c r="A515" s="121">
        <v>45386</v>
      </c>
      <c r="B515" t="s">
        <v>239</v>
      </c>
      <c r="C515">
        <v>3</v>
      </c>
      <c r="D515" t="s">
        <v>13</v>
      </c>
      <c r="E515" t="s">
        <v>78</v>
      </c>
      <c r="F515" t="s">
        <v>122</v>
      </c>
      <c r="G515">
        <v>114.08199999999999</v>
      </c>
      <c r="H515">
        <v>114.015</v>
      </c>
      <c r="I515">
        <v>0</v>
      </c>
      <c r="J515">
        <v>6.7000000000000004E-2</v>
      </c>
      <c r="K515">
        <v>0</v>
      </c>
      <c r="L515">
        <v>114.08199999999999</v>
      </c>
      <c r="M515">
        <v>0</v>
      </c>
      <c r="N515">
        <v>0</v>
      </c>
      <c r="O515">
        <v>0</v>
      </c>
      <c r="P515">
        <v>113.447</v>
      </c>
      <c r="Q515">
        <v>0.35</v>
      </c>
      <c r="R515">
        <v>0.66600000000000004</v>
      </c>
      <c r="S515">
        <v>0</v>
      </c>
      <c r="T515">
        <v>0</v>
      </c>
      <c r="U515">
        <v>0</v>
      </c>
      <c r="V515">
        <v>0</v>
      </c>
      <c r="W515">
        <v>22.745000000000001</v>
      </c>
    </row>
    <row r="516" spans="1:23">
      <c r="A516" s="121">
        <v>45386</v>
      </c>
      <c r="B516" t="s">
        <v>239</v>
      </c>
      <c r="C516">
        <v>3</v>
      </c>
      <c r="D516" t="s">
        <v>13</v>
      </c>
      <c r="E516" t="s">
        <v>78</v>
      </c>
      <c r="F516" t="s">
        <v>123</v>
      </c>
      <c r="G516">
        <v>17.122</v>
      </c>
      <c r="H516">
        <v>13.991</v>
      </c>
      <c r="I516">
        <v>3.1309999999999998</v>
      </c>
      <c r="J516">
        <v>0</v>
      </c>
      <c r="K516">
        <v>0</v>
      </c>
      <c r="L516">
        <v>17.122</v>
      </c>
      <c r="M516">
        <v>0</v>
      </c>
      <c r="N516">
        <v>0</v>
      </c>
      <c r="O516">
        <v>0</v>
      </c>
      <c r="P516">
        <v>16.988</v>
      </c>
      <c r="Q516">
        <v>0</v>
      </c>
      <c r="R516">
        <v>3.1309999999999998</v>
      </c>
      <c r="S516">
        <v>3.1309999999999998</v>
      </c>
      <c r="T516">
        <v>0</v>
      </c>
      <c r="U516">
        <v>0</v>
      </c>
      <c r="V516">
        <v>0</v>
      </c>
      <c r="W516">
        <v>1.266</v>
      </c>
    </row>
    <row r="517" spans="1:23">
      <c r="A517" s="121">
        <v>45386</v>
      </c>
      <c r="B517" t="s">
        <v>239</v>
      </c>
      <c r="C517">
        <v>3</v>
      </c>
      <c r="D517" t="s">
        <v>13</v>
      </c>
      <c r="E517" t="s">
        <v>78</v>
      </c>
      <c r="F517" t="s">
        <v>162</v>
      </c>
      <c r="G517">
        <v>10.185</v>
      </c>
      <c r="H517">
        <v>10.185</v>
      </c>
      <c r="I517">
        <v>0</v>
      </c>
      <c r="J517">
        <v>0</v>
      </c>
      <c r="K517">
        <v>0</v>
      </c>
      <c r="L517">
        <v>10.185</v>
      </c>
      <c r="M517">
        <v>0</v>
      </c>
      <c r="N517">
        <v>1</v>
      </c>
      <c r="O517">
        <v>0</v>
      </c>
      <c r="P517">
        <v>10.185</v>
      </c>
      <c r="Q517">
        <v>0.58299999999999996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3.1840000000000002</v>
      </c>
    </row>
    <row r="518" spans="1:23">
      <c r="A518" s="121">
        <v>45386</v>
      </c>
      <c r="B518" t="s">
        <v>239</v>
      </c>
      <c r="C518">
        <v>3</v>
      </c>
      <c r="D518" t="s">
        <v>13</v>
      </c>
      <c r="E518" t="s">
        <v>78</v>
      </c>
      <c r="F518" t="s">
        <v>134</v>
      </c>
      <c r="G518">
        <v>40.892999999999901</v>
      </c>
      <c r="H518">
        <v>40.892999999999901</v>
      </c>
      <c r="I518">
        <v>0</v>
      </c>
      <c r="J518">
        <v>0</v>
      </c>
      <c r="K518">
        <v>0</v>
      </c>
      <c r="L518">
        <v>40.892999999999901</v>
      </c>
      <c r="M518">
        <v>0</v>
      </c>
      <c r="N518">
        <v>0</v>
      </c>
      <c r="O518">
        <v>0</v>
      </c>
      <c r="P518">
        <v>39.5609999999999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4.9950000000000001</v>
      </c>
    </row>
    <row r="519" spans="1:23">
      <c r="A519" s="121">
        <v>45386</v>
      </c>
      <c r="B519" t="s">
        <v>239</v>
      </c>
      <c r="C519">
        <v>3</v>
      </c>
      <c r="D519" t="s">
        <v>13</v>
      </c>
      <c r="E519" t="s">
        <v>78</v>
      </c>
      <c r="F519" t="s">
        <v>194</v>
      </c>
      <c r="G519">
        <v>17.783999999999999</v>
      </c>
      <c r="H519">
        <v>17.050999999999998</v>
      </c>
      <c r="I519">
        <v>0.66600000000000004</v>
      </c>
      <c r="J519">
        <v>6.7000000000000004E-2</v>
      </c>
      <c r="K519">
        <v>0</v>
      </c>
      <c r="L519">
        <v>17.783999999999999</v>
      </c>
      <c r="M519">
        <v>0</v>
      </c>
      <c r="N519">
        <v>0</v>
      </c>
      <c r="O519">
        <v>0</v>
      </c>
      <c r="P519">
        <v>17.716999999999999</v>
      </c>
      <c r="Q519">
        <v>0</v>
      </c>
      <c r="R519">
        <v>0</v>
      </c>
      <c r="S519">
        <v>0</v>
      </c>
      <c r="T519">
        <v>0</v>
      </c>
      <c r="U519">
        <v>0.66600000000000004</v>
      </c>
      <c r="V519">
        <v>0</v>
      </c>
      <c r="W519">
        <v>0</v>
      </c>
    </row>
    <row r="520" spans="1:23">
      <c r="A520" s="121">
        <v>45386</v>
      </c>
      <c r="B520" t="s">
        <v>239</v>
      </c>
      <c r="C520">
        <v>3</v>
      </c>
      <c r="D520" t="s">
        <v>13</v>
      </c>
      <c r="E520" t="s">
        <v>78</v>
      </c>
      <c r="F520" t="s">
        <v>59</v>
      </c>
      <c r="G520">
        <v>7.9939999999999998</v>
      </c>
      <c r="H520">
        <v>6.3949999999999996</v>
      </c>
      <c r="I520">
        <v>1.599</v>
      </c>
      <c r="J520">
        <v>0</v>
      </c>
      <c r="K520">
        <v>0</v>
      </c>
      <c r="L520">
        <v>7.9939999999999998</v>
      </c>
      <c r="M520">
        <v>0</v>
      </c>
      <c r="N520">
        <v>0</v>
      </c>
      <c r="O520">
        <v>0</v>
      </c>
      <c r="P520">
        <v>7.9939999999999998</v>
      </c>
      <c r="Q520">
        <v>0</v>
      </c>
      <c r="R520">
        <v>0.93300000000000005</v>
      </c>
      <c r="S520">
        <v>0.93300000000000005</v>
      </c>
      <c r="T520">
        <v>0</v>
      </c>
      <c r="U520">
        <v>0.66600000000000004</v>
      </c>
      <c r="V520">
        <v>0</v>
      </c>
      <c r="W520">
        <v>1.599</v>
      </c>
    </row>
    <row r="521" spans="1:23">
      <c r="A521" s="121">
        <v>45386</v>
      </c>
      <c r="B521" t="s">
        <v>239</v>
      </c>
      <c r="C521">
        <v>3</v>
      </c>
      <c r="D521" t="s">
        <v>13</v>
      </c>
      <c r="E521" t="s">
        <v>79</v>
      </c>
      <c r="F521" t="s">
        <v>97</v>
      </c>
      <c r="G521">
        <v>3560.0490000002501</v>
      </c>
      <c r="H521">
        <v>2975.2500000001501</v>
      </c>
      <c r="I521">
        <v>580.54300000001695</v>
      </c>
      <c r="J521">
        <v>4.2560000000000002</v>
      </c>
      <c r="K521">
        <v>1010.2089999999901</v>
      </c>
      <c r="L521">
        <v>0</v>
      </c>
      <c r="M521">
        <v>628.59700000000601</v>
      </c>
      <c r="N521">
        <v>61.988999999999898</v>
      </c>
      <c r="O521">
        <v>0</v>
      </c>
      <c r="P521">
        <v>1550.29100000008</v>
      </c>
      <c r="Q521">
        <v>130.77199999999999</v>
      </c>
      <c r="R521">
        <v>64.148999999999802</v>
      </c>
      <c r="S521">
        <v>63.415999999999897</v>
      </c>
      <c r="T521">
        <v>0</v>
      </c>
      <c r="U521">
        <v>383.36200000000798</v>
      </c>
      <c r="V521">
        <v>6.5460000000000003</v>
      </c>
      <c r="W521">
        <v>155.75200000000001</v>
      </c>
    </row>
    <row r="522" spans="1:23">
      <c r="A522" s="121">
        <v>45386</v>
      </c>
      <c r="B522" t="s">
        <v>239</v>
      </c>
      <c r="C522">
        <v>3</v>
      </c>
      <c r="D522" t="s">
        <v>13</v>
      </c>
      <c r="E522" t="s">
        <v>79</v>
      </c>
      <c r="F522" t="s">
        <v>124</v>
      </c>
      <c r="G522">
        <v>24.779</v>
      </c>
      <c r="H522">
        <v>20.649000000000001</v>
      </c>
      <c r="I522">
        <v>4.13</v>
      </c>
      <c r="J522">
        <v>0</v>
      </c>
      <c r="K522">
        <v>0</v>
      </c>
      <c r="L522">
        <v>24.779</v>
      </c>
      <c r="M522">
        <v>0</v>
      </c>
      <c r="N522">
        <v>0</v>
      </c>
      <c r="O522">
        <v>0</v>
      </c>
      <c r="P522">
        <v>24.312999999999999</v>
      </c>
      <c r="Q522">
        <v>0</v>
      </c>
      <c r="R522">
        <v>4.8630000000000004</v>
      </c>
      <c r="S522">
        <v>4.13</v>
      </c>
      <c r="T522">
        <v>0</v>
      </c>
      <c r="U522">
        <v>0</v>
      </c>
      <c r="V522">
        <v>0</v>
      </c>
      <c r="W522">
        <v>0.66600000000000004</v>
      </c>
    </row>
    <row r="523" spans="1:23">
      <c r="A523" s="121">
        <v>45386</v>
      </c>
      <c r="B523" t="s">
        <v>239</v>
      </c>
      <c r="C523">
        <v>3</v>
      </c>
      <c r="D523" t="s">
        <v>13</v>
      </c>
      <c r="E523" t="s">
        <v>79</v>
      </c>
      <c r="F523" t="s">
        <v>179</v>
      </c>
      <c r="G523">
        <v>13.933</v>
      </c>
      <c r="H523">
        <v>13.933</v>
      </c>
      <c r="I523">
        <v>0</v>
      </c>
      <c r="J523">
        <v>0</v>
      </c>
      <c r="K523">
        <v>0</v>
      </c>
      <c r="L523">
        <v>13.933</v>
      </c>
      <c r="M523">
        <v>0</v>
      </c>
      <c r="N523">
        <v>0</v>
      </c>
      <c r="O523">
        <v>0</v>
      </c>
      <c r="P523">
        <v>13.266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1.6659999999999999</v>
      </c>
    </row>
    <row r="524" spans="1:23">
      <c r="A524" s="121">
        <v>45386</v>
      </c>
      <c r="B524" t="s">
        <v>239</v>
      </c>
      <c r="C524">
        <v>3</v>
      </c>
      <c r="D524" t="s">
        <v>13</v>
      </c>
      <c r="E524" t="s">
        <v>79</v>
      </c>
      <c r="F524" t="s">
        <v>59</v>
      </c>
      <c r="G524">
        <v>0.66700000000000004</v>
      </c>
      <c r="H524">
        <v>0</v>
      </c>
      <c r="I524">
        <v>0.66700000000000004</v>
      </c>
      <c r="J524">
        <v>0</v>
      </c>
      <c r="K524">
        <v>0</v>
      </c>
      <c r="L524">
        <v>0.66700000000000004</v>
      </c>
      <c r="M524">
        <v>0</v>
      </c>
      <c r="N524">
        <v>0</v>
      </c>
      <c r="O524">
        <v>0</v>
      </c>
      <c r="P524">
        <v>0.6</v>
      </c>
      <c r="Q524">
        <v>0</v>
      </c>
      <c r="R524">
        <v>0.66700000000000004</v>
      </c>
      <c r="S524">
        <v>0.66700000000000004</v>
      </c>
      <c r="T524">
        <v>0</v>
      </c>
      <c r="U524">
        <v>0</v>
      </c>
      <c r="V524">
        <v>0</v>
      </c>
      <c r="W524">
        <v>0</v>
      </c>
    </row>
    <row r="525" spans="1:23">
      <c r="A525" s="121">
        <v>45386</v>
      </c>
      <c r="B525" t="s">
        <v>239</v>
      </c>
      <c r="C525">
        <v>3</v>
      </c>
      <c r="D525" t="s">
        <v>13</v>
      </c>
      <c r="E525" t="s">
        <v>79</v>
      </c>
      <c r="F525" t="s">
        <v>260</v>
      </c>
      <c r="G525">
        <v>0.66600000000000004</v>
      </c>
      <c r="H525">
        <v>0.66600000000000004</v>
      </c>
      <c r="I525">
        <v>0</v>
      </c>
      <c r="J525">
        <v>0</v>
      </c>
      <c r="K525">
        <v>0</v>
      </c>
      <c r="L525">
        <v>0.66600000000000004</v>
      </c>
      <c r="M525">
        <v>0</v>
      </c>
      <c r="N525">
        <v>0</v>
      </c>
      <c r="O525">
        <v>0</v>
      </c>
      <c r="P525">
        <v>0.66600000000000004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</row>
    <row r="526" spans="1:23">
      <c r="A526" s="121">
        <v>45386</v>
      </c>
      <c r="B526" t="s">
        <v>239</v>
      </c>
      <c r="C526">
        <v>3</v>
      </c>
      <c r="D526" t="s">
        <v>12</v>
      </c>
      <c r="E526" t="s">
        <v>12</v>
      </c>
      <c r="F526" t="s">
        <v>97</v>
      </c>
      <c r="G526">
        <v>3625.6590000001302</v>
      </c>
      <c r="H526">
        <v>2515.7940000001199</v>
      </c>
      <c r="I526">
        <v>1101.8800000000001</v>
      </c>
      <c r="J526">
        <v>7.9850000000000003</v>
      </c>
      <c r="K526">
        <v>0</v>
      </c>
      <c r="L526">
        <v>0</v>
      </c>
      <c r="M526">
        <v>492.46399999999602</v>
      </c>
      <c r="N526">
        <v>94.310999999999893</v>
      </c>
      <c r="O526">
        <v>0</v>
      </c>
      <c r="P526">
        <v>3154.7770000002301</v>
      </c>
      <c r="Q526">
        <v>90.151999999999902</v>
      </c>
      <c r="R526">
        <v>700.98500000000297</v>
      </c>
      <c r="S526">
        <v>690.88500000000397</v>
      </c>
      <c r="T526">
        <v>0</v>
      </c>
      <c r="U526">
        <v>259.34699999999901</v>
      </c>
      <c r="V526">
        <v>25.794</v>
      </c>
      <c r="W526">
        <v>244.438999999999</v>
      </c>
    </row>
    <row r="527" spans="1:23">
      <c r="A527" s="121">
        <v>45386</v>
      </c>
      <c r="B527" t="s">
        <v>239</v>
      </c>
      <c r="C527">
        <v>3</v>
      </c>
      <c r="D527" t="s">
        <v>12</v>
      </c>
      <c r="E527" t="s">
        <v>12</v>
      </c>
      <c r="F527" t="s">
        <v>59</v>
      </c>
      <c r="G527">
        <v>9.6000000000000002E-2</v>
      </c>
      <c r="H527">
        <v>0</v>
      </c>
      <c r="I527">
        <v>0</v>
      </c>
      <c r="J527">
        <v>9.6000000000000002E-2</v>
      </c>
      <c r="K527">
        <v>0</v>
      </c>
      <c r="L527">
        <v>9.6000000000000002E-2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3">
      <c r="A528" s="121">
        <v>45386</v>
      </c>
      <c r="B528" t="s">
        <v>239</v>
      </c>
      <c r="C528">
        <v>3</v>
      </c>
      <c r="D528" t="s">
        <v>11</v>
      </c>
      <c r="E528" t="s">
        <v>11</v>
      </c>
      <c r="F528" t="s">
        <v>97</v>
      </c>
      <c r="G528">
        <v>3393.0680000002499</v>
      </c>
      <c r="H528">
        <v>2530.9650000001898</v>
      </c>
      <c r="I528">
        <v>838.92999999999904</v>
      </c>
      <c r="J528">
        <v>23.172999999999998</v>
      </c>
      <c r="K528">
        <v>321.44000000000102</v>
      </c>
      <c r="L528">
        <v>0</v>
      </c>
      <c r="M528">
        <v>357.74599999999703</v>
      </c>
      <c r="N528">
        <v>64.040999999999997</v>
      </c>
      <c r="O528">
        <v>0</v>
      </c>
      <c r="P528">
        <v>2380.69800000024</v>
      </c>
      <c r="Q528">
        <v>119.95</v>
      </c>
      <c r="R528">
        <v>18.984999999999999</v>
      </c>
      <c r="S528">
        <v>0</v>
      </c>
      <c r="T528">
        <v>0</v>
      </c>
      <c r="U528">
        <v>540.35200000001601</v>
      </c>
      <c r="V528">
        <v>32.106000000000002</v>
      </c>
      <c r="W528">
        <v>79.308999999999898</v>
      </c>
    </row>
    <row r="529" spans="1:23">
      <c r="A529" s="121">
        <v>45386</v>
      </c>
      <c r="B529" t="s">
        <v>239</v>
      </c>
      <c r="C529">
        <v>3</v>
      </c>
      <c r="D529" t="s">
        <v>11</v>
      </c>
      <c r="E529" t="s">
        <v>11</v>
      </c>
      <c r="F529" t="s">
        <v>228</v>
      </c>
      <c r="G529">
        <v>36.4969999999999</v>
      </c>
      <c r="H529">
        <v>36.4969999999999</v>
      </c>
      <c r="I529">
        <v>0</v>
      </c>
      <c r="J529">
        <v>0</v>
      </c>
      <c r="K529">
        <v>0</v>
      </c>
      <c r="L529">
        <v>36.4969999999999</v>
      </c>
      <c r="M529">
        <v>0</v>
      </c>
      <c r="N529">
        <v>0</v>
      </c>
      <c r="O529">
        <v>0</v>
      </c>
      <c r="P529">
        <v>36.4969999999999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1.998</v>
      </c>
    </row>
    <row r="530" spans="1:23">
      <c r="A530" s="121">
        <v>45386</v>
      </c>
      <c r="B530" t="s">
        <v>239</v>
      </c>
      <c r="C530">
        <v>3</v>
      </c>
      <c r="D530" t="s">
        <v>11</v>
      </c>
      <c r="E530" t="s">
        <v>11</v>
      </c>
      <c r="F530" t="s">
        <v>223</v>
      </c>
      <c r="G530">
        <v>10.989000000000001</v>
      </c>
      <c r="H530">
        <v>10.989000000000001</v>
      </c>
      <c r="I530">
        <v>0</v>
      </c>
      <c r="J530">
        <v>0</v>
      </c>
      <c r="K530">
        <v>0</v>
      </c>
      <c r="L530">
        <v>10.989000000000001</v>
      </c>
      <c r="M530">
        <v>0</v>
      </c>
      <c r="N530">
        <v>0</v>
      </c>
      <c r="O530">
        <v>0</v>
      </c>
      <c r="P530">
        <v>10.989000000000001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0.999</v>
      </c>
    </row>
    <row r="531" spans="1:23">
      <c r="A531" s="121">
        <v>45386</v>
      </c>
      <c r="B531" t="s">
        <v>239</v>
      </c>
      <c r="C531">
        <v>3</v>
      </c>
      <c r="D531" t="s">
        <v>11</v>
      </c>
      <c r="E531" t="s">
        <v>11</v>
      </c>
      <c r="F531" t="s">
        <v>125</v>
      </c>
      <c r="G531">
        <v>8.3079999999999998</v>
      </c>
      <c r="H531">
        <v>8.3079999999999998</v>
      </c>
      <c r="I531">
        <v>0</v>
      </c>
      <c r="J531">
        <v>0</v>
      </c>
      <c r="K531">
        <v>0</v>
      </c>
      <c r="L531">
        <v>8.3079999999999998</v>
      </c>
      <c r="M531">
        <v>0</v>
      </c>
      <c r="N531">
        <v>0</v>
      </c>
      <c r="O531">
        <v>0</v>
      </c>
      <c r="P531">
        <v>8.3079999999999998</v>
      </c>
      <c r="Q531">
        <v>0.58299999999999996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0.999</v>
      </c>
    </row>
    <row r="532" spans="1:23">
      <c r="A532" s="121">
        <v>45386</v>
      </c>
      <c r="B532" t="s">
        <v>239</v>
      </c>
      <c r="C532">
        <v>3</v>
      </c>
      <c r="D532" t="s">
        <v>11</v>
      </c>
      <c r="E532" t="s">
        <v>11</v>
      </c>
      <c r="F532" t="s">
        <v>254</v>
      </c>
      <c r="G532">
        <v>23.977</v>
      </c>
      <c r="H532">
        <v>22.978000000000002</v>
      </c>
      <c r="I532">
        <v>0.999</v>
      </c>
      <c r="J532">
        <v>0</v>
      </c>
      <c r="K532">
        <v>0</v>
      </c>
      <c r="L532">
        <v>23.977</v>
      </c>
      <c r="M532">
        <v>0</v>
      </c>
      <c r="N532">
        <v>0</v>
      </c>
      <c r="O532">
        <v>0</v>
      </c>
      <c r="P532">
        <v>20.913</v>
      </c>
      <c r="Q532">
        <v>0</v>
      </c>
      <c r="R532">
        <v>0</v>
      </c>
      <c r="S532">
        <v>0</v>
      </c>
      <c r="T532">
        <v>0</v>
      </c>
      <c r="U532">
        <v>0.999</v>
      </c>
      <c r="V532">
        <v>0</v>
      </c>
      <c r="W532">
        <v>1.998</v>
      </c>
    </row>
    <row r="533" spans="1:23">
      <c r="A533" s="121">
        <v>45386</v>
      </c>
      <c r="B533" t="s">
        <v>239</v>
      </c>
      <c r="C533">
        <v>3</v>
      </c>
      <c r="D533" t="s">
        <v>11</v>
      </c>
      <c r="E533" t="s">
        <v>11</v>
      </c>
      <c r="F533" t="s">
        <v>59</v>
      </c>
      <c r="G533">
        <v>0.33300000000000002</v>
      </c>
      <c r="H533">
        <v>0.33300000000000002</v>
      </c>
      <c r="I533">
        <v>0</v>
      </c>
      <c r="J533">
        <v>0</v>
      </c>
      <c r="K533">
        <v>0</v>
      </c>
      <c r="L533">
        <v>0.33300000000000002</v>
      </c>
      <c r="M533">
        <v>0</v>
      </c>
      <c r="N533">
        <v>0</v>
      </c>
      <c r="O533">
        <v>0</v>
      </c>
      <c r="P533">
        <v>0.33300000000000002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  <row r="534" spans="1:23">
      <c r="A534" s="121">
        <v>45386</v>
      </c>
      <c r="B534" t="s">
        <v>239</v>
      </c>
      <c r="C534">
        <v>3</v>
      </c>
      <c r="D534" t="s">
        <v>10</v>
      </c>
      <c r="E534" t="s">
        <v>10</v>
      </c>
      <c r="F534" t="s">
        <v>97</v>
      </c>
      <c r="G534">
        <v>3899.9110000004098</v>
      </c>
      <c r="H534">
        <v>2501.6930000002499</v>
      </c>
      <c r="I534">
        <v>1393.94400000007</v>
      </c>
      <c r="J534">
        <v>4.274</v>
      </c>
      <c r="K534">
        <v>0</v>
      </c>
      <c r="L534">
        <v>0</v>
      </c>
      <c r="M534">
        <v>276.561000000001</v>
      </c>
      <c r="N534">
        <v>54.192999999999898</v>
      </c>
      <c r="O534">
        <v>0</v>
      </c>
      <c r="P534">
        <v>3155.9130000003702</v>
      </c>
      <c r="Q534">
        <v>213.637</v>
      </c>
      <c r="R534">
        <v>73.269999999999698</v>
      </c>
      <c r="S534">
        <v>0</v>
      </c>
      <c r="T534">
        <v>0</v>
      </c>
      <c r="U534">
        <v>1199.87500000003</v>
      </c>
      <c r="V534">
        <v>37.472000000000001</v>
      </c>
      <c r="W534">
        <v>12.641</v>
      </c>
    </row>
    <row r="535" spans="1:23">
      <c r="A535" s="121">
        <v>45386</v>
      </c>
      <c r="B535" t="s">
        <v>239</v>
      </c>
      <c r="C535">
        <v>3</v>
      </c>
      <c r="D535" t="s">
        <v>9</v>
      </c>
      <c r="E535" t="s">
        <v>9</v>
      </c>
      <c r="F535" t="s">
        <v>97</v>
      </c>
      <c r="G535">
        <v>6534.1019999988503</v>
      </c>
      <c r="H535">
        <v>5555.1809999994903</v>
      </c>
      <c r="I535">
        <v>957.96799999999496</v>
      </c>
      <c r="J535">
        <v>20.952999999999999</v>
      </c>
      <c r="K535">
        <v>506.24199999999399</v>
      </c>
      <c r="L535">
        <v>0</v>
      </c>
      <c r="M535">
        <v>1353.2090000000001</v>
      </c>
      <c r="N535">
        <v>226.93100000000001</v>
      </c>
      <c r="O535">
        <v>299.61700000000002</v>
      </c>
      <c r="P535">
        <v>3307.0410000002898</v>
      </c>
      <c r="Q535">
        <v>234.92400000000001</v>
      </c>
      <c r="R535">
        <v>41.721999999999902</v>
      </c>
      <c r="S535">
        <v>0</v>
      </c>
      <c r="T535">
        <v>0</v>
      </c>
      <c r="U535">
        <v>658.35100000000796</v>
      </c>
      <c r="V535">
        <v>85.024999999999906</v>
      </c>
      <c r="W535">
        <v>318.91099999999898</v>
      </c>
    </row>
    <row r="536" spans="1:23">
      <c r="A536" s="121">
        <v>45386</v>
      </c>
      <c r="B536" t="s">
        <v>239</v>
      </c>
      <c r="C536">
        <v>3</v>
      </c>
      <c r="D536" t="s">
        <v>9</v>
      </c>
      <c r="E536" t="s">
        <v>9</v>
      </c>
      <c r="F536" t="s">
        <v>118</v>
      </c>
      <c r="G536">
        <v>31.8399999999999</v>
      </c>
      <c r="H536">
        <v>31.8399999999999</v>
      </c>
      <c r="I536">
        <v>0</v>
      </c>
      <c r="J536">
        <v>0</v>
      </c>
      <c r="K536">
        <v>0</v>
      </c>
      <c r="L536">
        <v>31.8399999999999</v>
      </c>
      <c r="M536">
        <v>0</v>
      </c>
      <c r="N536">
        <v>0</v>
      </c>
      <c r="O536">
        <v>0</v>
      </c>
      <c r="P536">
        <v>6.13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0.93300000000000005</v>
      </c>
    </row>
    <row r="537" spans="1:23">
      <c r="A537" s="121">
        <v>45386</v>
      </c>
      <c r="B537" t="s">
        <v>239</v>
      </c>
      <c r="C537">
        <v>3</v>
      </c>
      <c r="D537" t="s">
        <v>9</v>
      </c>
      <c r="E537" t="s">
        <v>75</v>
      </c>
      <c r="F537" t="s">
        <v>97</v>
      </c>
      <c r="G537">
        <v>3085.9380000003198</v>
      </c>
      <c r="H537">
        <v>2277.7790000002601</v>
      </c>
      <c r="I537">
        <v>795.07100000000605</v>
      </c>
      <c r="J537">
        <v>13.087999999999999</v>
      </c>
      <c r="K537">
        <v>0</v>
      </c>
      <c r="L537">
        <v>0</v>
      </c>
      <c r="M537">
        <v>0</v>
      </c>
      <c r="N537">
        <v>98.724999999999696</v>
      </c>
      <c r="O537">
        <v>0</v>
      </c>
      <c r="P537">
        <v>2442.62000000026</v>
      </c>
      <c r="Q537">
        <v>0</v>
      </c>
      <c r="R537">
        <v>42.757999999999903</v>
      </c>
      <c r="S537">
        <v>0</v>
      </c>
      <c r="T537">
        <v>0</v>
      </c>
      <c r="U537">
        <v>763.06500000000801</v>
      </c>
      <c r="V537">
        <v>18.317</v>
      </c>
      <c r="W537">
        <v>27.178000000000001</v>
      </c>
    </row>
    <row r="538" spans="1:23">
      <c r="A538" s="121">
        <v>45386</v>
      </c>
      <c r="B538" t="s">
        <v>239</v>
      </c>
      <c r="C538">
        <v>3</v>
      </c>
      <c r="D538" t="s">
        <v>9</v>
      </c>
      <c r="E538" t="s">
        <v>75</v>
      </c>
      <c r="F538" t="s">
        <v>111</v>
      </c>
      <c r="G538">
        <v>40.625999999999898</v>
      </c>
      <c r="H538">
        <v>40.625999999999898</v>
      </c>
      <c r="I538">
        <v>0</v>
      </c>
      <c r="J538">
        <v>0</v>
      </c>
      <c r="K538">
        <v>0</v>
      </c>
      <c r="L538">
        <v>40.625999999999898</v>
      </c>
      <c r="M538">
        <v>0</v>
      </c>
      <c r="N538">
        <v>0.66600000000000004</v>
      </c>
      <c r="O538">
        <v>0</v>
      </c>
      <c r="P538">
        <v>40.625999999999898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</row>
    <row r="539" spans="1:23">
      <c r="A539" s="121">
        <v>45386</v>
      </c>
      <c r="B539" t="s">
        <v>239</v>
      </c>
      <c r="C539">
        <v>3</v>
      </c>
      <c r="D539" t="s">
        <v>9</v>
      </c>
      <c r="E539" t="s">
        <v>75</v>
      </c>
      <c r="F539" t="s">
        <v>182</v>
      </c>
      <c r="G539">
        <v>18.981000000000002</v>
      </c>
      <c r="H539">
        <v>18.981000000000002</v>
      </c>
      <c r="I539">
        <v>0</v>
      </c>
      <c r="J539">
        <v>0</v>
      </c>
      <c r="K539">
        <v>0</v>
      </c>
      <c r="L539">
        <v>18.981000000000002</v>
      </c>
      <c r="M539">
        <v>0</v>
      </c>
      <c r="N539">
        <v>0</v>
      </c>
      <c r="O539">
        <v>0</v>
      </c>
      <c r="P539">
        <v>18.648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</row>
    <row r="540" spans="1:23">
      <c r="A540" s="121">
        <v>45386</v>
      </c>
      <c r="B540" t="s">
        <v>239</v>
      </c>
      <c r="C540">
        <v>3</v>
      </c>
      <c r="D540" t="s">
        <v>9</v>
      </c>
      <c r="E540" t="s">
        <v>75</v>
      </c>
      <c r="F540" t="s">
        <v>255</v>
      </c>
      <c r="G540">
        <v>12.987</v>
      </c>
      <c r="H540">
        <v>12.987</v>
      </c>
      <c r="I540">
        <v>0</v>
      </c>
      <c r="J540">
        <v>0</v>
      </c>
      <c r="K540">
        <v>0</v>
      </c>
      <c r="L540">
        <v>12.987</v>
      </c>
      <c r="M540">
        <v>0</v>
      </c>
      <c r="N540">
        <v>0</v>
      </c>
      <c r="O540">
        <v>0</v>
      </c>
      <c r="P540">
        <v>12.987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</row>
    <row r="541" spans="1:23">
      <c r="A541" s="121">
        <v>45386</v>
      </c>
      <c r="B541" t="s">
        <v>239</v>
      </c>
      <c r="C541">
        <v>3</v>
      </c>
      <c r="D541" t="s">
        <v>9</v>
      </c>
      <c r="E541" t="s">
        <v>75</v>
      </c>
      <c r="F541" t="s">
        <v>128</v>
      </c>
      <c r="G541">
        <v>9.657</v>
      </c>
      <c r="H541">
        <v>9.657</v>
      </c>
      <c r="I541">
        <v>0</v>
      </c>
      <c r="J541">
        <v>0</v>
      </c>
      <c r="K541">
        <v>0</v>
      </c>
      <c r="L541">
        <v>9.657</v>
      </c>
      <c r="M541">
        <v>0</v>
      </c>
      <c r="N541">
        <v>0</v>
      </c>
      <c r="O541">
        <v>0</v>
      </c>
      <c r="P541">
        <v>9.3239999999999998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</row>
    <row r="542" spans="1:23">
      <c r="A542" s="121">
        <v>45386</v>
      </c>
      <c r="B542" t="s">
        <v>239</v>
      </c>
      <c r="C542">
        <v>3</v>
      </c>
      <c r="D542" t="s">
        <v>9</v>
      </c>
      <c r="E542" t="s">
        <v>75</v>
      </c>
      <c r="F542" t="s">
        <v>59</v>
      </c>
      <c r="G542">
        <v>2.3849999999999998</v>
      </c>
      <c r="H542">
        <v>0.66600000000000004</v>
      </c>
      <c r="I542">
        <v>0</v>
      </c>
      <c r="J542">
        <v>1.7190000000000001</v>
      </c>
      <c r="K542">
        <v>0</v>
      </c>
      <c r="L542">
        <v>2.3849999999999998</v>
      </c>
      <c r="M542">
        <v>0</v>
      </c>
      <c r="N542">
        <v>0</v>
      </c>
      <c r="O542">
        <v>0</v>
      </c>
      <c r="P542">
        <v>2.3119999999999998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</row>
    <row r="543" spans="1:23">
      <c r="A543" s="121">
        <v>45386</v>
      </c>
      <c r="B543" t="s">
        <v>239</v>
      </c>
      <c r="C543">
        <v>3</v>
      </c>
      <c r="D543" t="s">
        <v>8</v>
      </c>
      <c r="E543" t="s">
        <v>8</v>
      </c>
      <c r="F543" t="s">
        <v>97</v>
      </c>
      <c r="G543">
        <v>4778.4839999998003</v>
      </c>
      <c r="H543">
        <v>3439.8070000002899</v>
      </c>
      <c r="I543">
        <v>1323.06000000004</v>
      </c>
      <c r="J543">
        <v>15.617000000000001</v>
      </c>
      <c r="K543">
        <v>0</v>
      </c>
      <c r="L543">
        <v>0</v>
      </c>
      <c r="M543">
        <v>303.73099999999999</v>
      </c>
      <c r="N543">
        <v>219.27999999999901</v>
      </c>
      <c r="O543">
        <v>146.55500000000001</v>
      </c>
      <c r="P543">
        <v>3574.4950000004301</v>
      </c>
      <c r="Q543">
        <v>27.401</v>
      </c>
      <c r="R543">
        <v>153.88999999999999</v>
      </c>
      <c r="S543">
        <v>0.999</v>
      </c>
      <c r="T543">
        <v>0</v>
      </c>
      <c r="U543">
        <v>1070.9009999999901</v>
      </c>
      <c r="V543">
        <v>58.218999999999902</v>
      </c>
      <c r="W543">
        <v>228.88199999999901</v>
      </c>
    </row>
    <row r="544" spans="1:23">
      <c r="A544" s="121">
        <v>45386</v>
      </c>
      <c r="B544" t="s">
        <v>239</v>
      </c>
      <c r="C544">
        <v>3</v>
      </c>
      <c r="D544" t="s">
        <v>8</v>
      </c>
      <c r="E544" t="s">
        <v>8</v>
      </c>
      <c r="F544" t="s">
        <v>229</v>
      </c>
      <c r="G544">
        <v>22.832000000000001</v>
      </c>
      <c r="H544">
        <v>22.710999999999999</v>
      </c>
      <c r="I544">
        <v>0</v>
      </c>
      <c r="J544">
        <v>0.121</v>
      </c>
      <c r="K544">
        <v>0</v>
      </c>
      <c r="L544">
        <v>22.832000000000001</v>
      </c>
      <c r="M544">
        <v>0</v>
      </c>
      <c r="N544">
        <v>0</v>
      </c>
      <c r="O544">
        <v>0</v>
      </c>
      <c r="P544">
        <v>22.577999999999999</v>
      </c>
      <c r="Q544">
        <v>0</v>
      </c>
      <c r="R544">
        <v>1.1319999999999999</v>
      </c>
      <c r="S544">
        <v>0</v>
      </c>
      <c r="T544">
        <v>0</v>
      </c>
      <c r="U544">
        <v>0</v>
      </c>
      <c r="V544">
        <v>0</v>
      </c>
      <c r="W544">
        <v>2.8639999999999999</v>
      </c>
    </row>
    <row r="545" spans="1:23">
      <c r="A545" s="121">
        <v>45386</v>
      </c>
      <c r="B545" t="s">
        <v>239</v>
      </c>
      <c r="C545">
        <v>3</v>
      </c>
      <c r="D545" t="s">
        <v>8</v>
      </c>
      <c r="E545" t="s">
        <v>8</v>
      </c>
      <c r="F545" t="s">
        <v>111</v>
      </c>
      <c r="G545">
        <v>32.300999999999902</v>
      </c>
      <c r="H545">
        <v>32.300999999999902</v>
      </c>
      <c r="I545">
        <v>0</v>
      </c>
      <c r="J545">
        <v>0</v>
      </c>
      <c r="K545">
        <v>0</v>
      </c>
      <c r="L545">
        <v>32.300999999999902</v>
      </c>
      <c r="M545">
        <v>0</v>
      </c>
      <c r="N545">
        <v>0</v>
      </c>
      <c r="O545">
        <v>0</v>
      </c>
      <c r="P545">
        <v>31.9679999999999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3.6629999999999998</v>
      </c>
    </row>
    <row r="546" spans="1:23">
      <c r="A546" s="121">
        <v>45386</v>
      </c>
      <c r="B546" t="s">
        <v>239</v>
      </c>
      <c r="C546">
        <v>3</v>
      </c>
      <c r="D546" t="s">
        <v>8</v>
      </c>
      <c r="E546" t="s">
        <v>8</v>
      </c>
      <c r="F546" t="s">
        <v>163</v>
      </c>
      <c r="G546">
        <v>45.687999999999903</v>
      </c>
      <c r="H546">
        <v>45.687999999999903</v>
      </c>
      <c r="I546">
        <v>0</v>
      </c>
      <c r="J546">
        <v>0</v>
      </c>
      <c r="K546">
        <v>0</v>
      </c>
      <c r="L546">
        <v>45.687999999999903</v>
      </c>
      <c r="M546">
        <v>0</v>
      </c>
      <c r="N546">
        <v>0</v>
      </c>
      <c r="O546">
        <v>0</v>
      </c>
      <c r="P546">
        <v>45.687999999999903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2.331</v>
      </c>
    </row>
    <row r="547" spans="1:23">
      <c r="A547" s="121">
        <v>45386</v>
      </c>
      <c r="B547" t="s">
        <v>239</v>
      </c>
      <c r="C547">
        <v>3</v>
      </c>
      <c r="D547" t="s">
        <v>8</v>
      </c>
      <c r="E547" t="s">
        <v>8</v>
      </c>
      <c r="F547" t="s">
        <v>131</v>
      </c>
      <c r="G547">
        <v>26.844999999999999</v>
      </c>
      <c r="H547">
        <v>26.844999999999999</v>
      </c>
      <c r="I547">
        <v>0</v>
      </c>
      <c r="J547">
        <v>0</v>
      </c>
      <c r="K547">
        <v>0</v>
      </c>
      <c r="L547">
        <v>26.844999999999999</v>
      </c>
      <c r="M547">
        <v>0</v>
      </c>
      <c r="N547">
        <v>0</v>
      </c>
      <c r="O547">
        <v>0</v>
      </c>
      <c r="P547">
        <v>26.844999999999999</v>
      </c>
      <c r="Q547">
        <v>0</v>
      </c>
      <c r="R547">
        <v>0.73299999999999998</v>
      </c>
      <c r="S547">
        <v>0</v>
      </c>
      <c r="T547">
        <v>0</v>
      </c>
      <c r="U547">
        <v>0</v>
      </c>
      <c r="V547">
        <v>0</v>
      </c>
      <c r="W547">
        <v>3.7970000000000002</v>
      </c>
    </row>
    <row r="548" spans="1:23">
      <c r="A548" s="121">
        <v>45386</v>
      </c>
      <c r="B548" t="s">
        <v>239</v>
      </c>
      <c r="C548">
        <v>3</v>
      </c>
      <c r="D548" t="s">
        <v>8</v>
      </c>
      <c r="E548" t="s">
        <v>8</v>
      </c>
      <c r="F548" t="s">
        <v>256</v>
      </c>
      <c r="G548">
        <v>0.33300000000000002</v>
      </c>
      <c r="H548">
        <v>0.33300000000000002</v>
      </c>
      <c r="I548">
        <v>0</v>
      </c>
      <c r="J548">
        <v>0</v>
      </c>
      <c r="K548">
        <v>0</v>
      </c>
      <c r="L548">
        <v>0.33300000000000002</v>
      </c>
      <c r="M548">
        <v>0</v>
      </c>
      <c r="N548">
        <v>0</v>
      </c>
      <c r="O548">
        <v>0</v>
      </c>
      <c r="P548">
        <v>0.33300000000000002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</row>
    <row r="549" spans="1:23">
      <c r="A549" s="121">
        <v>45386</v>
      </c>
      <c r="B549" t="s">
        <v>239</v>
      </c>
      <c r="C549">
        <v>3</v>
      </c>
      <c r="D549" t="s">
        <v>8</v>
      </c>
      <c r="E549" t="s">
        <v>8</v>
      </c>
      <c r="F549" t="s">
        <v>59</v>
      </c>
      <c r="G549">
        <v>0.66600000000000004</v>
      </c>
      <c r="H549">
        <v>0.66600000000000004</v>
      </c>
      <c r="I549">
        <v>0</v>
      </c>
      <c r="J549">
        <v>0</v>
      </c>
      <c r="K549">
        <v>0</v>
      </c>
      <c r="L549">
        <v>0.66600000000000004</v>
      </c>
      <c r="M549">
        <v>0</v>
      </c>
      <c r="N549">
        <v>0</v>
      </c>
      <c r="O549">
        <v>0</v>
      </c>
      <c r="P549">
        <v>0.66600000000000004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</row>
    <row r="550" spans="1:23">
      <c r="A550" s="121">
        <v>45386</v>
      </c>
      <c r="B550" t="s">
        <v>239</v>
      </c>
      <c r="C550">
        <v>3</v>
      </c>
      <c r="D550" t="s">
        <v>7</v>
      </c>
      <c r="E550" t="s">
        <v>7</v>
      </c>
      <c r="F550" t="s">
        <v>97</v>
      </c>
      <c r="G550">
        <v>2987.0080000002699</v>
      </c>
      <c r="H550">
        <v>1630.01300000011</v>
      </c>
      <c r="I550">
        <v>1312.5420000000299</v>
      </c>
      <c r="J550">
        <v>44.453000000000202</v>
      </c>
      <c r="K550">
        <v>0</v>
      </c>
      <c r="L550">
        <v>0</v>
      </c>
      <c r="M550">
        <v>116.842</v>
      </c>
      <c r="N550">
        <v>100.837</v>
      </c>
      <c r="O550">
        <v>1034.1569999999899</v>
      </c>
      <c r="P550">
        <v>1158.7920000000199</v>
      </c>
      <c r="Q550">
        <v>93.450999999999894</v>
      </c>
      <c r="R550">
        <v>5.3319999999999999</v>
      </c>
      <c r="S550">
        <v>0</v>
      </c>
      <c r="T550">
        <v>0</v>
      </c>
      <c r="U550">
        <v>225.902999999999</v>
      </c>
      <c r="V550">
        <v>25.285</v>
      </c>
      <c r="W550">
        <v>170.683999999999</v>
      </c>
    </row>
    <row r="551" spans="1:23">
      <c r="A551" s="121">
        <v>45386</v>
      </c>
      <c r="B551" t="s">
        <v>239</v>
      </c>
      <c r="C551">
        <v>3</v>
      </c>
      <c r="D551" t="s">
        <v>7</v>
      </c>
      <c r="E551" t="s">
        <v>7</v>
      </c>
      <c r="F551" t="s">
        <v>208</v>
      </c>
      <c r="G551">
        <v>12.459</v>
      </c>
      <c r="H551">
        <v>12.459</v>
      </c>
      <c r="I551">
        <v>0</v>
      </c>
      <c r="J551">
        <v>0</v>
      </c>
      <c r="K551">
        <v>0</v>
      </c>
      <c r="L551">
        <v>12.459</v>
      </c>
      <c r="M551">
        <v>0</v>
      </c>
      <c r="N551">
        <v>0</v>
      </c>
      <c r="O551">
        <v>0</v>
      </c>
      <c r="P551">
        <v>11.792999999999999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3.53</v>
      </c>
    </row>
    <row r="552" spans="1:23">
      <c r="A552" s="121">
        <v>45386</v>
      </c>
      <c r="B552" t="s">
        <v>239</v>
      </c>
      <c r="C552">
        <v>3</v>
      </c>
      <c r="D552" t="s">
        <v>7</v>
      </c>
      <c r="E552" t="s">
        <v>7</v>
      </c>
      <c r="F552" t="s">
        <v>166</v>
      </c>
      <c r="G552">
        <v>58.456999999999901</v>
      </c>
      <c r="H552">
        <v>39.688999999999901</v>
      </c>
      <c r="I552">
        <v>9.1110000000000007</v>
      </c>
      <c r="J552">
        <v>9.657</v>
      </c>
      <c r="K552">
        <v>0</v>
      </c>
      <c r="L552">
        <v>58.456999999999901</v>
      </c>
      <c r="M552">
        <v>0</v>
      </c>
      <c r="N552">
        <v>0</v>
      </c>
      <c r="O552">
        <v>9.1110000000000007</v>
      </c>
      <c r="P552">
        <v>39.688999999999901</v>
      </c>
      <c r="Q552">
        <v>2.4510000000000001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6.5919999999999996</v>
      </c>
    </row>
    <row r="553" spans="1:23">
      <c r="A553" s="121">
        <v>45386</v>
      </c>
      <c r="B553" t="s">
        <v>239</v>
      </c>
      <c r="C553">
        <v>3</v>
      </c>
      <c r="D553" t="s">
        <v>7</v>
      </c>
      <c r="E553" t="s">
        <v>7</v>
      </c>
      <c r="F553" t="s">
        <v>59</v>
      </c>
      <c r="G553">
        <v>9.5909999999999993</v>
      </c>
      <c r="H553">
        <v>6.5940000000000003</v>
      </c>
      <c r="I553">
        <v>0</v>
      </c>
      <c r="J553">
        <v>2.9969999999999999</v>
      </c>
      <c r="K553">
        <v>0</v>
      </c>
      <c r="L553">
        <v>9.5909999999999993</v>
      </c>
      <c r="M553">
        <v>0</v>
      </c>
      <c r="N553">
        <v>0</v>
      </c>
      <c r="O553">
        <v>0</v>
      </c>
      <c r="P553">
        <v>6.5940000000000003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0.4</v>
      </c>
      <c r="W553">
        <v>1.4650000000000001</v>
      </c>
    </row>
    <row r="554" spans="1:23">
      <c r="A554" s="121">
        <v>45386</v>
      </c>
      <c r="B554" t="s">
        <v>239</v>
      </c>
      <c r="C554">
        <v>3</v>
      </c>
      <c r="D554" t="s">
        <v>35</v>
      </c>
      <c r="E554" t="s">
        <v>35</v>
      </c>
      <c r="F554" t="s">
        <v>97</v>
      </c>
      <c r="G554">
        <v>2352.7990000002401</v>
      </c>
      <c r="H554">
        <v>1609.5560000001301</v>
      </c>
      <c r="I554">
        <v>718.50600000000304</v>
      </c>
      <c r="J554">
        <v>24.736999999999998</v>
      </c>
      <c r="K554">
        <v>8.64</v>
      </c>
      <c r="L554">
        <v>0</v>
      </c>
      <c r="M554">
        <v>236.167</v>
      </c>
      <c r="N554">
        <v>47.033999999999899</v>
      </c>
      <c r="O554">
        <v>0</v>
      </c>
      <c r="P554">
        <v>1582.5160000001199</v>
      </c>
      <c r="Q554">
        <v>0</v>
      </c>
      <c r="R554">
        <v>1.532</v>
      </c>
      <c r="S554">
        <v>0</v>
      </c>
      <c r="T554">
        <v>0</v>
      </c>
      <c r="U554">
        <v>713.28800000000297</v>
      </c>
      <c r="V554">
        <v>27.315999999999999</v>
      </c>
      <c r="W554">
        <v>41.901999999999902</v>
      </c>
    </row>
    <row r="555" spans="1:23">
      <c r="A555" s="121">
        <v>45386</v>
      </c>
      <c r="B555" t="s">
        <v>239</v>
      </c>
      <c r="C555">
        <v>3</v>
      </c>
      <c r="D555" t="s">
        <v>35</v>
      </c>
      <c r="E555" t="s">
        <v>35</v>
      </c>
      <c r="F555" t="s">
        <v>216</v>
      </c>
      <c r="G555">
        <v>10.192</v>
      </c>
      <c r="H555">
        <v>10.192</v>
      </c>
      <c r="I555">
        <v>0</v>
      </c>
      <c r="J555">
        <v>0</v>
      </c>
      <c r="K555">
        <v>0</v>
      </c>
      <c r="L555">
        <v>10.192</v>
      </c>
      <c r="M555">
        <v>0</v>
      </c>
      <c r="N555">
        <v>0</v>
      </c>
      <c r="O555">
        <v>0</v>
      </c>
      <c r="P555">
        <v>2.9980000000000002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</row>
    <row r="556" spans="1:23">
      <c r="A556" s="121">
        <v>45386</v>
      </c>
      <c r="B556" t="s">
        <v>239</v>
      </c>
      <c r="C556">
        <v>3</v>
      </c>
      <c r="D556" t="s">
        <v>35</v>
      </c>
      <c r="E556" t="s">
        <v>35</v>
      </c>
      <c r="F556" t="s">
        <v>130</v>
      </c>
      <c r="G556">
        <v>8.26</v>
      </c>
      <c r="H556">
        <v>8.26</v>
      </c>
      <c r="I556">
        <v>0</v>
      </c>
      <c r="J556">
        <v>0</v>
      </c>
      <c r="K556">
        <v>0</v>
      </c>
      <c r="L556">
        <v>8.26</v>
      </c>
      <c r="M556">
        <v>0</v>
      </c>
      <c r="N556">
        <v>0</v>
      </c>
      <c r="O556">
        <v>0</v>
      </c>
      <c r="P556">
        <v>8.26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1.0660000000000001</v>
      </c>
    </row>
    <row r="557" spans="1:23">
      <c r="A557" s="121">
        <v>45386</v>
      </c>
      <c r="B557" t="s">
        <v>239</v>
      </c>
      <c r="C557">
        <v>3</v>
      </c>
      <c r="D557" t="s">
        <v>35</v>
      </c>
      <c r="E557" t="s">
        <v>35</v>
      </c>
      <c r="F557" t="s">
        <v>115</v>
      </c>
      <c r="G557">
        <v>33.3019999999999</v>
      </c>
      <c r="H557">
        <v>33.3019999999999</v>
      </c>
      <c r="I557">
        <v>0</v>
      </c>
      <c r="J557">
        <v>0</v>
      </c>
      <c r="K557">
        <v>0</v>
      </c>
      <c r="L557">
        <v>33.3019999999999</v>
      </c>
      <c r="M557">
        <v>0</v>
      </c>
      <c r="N557">
        <v>0</v>
      </c>
      <c r="O557">
        <v>0</v>
      </c>
      <c r="P557">
        <v>30.701999999999899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1.5980000000000001</v>
      </c>
    </row>
    <row r="558" spans="1:23">
      <c r="A558" s="121">
        <v>45386</v>
      </c>
      <c r="B558" t="s">
        <v>239</v>
      </c>
      <c r="C558">
        <v>3</v>
      </c>
      <c r="D558" t="s">
        <v>35</v>
      </c>
      <c r="E558" t="s">
        <v>35</v>
      </c>
      <c r="F558" t="s">
        <v>59</v>
      </c>
      <c r="G558">
        <v>4.4619999999999997</v>
      </c>
      <c r="H558">
        <v>4.4619999999999997</v>
      </c>
      <c r="I558">
        <v>0</v>
      </c>
      <c r="J558">
        <v>0</v>
      </c>
      <c r="K558">
        <v>0</v>
      </c>
      <c r="L558">
        <v>4.4619999999999997</v>
      </c>
      <c r="M558">
        <v>0</v>
      </c>
      <c r="N558">
        <v>0</v>
      </c>
      <c r="O558">
        <v>0</v>
      </c>
      <c r="P558">
        <v>4.1289999999999996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</row>
    <row r="559" spans="1:23">
      <c r="A559" s="121">
        <v>45386</v>
      </c>
      <c r="B559" t="s">
        <v>239</v>
      </c>
      <c r="C559">
        <v>3</v>
      </c>
      <c r="D559" t="s">
        <v>6</v>
      </c>
      <c r="E559" t="s">
        <v>6</v>
      </c>
      <c r="F559" t="s">
        <v>97</v>
      </c>
      <c r="G559">
        <v>2638.5300000002399</v>
      </c>
      <c r="H559">
        <v>1723.3750000001201</v>
      </c>
      <c r="I559">
        <v>853.61399999999298</v>
      </c>
      <c r="J559">
        <v>61.5410000000007</v>
      </c>
      <c r="K559">
        <v>0</v>
      </c>
      <c r="L559">
        <v>0</v>
      </c>
      <c r="M559">
        <v>171.67400000000001</v>
      </c>
      <c r="N559">
        <v>95.555999999999699</v>
      </c>
      <c r="O559">
        <v>0</v>
      </c>
      <c r="P559">
        <v>1650.81000000014</v>
      </c>
      <c r="Q559">
        <v>36.3109999999999</v>
      </c>
      <c r="R559">
        <v>38.890999999999899</v>
      </c>
      <c r="S559">
        <v>142.738</v>
      </c>
      <c r="T559">
        <v>0</v>
      </c>
      <c r="U559">
        <v>707.77500000000202</v>
      </c>
      <c r="V559">
        <v>26.556000000000001</v>
      </c>
      <c r="W559">
        <v>16.757999999999999</v>
      </c>
    </row>
    <row r="560" spans="1:23">
      <c r="A560" s="121">
        <v>45386</v>
      </c>
      <c r="B560" t="s">
        <v>239</v>
      </c>
      <c r="C560">
        <v>3</v>
      </c>
      <c r="D560" t="s">
        <v>6</v>
      </c>
      <c r="E560" t="s">
        <v>6</v>
      </c>
      <c r="F560" t="s">
        <v>185</v>
      </c>
      <c r="G560">
        <v>27.506</v>
      </c>
      <c r="H560">
        <v>27.506</v>
      </c>
      <c r="I560">
        <v>0</v>
      </c>
      <c r="J560">
        <v>0</v>
      </c>
      <c r="K560">
        <v>0</v>
      </c>
      <c r="L560">
        <v>27.506</v>
      </c>
      <c r="M560">
        <v>0</v>
      </c>
      <c r="N560">
        <v>0</v>
      </c>
      <c r="O560">
        <v>0</v>
      </c>
      <c r="P560">
        <v>27.172999999999998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0.999</v>
      </c>
    </row>
    <row r="561" spans="1:23">
      <c r="A561" s="121">
        <v>45386</v>
      </c>
      <c r="B561" t="s">
        <v>239</v>
      </c>
      <c r="C561">
        <v>3</v>
      </c>
      <c r="D561" t="s">
        <v>6</v>
      </c>
      <c r="E561" t="s">
        <v>6</v>
      </c>
      <c r="F561" t="s">
        <v>204</v>
      </c>
      <c r="G561">
        <v>23.759</v>
      </c>
      <c r="H561">
        <v>23.378</v>
      </c>
      <c r="I561">
        <v>0.33300000000000002</v>
      </c>
      <c r="J561">
        <v>4.8000000000000001E-2</v>
      </c>
      <c r="K561">
        <v>0</v>
      </c>
      <c r="L561">
        <v>23.759</v>
      </c>
      <c r="M561">
        <v>0</v>
      </c>
      <c r="N561">
        <v>0</v>
      </c>
      <c r="O561">
        <v>0</v>
      </c>
      <c r="P561">
        <v>19.448</v>
      </c>
      <c r="Q561">
        <v>0</v>
      </c>
      <c r="R561">
        <v>0</v>
      </c>
      <c r="S561">
        <v>0</v>
      </c>
      <c r="T561">
        <v>0</v>
      </c>
      <c r="U561">
        <v>0.33300000000000002</v>
      </c>
      <c r="V561">
        <v>0</v>
      </c>
      <c r="W561">
        <v>1.466</v>
      </c>
    </row>
    <row r="562" spans="1:23">
      <c r="A562" s="121">
        <v>45386</v>
      </c>
      <c r="B562" t="s">
        <v>239</v>
      </c>
      <c r="C562">
        <v>3</v>
      </c>
      <c r="D562" t="s">
        <v>6</v>
      </c>
      <c r="E562" t="s">
        <v>6</v>
      </c>
      <c r="F562" t="s">
        <v>257</v>
      </c>
      <c r="G562">
        <v>6.3280000000000003</v>
      </c>
      <c r="H562">
        <v>6.3280000000000003</v>
      </c>
      <c r="I562">
        <v>0</v>
      </c>
      <c r="J562">
        <v>0</v>
      </c>
      <c r="K562">
        <v>0</v>
      </c>
      <c r="L562">
        <v>6.3280000000000003</v>
      </c>
      <c r="M562">
        <v>0</v>
      </c>
      <c r="N562">
        <v>0</v>
      </c>
      <c r="O562">
        <v>0</v>
      </c>
      <c r="P562">
        <v>6.3280000000000003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</row>
    <row r="563" spans="1:23">
      <c r="A563" s="121">
        <v>45386</v>
      </c>
      <c r="B563" t="s">
        <v>239</v>
      </c>
      <c r="C563">
        <v>3</v>
      </c>
      <c r="D563" t="s">
        <v>6</v>
      </c>
      <c r="E563" t="s">
        <v>6</v>
      </c>
      <c r="F563" t="s">
        <v>59</v>
      </c>
      <c r="G563">
        <v>0.999</v>
      </c>
      <c r="H563">
        <v>0.999</v>
      </c>
      <c r="I563">
        <v>0</v>
      </c>
      <c r="J563">
        <v>0</v>
      </c>
      <c r="K563">
        <v>0</v>
      </c>
      <c r="L563">
        <v>0.999</v>
      </c>
      <c r="M563">
        <v>0</v>
      </c>
      <c r="N563">
        <v>0</v>
      </c>
      <c r="O563">
        <v>0</v>
      </c>
      <c r="P563">
        <v>0.999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</row>
    <row r="564" spans="1:23">
      <c r="A564" s="121">
        <v>45386</v>
      </c>
      <c r="B564" t="s">
        <v>239</v>
      </c>
      <c r="C564">
        <v>3</v>
      </c>
      <c r="D564" t="s">
        <v>5</v>
      </c>
      <c r="E564" t="s">
        <v>5</v>
      </c>
      <c r="F564" t="s">
        <v>97</v>
      </c>
      <c r="G564">
        <v>3203.2930000002598</v>
      </c>
      <c r="H564">
        <v>2415.0370000002299</v>
      </c>
      <c r="I564">
        <v>786.81599999999605</v>
      </c>
      <c r="J564">
        <v>1.44</v>
      </c>
      <c r="K564">
        <v>0</v>
      </c>
      <c r="L564">
        <v>0</v>
      </c>
      <c r="M564">
        <v>399.456999999998</v>
      </c>
      <c r="N564">
        <v>10.724</v>
      </c>
      <c r="O564">
        <v>0</v>
      </c>
      <c r="P564">
        <v>2087.1850000002401</v>
      </c>
      <c r="Q564">
        <v>6.6429999999999998</v>
      </c>
      <c r="R564">
        <v>4.7290000000000001</v>
      </c>
      <c r="S564">
        <v>0</v>
      </c>
      <c r="T564">
        <v>0</v>
      </c>
      <c r="U564">
        <v>749.99699999999905</v>
      </c>
      <c r="V564">
        <v>46.329000000000001</v>
      </c>
      <c r="W564">
        <v>57.628999999999998</v>
      </c>
    </row>
    <row r="565" spans="1:23">
      <c r="A565" s="121">
        <v>45386</v>
      </c>
      <c r="B565" t="s">
        <v>239</v>
      </c>
      <c r="C565">
        <v>3</v>
      </c>
      <c r="D565" t="s">
        <v>5</v>
      </c>
      <c r="E565" t="s">
        <v>5</v>
      </c>
      <c r="F565" t="s">
        <v>224</v>
      </c>
      <c r="G565">
        <v>10.323</v>
      </c>
      <c r="H565">
        <v>10.323</v>
      </c>
      <c r="I565">
        <v>0</v>
      </c>
      <c r="J565">
        <v>0</v>
      </c>
      <c r="K565">
        <v>0</v>
      </c>
      <c r="L565">
        <v>10.323</v>
      </c>
      <c r="M565">
        <v>0</v>
      </c>
      <c r="N565">
        <v>0</v>
      </c>
      <c r="O565">
        <v>0</v>
      </c>
      <c r="P565">
        <v>10.323</v>
      </c>
      <c r="Q565">
        <v>0</v>
      </c>
      <c r="R565">
        <v>0.999</v>
      </c>
      <c r="S565">
        <v>0</v>
      </c>
      <c r="T565">
        <v>0</v>
      </c>
      <c r="U565">
        <v>0</v>
      </c>
      <c r="V565">
        <v>0</v>
      </c>
      <c r="W565">
        <v>0</v>
      </c>
    </row>
    <row r="566" spans="1:23">
      <c r="A566" s="121">
        <v>45386</v>
      </c>
      <c r="B566" t="s">
        <v>239</v>
      </c>
      <c r="C566">
        <v>3</v>
      </c>
      <c r="D566" t="s">
        <v>5</v>
      </c>
      <c r="E566" t="s">
        <v>5</v>
      </c>
      <c r="F566" t="s">
        <v>180</v>
      </c>
      <c r="G566">
        <v>41.291999999999902</v>
      </c>
      <c r="H566">
        <v>41.291999999999902</v>
      </c>
      <c r="I566">
        <v>0</v>
      </c>
      <c r="J566">
        <v>0</v>
      </c>
      <c r="K566">
        <v>0</v>
      </c>
      <c r="L566">
        <v>41.291999999999902</v>
      </c>
      <c r="M566">
        <v>0</v>
      </c>
      <c r="N566">
        <v>0</v>
      </c>
      <c r="O566">
        <v>0</v>
      </c>
      <c r="P566">
        <v>41.291999999999902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1.3320000000000001</v>
      </c>
    </row>
    <row r="567" spans="1:23">
      <c r="A567" s="121">
        <v>45386</v>
      </c>
      <c r="B567" t="s">
        <v>239</v>
      </c>
      <c r="C567">
        <v>3</v>
      </c>
      <c r="D567" t="s">
        <v>5</v>
      </c>
      <c r="E567" t="s">
        <v>5</v>
      </c>
      <c r="F567" t="s">
        <v>113</v>
      </c>
      <c r="G567">
        <v>45.888000000000098</v>
      </c>
      <c r="H567">
        <v>45.888000000000098</v>
      </c>
      <c r="I567">
        <v>0</v>
      </c>
      <c r="J567">
        <v>0</v>
      </c>
      <c r="K567">
        <v>0</v>
      </c>
      <c r="L567">
        <v>45.888000000000098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</row>
    <row r="568" spans="1:23">
      <c r="A568" s="121">
        <v>45386</v>
      </c>
      <c r="B568" t="s">
        <v>239</v>
      </c>
      <c r="C568">
        <v>3</v>
      </c>
      <c r="D568" t="s">
        <v>5</v>
      </c>
      <c r="E568" t="s">
        <v>5</v>
      </c>
      <c r="F568" t="s">
        <v>210</v>
      </c>
      <c r="G568">
        <v>15.786</v>
      </c>
      <c r="H568">
        <v>15.786</v>
      </c>
      <c r="I568">
        <v>0</v>
      </c>
      <c r="J568">
        <v>0</v>
      </c>
      <c r="K568">
        <v>0</v>
      </c>
      <c r="L568">
        <v>15.786</v>
      </c>
      <c r="M568">
        <v>0</v>
      </c>
      <c r="N568">
        <v>0</v>
      </c>
      <c r="O568">
        <v>0</v>
      </c>
      <c r="P568">
        <v>15.452999999999999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</row>
    <row r="569" spans="1:23">
      <c r="A569" s="121">
        <v>45386</v>
      </c>
      <c r="B569" t="s">
        <v>239</v>
      </c>
      <c r="C569">
        <v>3</v>
      </c>
      <c r="D569" t="s">
        <v>5</v>
      </c>
      <c r="E569" t="s">
        <v>5</v>
      </c>
      <c r="F569" t="s">
        <v>164</v>
      </c>
      <c r="G569">
        <v>19.187999999999999</v>
      </c>
      <c r="H569">
        <v>19.187999999999999</v>
      </c>
      <c r="I569">
        <v>0</v>
      </c>
      <c r="J569">
        <v>0</v>
      </c>
      <c r="K569">
        <v>0</v>
      </c>
      <c r="L569">
        <v>19.187999999999999</v>
      </c>
      <c r="M569">
        <v>0</v>
      </c>
      <c r="N569">
        <v>0</v>
      </c>
      <c r="O569">
        <v>0</v>
      </c>
      <c r="P569">
        <v>11.988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12.792</v>
      </c>
    </row>
    <row r="570" spans="1:23">
      <c r="A570" s="121">
        <v>45386</v>
      </c>
      <c r="B570" t="s">
        <v>239</v>
      </c>
      <c r="C570">
        <v>3</v>
      </c>
      <c r="D570" t="s">
        <v>5</v>
      </c>
      <c r="E570" t="s">
        <v>5</v>
      </c>
      <c r="F570" t="s">
        <v>59</v>
      </c>
      <c r="G570">
        <v>5.4710000000000001</v>
      </c>
      <c r="H570">
        <v>5.4710000000000001</v>
      </c>
      <c r="I570">
        <v>0</v>
      </c>
      <c r="J570">
        <v>0</v>
      </c>
      <c r="K570">
        <v>0</v>
      </c>
      <c r="L570">
        <v>5.4710000000000001</v>
      </c>
      <c r="M570">
        <v>3.4710000000000001</v>
      </c>
      <c r="N570">
        <v>0</v>
      </c>
      <c r="O570">
        <v>0</v>
      </c>
      <c r="P570">
        <v>4.1369999999999996</v>
      </c>
      <c r="Q570">
        <v>0</v>
      </c>
      <c r="R570">
        <v>1.3340000000000001</v>
      </c>
      <c r="S570">
        <v>0</v>
      </c>
      <c r="T570">
        <v>0</v>
      </c>
      <c r="U570">
        <v>0</v>
      </c>
      <c r="V570">
        <v>0</v>
      </c>
      <c r="W570">
        <v>0</v>
      </c>
    </row>
    <row r="571" spans="1:23">
      <c r="A571" s="121"/>
    </row>
    <row r="572" spans="1:23">
      <c r="A572" s="121"/>
    </row>
    <row r="573" spans="1:23">
      <c r="A573" s="121"/>
    </row>
    <row r="574" spans="1:23">
      <c r="A574" s="121"/>
    </row>
    <row r="575" spans="1:23">
      <c r="A575" s="121"/>
    </row>
    <row r="576" spans="1:23">
      <c r="A576" s="121"/>
    </row>
    <row r="577" spans="1:1">
      <c r="A577" s="121"/>
    </row>
    <row r="578" spans="1:1">
      <c r="A578" s="121"/>
    </row>
    <row r="579" spans="1:1">
      <c r="A579" s="121"/>
    </row>
    <row r="580" spans="1:1">
      <c r="A580" s="121"/>
    </row>
    <row r="581" spans="1:1">
      <c r="A581" s="121"/>
    </row>
    <row r="582" spans="1:1">
      <c r="A582" s="121"/>
    </row>
    <row r="583" spans="1:1">
      <c r="A583" s="121"/>
    </row>
    <row r="584" spans="1:1">
      <c r="A584" s="121"/>
    </row>
    <row r="585" spans="1:1">
      <c r="A585" s="121"/>
    </row>
    <row r="586" spans="1:1">
      <c r="A586" s="121"/>
    </row>
    <row r="587" spans="1:1">
      <c r="A587" s="121"/>
    </row>
    <row r="588" spans="1:1">
      <c r="A588" s="121"/>
    </row>
    <row r="589" spans="1:1">
      <c r="A589" s="121"/>
    </row>
    <row r="590" spans="1:1">
      <c r="A590" s="121"/>
    </row>
    <row r="591" spans="1:1">
      <c r="A591" s="121"/>
    </row>
    <row r="592" spans="1:1">
      <c r="A592" s="121"/>
    </row>
    <row r="593" spans="1:1">
      <c r="A593" s="121"/>
    </row>
    <row r="594" spans="1:1">
      <c r="A594" s="121"/>
    </row>
    <row r="595" spans="1:1">
      <c r="A595" s="121"/>
    </row>
    <row r="596" spans="1:1">
      <c r="A596" s="121"/>
    </row>
    <row r="597" spans="1:1">
      <c r="A597" s="121"/>
    </row>
    <row r="598" spans="1:1">
      <c r="A598" s="121"/>
    </row>
    <row r="599" spans="1:1">
      <c r="A599" s="121"/>
    </row>
    <row r="600" spans="1:1">
      <c r="A600" s="121"/>
    </row>
    <row r="601" spans="1:1">
      <c r="A601" s="121"/>
    </row>
    <row r="602" spans="1:1">
      <c r="A602" s="121"/>
    </row>
    <row r="603" spans="1:1">
      <c r="A603" s="121"/>
    </row>
    <row r="604" spans="1:1">
      <c r="A604" s="121"/>
    </row>
    <row r="605" spans="1:1">
      <c r="A605" s="121"/>
    </row>
    <row r="606" spans="1:1">
      <c r="A606" s="121"/>
    </row>
    <row r="607" spans="1:1">
      <c r="A607" s="121"/>
    </row>
    <row r="608" spans="1:1">
      <c r="A608" s="121"/>
    </row>
    <row r="609" spans="1:1">
      <c r="A609" s="121"/>
    </row>
    <row r="610" spans="1:1">
      <c r="A610" s="121"/>
    </row>
    <row r="611" spans="1:1">
      <c r="A611" s="121"/>
    </row>
    <row r="612" spans="1:1">
      <c r="A612" s="121"/>
    </row>
    <row r="613" spans="1:1">
      <c r="A613" s="121"/>
    </row>
    <row r="614" spans="1:1">
      <c r="A614" s="121"/>
    </row>
    <row r="615" spans="1:1">
      <c r="A615" s="121"/>
    </row>
    <row r="616" spans="1:1">
      <c r="A616" s="121"/>
    </row>
    <row r="617" spans="1:1">
      <c r="A617" s="121"/>
    </row>
    <row r="618" spans="1:1">
      <c r="A618" s="121"/>
    </row>
    <row r="619" spans="1:1">
      <c r="A619" s="121"/>
    </row>
    <row r="620" spans="1:1">
      <c r="A620" s="121"/>
    </row>
    <row r="621" spans="1:1">
      <c r="A621" s="121"/>
    </row>
    <row r="622" spans="1:1">
      <c r="A622" s="121"/>
    </row>
    <row r="623" spans="1:1">
      <c r="A623" s="121"/>
    </row>
    <row r="624" spans="1:1">
      <c r="A624" s="121"/>
    </row>
    <row r="625" spans="1:1">
      <c r="A625" s="121"/>
    </row>
    <row r="626" spans="1:1">
      <c r="A626" s="121"/>
    </row>
    <row r="627" spans="1:1">
      <c r="A627" s="121"/>
    </row>
    <row r="628" spans="1:1">
      <c r="A628" s="121"/>
    </row>
    <row r="629" spans="1:1">
      <c r="A629" s="121"/>
    </row>
    <row r="630" spans="1:1">
      <c r="A630" s="121"/>
    </row>
    <row r="631" spans="1:1">
      <c r="A631" s="121"/>
    </row>
    <row r="632" spans="1:1">
      <c r="A632" s="121"/>
    </row>
    <row r="633" spans="1:1">
      <c r="A633" s="121"/>
    </row>
    <row r="634" spans="1:1">
      <c r="A634" s="121"/>
    </row>
    <row r="635" spans="1:1">
      <c r="A635" s="121"/>
    </row>
    <row r="636" spans="1:1">
      <c r="A636" s="121"/>
    </row>
    <row r="637" spans="1:1">
      <c r="A637" s="121"/>
    </row>
    <row r="638" spans="1:1">
      <c r="A638" s="121"/>
    </row>
    <row r="639" spans="1:1">
      <c r="A639" s="121"/>
    </row>
    <row r="640" spans="1:1">
      <c r="A640" s="121"/>
    </row>
    <row r="641" spans="1:1">
      <c r="A641" s="121"/>
    </row>
    <row r="642" spans="1:1">
      <c r="A642" s="121"/>
    </row>
    <row r="643" spans="1:1">
      <c r="A643" s="121"/>
    </row>
    <row r="644" spans="1:1">
      <c r="A644" s="121"/>
    </row>
    <row r="645" spans="1:1">
      <c r="A645" s="121"/>
    </row>
    <row r="646" spans="1:1">
      <c r="A646" s="121"/>
    </row>
    <row r="647" spans="1:1">
      <c r="A647" s="121"/>
    </row>
    <row r="648" spans="1:1">
      <c r="A648" s="121"/>
    </row>
    <row r="649" spans="1:1">
      <c r="A649" s="121"/>
    </row>
    <row r="650" spans="1:1">
      <c r="A650" s="121"/>
    </row>
    <row r="651" spans="1:1">
      <c r="A651" s="121"/>
    </row>
    <row r="652" spans="1:1">
      <c r="A652" s="121"/>
    </row>
    <row r="653" spans="1:1">
      <c r="A653" s="121"/>
    </row>
    <row r="654" spans="1:1">
      <c r="A654" s="121"/>
    </row>
    <row r="655" spans="1:1">
      <c r="A655" s="121"/>
    </row>
    <row r="656" spans="1:1">
      <c r="A656" s="121"/>
    </row>
    <row r="657" spans="1:1">
      <c r="A657" s="121"/>
    </row>
    <row r="658" spans="1:1">
      <c r="A658" s="121"/>
    </row>
    <row r="659" spans="1:1">
      <c r="A659" s="121"/>
    </row>
    <row r="660" spans="1:1">
      <c r="A660" s="121"/>
    </row>
    <row r="661" spans="1:1">
      <c r="A661" s="121"/>
    </row>
    <row r="662" spans="1:1">
      <c r="A662" s="121"/>
    </row>
    <row r="663" spans="1:1">
      <c r="A663" s="121"/>
    </row>
    <row r="664" spans="1:1">
      <c r="A664" s="121"/>
    </row>
    <row r="665" spans="1:1">
      <c r="A665" s="121"/>
    </row>
    <row r="666" spans="1:1">
      <c r="A666" s="121"/>
    </row>
    <row r="667" spans="1:1">
      <c r="A667" s="121"/>
    </row>
    <row r="668" spans="1:1">
      <c r="A668" s="121"/>
    </row>
    <row r="669" spans="1:1">
      <c r="A669" s="121"/>
    </row>
    <row r="670" spans="1:1">
      <c r="A670" s="121"/>
    </row>
    <row r="671" spans="1:1">
      <c r="A671" s="121"/>
    </row>
    <row r="672" spans="1:1">
      <c r="A672" s="121"/>
    </row>
    <row r="673" spans="1:1">
      <c r="A673" s="121"/>
    </row>
    <row r="674" spans="1:1">
      <c r="A674" s="121"/>
    </row>
    <row r="675" spans="1:1">
      <c r="A675" s="121"/>
    </row>
    <row r="676" spans="1:1">
      <c r="A676" s="121"/>
    </row>
    <row r="677" spans="1:1">
      <c r="A677" s="121"/>
    </row>
    <row r="678" spans="1:1">
      <c r="A678" s="121"/>
    </row>
    <row r="679" spans="1:1">
      <c r="A679" s="121"/>
    </row>
    <row r="680" spans="1:1">
      <c r="A680" s="121"/>
    </row>
    <row r="681" spans="1:1">
      <c r="A681" s="121"/>
    </row>
    <row r="682" spans="1:1">
      <c r="A682" s="121"/>
    </row>
    <row r="683" spans="1:1">
      <c r="A683" s="121"/>
    </row>
    <row r="684" spans="1:1">
      <c r="A684" s="121"/>
    </row>
    <row r="685" spans="1:1">
      <c r="A685" s="121"/>
    </row>
    <row r="686" spans="1:1">
      <c r="A686" s="121"/>
    </row>
    <row r="687" spans="1:1">
      <c r="A687" s="121"/>
    </row>
    <row r="688" spans="1:1">
      <c r="A688" s="121"/>
    </row>
    <row r="689" spans="1:1">
      <c r="A689" s="121"/>
    </row>
    <row r="690" spans="1:1">
      <c r="A690" s="121"/>
    </row>
    <row r="691" spans="1:1">
      <c r="A691" s="121"/>
    </row>
    <row r="692" spans="1:1">
      <c r="A692" s="121"/>
    </row>
    <row r="693" spans="1:1">
      <c r="A693" s="121"/>
    </row>
    <row r="694" spans="1:1">
      <c r="A694" s="121"/>
    </row>
    <row r="695" spans="1:1">
      <c r="A695" s="121"/>
    </row>
    <row r="696" spans="1:1">
      <c r="A696" s="121"/>
    </row>
    <row r="697" spans="1:1">
      <c r="A697" s="121"/>
    </row>
    <row r="698" spans="1:1">
      <c r="A698" s="121"/>
    </row>
    <row r="699" spans="1:1">
      <c r="A699" s="121"/>
    </row>
    <row r="700" spans="1:1">
      <c r="A700" s="121"/>
    </row>
    <row r="701" spans="1:1">
      <c r="A701" s="121"/>
    </row>
    <row r="702" spans="1:1">
      <c r="A702" s="121"/>
    </row>
    <row r="703" spans="1:1">
      <c r="A703" s="121"/>
    </row>
    <row r="704" spans="1:1">
      <c r="A704" s="121"/>
    </row>
    <row r="705" spans="1:1">
      <c r="A705" s="121"/>
    </row>
    <row r="706" spans="1:1">
      <c r="A706" s="121"/>
    </row>
    <row r="707" spans="1:1">
      <c r="A707" s="121"/>
    </row>
    <row r="708" spans="1:1">
      <c r="A708" s="121"/>
    </row>
    <row r="709" spans="1:1">
      <c r="A709" s="121"/>
    </row>
    <row r="710" spans="1:1">
      <c r="A710" s="121"/>
    </row>
    <row r="711" spans="1:1">
      <c r="A711" s="121"/>
    </row>
    <row r="712" spans="1:1">
      <c r="A712" s="121"/>
    </row>
    <row r="713" spans="1:1">
      <c r="A713" s="121"/>
    </row>
    <row r="714" spans="1:1">
      <c r="A714" s="121"/>
    </row>
    <row r="715" spans="1:1">
      <c r="A715" s="121"/>
    </row>
    <row r="716" spans="1:1">
      <c r="A716" s="121"/>
    </row>
    <row r="717" spans="1:1">
      <c r="A717" s="121"/>
    </row>
    <row r="718" spans="1:1">
      <c r="A718" s="121"/>
    </row>
    <row r="719" spans="1:1">
      <c r="A719" s="121"/>
    </row>
    <row r="720" spans="1:1">
      <c r="A720" s="121"/>
    </row>
    <row r="721" spans="1:1">
      <c r="A721" s="121"/>
    </row>
    <row r="722" spans="1:1">
      <c r="A722" s="121"/>
    </row>
    <row r="723" spans="1:1">
      <c r="A723" s="1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READ ME</vt:lpstr>
      <vt:lpstr>Total</vt:lpstr>
      <vt:lpstr>State</vt:lpstr>
      <vt:lpstr>Contract</vt:lpstr>
      <vt:lpstr>Self</vt:lpstr>
      <vt:lpstr>BAS</vt:lpstr>
      <vt:lpstr>BEdA</vt:lpstr>
      <vt:lpstr>Apprent.</vt:lpstr>
      <vt:lpstr>BFET</vt:lpstr>
      <vt:lpstr>DOC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DOC!Print_Area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2024-05-07T23:48:53Z</dcterms:modified>
</cp:coreProperties>
</file>