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bookViews>
    <workbookView xWindow="0" yWindow="0" windowWidth="24000" windowHeight="9600" activeTab="1"/>
  </bookViews>
  <sheets>
    <sheet name="2018 Supp Comparison" sheetId="1" r:id="rId1"/>
    <sheet name="Note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 i="1" l="1"/>
  <c r="Q36" i="1"/>
  <c r="S36" i="1" s="1"/>
  <c r="U36" i="1" s="1"/>
  <c r="M36" i="1"/>
  <c r="L36" i="1"/>
  <c r="N36" i="1" s="1"/>
  <c r="P36" i="1" s="1"/>
  <c r="H36" i="1"/>
  <c r="G36" i="1"/>
  <c r="I36" i="1" s="1"/>
  <c r="E36" i="1"/>
  <c r="D36" i="1"/>
  <c r="C36" i="1"/>
  <c r="S35" i="1"/>
  <c r="N35" i="1"/>
  <c r="N34" i="1"/>
  <c r="S33" i="1"/>
  <c r="S32" i="1"/>
  <c r="S30" i="1"/>
  <c r="S29" i="1"/>
  <c r="S28" i="1"/>
  <c r="N28" i="1"/>
  <c r="S27" i="1"/>
  <c r="S26" i="1"/>
  <c r="N26" i="1"/>
  <c r="S25" i="1"/>
  <c r="N25" i="1"/>
  <c r="S23" i="1"/>
  <c r="N23" i="1"/>
  <c r="S22" i="1"/>
  <c r="I22" i="1"/>
  <c r="E22" i="1"/>
  <c r="S20" i="1"/>
  <c r="S19" i="1"/>
  <c r="N19" i="1"/>
  <c r="E18" i="1"/>
  <c r="S17" i="1"/>
  <c r="N17" i="1"/>
  <c r="I17" i="1"/>
  <c r="E17" i="1"/>
  <c r="R13" i="1"/>
  <c r="Q13" i="1"/>
  <c r="N13" i="1"/>
  <c r="M13" i="1"/>
  <c r="L13" i="1"/>
  <c r="H13" i="1"/>
  <c r="G13" i="1"/>
  <c r="I13" i="1" s="1"/>
  <c r="D13" i="1"/>
  <c r="C13" i="1"/>
  <c r="E13" i="1" s="1"/>
  <c r="E12" i="1"/>
  <c r="S11" i="1"/>
  <c r="N11" i="1"/>
  <c r="E11" i="1"/>
  <c r="S10" i="1"/>
  <c r="N10" i="1"/>
  <c r="I10" i="1"/>
  <c r="E10" i="1"/>
  <c r="S9" i="1"/>
  <c r="N9" i="1"/>
  <c r="I9" i="1"/>
  <c r="E9" i="1"/>
  <c r="S8" i="1"/>
  <c r="S13" i="1" s="1"/>
  <c r="E8" i="1"/>
  <c r="S7" i="1"/>
  <c r="U7" i="1" s="1"/>
  <c r="R7" i="1"/>
  <c r="R14" i="1" s="1"/>
  <c r="R37" i="1" s="1"/>
  <c r="Q7" i="1"/>
  <c r="Q14" i="1" s="1"/>
  <c r="N7" i="1"/>
  <c r="M7" i="1"/>
  <c r="M14" i="1" s="1"/>
  <c r="M37" i="1" s="1"/>
  <c r="L7" i="1"/>
  <c r="L14" i="1" s="1"/>
  <c r="H7" i="1"/>
  <c r="H14" i="1" s="1"/>
  <c r="H37" i="1" s="1"/>
  <c r="G7" i="1"/>
  <c r="G14" i="1" s="1"/>
  <c r="G37" i="1" s="1"/>
  <c r="D7" i="1"/>
  <c r="D14" i="1" s="1"/>
  <c r="D37" i="1" s="1"/>
  <c r="C7" i="1"/>
  <c r="E7" i="1" s="1"/>
  <c r="E14" i="1" s="1"/>
  <c r="S5" i="1"/>
  <c r="N5" i="1"/>
  <c r="I5" i="1"/>
  <c r="E5" i="1"/>
  <c r="I37" i="1" l="1"/>
  <c r="P7" i="1"/>
  <c r="Q37" i="1"/>
  <c r="S37" i="1" s="1"/>
  <c r="S14" i="1"/>
  <c r="U14" i="1" s="1"/>
  <c r="N14" i="1"/>
  <c r="P14" i="1" s="1"/>
  <c r="L37" i="1"/>
  <c r="N37" i="1" s="1"/>
  <c r="I7" i="1"/>
  <c r="I14" i="1" s="1"/>
  <c r="C14" i="1"/>
  <c r="C37" i="1" s="1"/>
  <c r="E37" i="1" s="1"/>
  <c r="U37" i="1" l="1"/>
  <c r="P37" i="1"/>
</calcChain>
</file>

<file path=xl/sharedStrings.xml><?xml version="1.0" encoding="utf-8"?>
<sst xmlns="http://schemas.openxmlformats.org/spreadsheetml/2006/main" count="141" uniqueCount="124">
  <si>
    <t>2018 Supplemental Budgets</t>
  </si>
  <si>
    <t>Community &amp; Technical College System</t>
  </si>
  <si>
    <t>Near General Fund State (NGF-P)+Pension Stabilization Acct</t>
  </si>
  <si>
    <t>Diff</t>
  </si>
  <si>
    <t>Dollars in Thousands</t>
  </si>
  <si>
    <t>SBCTC Proposed</t>
  </si>
  <si>
    <t>Governor Proposed</t>
  </si>
  <si>
    <t xml:space="preserve">Senate Floor </t>
  </si>
  <si>
    <t>House Floor</t>
  </si>
  <si>
    <t>2015-17 Expenditure Authority</t>
  </si>
  <si>
    <t>Budget Items</t>
  </si>
  <si>
    <t>FY 2018</t>
  </si>
  <si>
    <t>FY 2019</t>
  </si>
  <si>
    <t>TOTAL</t>
  </si>
  <si>
    <t>Total Carry Forward Level</t>
  </si>
  <si>
    <t>Maintenance Level</t>
  </si>
  <si>
    <t>92S</t>
  </si>
  <si>
    <t>Workers' Compensation</t>
  </si>
  <si>
    <t>BSA</t>
  </si>
  <si>
    <t>Move Pension Fund Shift to Agencies</t>
  </si>
  <si>
    <t>Fund Swap 489 Pension Stabilization</t>
  </si>
  <si>
    <t>CPI</t>
  </si>
  <si>
    <t>Adjust CAP Tuition Backfill</t>
  </si>
  <si>
    <t>A2</t>
  </si>
  <si>
    <t>Maintain Financial Aid Programs</t>
  </si>
  <si>
    <t>Maintenance Level Changes</t>
  </si>
  <si>
    <t>Maintenance Level Total</t>
  </si>
  <si>
    <t>Total Funding at Maintenance Level</t>
  </si>
  <si>
    <t xml:space="preserve">Policy Level </t>
  </si>
  <si>
    <t>Policy Level</t>
  </si>
  <si>
    <t>Compensation Items</t>
  </si>
  <si>
    <t>A1PL</t>
  </si>
  <si>
    <t>Adjustment to Comp Funding</t>
  </si>
  <si>
    <t xml:space="preserve"> </t>
  </si>
  <si>
    <t>A4</t>
  </si>
  <si>
    <t>Invest in Learning and Teaching</t>
  </si>
  <si>
    <t>9C</t>
  </si>
  <si>
    <t xml:space="preserve">Initiative 732 COLA </t>
  </si>
  <si>
    <t>PFSS</t>
  </si>
  <si>
    <t>Compensation Study</t>
  </si>
  <si>
    <t>Student Success</t>
  </si>
  <si>
    <t>GP1</t>
  </si>
  <si>
    <t xml:space="preserve">Guided Pathways </t>
  </si>
  <si>
    <t>MSGP</t>
  </si>
  <si>
    <t>MESA and Guided Pathways Program</t>
  </si>
  <si>
    <t>Miscellaneous Items</t>
  </si>
  <si>
    <t>SCC</t>
  </si>
  <si>
    <t>WA-LERC Labor Staff</t>
  </si>
  <si>
    <t>Registered Apprenticeships/ Work-Integrated Learning</t>
  </si>
  <si>
    <t>FWEI</t>
  </si>
  <si>
    <t>Federal Way Education Initiative</t>
  </si>
  <si>
    <t>GCCS</t>
  </si>
  <si>
    <t>Graham CTC Feasibilty Study</t>
  </si>
  <si>
    <t>0CEE</t>
  </si>
  <si>
    <t>Opportunity Center for Empl. &amp; Ed.</t>
  </si>
  <si>
    <t>WDPC</t>
  </si>
  <si>
    <t>Workforce Dev. Peninsula College</t>
  </si>
  <si>
    <t>Bill-Related Funding</t>
  </si>
  <si>
    <t>CSPT</t>
  </si>
  <si>
    <t>Civil Service/Part-time Employees</t>
  </si>
  <si>
    <t>Gold Star Families</t>
  </si>
  <si>
    <t>HSET</t>
  </si>
  <si>
    <t>High School Equivalency Tests</t>
  </si>
  <si>
    <t>Native American Curriculum</t>
  </si>
  <si>
    <t>Subtotal - Policy Level Changes</t>
  </si>
  <si>
    <t>Policy Level Total</t>
  </si>
  <si>
    <t>2017-19 Total Proposed Budget</t>
  </si>
  <si>
    <t>Total Proposed Supplemental Budget</t>
  </si>
  <si>
    <t>Other Impacts to CTCs</t>
  </si>
  <si>
    <t xml:space="preserve">1.  Running Start Rates </t>
  </si>
  <si>
    <t>Senate</t>
  </si>
  <si>
    <t>House</t>
  </si>
  <si>
    <t>E2SSB 6362 sets the current rate in statute and adjusts it by inflation in future years.  Decoupling the rate from the basic ed rate would result in $16 million less revenue next year and $31 million less in 2019-20 and beyond.</t>
  </si>
  <si>
    <t>2.  State Need Grant</t>
  </si>
  <si>
    <t>$9.8 million increase in SNG</t>
  </si>
  <si>
    <t>3.  Opportunity Scholarship</t>
  </si>
  <si>
    <t>See related  impacts below.</t>
  </si>
  <si>
    <t>Governor Budget Notes:</t>
  </si>
  <si>
    <t>Compensation:</t>
  </si>
  <si>
    <r>
      <t>·</t>
    </r>
    <r>
      <rPr>
        <sz val="7"/>
        <color rgb="FF000000"/>
        <rFont val="Times New Roman"/>
        <family val="1"/>
      </rPr>
      <t xml:space="preserve">             </t>
    </r>
    <r>
      <rPr>
        <sz val="12"/>
        <color rgb="FF000000"/>
        <rFont val="Calibri Light"/>
        <family val="2"/>
      </rPr>
      <t>I-732 Adjustment:  There is a slight increase in funding, $150,000, due to an increase in the Seattle Consumer Price Index.</t>
    </r>
  </si>
  <si>
    <r>
      <t>·</t>
    </r>
    <r>
      <rPr>
        <sz val="7"/>
        <color rgb="FF000000"/>
        <rFont val="Times New Roman"/>
        <family val="1"/>
      </rPr>
      <t xml:space="preserve">             </t>
    </r>
    <r>
      <rPr>
        <sz val="12"/>
        <color rgb="FF000000"/>
        <rFont val="Calibri Light"/>
        <family val="2"/>
      </rPr>
      <t>Health Benefit Rate Reduction:</t>
    </r>
    <r>
      <rPr>
        <b/>
        <sz val="12"/>
        <color rgb="FF000000"/>
        <rFont val="Calibri Light"/>
        <family val="2"/>
      </rPr>
      <t xml:space="preserve">   </t>
    </r>
    <r>
      <rPr>
        <sz val="12"/>
        <color rgb="FF000000"/>
        <rFont val="Calibri Light"/>
        <family val="2"/>
      </rPr>
      <t xml:space="preserve">The Public Employees' Benefits Board (PEBB) reduced health insurance rates for fiscal year 2019 to reflect updated actuarial projections and program costs. This reduces the fiscal year 2019 funding rate from $957 per month to $906.  It results in a reduction of $6 million in state funds in fiscal year 2019. </t>
    </r>
  </si>
  <si>
    <r>
      <t>·</t>
    </r>
    <r>
      <rPr>
        <sz val="7"/>
        <color rgb="FF000000"/>
        <rFont val="Times New Roman"/>
        <family val="1"/>
      </rPr>
      <t xml:space="preserve">             </t>
    </r>
    <r>
      <rPr>
        <sz val="12"/>
        <color rgb="FF000000"/>
        <rFont val="Calibri Light"/>
        <family val="2"/>
      </rPr>
      <t xml:space="preserve">Paid Family Medical Leave:  A paid family and medical leave program was created by the Legislature last session. Beginning January 1, 2019, the state, as an employer, will be responsible for payment of employer premiums for employees not covered by a collective bargaining agreement. The Governor’s budget provides $307,000 to help fund this obligation. </t>
    </r>
  </si>
  <si>
    <t>Student Success:</t>
  </si>
  <si>
    <r>
      <t>·</t>
    </r>
    <r>
      <rPr>
        <sz val="7"/>
        <color rgb="FF000000"/>
        <rFont val="Times New Roman"/>
        <family val="1"/>
      </rPr>
      <t xml:space="preserve">             </t>
    </r>
    <r>
      <rPr>
        <sz val="12"/>
        <color rgb="FF000000"/>
        <rFont val="Calibri Light"/>
        <family val="2"/>
      </rPr>
      <t>Guided Pathways:  No additional funds. The Governor’s budget directs all colleges to begin planning for Guided Pathways in the current biennium using existing resources.  The proviso language is added to section of the budget that provides $3 million ($1.5 million per year) for Guided Pathways work. </t>
    </r>
  </si>
  <si>
    <r>
      <t>·</t>
    </r>
    <r>
      <rPr>
        <sz val="7"/>
        <color rgb="FF000000"/>
        <rFont val="Times New Roman"/>
        <family val="1"/>
      </rPr>
      <t xml:space="preserve">             </t>
    </r>
    <r>
      <rPr>
        <sz val="12"/>
        <color rgb="FF000000"/>
        <rFont val="Calibri Light"/>
        <family val="2"/>
      </rPr>
      <t xml:space="preserve">Financial Aid:  There is $12.8 million for state match to the Opportunity Scholarship Program and $1 million to expand the Opportunity Scholarship program to serve student enrolled in professional-technical certificate and degree programs.    </t>
    </r>
  </si>
  <si>
    <r>
      <t>Misc.</t>
    </r>
    <r>
      <rPr>
        <b/>
        <sz val="12"/>
        <color rgb="FF1F497D"/>
        <rFont val="Calibri Light"/>
        <family val="2"/>
      </rPr>
      <t xml:space="preserve"> </t>
    </r>
    <r>
      <rPr>
        <b/>
        <sz val="12"/>
        <color theme="1"/>
        <rFont val="Calibri Light"/>
        <family val="2"/>
      </rPr>
      <t>Policy Items</t>
    </r>
  </si>
  <si>
    <r>
      <t>·</t>
    </r>
    <r>
      <rPr>
        <sz val="7"/>
        <color theme="1"/>
        <rFont val="Times New Roman"/>
        <family val="1"/>
      </rPr>
      <t xml:space="preserve">             </t>
    </r>
    <r>
      <rPr>
        <b/>
        <sz val="12"/>
        <color rgb="FF000000"/>
        <rFont val="Calibri Light"/>
        <family val="2"/>
      </rPr>
      <t xml:space="preserve">State Labor Education and Research Center:  </t>
    </r>
    <r>
      <rPr>
        <sz val="12"/>
        <color rgb="FF000000"/>
        <rFont val="Calibri Light"/>
        <family val="2"/>
      </rPr>
      <t xml:space="preserve">Funds are provided for three FTE staff at the Washington State Labor Education and Research Center based at South Seattle College. </t>
    </r>
  </si>
  <si>
    <t>Senate Budget Notes:</t>
  </si>
  <si>
    <t>Compensation</t>
  </si>
  <si>
    <r>
      <t>·</t>
    </r>
    <r>
      <rPr>
        <sz val="7"/>
        <color theme="1"/>
        <rFont val="Times New Roman"/>
        <family val="1"/>
      </rPr>
      <t xml:space="preserve">         </t>
    </r>
    <r>
      <rPr>
        <sz val="12"/>
        <color theme="1"/>
        <rFont val="Calibri Light"/>
        <family val="2"/>
      </rPr>
      <t xml:space="preserve">Compensation Funding Adjustment - $9 million was provided in accordance with the SBCTC budget request.  The $9 million adjustment breaks down by fiscal year as indicated below.  The FY 2019 amount of $6,795,000 would be the ongoing annual amount carried into future budget years. </t>
    </r>
  </si>
  <si>
    <r>
      <t>·</t>
    </r>
    <r>
      <rPr>
        <sz val="7"/>
        <color theme="1"/>
        <rFont val="Times New Roman"/>
        <family val="1"/>
      </rPr>
      <t xml:space="preserve">         </t>
    </r>
    <r>
      <rPr>
        <sz val="12"/>
        <color theme="1"/>
        <rFont val="Calibri Light"/>
        <family val="2"/>
      </rPr>
      <t>$1.025 million is provided for I-732 funding.  The COLA is adjusted to provide 3.1% salary increase on July 1, 2018 (rather than 2.7%) and .6% increase on January 1, 2019 (rather than 1%).  This increases the FY 2019 costs from previously budgeted levels.</t>
    </r>
    <r>
      <rPr>
        <sz val="12"/>
        <color rgb="FF1F497D"/>
        <rFont val="Calibri Light"/>
        <family val="2"/>
      </rPr>
      <t>  (</t>
    </r>
    <r>
      <rPr>
        <sz val="12"/>
        <color theme="1"/>
        <rFont val="Calibri Light"/>
        <family val="2"/>
      </rPr>
      <t>This continues the current policy of providing all state employees an increase roughly equal to 6% for the 2017-19 biennium.)   </t>
    </r>
  </si>
  <si>
    <r>
      <t>·</t>
    </r>
    <r>
      <rPr>
        <sz val="7"/>
        <color theme="1"/>
        <rFont val="Times New Roman"/>
        <family val="1"/>
      </rPr>
      <t xml:space="preserve">         </t>
    </r>
    <r>
      <rPr>
        <sz val="12"/>
        <color theme="1"/>
        <rFont val="Calibri Light"/>
        <family val="2"/>
      </rPr>
      <t>The following benefit rate changes were made, but agency-level information is not yet available.  </t>
    </r>
  </si>
  <si>
    <r>
      <t>o</t>
    </r>
    <r>
      <rPr>
        <sz val="7"/>
        <color theme="1"/>
        <rFont val="Times New Roman"/>
        <family val="1"/>
      </rPr>
      <t xml:space="preserve">   </t>
    </r>
    <r>
      <rPr>
        <sz val="12"/>
        <color theme="1"/>
        <rFont val="Calibri Light"/>
        <family val="2"/>
      </rPr>
      <t>The Public Employee Benefit rate is reduced in fiscal year 2019 from $957 to $906 per</t>
    </r>
    <r>
      <rPr>
        <sz val="12"/>
        <color rgb="FF1F497D"/>
        <rFont val="Calibri Light"/>
        <family val="2"/>
      </rPr>
      <t xml:space="preserve"> </t>
    </r>
    <r>
      <rPr>
        <sz val="12"/>
        <color theme="1"/>
        <rFont val="Calibri Light"/>
        <family val="2"/>
      </rPr>
      <t xml:space="preserve">month/per employee.  </t>
    </r>
  </si>
  <si>
    <r>
      <t>o</t>
    </r>
    <r>
      <rPr>
        <sz val="7"/>
        <color theme="1"/>
        <rFont val="Times New Roman"/>
        <family val="1"/>
      </rPr>
      <t xml:space="preserve">   </t>
    </r>
    <r>
      <rPr>
        <sz val="12"/>
        <color theme="1"/>
        <rFont val="Calibri Light"/>
        <family val="2"/>
      </rPr>
      <t>Pension rates are increased in association with a 2% PERS 1 and TRS 1 retiree benefit increase.  </t>
    </r>
  </si>
  <si>
    <r>
      <t>o</t>
    </r>
    <r>
      <rPr>
        <sz val="7"/>
        <color theme="1"/>
        <rFont val="Times New Roman"/>
        <family val="1"/>
      </rPr>
      <t xml:space="preserve">   </t>
    </r>
    <r>
      <rPr>
        <sz val="12"/>
        <color theme="1"/>
        <rFont val="Calibri Light"/>
        <family val="2"/>
      </rPr>
      <t>New funding is dedicated to the employer premium for Paid Family Leave, effective January 1, 2019.  CTC split on this funding is not known.</t>
    </r>
  </si>
  <si>
    <r>
      <t>·</t>
    </r>
    <r>
      <rPr>
        <sz val="7"/>
        <color rgb="FF1F497D"/>
        <rFont val="Times New Roman"/>
        <family val="1"/>
      </rPr>
      <t xml:space="preserve">         </t>
    </r>
    <r>
      <rPr>
        <sz val="12"/>
        <color theme="1"/>
        <rFont val="Calibri Light"/>
        <family val="2"/>
      </rPr>
      <t xml:space="preserve">$5 million is provided in FY 2019 for Guided Pathways and MESA funding.  (We requested $2.2 million for Student Success/Guided Pathways.)  This funding level equals $10 million a biennium. </t>
    </r>
  </si>
  <si>
    <r>
      <t>·</t>
    </r>
    <r>
      <rPr>
        <sz val="7"/>
        <color theme="1"/>
        <rFont val="Times New Roman"/>
        <family val="1"/>
      </rPr>
      <t xml:space="preserve">         </t>
    </r>
    <r>
      <rPr>
        <sz val="12"/>
        <color theme="1"/>
        <rFont val="Calibri Light"/>
        <family val="2"/>
      </rPr>
      <t xml:space="preserve">The Graham feasibility study is continued with $150,000 each year.  </t>
    </r>
  </si>
  <si>
    <r>
      <t>·</t>
    </r>
    <r>
      <rPr>
        <sz val="7"/>
        <color theme="1"/>
        <rFont val="Times New Roman"/>
        <family val="1"/>
      </rPr>
      <t xml:space="preserve">         </t>
    </r>
    <r>
      <rPr>
        <sz val="12"/>
        <color theme="1"/>
        <rFont val="Calibri Light"/>
        <family val="2"/>
      </rPr>
      <t>The Washington Labor Education Research Center at South Seattle College is provided with $338,000 in FY 2019.</t>
    </r>
  </si>
  <si>
    <r>
      <t>·</t>
    </r>
    <r>
      <rPr>
        <sz val="7"/>
        <color rgb="FF1F497D"/>
        <rFont val="Times New Roman"/>
        <family val="1"/>
      </rPr>
      <t xml:space="preserve">         </t>
    </r>
    <r>
      <rPr>
        <sz val="12"/>
        <color theme="1"/>
        <rFont val="Calibri Light"/>
        <family val="2"/>
      </rPr>
      <t>Running Start Rates</t>
    </r>
    <r>
      <rPr>
        <b/>
        <sz val="12"/>
        <color theme="1"/>
        <rFont val="Calibri Light"/>
        <family val="2"/>
      </rPr>
      <t xml:space="preserve"> - </t>
    </r>
    <r>
      <rPr>
        <sz val="12"/>
        <color theme="1"/>
        <rFont val="Calibri Light"/>
        <family val="2"/>
      </rPr>
      <t>E2SSB 6362 sets the current Running Start rate in statute and adjusts it each year by inflation. This decouples the Running Start rate from the basic ed rate.  This policy change would result in the colleges collecting $16 million less revenue next year and $31 million less in FY2019-20 and beyond.   </t>
    </r>
  </si>
  <si>
    <t>       </t>
  </si>
  <si>
    <t>House Budget Notes:</t>
  </si>
  <si>
    <r>
      <t>·</t>
    </r>
    <r>
      <rPr>
        <sz val="7"/>
        <color theme="1"/>
        <rFont val="Times New Roman"/>
        <family val="1"/>
      </rPr>
      <t xml:space="preserve">         </t>
    </r>
    <r>
      <rPr>
        <sz val="12"/>
        <color theme="1"/>
        <rFont val="Calibri Light"/>
        <family val="2"/>
      </rPr>
      <t>$2 million is provided for HB 2669 (civil service/part-time employees) funding is provided for community colleges that are anticipated to have additional compensation costs related to paying some part-time, hourly staff according the rates for similar positions in the General Government Classification System</t>
    </r>
  </si>
  <si>
    <r>
      <t>·</t>
    </r>
    <r>
      <rPr>
        <sz val="7"/>
        <color theme="1"/>
        <rFont val="Times New Roman"/>
        <family val="1"/>
      </rPr>
      <t xml:space="preserve">         </t>
    </r>
    <r>
      <rPr>
        <sz val="12"/>
        <color theme="1"/>
        <rFont val="Calibri Light"/>
        <family val="2"/>
      </rPr>
      <t>The following compensation and benefit rate changes were made, but agency-level information is not yet available.  </t>
    </r>
  </si>
  <si>
    <r>
      <t>o</t>
    </r>
    <r>
      <rPr>
        <sz val="7"/>
        <color theme="1"/>
        <rFont val="Times New Roman"/>
        <family val="1"/>
      </rPr>
      <t xml:space="preserve">   </t>
    </r>
    <r>
      <rPr>
        <sz val="12"/>
        <color theme="1"/>
        <rFont val="Calibri Light"/>
        <family val="2"/>
      </rPr>
      <t>The Public Employee Benefit rate is reduced in fiscal year 2019 from $957 to $926 per</t>
    </r>
    <r>
      <rPr>
        <sz val="12"/>
        <color rgb="FF1F497D"/>
        <rFont val="Calibri Light"/>
        <family val="2"/>
      </rPr>
      <t xml:space="preserve"> </t>
    </r>
    <r>
      <rPr>
        <sz val="12"/>
        <color theme="1"/>
        <rFont val="Calibri Light"/>
        <family val="2"/>
      </rPr>
      <t xml:space="preserve">month/per employee.  </t>
    </r>
  </si>
  <si>
    <r>
      <t>o</t>
    </r>
    <r>
      <rPr>
        <sz val="7"/>
        <color theme="1"/>
        <rFont val="Times New Roman"/>
        <family val="1"/>
      </rPr>
      <t xml:space="preserve">   </t>
    </r>
    <r>
      <rPr>
        <sz val="12"/>
        <color theme="1"/>
        <rFont val="Calibri Light"/>
        <family val="2"/>
      </rPr>
      <t>Pension rates are increased in association with a 3% PERS 1 and TRS 1 retiree benefit increase.  </t>
    </r>
  </si>
  <si>
    <r>
      <t>o</t>
    </r>
    <r>
      <rPr>
        <sz val="7"/>
        <color theme="1"/>
        <rFont val="Times New Roman"/>
        <family val="1"/>
      </rPr>
      <t xml:space="preserve">   </t>
    </r>
    <r>
      <rPr>
        <sz val="12"/>
        <color theme="1"/>
        <rFont val="Calibri Light"/>
        <family val="2"/>
      </rPr>
      <t>New funding is dedicated to the employer premium for Paid Family Leave, effective January 1, 2019.</t>
    </r>
  </si>
  <si>
    <r>
      <t>·</t>
    </r>
    <r>
      <rPr>
        <sz val="7"/>
        <color theme="1"/>
        <rFont val="Times New Roman"/>
        <family val="1"/>
      </rPr>
      <t xml:space="preserve">         </t>
    </r>
    <r>
      <rPr>
        <sz val="12"/>
        <color theme="1"/>
        <rFont val="Calibri Light"/>
        <family val="2"/>
      </rPr>
      <t>$150,000 is provided for a compensation study across the CTC system.</t>
    </r>
  </si>
  <si>
    <r>
      <t>·</t>
    </r>
    <r>
      <rPr>
        <sz val="7"/>
        <color theme="1"/>
        <rFont val="Times New Roman"/>
        <family val="1"/>
      </rPr>
      <t xml:space="preserve">         </t>
    </r>
    <r>
      <rPr>
        <sz val="12"/>
        <color theme="1"/>
        <rFont val="Calibri Light"/>
        <family val="2"/>
      </rPr>
      <t xml:space="preserve">$6.963 million is provided in FY 2019 for Guided Pathways.  (We requested $2.2 million for Student Success/Guided Pathways.)  This funding level equals nearly $14 million a biennium. </t>
    </r>
  </si>
  <si>
    <r>
      <t>·</t>
    </r>
    <r>
      <rPr>
        <sz val="7"/>
        <color theme="1"/>
        <rFont val="Times New Roman"/>
        <family val="1"/>
      </rPr>
      <t xml:space="preserve">         </t>
    </r>
    <r>
      <rPr>
        <sz val="12"/>
        <color theme="1"/>
        <rFont val="Calibri Light"/>
        <family val="2"/>
      </rPr>
      <t>Statewide Financial Aid:  An additional $25 million is provided for the State Need Grant to reduce the number of unserved by approximately one-third.</t>
    </r>
  </si>
  <si>
    <r>
      <t>·</t>
    </r>
    <r>
      <rPr>
        <sz val="7"/>
        <color theme="1"/>
        <rFont val="Times New Roman"/>
        <family val="1"/>
      </rPr>
      <t xml:space="preserve">         </t>
    </r>
    <r>
      <rPr>
        <sz val="12"/>
        <color theme="1"/>
        <rFont val="Calibri Light"/>
        <family val="2"/>
      </rPr>
      <t xml:space="preserve">$1 million is provided to expand the Washington State Opportunity Scholarship to students pursuing a two-year certificate or degree.  </t>
    </r>
  </si>
  <si>
    <r>
      <t>      Misc.</t>
    </r>
    <r>
      <rPr>
        <b/>
        <sz val="12"/>
        <color rgb="FF1F497D"/>
        <rFont val="Calibri Light"/>
        <family val="2"/>
      </rPr>
      <t xml:space="preserve"> </t>
    </r>
    <r>
      <rPr>
        <b/>
        <sz val="12"/>
        <color theme="1"/>
        <rFont val="Calibri Light"/>
        <family val="2"/>
      </rPr>
      <t>Policy Items</t>
    </r>
  </si>
  <si>
    <r>
      <t>·</t>
    </r>
    <r>
      <rPr>
        <sz val="7"/>
        <color theme="1"/>
        <rFont val="Times New Roman"/>
        <family val="1"/>
      </rPr>
      <t xml:space="preserve">         </t>
    </r>
    <r>
      <rPr>
        <sz val="12"/>
        <color theme="1"/>
        <rFont val="Calibri Light"/>
        <family val="2"/>
      </rPr>
      <t>$381,000 is provided in FY 19 for HB 2009, (Gold Star Family Stipends), to provide $500 annually for textbooks for certain veterans.  </t>
    </r>
  </si>
  <si>
    <r>
      <t>·</t>
    </r>
    <r>
      <rPr>
        <sz val="7"/>
        <color theme="1"/>
        <rFont val="Times New Roman"/>
        <family val="1"/>
      </rPr>
      <t xml:space="preserve">         </t>
    </r>
    <r>
      <rPr>
        <sz val="12"/>
        <color theme="1"/>
        <rFont val="Calibri Light"/>
        <family val="2"/>
      </rPr>
      <t>$125,000 is provided for the one additional FTE to assist the Office of the Governor, and four other partner agencies, in developing a strategic plan for youth apprenticeship and work-integrated learning.</t>
    </r>
  </si>
  <si>
    <r>
      <t>·</t>
    </r>
    <r>
      <rPr>
        <sz val="7"/>
        <color theme="1"/>
        <rFont val="Times New Roman"/>
        <family val="1"/>
      </rPr>
      <t xml:space="preserve">         </t>
    </r>
    <r>
      <rPr>
        <sz val="12"/>
        <color theme="1"/>
        <rFont val="Calibri Light"/>
        <family val="2"/>
      </rPr>
      <t>$500,000 is provided for Highline College to implement the Federal Way Higher Education Initiative (Initiative) in partnership with the City of Federal Way and the University of Washington Tacoma campus.  The Initiative will develop educational programs for place-bound students in the Federal Way area.</t>
    </r>
  </si>
  <si>
    <r>
      <t>·</t>
    </r>
    <r>
      <rPr>
        <sz val="7"/>
        <color theme="1"/>
        <rFont val="Times New Roman"/>
        <family val="1"/>
      </rPr>
      <t xml:space="preserve">         </t>
    </r>
    <r>
      <rPr>
        <sz val="12"/>
        <color theme="1"/>
        <rFont val="Calibri Light"/>
        <family val="2"/>
      </rPr>
      <t>$350,000 is provided in FY 2019 for increase enrollment in health care related workforce development programs at Peninsula College.</t>
    </r>
  </si>
  <si>
    <r>
      <t>·</t>
    </r>
    <r>
      <rPr>
        <sz val="7"/>
        <color theme="1"/>
        <rFont val="Times New Roman"/>
        <family val="1"/>
      </rPr>
      <t xml:space="preserve">         </t>
    </r>
    <r>
      <rPr>
        <sz val="12"/>
        <color theme="1"/>
        <rFont val="Calibri Light"/>
        <family val="2"/>
      </rPr>
      <t>$216,000 is provided in FY 2019 to support the continued operation of the Opportunity Center for Employment and Education at North Seattle College.</t>
    </r>
  </si>
  <si>
    <t>$4.3 million increase in State match for Opportuity Scholarship Program.    The House also provides $1 million to expand the program to the 2-year sector.</t>
  </si>
  <si>
    <r>
      <t>·</t>
    </r>
    <r>
      <rPr>
        <sz val="7"/>
        <color rgb="FF000000"/>
        <rFont val="Times New Roman"/>
        <family val="1"/>
      </rPr>
      <t xml:space="preserve">             </t>
    </r>
    <r>
      <rPr>
        <sz val="12"/>
        <color rgb="FF000000"/>
        <rFont val="Calibri Light"/>
        <family val="2"/>
      </rPr>
      <t>Career Connected Learning</t>
    </r>
    <r>
      <rPr>
        <b/>
        <sz val="12"/>
        <color rgb="FF000000"/>
        <rFont val="Calibri Light"/>
        <family val="2"/>
      </rPr>
      <t>:</t>
    </r>
    <r>
      <rPr>
        <sz val="12"/>
        <color rgb="FF000000"/>
        <rFont val="Calibri Light"/>
        <family val="2"/>
      </rPr>
      <t xml:space="preserve">  Funding for one full-time employee is provided to the SBCTC to work with the Office of the Governor and several other agencies in developing a strategic plan for youth apprenticeship and career-connected learning. </t>
    </r>
  </si>
  <si>
    <t>$13.8 million increase in State funding for the program.</t>
  </si>
  <si>
    <t>The House version of the bill removes the rate reduction and would continue current policy.</t>
  </si>
  <si>
    <t xml:space="preserve">House invests $25 million in reducing the number of unserved and  would increase SNG funding in future years to fully fund the program. </t>
  </si>
  <si>
    <t>$4.3 million increase in State match for Opportuity Scholarship Program.</t>
  </si>
  <si>
    <t>FY 2018              FY2019</t>
  </si>
  <si>
    <t>2,211,000            6,795,000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</si>
</sst>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4" x14ac:knownFonts="1">
    <font>
      <sz val="11"/>
      <color theme="1"/>
      <name val="Calibri"/>
      <family val="2"/>
      <scheme val="minor"/>
    </font>
    <font>
      <sz val="11"/>
      <color theme="1"/>
      <name val="Calibri"/>
      <family val="2"/>
      <scheme val="minor"/>
    </font>
    <font>
      <i/>
      <sz val="11"/>
      <color rgb="FF7F7F7F"/>
      <name val="Calibri"/>
      <family val="2"/>
      <scheme val="minor"/>
    </font>
    <font>
      <b/>
      <sz val="14"/>
      <color indexed="8"/>
      <name val="Calibri"/>
      <family val="2"/>
      <scheme val="minor"/>
    </font>
    <font>
      <sz val="10"/>
      <color indexed="8"/>
      <name val="Arial"/>
      <family val="2"/>
    </font>
    <font>
      <i/>
      <sz val="9"/>
      <color indexed="8"/>
      <name val="Times New Roman"/>
      <family val="1"/>
    </font>
    <font>
      <i/>
      <sz val="9"/>
      <color indexed="8"/>
      <name val="Calibri"/>
      <family val="2"/>
      <scheme val="minor"/>
    </font>
    <font>
      <b/>
      <sz val="12"/>
      <color theme="1"/>
      <name val="Calibri"/>
      <family val="2"/>
    </font>
    <font>
      <sz val="12"/>
      <color indexed="8"/>
      <name val="Arial"/>
      <family val="2"/>
    </font>
    <font>
      <i/>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1"/>
      <color indexed="8"/>
      <name val="Calibri"/>
      <family val="2"/>
      <scheme val="minor"/>
    </font>
    <font>
      <b/>
      <sz val="10"/>
      <color indexed="8"/>
      <name val="Calibri"/>
      <family val="2"/>
      <scheme val="minor"/>
    </font>
    <font>
      <sz val="11"/>
      <color indexed="8"/>
      <name val="Calibri"/>
      <family val="2"/>
      <scheme val="minor"/>
    </font>
    <font>
      <i/>
      <sz val="11"/>
      <color indexed="8"/>
      <name val="Calibri"/>
      <family val="2"/>
      <scheme val="minor"/>
    </font>
    <font>
      <b/>
      <i/>
      <sz val="10"/>
      <color indexed="8"/>
      <name val="Calibri"/>
      <family val="2"/>
      <scheme val="minor"/>
    </font>
    <font>
      <sz val="11"/>
      <color rgb="FF1F497D"/>
      <name val="Symbol"/>
      <family val="1"/>
      <charset val="2"/>
    </font>
    <font>
      <sz val="7"/>
      <color rgb="FF1F497D"/>
      <name val="Times New Roman"/>
      <family val="1"/>
    </font>
    <font>
      <sz val="12"/>
      <color theme="1"/>
      <name val="Calibri Light"/>
      <family val="2"/>
    </font>
    <font>
      <b/>
      <sz val="12"/>
      <color theme="1"/>
      <name val="Calibri Light"/>
      <family val="2"/>
    </font>
    <font>
      <b/>
      <sz val="12"/>
      <color rgb="FF1F497D"/>
      <name val="Calibri Light"/>
      <family val="2"/>
    </font>
    <font>
      <b/>
      <sz val="12"/>
      <color rgb="FF000000"/>
      <name val="Calibri Light"/>
      <family val="2"/>
    </font>
    <font>
      <sz val="12"/>
      <color rgb="FF000000"/>
      <name val="Symbol"/>
      <family val="1"/>
      <charset val="2"/>
    </font>
    <font>
      <sz val="7"/>
      <color rgb="FF000000"/>
      <name val="Times New Roman"/>
      <family val="1"/>
    </font>
    <font>
      <sz val="12"/>
      <color rgb="FF000000"/>
      <name val="Calibri Light"/>
      <family val="2"/>
    </font>
    <font>
      <sz val="12"/>
      <color rgb="FF1F497D"/>
      <name val="Calibri Light"/>
      <family val="2"/>
    </font>
    <font>
      <sz val="11"/>
      <color theme="1"/>
      <name val="Symbol"/>
      <family val="1"/>
      <charset val="2"/>
    </font>
    <font>
      <sz val="7"/>
      <color theme="1"/>
      <name val="Times New Roman"/>
      <family val="1"/>
    </font>
    <font>
      <sz val="12"/>
      <color theme="1"/>
      <name val="Symbol"/>
      <family val="1"/>
      <charset val="2"/>
    </font>
    <font>
      <sz val="12"/>
      <color theme="1"/>
      <name val="Courier New"/>
      <family val="3"/>
    </font>
    <font>
      <sz val="11"/>
      <color rgb="FF1F497D"/>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cellStyleXfs>
  <cellXfs count="114">
    <xf numFmtId="0" fontId="0" fillId="0" borderId="0" xfId="0"/>
    <xf numFmtId="0" fontId="0" fillId="0" borderId="0" xfId="0" applyAlignment="1">
      <alignment vertical="top"/>
    </xf>
    <xf numFmtId="0" fontId="3" fillId="0" borderId="0" xfId="0" applyFont="1" applyAlignment="1">
      <alignment horizontal="left"/>
    </xf>
    <xf numFmtId="0" fontId="0" fillId="0" borderId="0" xfId="0" applyAlignment="1">
      <alignment horizontal="left"/>
    </xf>
    <xf numFmtId="164" fontId="0" fillId="0" borderId="0" xfId="1" applyNumberFormat="1" applyFont="1" applyAlignment="1">
      <alignment horizontal="right"/>
    </xf>
    <xf numFmtId="0" fontId="5" fillId="0" borderId="0" xfId="0" applyFont="1" applyBorder="1" applyAlignment="1">
      <alignment horizontal="left" readingOrder="1"/>
    </xf>
    <xf numFmtId="164" fontId="5" fillId="0" borderId="0" xfId="1" applyNumberFormat="1" applyFont="1" applyBorder="1" applyAlignment="1">
      <alignment horizontal="right"/>
    </xf>
    <xf numFmtId="0" fontId="5" fillId="0" borderId="0" xfId="0" applyFont="1" applyBorder="1" applyAlignment="1">
      <alignment horizontal="left" vertical="center" readingOrder="1"/>
    </xf>
    <xf numFmtId="0" fontId="8" fillId="0" borderId="0" xfId="0" applyFont="1" applyBorder="1" applyAlignment="1">
      <alignment horizontal="left"/>
    </xf>
    <xf numFmtId="164" fontId="7" fillId="2" borderId="0" xfId="1" applyNumberFormat="1" applyFont="1" applyFill="1" applyBorder="1" applyAlignment="1">
      <alignment horizontal="right" vertical="center"/>
    </xf>
    <xf numFmtId="0" fontId="9" fillId="0" borderId="0" xfId="0" applyFont="1" applyBorder="1" applyAlignment="1">
      <alignment horizontal="left" readingOrder="1"/>
    </xf>
    <xf numFmtId="0" fontId="10" fillId="0" borderId="0" xfId="0" applyFont="1" applyBorder="1" applyAlignment="1">
      <alignment horizontal="left" wrapText="1" readingOrder="1"/>
    </xf>
    <xf numFmtId="3" fontId="11" fillId="0" borderId="0" xfId="0" applyNumberFormat="1" applyFont="1" applyAlignment="1">
      <alignment horizontal="right" readingOrder="1"/>
    </xf>
    <xf numFmtId="37" fontId="10" fillId="0" borderId="0" xfId="0" applyNumberFormat="1" applyFont="1" applyAlignment="1">
      <alignment readingOrder="1"/>
    </xf>
    <xf numFmtId="0" fontId="12" fillId="2" borderId="0" xfId="4" applyFont="1" applyFill="1" applyBorder="1" applyAlignment="1">
      <alignment horizontal="center" wrapText="1" readingOrder="1"/>
    </xf>
    <xf numFmtId="164" fontId="11" fillId="0" borderId="0" xfId="1" applyNumberFormat="1" applyFont="1" applyAlignment="1">
      <alignment horizontal="right"/>
    </xf>
    <xf numFmtId="164" fontId="10" fillId="0" borderId="0" xfId="1" applyNumberFormat="1" applyFont="1" applyAlignment="1">
      <alignment horizontal="right"/>
    </xf>
    <xf numFmtId="164" fontId="12" fillId="2" borderId="0" xfId="1" applyNumberFormat="1" applyFont="1" applyFill="1" applyBorder="1" applyAlignment="1">
      <alignment horizontal="right"/>
    </xf>
    <xf numFmtId="164" fontId="12" fillId="2" borderId="0" xfId="4" applyNumberFormat="1" applyFont="1" applyFill="1" applyBorder="1" applyAlignment="1">
      <alignment horizontal="center" readingOrder="1"/>
    </xf>
    <xf numFmtId="0" fontId="13" fillId="0" borderId="2" xfId="0" applyFont="1" applyBorder="1" applyAlignment="1">
      <alignment horizontal="left"/>
    </xf>
    <xf numFmtId="0" fontId="13" fillId="0" borderId="2" xfId="0" applyFont="1" applyBorder="1" applyAlignment="1">
      <alignment horizontal="right"/>
    </xf>
    <xf numFmtId="0" fontId="13" fillId="3" borderId="2" xfId="0" applyFont="1" applyFill="1" applyBorder="1" applyAlignment="1">
      <alignment horizontal="right"/>
    </xf>
    <xf numFmtId="164" fontId="13" fillId="0" borderId="2" xfId="1" applyNumberFormat="1" applyFont="1" applyBorder="1" applyAlignment="1">
      <alignment horizontal="right"/>
    </xf>
    <xf numFmtId="164" fontId="13" fillId="3" borderId="2" xfId="1" applyNumberFormat="1" applyFont="1" applyFill="1" applyBorder="1" applyAlignment="1">
      <alignment horizontal="right"/>
    </xf>
    <xf numFmtId="0" fontId="14" fillId="0" borderId="0" xfId="0" applyFont="1" applyAlignment="1">
      <alignment horizontal="left"/>
    </xf>
    <xf numFmtId="164" fontId="13" fillId="0" borderId="4" xfId="1" applyNumberFormat="1" applyFont="1" applyBorder="1" applyAlignment="1">
      <alignment horizontal="right"/>
    </xf>
    <xf numFmtId="164" fontId="13" fillId="0" borderId="0" xfId="1" applyNumberFormat="1" applyFont="1" applyAlignment="1">
      <alignment horizontal="right"/>
    </xf>
    <xf numFmtId="37" fontId="13" fillId="3" borderId="5" xfId="0" applyNumberFormat="1" applyFont="1" applyFill="1" applyBorder="1" applyAlignment="1">
      <alignment horizontal="right"/>
    </xf>
    <xf numFmtId="0" fontId="15" fillId="0" borderId="0" xfId="0" applyFont="1" applyAlignment="1">
      <alignment horizontal="left"/>
    </xf>
    <xf numFmtId="164" fontId="13" fillId="3" borderId="5" xfId="1" applyNumberFormat="1" applyFont="1" applyFill="1" applyBorder="1" applyAlignment="1">
      <alignment horizontal="right"/>
    </xf>
    <xf numFmtId="164" fontId="15" fillId="0" borderId="0" xfId="1" applyNumberFormat="1" applyFont="1" applyAlignment="1">
      <alignment horizontal="right"/>
    </xf>
    <xf numFmtId="9" fontId="16" fillId="0" borderId="0" xfId="2" applyFont="1" applyAlignment="1">
      <alignment horizontal="right"/>
    </xf>
    <xf numFmtId="0" fontId="10" fillId="0" borderId="0" xfId="0" applyFont="1" applyAlignment="1">
      <alignment horizontal="left"/>
    </xf>
    <xf numFmtId="0" fontId="10" fillId="0" borderId="0" xfId="0" applyFont="1" applyFill="1" applyAlignment="1">
      <alignment horizontal="left"/>
    </xf>
    <xf numFmtId="37" fontId="10" fillId="0" borderId="4" xfId="0" applyNumberFormat="1" applyFont="1" applyBorder="1" applyAlignment="1">
      <alignment horizontal="right"/>
    </xf>
    <xf numFmtId="37" fontId="10" fillId="0" borderId="0" xfId="0" applyNumberFormat="1" applyFont="1" applyAlignment="1">
      <alignment horizontal="right"/>
    </xf>
    <xf numFmtId="37" fontId="14" fillId="3" borderId="5" xfId="0" applyNumberFormat="1" applyFont="1" applyFill="1" applyBorder="1" applyAlignment="1">
      <alignment horizontal="right"/>
    </xf>
    <xf numFmtId="164" fontId="10" fillId="0" borderId="4" xfId="1" applyNumberFormat="1" applyFont="1" applyFill="1" applyBorder="1" applyAlignment="1">
      <alignment horizontal="right"/>
    </xf>
    <xf numFmtId="164" fontId="10" fillId="3" borderId="5" xfId="1" applyNumberFormat="1" applyFont="1" applyFill="1" applyBorder="1" applyAlignment="1">
      <alignment horizontal="right"/>
    </xf>
    <xf numFmtId="9" fontId="9" fillId="0" borderId="0" xfId="2" applyFont="1" applyAlignment="1">
      <alignment horizontal="right"/>
    </xf>
    <xf numFmtId="164" fontId="14" fillId="3" borderId="5" xfId="1" applyNumberFormat="1" applyFont="1" applyFill="1" applyBorder="1" applyAlignment="1">
      <alignment horizontal="right"/>
    </xf>
    <xf numFmtId="164" fontId="10" fillId="0" borderId="4" xfId="1" applyNumberFormat="1" applyFont="1" applyBorder="1" applyAlignment="1">
      <alignment horizontal="right"/>
    </xf>
    <xf numFmtId="37" fontId="10" fillId="0" borderId="6" xfId="0" applyNumberFormat="1" applyFont="1" applyBorder="1" applyAlignment="1">
      <alignment horizontal="right"/>
    </xf>
    <xf numFmtId="37" fontId="10" fillId="0" borderId="7" xfId="0" applyNumberFormat="1" applyFont="1" applyBorder="1" applyAlignment="1">
      <alignment horizontal="right"/>
    </xf>
    <xf numFmtId="37" fontId="14" fillId="3" borderId="8" xfId="0" applyNumberFormat="1" applyFont="1" applyFill="1" applyBorder="1" applyAlignment="1">
      <alignment horizontal="right"/>
    </xf>
    <xf numFmtId="164" fontId="10" fillId="0" borderId="6" xfId="1" applyNumberFormat="1" applyFont="1" applyBorder="1" applyAlignment="1">
      <alignment horizontal="right"/>
    </xf>
    <xf numFmtId="164" fontId="10" fillId="0" borderId="7" xfId="1" applyNumberFormat="1" applyFont="1" applyBorder="1" applyAlignment="1">
      <alignment horizontal="right"/>
    </xf>
    <xf numFmtId="164" fontId="14" fillId="3" borderId="8" xfId="1" applyNumberFormat="1" applyFont="1" applyFill="1" applyBorder="1" applyAlignment="1">
      <alignment horizontal="right"/>
    </xf>
    <xf numFmtId="164" fontId="12" fillId="0" borderId="4" xfId="1" applyNumberFormat="1" applyFont="1" applyBorder="1"/>
    <xf numFmtId="164" fontId="12" fillId="0" borderId="0" xfId="1" applyNumberFormat="1" applyFont="1" applyBorder="1"/>
    <xf numFmtId="0" fontId="14" fillId="0" borderId="5" xfId="0" applyFont="1" applyBorder="1" applyAlignment="1">
      <alignment horizontal="left"/>
    </xf>
    <xf numFmtId="164" fontId="12" fillId="0" borderId="0" xfId="1" applyNumberFormat="1" applyFont="1"/>
    <xf numFmtId="164" fontId="12" fillId="3" borderId="5" xfId="1" applyNumberFormat="1" applyFont="1" applyFill="1" applyBorder="1"/>
    <xf numFmtId="0" fontId="14" fillId="0" borderId="0" xfId="0" applyFont="1" applyBorder="1" applyAlignment="1">
      <alignment horizontal="left"/>
    </xf>
    <xf numFmtId="164" fontId="14" fillId="0" borderId="4" xfId="1" applyNumberFormat="1" applyFont="1" applyBorder="1" applyAlignment="1">
      <alignment horizontal="right"/>
    </xf>
    <xf numFmtId="164" fontId="14" fillId="0" borderId="0" xfId="1" applyNumberFormat="1" applyFont="1" applyAlignment="1">
      <alignment horizontal="right"/>
    </xf>
    <xf numFmtId="9" fontId="17" fillId="0" borderId="0" xfId="2" applyFont="1" applyAlignment="1">
      <alignment horizontal="right"/>
    </xf>
    <xf numFmtId="164" fontId="14" fillId="0" borderId="0" xfId="1" applyNumberFormat="1" applyFont="1" applyBorder="1" applyAlignment="1">
      <alignment horizontal="right"/>
    </xf>
    <xf numFmtId="0" fontId="10" fillId="0" borderId="5" xfId="0" applyFont="1" applyBorder="1" applyAlignment="1">
      <alignment horizontal="left"/>
    </xf>
    <xf numFmtId="0" fontId="10" fillId="0" borderId="0" xfId="0" applyFont="1" applyBorder="1" applyAlignment="1">
      <alignment horizontal="left"/>
    </xf>
    <xf numFmtId="164" fontId="10" fillId="0" borderId="0" xfId="1" applyNumberFormat="1" applyFont="1" applyFill="1" applyAlignment="1">
      <alignment horizontal="right"/>
    </xf>
    <xf numFmtId="0" fontId="14" fillId="0" borderId="0" xfId="0" applyFont="1" applyAlignment="1">
      <alignment horizontal="center"/>
    </xf>
    <xf numFmtId="37" fontId="10" fillId="0" borderId="4" xfId="0" applyNumberFormat="1" applyFont="1" applyFill="1" applyBorder="1" applyAlignment="1">
      <alignment horizontal="right"/>
    </xf>
    <xf numFmtId="37" fontId="10" fillId="0" borderId="0" xfId="0" applyNumberFormat="1" applyFont="1" applyFill="1" applyBorder="1" applyAlignment="1">
      <alignment horizontal="right"/>
    </xf>
    <xf numFmtId="37" fontId="10" fillId="0" borderId="0" xfId="0" applyNumberFormat="1" applyFont="1" applyBorder="1" applyAlignment="1">
      <alignment horizontal="right"/>
    </xf>
    <xf numFmtId="164" fontId="10" fillId="0" borderId="0" xfId="1" applyNumberFormat="1" applyFont="1" applyFill="1" applyBorder="1" applyAlignment="1">
      <alignment horizontal="right"/>
    </xf>
    <xf numFmtId="0" fontId="14" fillId="0" borderId="0" xfId="0" applyFont="1" applyFill="1" applyAlignment="1">
      <alignment horizontal="center"/>
    </xf>
    <xf numFmtId="0" fontId="14" fillId="0" borderId="0" xfId="0" applyFont="1" applyFill="1" applyAlignment="1">
      <alignment horizontal="center" wrapText="1"/>
    </xf>
    <xf numFmtId="0" fontId="4" fillId="0" borderId="0" xfId="0" applyFont="1" applyAlignment="1">
      <alignment vertical="top"/>
    </xf>
    <xf numFmtId="0" fontId="10" fillId="0" borderId="0" xfId="0" applyFont="1" applyFill="1" applyAlignment="1">
      <alignment horizontal="left" wrapText="1"/>
    </xf>
    <xf numFmtId="164" fontId="11" fillId="0" borderId="4" xfId="1" applyNumberFormat="1" applyFont="1" applyBorder="1"/>
    <xf numFmtId="164" fontId="11" fillId="0" borderId="0" xfId="1" applyNumberFormat="1" applyFont="1"/>
    <xf numFmtId="0" fontId="4" fillId="0" borderId="4" xfId="0" applyFont="1" applyBorder="1" applyAlignment="1">
      <alignment vertical="top"/>
    </xf>
    <xf numFmtId="164" fontId="10" fillId="0" borderId="0" xfId="1" applyNumberFormat="1" applyFont="1" applyBorder="1" applyAlignment="1">
      <alignment horizontal="right"/>
    </xf>
    <xf numFmtId="37" fontId="14" fillId="0" borderId="6" xfId="0" applyNumberFormat="1" applyFont="1" applyBorder="1" applyAlignment="1">
      <alignment horizontal="right"/>
    </xf>
    <xf numFmtId="37" fontId="14" fillId="0" borderId="7" xfId="0" applyNumberFormat="1" applyFont="1" applyBorder="1" applyAlignment="1">
      <alignment horizontal="right"/>
    </xf>
    <xf numFmtId="37" fontId="14" fillId="0" borderId="4" xfId="0" applyNumberFormat="1" applyFont="1" applyBorder="1" applyAlignment="1">
      <alignment horizontal="right"/>
    </xf>
    <xf numFmtId="37" fontId="14" fillId="0" borderId="0" xfId="0" applyNumberFormat="1" applyFont="1" applyBorder="1" applyAlignment="1">
      <alignment horizontal="right"/>
    </xf>
    <xf numFmtId="164" fontId="14" fillId="3" borderId="8" xfId="1" applyNumberFormat="1" applyFont="1" applyFill="1" applyBorder="1" applyAlignment="1">
      <alignment horizontal="left"/>
    </xf>
    <xf numFmtId="37" fontId="14" fillId="0" borderId="9" xfId="0" applyNumberFormat="1" applyFont="1" applyBorder="1" applyAlignment="1">
      <alignment horizontal="right"/>
    </xf>
    <xf numFmtId="37" fontId="14" fillId="0" borderId="10" xfId="0" applyNumberFormat="1" applyFont="1" applyBorder="1" applyAlignment="1">
      <alignment horizontal="right"/>
    </xf>
    <xf numFmtId="37" fontId="14" fillId="3" borderId="11" xfId="0" applyNumberFormat="1" applyFont="1" applyFill="1" applyBorder="1" applyAlignment="1">
      <alignment horizontal="right"/>
    </xf>
    <xf numFmtId="37" fontId="14" fillId="3" borderId="0" xfId="0" applyNumberFormat="1" applyFont="1" applyFill="1" applyBorder="1" applyAlignment="1">
      <alignment horizontal="right"/>
    </xf>
    <xf numFmtId="0" fontId="11" fillId="0" borderId="0" xfId="0" applyFont="1" applyAlignment="1">
      <alignment vertical="top"/>
    </xf>
    <xf numFmtId="0" fontId="11" fillId="0" borderId="0" xfId="0" applyFont="1" applyAlignment="1">
      <alignment vertical="top" wrapText="1"/>
    </xf>
    <xf numFmtId="0" fontId="2" fillId="0" borderId="0" xfId="3" applyAlignment="1">
      <alignment horizontal="left"/>
    </xf>
    <xf numFmtId="0" fontId="23" fillId="0" borderId="0" xfId="0" applyFont="1" applyAlignment="1">
      <alignment vertical="center"/>
    </xf>
    <xf numFmtId="0" fontId="24" fillId="0" borderId="0" xfId="0" applyFont="1" applyAlignment="1">
      <alignment horizontal="left" vertical="center" indent="6"/>
    </xf>
    <xf numFmtId="0" fontId="21" fillId="0" borderId="0" xfId="0" applyFont="1" applyAlignment="1">
      <alignment horizontal="left" vertical="center" indent="2"/>
    </xf>
    <xf numFmtId="0" fontId="28" fillId="0" borderId="0" xfId="0" applyFont="1" applyAlignment="1">
      <alignment horizontal="left" vertical="center" indent="6"/>
    </xf>
    <xf numFmtId="0" fontId="21"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horizontal="left" vertical="center" indent="13"/>
    </xf>
    <xf numFmtId="0" fontId="18" fillId="0" borderId="0" xfId="0" applyFont="1" applyAlignment="1">
      <alignment horizontal="left" vertical="center" indent="8"/>
    </xf>
    <xf numFmtId="0" fontId="32" fillId="0" borderId="0" xfId="0" applyFont="1" applyAlignment="1">
      <alignment horizontal="left" vertical="center" indent="8"/>
    </xf>
    <xf numFmtId="0" fontId="22" fillId="0" borderId="0" xfId="0" applyFont="1" applyAlignment="1">
      <alignment vertical="center"/>
    </xf>
    <xf numFmtId="0" fontId="32" fillId="0" borderId="0" xfId="0" applyFont="1" applyAlignment="1">
      <alignment vertical="center"/>
    </xf>
    <xf numFmtId="0" fontId="28" fillId="0" borderId="0" xfId="0" applyFont="1" applyAlignment="1">
      <alignment horizontal="left" vertical="center" indent="8"/>
    </xf>
    <xf numFmtId="0" fontId="23" fillId="0" borderId="7" xfId="0" applyFont="1" applyBorder="1" applyAlignment="1">
      <alignment vertical="center"/>
    </xf>
    <xf numFmtId="0" fontId="21" fillId="0" borderId="7" xfId="0" applyFont="1" applyBorder="1" applyAlignment="1">
      <alignment vertical="center"/>
    </xf>
    <xf numFmtId="0" fontId="33" fillId="0" borderId="7" xfId="0" applyFont="1" applyBorder="1" applyAlignment="1">
      <alignment vertical="center"/>
    </xf>
    <xf numFmtId="0" fontId="1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6" fillId="0" borderId="0" xfId="0" applyFont="1" applyBorder="1" applyAlignment="1">
      <alignment horizontal="center"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164" fontId="7" fillId="2" borderId="1" xfId="1" applyNumberFormat="1" applyFont="1" applyFill="1" applyBorder="1" applyAlignment="1">
      <alignment horizontal="center" vertical="center"/>
    </xf>
    <xf numFmtId="164" fontId="7" fillId="2" borderId="2" xfId="1" applyNumberFormat="1" applyFont="1" applyFill="1" applyBorder="1" applyAlignment="1">
      <alignment horizontal="center" vertical="center"/>
    </xf>
    <xf numFmtId="164" fontId="7" fillId="2" borderId="3" xfId="1" applyNumberFormat="1" applyFont="1" applyFill="1" applyBorder="1" applyAlignment="1">
      <alignment horizontal="center" vertical="center"/>
    </xf>
    <xf numFmtId="0" fontId="30" fillId="0" borderId="0" xfId="0" applyFont="1" applyAlignment="1">
      <alignment horizontal="left" vertical="center" wrapText="1" indent="8"/>
    </xf>
    <xf numFmtId="0" fontId="0" fillId="0" borderId="0" xfId="0" applyAlignment="1">
      <alignment horizontal="center"/>
    </xf>
    <xf numFmtId="3" fontId="0" fillId="0" borderId="0" xfId="0" applyNumberFormat="1" applyAlignment="1">
      <alignment horizontal="center"/>
    </xf>
  </cellXfs>
  <cellStyles count="5">
    <cellStyle name="Comma" xfId="1" builtinId="3"/>
    <cellStyle name="Explanatory Text" xfId="3" builtinId="53"/>
    <cellStyle name="Normal" xfId="0" builtinId="0"/>
    <cellStyle name="Normal 4 3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B40" workbookViewId="0">
      <selection activeCell="P41" sqref="P41"/>
    </sheetView>
  </sheetViews>
  <sheetFormatPr defaultRowHeight="15" outlineLevelCol="1" x14ac:dyDescent="0.25"/>
  <cols>
    <col min="1" max="1" width="2.7109375" style="1" hidden="1" customWidth="1"/>
    <col min="2" max="2" width="29.5703125" style="1" customWidth="1"/>
    <col min="3" max="4" width="9" style="1" bestFit="1" customWidth="1"/>
    <col min="5" max="5" width="10" style="1" bestFit="1" customWidth="1"/>
    <col min="6" max="6" width="2.85546875" style="1" hidden="1" customWidth="1" outlineLevel="1"/>
    <col min="7" max="8" width="9" style="1" hidden="1" customWidth="1" outlineLevel="1"/>
    <col min="9" max="9" width="10" style="1" hidden="1" customWidth="1" outlineLevel="1"/>
    <col min="10" max="10" width="3.5703125" style="1" customWidth="1" collapsed="1"/>
    <col min="11" max="11" width="4" style="1" customWidth="1"/>
    <col min="12" max="12" width="9.5703125" style="1" customWidth="1"/>
    <col min="13" max="13" width="9.85546875" style="1" customWidth="1"/>
    <col min="14" max="14" width="10.5703125" style="1" customWidth="1"/>
    <col min="15" max="15" width="1.42578125" style="1" customWidth="1"/>
    <col min="16" max="16" width="4.28515625" style="1" customWidth="1"/>
    <col min="17" max="18" width="9" style="1" customWidth="1"/>
    <col min="19" max="19" width="10.5703125" style="1" bestFit="1" customWidth="1"/>
    <col min="20" max="20" width="0.5703125" style="1" customWidth="1"/>
    <col min="21" max="21" width="6.85546875" style="1" customWidth="1"/>
    <col min="22" max="16384" width="9.140625" style="1"/>
  </cols>
  <sheetData>
    <row r="1" spans="1:21" ht="18.75" x14ac:dyDescent="0.3">
      <c r="B1" s="2" t="s">
        <v>0</v>
      </c>
      <c r="C1" s="3"/>
      <c r="D1" s="85"/>
      <c r="E1" s="3"/>
      <c r="F1" s="3"/>
      <c r="G1" s="3"/>
      <c r="H1" s="3"/>
      <c r="I1" s="3"/>
      <c r="J1" s="3"/>
      <c r="K1" s="3"/>
      <c r="L1" s="4"/>
      <c r="M1" s="4"/>
      <c r="N1" s="4"/>
      <c r="O1" s="4"/>
      <c r="P1" s="3"/>
      <c r="Q1" s="4"/>
      <c r="R1" s="4"/>
      <c r="S1" s="4"/>
      <c r="T1" s="4"/>
      <c r="U1" s="3"/>
    </row>
    <row r="2" spans="1:21" ht="18.75" x14ac:dyDescent="0.3">
      <c r="B2" s="2" t="s">
        <v>1</v>
      </c>
      <c r="C2" s="3"/>
      <c r="D2" s="3"/>
      <c r="E2" s="85" t="s">
        <v>76</v>
      </c>
      <c r="F2" s="3"/>
      <c r="G2" s="3"/>
      <c r="H2" s="3"/>
      <c r="I2" s="3"/>
      <c r="J2" s="3"/>
      <c r="K2" s="3"/>
      <c r="L2" s="4"/>
      <c r="M2" s="4"/>
      <c r="N2" s="4"/>
      <c r="O2" s="4"/>
      <c r="P2" s="3"/>
      <c r="Q2" s="4"/>
      <c r="R2" s="4"/>
      <c r="S2" s="4"/>
      <c r="T2" s="4"/>
      <c r="U2" s="3"/>
    </row>
    <row r="3" spans="1:21" ht="12.6" customHeight="1" x14ac:dyDescent="0.2">
      <c r="B3" s="5" t="s">
        <v>2</v>
      </c>
      <c r="C3" s="5"/>
      <c r="D3" s="5"/>
      <c r="E3" s="5"/>
      <c r="F3" s="5"/>
      <c r="G3" s="5"/>
      <c r="H3" s="5"/>
      <c r="I3" s="5"/>
      <c r="J3" s="5"/>
      <c r="K3" s="5"/>
      <c r="L3" s="6"/>
      <c r="M3" s="6"/>
      <c r="N3" s="6"/>
      <c r="O3" s="6"/>
      <c r="P3" s="104" t="s">
        <v>3</v>
      </c>
      <c r="Q3" s="6"/>
      <c r="R3" s="6"/>
      <c r="S3" s="6"/>
      <c r="T3" s="6"/>
      <c r="U3" s="104" t="s">
        <v>3</v>
      </c>
    </row>
    <row r="4" spans="1:21" ht="15.75" x14ac:dyDescent="0.2">
      <c r="B4" s="7" t="s">
        <v>4</v>
      </c>
      <c r="C4" s="105" t="s">
        <v>5</v>
      </c>
      <c r="D4" s="106"/>
      <c r="E4" s="107"/>
      <c r="F4" s="8"/>
      <c r="G4" s="105" t="s">
        <v>6</v>
      </c>
      <c r="H4" s="106"/>
      <c r="I4" s="107"/>
      <c r="J4" s="8"/>
      <c r="K4" s="8"/>
      <c r="L4" s="108" t="s">
        <v>7</v>
      </c>
      <c r="M4" s="109"/>
      <c r="N4" s="110"/>
      <c r="O4" s="9"/>
      <c r="P4" s="104"/>
      <c r="Q4" s="108" t="s">
        <v>8</v>
      </c>
      <c r="R4" s="109"/>
      <c r="S4" s="110"/>
      <c r="T4" s="9"/>
      <c r="U4" s="104"/>
    </row>
    <row r="5" spans="1:21" ht="0.6" customHeight="1" x14ac:dyDescent="0.2">
      <c r="A5" s="10"/>
      <c r="B5" s="11" t="s">
        <v>9</v>
      </c>
      <c r="C5" s="12">
        <v>673213</v>
      </c>
      <c r="D5" s="12">
        <v>715295</v>
      </c>
      <c r="E5" s="13">
        <f>C5+D5</f>
        <v>1388508</v>
      </c>
      <c r="F5" s="14"/>
      <c r="G5" s="12">
        <v>673213</v>
      </c>
      <c r="H5" s="12">
        <v>715295</v>
      </c>
      <c r="I5" s="13">
        <f>G5+H5</f>
        <v>1388508</v>
      </c>
      <c r="J5" s="14"/>
      <c r="K5" s="14"/>
      <c r="L5" s="15">
        <v>673213</v>
      </c>
      <c r="M5" s="15">
        <v>715295</v>
      </c>
      <c r="N5" s="16">
        <f>L5+M5</f>
        <v>1388508</v>
      </c>
      <c r="O5" s="17"/>
      <c r="P5" s="18"/>
      <c r="Q5" s="15">
        <v>673213</v>
      </c>
      <c r="R5" s="15">
        <v>715295</v>
      </c>
      <c r="S5" s="16">
        <f>Q5+R5</f>
        <v>1388508</v>
      </c>
      <c r="T5" s="17"/>
      <c r="U5" s="18"/>
    </row>
    <row r="6" spans="1:21" x14ac:dyDescent="0.25">
      <c r="A6" s="19" t="s">
        <v>10</v>
      </c>
      <c r="B6" s="20"/>
      <c r="C6" s="20" t="s">
        <v>11</v>
      </c>
      <c r="D6" s="20" t="s">
        <v>12</v>
      </c>
      <c r="E6" s="21" t="s">
        <v>13</v>
      </c>
      <c r="F6" s="20"/>
      <c r="G6" s="20" t="s">
        <v>11</v>
      </c>
      <c r="H6" s="20" t="s">
        <v>12</v>
      </c>
      <c r="I6" s="21" t="s">
        <v>13</v>
      </c>
      <c r="J6" s="20"/>
      <c r="K6" s="20"/>
      <c r="L6" s="22" t="s">
        <v>11</v>
      </c>
      <c r="M6" s="22" t="s">
        <v>12</v>
      </c>
      <c r="N6" s="23" t="s">
        <v>13</v>
      </c>
      <c r="O6" s="22"/>
      <c r="P6" s="20"/>
      <c r="Q6" s="22" t="s">
        <v>11</v>
      </c>
      <c r="R6" s="22" t="s">
        <v>12</v>
      </c>
      <c r="S6" s="23" t="s">
        <v>13</v>
      </c>
      <c r="T6" s="22"/>
      <c r="U6" s="20"/>
    </row>
    <row r="7" spans="1:21" ht="14.25" customHeight="1" x14ac:dyDescent="0.25">
      <c r="A7" s="24" t="s">
        <v>14</v>
      </c>
      <c r="B7" s="24" t="s">
        <v>15</v>
      </c>
      <c r="C7" s="25">
        <f>722989</f>
        <v>722989</v>
      </c>
      <c r="D7" s="26">
        <f>746365</f>
        <v>746365</v>
      </c>
      <c r="E7" s="27">
        <f t="shared" ref="E7" si="0">C7+D7</f>
        <v>1469354</v>
      </c>
      <c r="F7" s="28"/>
      <c r="G7" s="25">
        <f>722989</f>
        <v>722989</v>
      </c>
      <c r="H7" s="26">
        <f>746365</f>
        <v>746365</v>
      </c>
      <c r="I7" s="27">
        <f t="shared" ref="I7" si="1">G7+H7</f>
        <v>1469354</v>
      </c>
      <c r="J7" s="28"/>
      <c r="K7" s="28"/>
      <c r="L7" s="25">
        <f>722989</f>
        <v>722989</v>
      </c>
      <c r="M7" s="26">
        <f>746365</f>
        <v>746365</v>
      </c>
      <c r="N7" s="29">
        <f t="shared" ref="N7" si="2">L7+M7</f>
        <v>1469354</v>
      </c>
      <c r="O7" s="30"/>
      <c r="P7" s="31">
        <f>(N7-E7)/E7</f>
        <v>0</v>
      </c>
      <c r="Q7" s="25">
        <f>722989</f>
        <v>722989</v>
      </c>
      <c r="R7" s="26">
        <f>746365</f>
        <v>746365</v>
      </c>
      <c r="S7" s="29">
        <f t="shared" ref="S7" si="3">Q7+R7</f>
        <v>1469354</v>
      </c>
      <c r="T7" s="30"/>
      <c r="U7" s="31">
        <f>(S7-N7)/N7</f>
        <v>0</v>
      </c>
    </row>
    <row r="8" spans="1:21" x14ac:dyDescent="0.25">
      <c r="A8" s="32" t="s">
        <v>16</v>
      </c>
      <c r="B8" s="33" t="s">
        <v>17</v>
      </c>
      <c r="C8" s="34"/>
      <c r="D8" s="35"/>
      <c r="E8" s="36">
        <f>SUM(C8:D8)</f>
        <v>0</v>
      </c>
      <c r="F8" s="32"/>
      <c r="G8" s="34">
        <v>158</v>
      </c>
      <c r="H8" s="35">
        <v>158</v>
      </c>
      <c r="I8" s="36"/>
      <c r="J8" s="32"/>
      <c r="K8" s="32"/>
      <c r="L8" s="37">
        <v>158</v>
      </c>
      <c r="M8" s="16">
        <v>158</v>
      </c>
      <c r="N8" s="38"/>
      <c r="O8" s="16"/>
      <c r="P8" s="39"/>
      <c r="Q8" s="37">
        <v>158</v>
      </c>
      <c r="R8" s="16">
        <v>158</v>
      </c>
      <c r="S8" s="40">
        <f t="shared" ref="S8:S11" si="4">SUM(Q8:R8)</f>
        <v>316</v>
      </c>
      <c r="T8" s="30"/>
      <c r="U8" s="31"/>
    </row>
    <row r="9" spans="1:21" x14ac:dyDescent="0.25">
      <c r="A9" s="32" t="s">
        <v>18</v>
      </c>
      <c r="B9" s="33" t="s">
        <v>19</v>
      </c>
      <c r="C9" s="34"/>
      <c r="D9" s="35"/>
      <c r="E9" s="36">
        <f t="shared" ref="E9:E13" si="5">SUM(C9:D9)</f>
        <v>0</v>
      </c>
      <c r="F9" s="32"/>
      <c r="G9" s="37">
        <v>-34005</v>
      </c>
      <c r="H9" s="16">
        <v>-33892</v>
      </c>
      <c r="I9" s="40">
        <f t="shared" ref="I9:I10" si="6">SUM(G9:H9)</f>
        <v>-67897</v>
      </c>
      <c r="J9" s="32"/>
      <c r="K9" s="32"/>
      <c r="L9" s="37">
        <v>-34005</v>
      </c>
      <c r="M9" s="16">
        <v>-33892</v>
      </c>
      <c r="N9" s="40">
        <f t="shared" ref="N9:N11" si="7">SUM(L9:M9)</f>
        <v>-67897</v>
      </c>
      <c r="O9" s="16"/>
      <c r="P9" s="39"/>
      <c r="Q9" s="37">
        <v>-34005</v>
      </c>
      <c r="R9" s="16">
        <v>-33892</v>
      </c>
      <c r="S9" s="40">
        <f t="shared" si="4"/>
        <v>-67897</v>
      </c>
      <c r="T9" s="30"/>
      <c r="U9" s="31"/>
    </row>
    <row r="10" spans="1:21" x14ac:dyDescent="0.25">
      <c r="A10" s="32"/>
      <c r="B10" s="33" t="s">
        <v>20</v>
      </c>
      <c r="C10" s="34"/>
      <c r="D10" s="35"/>
      <c r="E10" s="36">
        <f t="shared" si="5"/>
        <v>0</v>
      </c>
      <c r="F10" s="32"/>
      <c r="G10" s="37">
        <v>34005</v>
      </c>
      <c r="H10" s="16">
        <v>33892</v>
      </c>
      <c r="I10" s="40">
        <f t="shared" si="6"/>
        <v>67897</v>
      </c>
      <c r="J10" s="32"/>
      <c r="K10" s="32"/>
      <c r="L10" s="37">
        <v>34005</v>
      </c>
      <c r="M10" s="16">
        <v>33892</v>
      </c>
      <c r="N10" s="40">
        <f t="shared" si="7"/>
        <v>67897</v>
      </c>
      <c r="O10" s="16"/>
      <c r="P10" s="39"/>
      <c r="Q10" s="37">
        <v>34005</v>
      </c>
      <c r="R10" s="16">
        <v>33892</v>
      </c>
      <c r="S10" s="40">
        <f t="shared" si="4"/>
        <v>67897</v>
      </c>
      <c r="T10" s="30"/>
      <c r="U10" s="31"/>
    </row>
    <row r="11" spans="1:21" x14ac:dyDescent="0.25">
      <c r="A11" s="32" t="s">
        <v>21</v>
      </c>
      <c r="B11" s="32" t="s">
        <v>22</v>
      </c>
      <c r="C11" s="34"/>
      <c r="D11" s="35"/>
      <c r="E11" s="36">
        <f t="shared" si="5"/>
        <v>0</v>
      </c>
      <c r="F11" s="32"/>
      <c r="G11" s="34">
        <v>-18</v>
      </c>
      <c r="H11" s="35"/>
      <c r="I11" s="36"/>
      <c r="J11" s="32"/>
      <c r="K11" s="32"/>
      <c r="L11" s="41">
        <v>109</v>
      </c>
      <c r="M11" s="16">
        <v>204</v>
      </c>
      <c r="N11" s="40">
        <f t="shared" si="7"/>
        <v>313</v>
      </c>
      <c r="O11" s="16"/>
      <c r="P11" s="39"/>
      <c r="Q11" s="41">
        <v>109</v>
      </c>
      <c r="R11" s="16">
        <v>204</v>
      </c>
      <c r="S11" s="40">
        <f t="shared" si="4"/>
        <v>313</v>
      </c>
      <c r="T11" s="30"/>
      <c r="U11" s="31"/>
    </row>
    <row r="12" spans="1:21" x14ac:dyDescent="0.25">
      <c r="A12" s="32" t="s">
        <v>23</v>
      </c>
      <c r="B12" s="32" t="s">
        <v>24</v>
      </c>
      <c r="C12" s="42"/>
      <c r="D12" s="43">
        <v>745</v>
      </c>
      <c r="E12" s="44">
        <f t="shared" si="5"/>
        <v>745</v>
      </c>
      <c r="F12" s="32"/>
      <c r="G12" s="34"/>
      <c r="H12" s="35"/>
      <c r="I12" s="36"/>
      <c r="J12" s="32"/>
      <c r="K12" s="32"/>
      <c r="L12" s="45"/>
      <c r="M12" s="46"/>
      <c r="N12" s="47"/>
      <c r="O12" s="16"/>
      <c r="P12" s="39"/>
      <c r="Q12" s="45"/>
      <c r="R12" s="46"/>
      <c r="S12" s="47"/>
      <c r="T12" s="30"/>
      <c r="U12" s="31"/>
    </row>
    <row r="13" spans="1:21" ht="14.25" customHeight="1" x14ac:dyDescent="0.25">
      <c r="A13" s="24" t="s">
        <v>25</v>
      </c>
      <c r="B13" s="24" t="s">
        <v>26</v>
      </c>
      <c r="C13" s="48">
        <f>SUM(C8:C12)</f>
        <v>0</v>
      </c>
      <c r="D13" s="49">
        <f>SUM(D8:D12)</f>
        <v>745</v>
      </c>
      <c r="E13" s="36">
        <f t="shared" si="5"/>
        <v>745</v>
      </c>
      <c r="F13" s="50"/>
      <c r="G13" s="48">
        <f>SUM(G8:G12)</f>
        <v>140</v>
      </c>
      <c r="H13" s="51">
        <f>SUM(H8:H12)</f>
        <v>158</v>
      </c>
      <c r="I13" s="52">
        <f t="shared" ref="I13" si="8">G13+H13</f>
        <v>298</v>
      </c>
      <c r="J13" s="53"/>
      <c r="K13" s="53"/>
      <c r="L13" s="54">
        <f>SUM(L8:L12)</f>
        <v>267</v>
      </c>
      <c r="M13" s="55">
        <f>SUM(M8:M12)</f>
        <v>362</v>
      </c>
      <c r="N13" s="40">
        <f>L13+M13</f>
        <v>629</v>
      </c>
      <c r="O13" s="55"/>
      <c r="P13" s="56"/>
      <c r="Q13" s="54">
        <f>SUM(Q8:Q12)</f>
        <v>267</v>
      </c>
      <c r="R13" s="57">
        <f>SUM(R8:R12)</f>
        <v>362</v>
      </c>
      <c r="S13" s="40">
        <f>SUM(S8:S11)</f>
        <v>629</v>
      </c>
      <c r="T13" s="30"/>
      <c r="U13" s="31"/>
    </row>
    <row r="14" spans="1:21" ht="20.25" hidden="1" customHeight="1" x14ac:dyDescent="0.25">
      <c r="A14" s="24" t="s">
        <v>27</v>
      </c>
      <c r="B14" s="24"/>
      <c r="C14" s="48">
        <f>C7+C13</f>
        <v>722989</v>
      </c>
      <c r="D14" s="51">
        <f>D7+D13</f>
        <v>747110</v>
      </c>
      <c r="E14" s="52">
        <f>E7+E13</f>
        <v>1470099</v>
      </c>
      <c r="F14" s="58"/>
      <c r="G14" s="48">
        <f>G7+G13</f>
        <v>723129</v>
      </c>
      <c r="H14" s="51">
        <f>H7+H13</f>
        <v>746523</v>
      </c>
      <c r="I14" s="52">
        <f>I7+I13</f>
        <v>1469652</v>
      </c>
      <c r="J14" s="59"/>
      <c r="K14" s="59"/>
      <c r="L14" s="54">
        <f>L7+L13</f>
        <v>723256</v>
      </c>
      <c r="M14" s="55">
        <f>M7+M13</f>
        <v>746727</v>
      </c>
      <c r="N14" s="40">
        <f>L14+M14</f>
        <v>1469983</v>
      </c>
      <c r="O14" s="16"/>
      <c r="P14" s="39">
        <f>(N14-E14)/E14</f>
        <v>-7.8906250531426801E-5</v>
      </c>
      <c r="Q14" s="54">
        <f>Q7+Q13</f>
        <v>723256</v>
      </c>
      <c r="R14" s="57">
        <f>R7+R13</f>
        <v>746727</v>
      </c>
      <c r="S14" s="40">
        <f>Q14+R14</f>
        <v>1469983</v>
      </c>
      <c r="T14" s="30"/>
      <c r="U14" s="31">
        <f>(S14-N14)/N14</f>
        <v>0</v>
      </c>
    </row>
    <row r="15" spans="1:21" x14ac:dyDescent="0.25">
      <c r="A15" s="32" t="s">
        <v>28</v>
      </c>
      <c r="B15" s="24" t="s">
        <v>29</v>
      </c>
      <c r="C15" s="48"/>
      <c r="D15" s="51"/>
      <c r="E15" s="52"/>
      <c r="F15" s="32"/>
      <c r="G15" s="48"/>
      <c r="H15" s="51"/>
      <c r="I15" s="52"/>
      <c r="J15" s="32"/>
      <c r="K15" s="32"/>
      <c r="L15" s="37"/>
      <c r="M15" s="60"/>
      <c r="N15" s="38"/>
      <c r="O15" s="16"/>
      <c r="P15" s="39"/>
      <c r="Q15" s="37"/>
      <c r="R15" s="60"/>
      <c r="S15" s="38"/>
      <c r="T15" s="30"/>
      <c r="U15" s="31"/>
    </row>
    <row r="16" spans="1:21" x14ac:dyDescent="0.25">
      <c r="A16" s="32"/>
      <c r="B16" s="61" t="s">
        <v>30</v>
      </c>
      <c r="C16" s="48"/>
      <c r="D16" s="51"/>
      <c r="E16" s="52"/>
      <c r="F16" s="32"/>
      <c r="G16" s="48"/>
      <c r="H16" s="51"/>
      <c r="I16" s="52"/>
      <c r="J16" s="32"/>
      <c r="K16" s="32"/>
      <c r="L16" s="37"/>
      <c r="M16" s="60"/>
      <c r="N16" s="38"/>
      <c r="O16" s="16"/>
      <c r="P16" s="39"/>
      <c r="Q16" s="37"/>
      <c r="R16" s="60"/>
      <c r="S16" s="38"/>
      <c r="T16" s="30"/>
      <c r="U16" s="31"/>
    </row>
    <row r="17" spans="1:21" x14ac:dyDescent="0.25">
      <c r="A17" s="32" t="s">
        <v>31</v>
      </c>
      <c r="B17" s="33" t="s">
        <v>32</v>
      </c>
      <c r="C17" s="62">
        <v>2211</v>
      </c>
      <c r="D17" s="63">
        <v>6795</v>
      </c>
      <c r="E17" s="36">
        <f>SUM(C17:D17)</f>
        <v>9006</v>
      </c>
      <c r="F17" s="32"/>
      <c r="G17" s="34" t="s">
        <v>33</v>
      </c>
      <c r="H17" s="64" t="s">
        <v>33</v>
      </c>
      <c r="I17" s="36">
        <f>SUM(G17:H17)</f>
        <v>0</v>
      </c>
      <c r="J17" s="32"/>
      <c r="K17" s="32"/>
      <c r="L17" s="62">
        <v>2211</v>
      </c>
      <c r="M17" s="63">
        <v>6795</v>
      </c>
      <c r="N17" s="36">
        <f>SUM(L17:M17)</f>
        <v>9006</v>
      </c>
      <c r="O17" s="16"/>
      <c r="P17" s="39"/>
      <c r="Q17" s="62"/>
      <c r="R17" s="63" t="s">
        <v>33</v>
      </c>
      <c r="S17" s="40">
        <f>SUM(Q17:R17)</f>
        <v>0</v>
      </c>
      <c r="T17" s="30"/>
      <c r="U17" s="31"/>
    </row>
    <row r="18" spans="1:21" x14ac:dyDescent="0.25">
      <c r="A18" s="32" t="s">
        <v>34</v>
      </c>
      <c r="B18" s="33" t="s">
        <v>35</v>
      </c>
      <c r="C18" s="62"/>
      <c r="D18" s="63">
        <v>3770</v>
      </c>
      <c r="E18" s="36">
        <f>SUM(C18:D18)</f>
        <v>3770</v>
      </c>
      <c r="F18" s="32"/>
      <c r="G18" s="34"/>
      <c r="H18" s="64"/>
      <c r="I18" s="36"/>
      <c r="J18" s="32"/>
      <c r="K18" s="32"/>
      <c r="L18" s="62"/>
      <c r="M18" s="63"/>
      <c r="N18" s="36"/>
      <c r="O18" s="16"/>
      <c r="P18" s="39"/>
      <c r="Q18" s="62"/>
      <c r="R18" s="63"/>
      <c r="S18" s="40"/>
      <c r="T18" s="30"/>
      <c r="U18" s="31"/>
    </row>
    <row r="19" spans="1:21" x14ac:dyDescent="0.25">
      <c r="A19" s="32" t="s">
        <v>36</v>
      </c>
      <c r="B19" s="33" t="s">
        <v>37</v>
      </c>
      <c r="C19" s="34"/>
      <c r="D19" s="35"/>
      <c r="E19" s="36"/>
      <c r="F19" s="32"/>
      <c r="G19" s="34"/>
      <c r="H19" s="35"/>
      <c r="I19" s="36"/>
      <c r="J19" s="32"/>
      <c r="K19" s="32"/>
      <c r="L19" s="37"/>
      <c r="M19" s="60">
        <v>652</v>
      </c>
      <c r="N19" s="36">
        <f t="shared" ref="N19:N35" si="9">SUM(L19:M19)</f>
        <v>652</v>
      </c>
      <c r="O19" s="16"/>
      <c r="P19" s="39"/>
      <c r="Q19" s="41"/>
      <c r="R19" s="16">
        <v>52</v>
      </c>
      <c r="S19" s="40">
        <f>SUM(Q19:R19)</f>
        <v>52</v>
      </c>
      <c r="T19" s="30"/>
      <c r="U19" s="31"/>
    </row>
    <row r="20" spans="1:21" x14ac:dyDescent="0.25">
      <c r="A20" s="33" t="s">
        <v>38</v>
      </c>
      <c r="B20" s="33" t="s">
        <v>39</v>
      </c>
      <c r="C20" s="34"/>
      <c r="D20" s="35"/>
      <c r="E20" s="36"/>
      <c r="F20" s="32"/>
      <c r="G20" s="34"/>
      <c r="H20" s="35"/>
      <c r="I20" s="36"/>
      <c r="J20" s="32"/>
      <c r="K20" s="32"/>
      <c r="L20" s="37"/>
      <c r="M20" s="60"/>
      <c r="N20" s="36"/>
      <c r="O20" s="16"/>
      <c r="P20" s="39"/>
      <c r="Q20" s="37"/>
      <c r="R20" s="65">
        <v>150</v>
      </c>
      <c r="S20" s="40">
        <f t="shared" ref="S20" si="10">SUM(Q20:R20)</f>
        <v>150</v>
      </c>
      <c r="T20" s="30"/>
      <c r="U20" s="31"/>
    </row>
    <row r="21" spans="1:21" x14ac:dyDescent="0.25">
      <c r="A21" s="33"/>
      <c r="B21" s="66" t="s">
        <v>40</v>
      </c>
      <c r="C21" s="48"/>
      <c r="D21" s="51"/>
      <c r="E21" s="52"/>
      <c r="F21" s="32"/>
      <c r="G21" s="48"/>
      <c r="H21" s="51"/>
      <c r="I21" s="52"/>
      <c r="J21" s="32"/>
      <c r="K21" s="32"/>
      <c r="L21" s="37"/>
      <c r="M21" s="60"/>
      <c r="N21" s="36"/>
      <c r="O21" s="16"/>
      <c r="P21" s="39"/>
      <c r="Q21" s="37"/>
      <c r="R21" s="65"/>
      <c r="S21" s="40"/>
      <c r="T21" s="30"/>
      <c r="U21" s="31"/>
    </row>
    <row r="22" spans="1:21" x14ac:dyDescent="0.25">
      <c r="A22" s="33" t="s">
        <v>41</v>
      </c>
      <c r="B22" s="33" t="s">
        <v>42</v>
      </c>
      <c r="C22" s="34"/>
      <c r="D22" s="35">
        <v>2200</v>
      </c>
      <c r="E22" s="36">
        <f t="shared" ref="E22" si="11">C22+D22</f>
        <v>2200</v>
      </c>
      <c r="F22" s="32"/>
      <c r="G22" s="34"/>
      <c r="H22" s="35"/>
      <c r="I22" s="36">
        <f t="shared" ref="I22" si="12">G22+H22</f>
        <v>0</v>
      </c>
      <c r="J22" s="32"/>
      <c r="K22" s="32"/>
      <c r="L22" s="37"/>
      <c r="M22" s="60"/>
      <c r="N22" s="36"/>
      <c r="O22" s="16"/>
      <c r="P22" s="39"/>
      <c r="Q22" s="37"/>
      <c r="R22" s="65">
        <v>6963</v>
      </c>
      <c r="S22" s="40">
        <f>SUM(Q22:R22)</f>
        <v>6963</v>
      </c>
      <c r="T22" s="30"/>
      <c r="U22" s="31"/>
    </row>
    <row r="23" spans="1:21" x14ac:dyDescent="0.25">
      <c r="A23" s="33" t="s">
        <v>43</v>
      </c>
      <c r="B23" s="33" t="s">
        <v>44</v>
      </c>
      <c r="C23" s="34"/>
      <c r="D23" s="35"/>
      <c r="E23" s="36"/>
      <c r="F23" s="32"/>
      <c r="G23" s="34"/>
      <c r="H23" s="35"/>
      <c r="I23" s="36"/>
      <c r="J23" s="32"/>
      <c r="K23" s="32"/>
      <c r="L23" s="37">
        <v>0</v>
      </c>
      <c r="M23" s="60">
        <v>5000</v>
      </c>
      <c r="N23" s="36">
        <f t="shared" ref="N23" si="13">SUM(L23:M23)</f>
        <v>5000</v>
      </c>
      <c r="O23" s="16"/>
      <c r="P23" s="39"/>
      <c r="Q23" s="37"/>
      <c r="R23" s="65"/>
      <c r="S23" s="40">
        <f t="shared" ref="S23" si="14">SUM(Q23:R23)</f>
        <v>0</v>
      </c>
      <c r="T23" s="30"/>
      <c r="U23" s="31"/>
    </row>
    <row r="24" spans="1:21" x14ac:dyDescent="0.25">
      <c r="A24" s="33"/>
      <c r="B24" s="67" t="s">
        <v>45</v>
      </c>
      <c r="C24" s="34"/>
      <c r="D24" s="35"/>
      <c r="E24" s="36"/>
      <c r="F24" s="32"/>
      <c r="G24" s="34"/>
      <c r="H24" s="35"/>
      <c r="I24" s="36"/>
      <c r="J24" s="32"/>
      <c r="K24" s="32"/>
      <c r="L24" s="37"/>
      <c r="M24" s="60"/>
      <c r="N24" s="36"/>
      <c r="O24" s="16"/>
      <c r="P24" s="39"/>
      <c r="Q24" s="37"/>
      <c r="R24" s="65"/>
      <c r="S24" s="40"/>
      <c r="T24" s="30"/>
      <c r="U24" s="31"/>
    </row>
    <row r="25" spans="1:21" x14ac:dyDescent="0.25">
      <c r="A25" s="33" t="s">
        <v>46</v>
      </c>
      <c r="B25" s="33" t="s">
        <v>47</v>
      </c>
      <c r="C25" s="34"/>
      <c r="D25" s="68"/>
      <c r="E25" s="36"/>
      <c r="F25" s="32"/>
      <c r="G25" s="34"/>
      <c r="H25" s="35">
        <v>338</v>
      </c>
      <c r="I25" s="36"/>
      <c r="J25" s="32"/>
      <c r="K25" s="32"/>
      <c r="L25" s="37">
        <v>0</v>
      </c>
      <c r="M25" s="60">
        <v>338</v>
      </c>
      <c r="N25" s="36">
        <f t="shared" si="9"/>
        <v>338</v>
      </c>
      <c r="O25" s="16"/>
      <c r="P25" s="39"/>
      <c r="Q25" s="37"/>
      <c r="R25" s="65">
        <v>338</v>
      </c>
      <c r="S25" s="40">
        <f>SUM(Q25:R25)</f>
        <v>338</v>
      </c>
      <c r="T25" s="30"/>
      <c r="U25" s="31"/>
    </row>
    <row r="26" spans="1:21" ht="26.25" x14ac:dyDescent="0.25">
      <c r="A26" s="33">
        <v>6486</v>
      </c>
      <c r="B26" s="69" t="s">
        <v>48</v>
      </c>
      <c r="C26" s="48"/>
      <c r="D26" s="68"/>
      <c r="E26" s="52"/>
      <c r="F26" s="32"/>
      <c r="G26" s="70">
        <v>31</v>
      </c>
      <c r="H26" s="71">
        <v>125</v>
      </c>
      <c r="I26" s="52"/>
      <c r="J26" s="32"/>
      <c r="K26" s="32"/>
      <c r="L26" s="37"/>
      <c r="M26" s="60">
        <v>86</v>
      </c>
      <c r="N26" s="36">
        <f>SUM(L26:M26)</f>
        <v>86</v>
      </c>
      <c r="O26" s="16"/>
      <c r="P26" s="39"/>
      <c r="Q26" s="37"/>
      <c r="R26" s="65">
        <v>125</v>
      </c>
      <c r="S26" s="40">
        <f>SUM(Q26:R26)</f>
        <v>125</v>
      </c>
      <c r="T26" s="30"/>
      <c r="U26" s="31"/>
    </row>
    <row r="27" spans="1:21" x14ac:dyDescent="0.25">
      <c r="A27" s="33" t="s">
        <v>49</v>
      </c>
      <c r="B27" s="33" t="s">
        <v>50</v>
      </c>
      <c r="C27" s="48"/>
      <c r="D27" s="51"/>
      <c r="E27" s="52"/>
      <c r="F27" s="32"/>
      <c r="G27" s="48"/>
      <c r="H27" s="51"/>
      <c r="I27" s="52"/>
      <c r="J27" s="32"/>
      <c r="K27" s="32"/>
      <c r="L27" s="37"/>
      <c r="M27" s="60"/>
      <c r="N27" s="36"/>
      <c r="O27" s="16"/>
      <c r="P27" s="39"/>
      <c r="Q27" s="37"/>
      <c r="R27" s="65">
        <v>500</v>
      </c>
      <c r="S27" s="40">
        <f t="shared" ref="S27:S28" si="15">SUM(Q27:R27)</f>
        <v>500</v>
      </c>
      <c r="T27" s="30"/>
      <c r="U27" s="31"/>
    </row>
    <row r="28" spans="1:21" x14ac:dyDescent="0.25">
      <c r="A28" s="33" t="s">
        <v>51</v>
      </c>
      <c r="B28" s="33" t="s">
        <v>52</v>
      </c>
      <c r="C28" s="48"/>
      <c r="D28" s="51"/>
      <c r="E28" s="52"/>
      <c r="F28" s="32"/>
      <c r="G28" s="48"/>
      <c r="H28" s="51"/>
      <c r="I28" s="52"/>
      <c r="J28" s="32"/>
      <c r="K28" s="32"/>
      <c r="L28" s="37">
        <v>150</v>
      </c>
      <c r="M28" s="60">
        <v>150</v>
      </c>
      <c r="N28" s="36">
        <f t="shared" si="9"/>
        <v>300</v>
      </c>
      <c r="O28" s="16"/>
      <c r="P28" s="39"/>
      <c r="Q28" s="37"/>
      <c r="R28" s="65"/>
      <c r="S28" s="40">
        <f t="shared" si="15"/>
        <v>0</v>
      </c>
      <c r="T28" s="30"/>
      <c r="U28" s="31"/>
    </row>
    <row r="29" spans="1:21" x14ac:dyDescent="0.25">
      <c r="A29" s="33" t="s">
        <v>53</v>
      </c>
      <c r="B29" s="33" t="s">
        <v>54</v>
      </c>
      <c r="C29" s="34"/>
      <c r="D29" s="35"/>
      <c r="E29" s="36"/>
      <c r="F29" s="32"/>
      <c r="G29" s="34"/>
      <c r="H29" s="35"/>
      <c r="I29" s="36"/>
      <c r="J29" s="32"/>
      <c r="K29" s="32"/>
      <c r="L29" s="37"/>
      <c r="M29" s="60"/>
      <c r="N29" s="36"/>
      <c r="O29" s="16"/>
      <c r="P29" s="39"/>
      <c r="Q29" s="37"/>
      <c r="R29" s="65">
        <v>216</v>
      </c>
      <c r="S29" s="40">
        <f>SUM(Q29:R29)</f>
        <v>216</v>
      </c>
      <c r="T29" s="30"/>
      <c r="U29" s="31"/>
    </row>
    <row r="30" spans="1:21" x14ac:dyDescent="0.25">
      <c r="A30" s="33" t="s">
        <v>55</v>
      </c>
      <c r="B30" s="33" t="s">
        <v>56</v>
      </c>
      <c r="C30" s="34"/>
      <c r="D30" s="35"/>
      <c r="E30" s="36"/>
      <c r="F30" s="32"/>
      <c r="G30" s="34"/>
      <c r="H30" s="35"/>
      <c r="I30" s="36"/>
      <c r="J30" s="32"/>
      <c r="K30" s="32"/>
      <c r="L30" s="37"/>
      <c r="M30" s="60"/>
      <c r="N30" s="36"/>
      <c r="O30" s="16"/>
      <c r="P30" s="39"/>
      <c r="Q30" s="37">
        <v>87</v>
      </c>
      <c r="R30" s="65">
        <v>350</v>
      </c>
      <c r="S30" s="40">
        <f>SUM(Q30:R30)</f>
        <v>437</v>
      </c>
      <c r="T30" s="30"/>
      <c r="U30" s="31"/>
    </row>
    <row r="31" spans="1:21" x14ac:dyDescent="0.25">
      <c r="A31" s="33"/>
      <c r="B31" s="66" t="s">
        <v>57</v>
      </c>
      <c r="C31" s="34"/>
      <c r="D31" s="68"/>
      <c r="E31" s="36"/>
      <c r="F31" s="32"/>
      <c r="G31" s="34"/>
      <c r="H31" s="35"/>
      <c r="I31" s="36"/>
      <c r="J31" s="32"/>
      <c r="K31" s="32"/>
      <c r="L31" s="37"/>
      <c r="M31" s="60"/>
      <c r="N31" s="36"/>
      <c r="O31" s="16"/>
      <c r="P31" s="39"/>
      <c r="Q31" s="37"/>
      <c r="R31" s="65"/>
      <c r="S31" s="40"/>
      <c r="T31" s="30"/>
      <c r="U31" s="31"/>
    </row>
    <row r="32" spans="1:21" x14ac:dyDescent="0.25">
      <c r="A32" s="33" t="s">
        <v>58</v>
      </c>
      <c r="B32" s="33" t="s">
        <v>59</v>
      </c>
      <c r="C32" s="72"/>
      <c r="D32" s="64"/>
      <c r="E32" s="36"/>
      <c r="F32" s="32"/>
      <c r="G32" s="72"/>
      <c r="H32" s="64"/>
      <c r="I32" s="36"/>
      <c r="J32" s="32"/>
      <c r="K32" s="32"/>
      <c r="L32" s="41"/>
      <c r="M32" s="73"/>
      <c r="N32" s="36"/>
      <c r="O32" s="16"/>
      <c r="P32" s="39"/>
      <c r="Q32" s="37"/>
      <c r="R32" s="65">
        <v>2000</v>
      </c>
      <c r="S32" s="40">
        <f>SUM(Q32:R32)</f>
        <v>2000</v>
      </c>
      <c r="T32" s="30"/>
      <c r="U32" s="31"/>
    </row>
    <row r="33" spans="1:21" x14ac:dyDescent="0.25">
      <c r="A33" s="33">
        <v>2009</v>
      </c>
      <c r="B33" s="33" t="s">
        <v>60</v>
      </c>
      <c r="C33" s="48"/>
      <c r="D33" s="51"/>
      <c r="E33" s="52"/>
      <c r="F33" s="32"/>
      <c r="G33" s="48"/>
      <c r="H33" s="51"/>
      <c r="I33" s="52"/>
      <c r="J33" s="32"/>
      <c r="K33" s="32"/>
      <c r="L33" s="37"/>
      <c r="M33" s="60"/>
      <c r="N33" s="36"/>
      <c r="O33" s="16"/>
      <c r="P33" s="39"/>
      <c r="Q33" s="37"/>
      <c r="R33" s="65">
        <v>381</v>
      </c>
      <c r="S33" s="40">
        <f>SUM(Q33:R33)</f>
        <v>381</v>
      </c>
      <c r="T33" s="30"/>
      <c r="U33" s="31"/>
    </row>
    <row r="34" spans="1:21" x14ac:dyDescent="0.25">
      <c r="A34" s="33" t="s">
        <v>61</v>
      </c>
      <c r="B34" s="33" t="s">
        <v>62</v>
      </c>
      <c r="C34" s="34"/>
      <c r="D34" s="68"/>
      <c r="E34" s="36"/>
      <c r="F34" s="32"/>
      <c r="G34" s="34"/>
      <c r="H34" s="35"/>
      <c r="I34" s="36"/>
      <c r="J34" s="32"/>
      <c r="K34" s="32"/>
      <c r="L34" s="37"/>
      <c r="M34" s="60">
        <v>50</v>
      </c>
      <c r="N34" s="36">
        <f>SUM(L34:M34)</f>
        <v>50</v>
      </c>
      <c r="O34" s="16"/>
      <c r="P34" s="39"/>
      <c r="Q34" s="37"/>
      <c r="R34" s="65"/>
      <c r="S34" s="40"/>
      <c r="T34" s="30"/>
      <c r="U34" s="31"/>
    </row>
    <row r="35" spans="1:21" x14ac:dyDescent="0.25">
      <c r="A35" s="33">
        <v>5028</v>
      </c>
      <c r="B35" s="33" t="s">
        <v>63</v>
      </c>
      <c r="C35" s="48"/>
      <c r="D35" s="51"/>
      <c r="E35" s="52"/>
      <c r="F35" s="32"/>
      <c r="G35" s="48"/>
      <c r="H35" s="51"/>
      <c r="I35" s="52"/>
      <c r="J35" s="32"/>
      <c r="K35" s="32"/>
      <c r="L35" s="37"/>
      <c r="M35" s="60">
        <v>42</v>
      </c>
      <c r="N35" s="36">
        <f t="shared" si="9"/>
        <v>42</v>
      </c>
      <c r="O35" s="16"/>
      <c r="P35" s="39"/>
      <c r="Q35" s="37"/>
      <c r="R35" s="60"/>
      <c r="S35" s="40">
        <f>SUM(Q35:R35)</f>
        <v>0</v>
      </c>
      <c r="T35" s="30"/>
      <c r="U35" s="31"/>
    </row>
    <row r="36" spans="1:21" x14ac:dyDescent="0.25">
      <c r="A36" s="24" t="s">
        <v>64</v>
      </c>
      <c r="B36" s="24" t="s">
        <v>65</v>
      </c>
      <c r="C36" s="74">
        <f>SUM(C17:C35)</f>
        <v>2211</v>
      </c>
      <c r="D36" s="75">
        <f>SUM(D17:D35)</f>
        <v>12765</v>
      </c>
      <c r="E36" s="44">
        <f>C36+D36</f>
        <v>14976</v>
      </c>
      <c r="F36" s="32"/>
      <c r="G36" s="76">
        <f>SUM(G31:G35)</f>
        <v>0</v>
      </c>
      <c r="H36" s="77">
        <f>SUM(H31:H35)</f>
        <v>0</v>
      </c>
      <c r="I36" s="36">
        <f>G36+H36</f>
        <v>0</v>
      </c>
      <c r="J36" s="32"/>
      <c r="K36" s="32"/>
      <c r="L36" s="74">
        <f>SUM(L17:L35)</f>
        <v>2361</v>
      </c>
      <c r="M36" s="75">
        <f>SUM(M17:M35)</f>
        <v>13113</v>
      </c>
      <c r="N36" s="78">
        <f>L36+M36</f>
        <v>15474</v>
      </c>
      <c r="O36" s="16"/>
      <c r="P36" s="39">
        <f>(N36-E36)/E36</f>
        <v>3.3253205128205128E-2</v>
      </c>
      <c r="Q36" s="74">
        <f>SUM(Q16:Q35)</f>
        <v>87</v>
      </c>
      <c r="R36" s="75">
        <f>SUM(R16:R35)</f>
        <v>11075</v>
      </c>
      <c r="S36" s="78">
        <f>SUM(Q36:R36)</f>
        <v>11162</v>
      </c>
      <c r="T36" s="30"/>
      <c r="U36" s="39">
        <f>-S36/E36</f>
        <v>-0.74532585470085466</v>
      </c>
    </row>
    <row r="37" spans="1:21" ht="15.75" thickBot="1" x14ac:dyDescent="0.3">
      <c r="A37" s="24" t="s">
        <v>66</v>
      </c>
      <c r="B37" s="53" t="s">
        <v>67</v>
      </c>
      <c r="C37" s="79">
        <f>C14+C36</f>
        <v>725200</v>
      </c>
      <c r="D37" s="80">
        <f>D14+D36</f>
        <v>759875</v>
      </c>
      <c r="E37" s="81">
        <f>C37+D37</f>
        <v>1485075</v>
      </c>
      <c r="F37" s="32"/>
      <c r="G37" s="79">
        <f>G14+G36</f>
        <v>723129</v>
      </c>
      <c r="H37" s="80">
        <f>H14+H36</f>
        <v>746523</v>
      </c>
      <c r="I37" s="81">
        <f>G37+H37</f>
        <v>1469652</v>
      </c>
      <c r="J37" s="32"/>
      <c r="K37" s="32"/>
      <c r="L37" s="79">
        <f>L14+L36</f>
        <v>725617</v>
      </c>
      <c r="M37" s="80">
        <f>M14+M36</f>
        <v>759840</v>
      </c>
      <c r="N37" s="81">
        <f>L37+M37</f>
        <v>1485457</v>
      </c>
      <c r="O37" s="16"/>
      <c r="P37" s="39">
        <f>(N37-E37)/E37</f>
        <v>2.5722606602360151E-4</v>
      </c>
      <c r="Q37" s="79">
        <f>Q14+Q36</f>
        <v>723343</v>
      </c>
      <c r="R37" s="80">
        <f>R14+R36</f>
        <v>757802</v>
      </c>
      <c r="S37" s="81">
        <f>Q37+R37</f>
        <v>1481145</v>
      </c>
      <c r="T37" s="30"/>
      <c r="U37" s="31">
        <f>(S37-N37)/N37</f>
        <v>-2.9028103809130793E-3</v>
      </c>
    </row>
    <row r="38" spans="1:21" ht="15.75" thickTop="1" x14ac:dyDescent="0.25">
      <c r="A38" s="24"/>
      <c r="B38" s="53"/>
      <c r="C38" s="77"/>
      <c r="D38" s="77"/>
      <c r="E38" s="82"/>
      <c r="F38" s="32"/>
      <c r="G38" s="77"/>
      <c r="H38" s="77"/>
      <c r="I38" s="82"/>
      <c r="J38" s="32"/>
      <c r="K38" s="32"/>
      <c r="L38" s="77"/>
      <c r="M38" s="77"/>
      <c r="N38" s="82"/>
      <c r="O38" s="16"/>
      <c r="P38" s="39"/>
      <c r="Q38" s="77"/>
      <c r="R38" s="77"/>
      <c r="S38" s="82"/>
      <c r="T38" s="30"/>
      <c r="U38" s="31"/>
    </row>
    <row r="39" spans="1:21" x14ac:dyDescent="0.2">
      <c r="B39" s="24" t="s">
        <v>68</v>
      </c>
      <c r="L39" s="103" t="s">
        <v>70</v>
      </c>
      <c r="M39" s="103"/>
      <c r="N39" s="103"/>
      <c r="Q39" s="103" t="s">
        <v>71</v>
      </c>
      <c r="R39" s="103"/>
      <c r="S39" s="103"/>
    </row>
    <row r="40" spans="1:21" ht="93" customHeight="1" x14ac:dyDescent="0.25">
      <c r="B40" s="83" t="s">
        <v>69</v>
      </c>
      <c r="L40" s="101" t="s">
        <v>72</v>
      </c>
      <c r="M40" s="101"/>
      <c r="N40" s="101"/>
      <c r="Q40" s="101" t="s">
        <v>119</v>
      </c>
      <c r="R40" s="102"/>
      <c r="S40" s="102"/>
    </row>
    <row r="41" spans="1:21" ht="67.5" customHeight="1" x14ac:dyDescent="0.25">
      <c r="B41" s="84" t="s">
        <v>73</v>
      </c>
      <c r="L41" s="101" t="s">
        <v>74</v>
      </c>
      <c r="M41" s="101"/>
      <c r="N41" s="101"/>
      <c r="Q41" s="101" t="s">
        <v>120</v>
      </c>
      <c r="R41" s="102"/>
      <c r="S41" s="102"/>
    </row>
    <row r="42" spans="1:21" ht="69.75" customHeight="1" x14ac:dyDescent="0.25">
      <c r="B42" s="84" t="s">
        <v>75</v>
      </c>
      <c r="G42" s="101" t="s">
        <v>118</v>
      </c>
      <c r="H42" s="101"/>
      <c r="I42" s="101"/>
      <c r="L42" s="101" t="s">
        <v>121</v>
      </c>
      <c r="M42" s="101"/>
      <c r="N42" s="101"/>
      <c r="Q42" s="101" t="s">
        <v>116</v>
      </c>
      <c r="R42" s="102"/>
      <c r="S42" s="102"/>
    </row>
  </sheetData>
  <mergeCells count="15">
    <mergeCell ref="P3:P4"/>
    <mergeCell ref="U3:U4"/>
    <mergeCell ref="C4:E4"/>
    <mergeCell ref="G4:I4"/>
    <mergeCell ref="L4:N4"/>
    <mergeCell ref="Q4:S4"/>
    <mergeCell ref="L42:N42"/>
    <mergeCell ref="Q42:S42"/>
    <mergeCell ref="G42:I42"/>
    <mergeCell ref="L39:N39"/>
    <mergeCell ref="Q39:S39"/>
    <mergeCell ref="L40:N40"/>
    <mergeCell ref="Q40:S40"/>
    <mergeCell ref="L41:N41"/>
    <mergeCell ref="Q41:S4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tabSelected="1" topLeftCell="A13" zoomScale="86" zoomScaleNormal="86" workbookViewId="0">
      <selection activeCell="E22" sqref="E22"/>
    </sheetView>
  </sheetViews>
  <sheetFormatPr defaultRowHeight="15" outlineLevelRow="1" x14ac:dyDescent="0.25"/>
  <cols>
    <col min="1" max="1" width="193" customWidth="1"/>
    <col min="2" max="2" width="12.85546875" customWidth="1"/>
    <col min="3" max="3" width="11.5703125" customWidth="1"/>
  </cols>
  <sheetData>
    <row r="1" spans="1:1" ht="15.75" hidden="1" outlineLevel="1" x14ac:dyDescent="0.25">
      <c r="A1" s="98" t="s">
        <v>77</v>
      </c>
    </row>
    <row r="2" spans="1:1" ht="15.75" hidden="1" outlineLevel="1" x14ac:dyDescent="0.25">
      <c r="A2" s="86" t="s">
        <v>78</v>
      </c>
    </row>
    <row r="3" spans="1:1" ht="15.75" hidden="1" outlineLevel="1" x14ac:dyDescent="0.25">
      <c r="A3" s="87" t="s">
        <v>79</v>
      </c>
    </row>
    <row r="4" spans="1:1" ht="15.75" hidden="1" outlineLevel="1" x14ac:dyDescent="0.25">
      <c r="A4" s="87" t="s">
        <v>80</v>
      </c>
    </row>
    <row r="5" spans="1:1" ht="15.75" hidden="1" outlineLevel="1" x14ac:dyDescent="0.25">
      <c r="A5" s="87" t="s">
        <v>81</v>
      </c>
    </row>
    <row r="6" spans="1:1" ht="15.75" hidden="1" outlineLevel="1" x14ac:dyDescent="0.25">
      <c r="A6" s="86" t="s">
        <v>82</v>
      </c>
    </row>
    <row r="7" spans="1:1" ht="15.75" hidden="1" outlineLevel="1" x14ac:dyDescent="0.25">
      <c r="A7" s="87" t="s">
        <v>83</v>
      </c>
    </row>
    <row r="8" spans="1:1" ht="15.75" hidden="1" outlineLevel="1" x14ac:dyDescent="0.25">
      <c r="A8" s="87" t="s">
        <v>84</v>
      </c>
    </row>
    <row r="9" spans="1:1" ht="15.75" hidden="1" outlineLevel="1" x14ac:dyDescent="0.25">
      <c r="A9" s="87" t="s">
        <v>117</v>
      </c>
    </row>
    <row r="10" spans="1:1" ht="15.75" hidden="1" outlineLevel="1" x14ac:dyDescent="0.25">
      <c r="A10" s="88" t="s">
        <v>85</v>
      </c>
    </row>
    <row r="11" spans="1:1" ht="15.75" hidden="1" outlineLevel="1" x14ac:dyDescent="0.25">
      <c r="A11" s="89" t="s">
        <v>86</v>
      </c>
    </row>
    <row r="12" spans="1:1" hidden="1" outlineLevel="1" x14ac:dyDescent="0.25">
      <c r="A12" s="89"/>
    </row>
    <row r="13" spans="1:1" ht="15.75" collapsed="1" x14ac:dyDescent="0.25">
      <c r="A13" s="99" t="s">
        <v>87</v>
      </c>
    </row>
    <row r="14" spans="1:1" ht="15.75" customHeight="1" x14ac:dyDescent="0.25">
      <c r="A14" s="88" t="s">
        <v>88</v>
      </c>
    </row>
    <row r="15" spans="1:1" ht="41.25" customHeight="1" x14ac:dyDescent="0.25">
      <c r="A15" s="111" t="s">
        <v>89</v>
      </c>
    </row>
    <row r="16" spans="1:1" ht="15" customHeight="1" x14ac:dyDescent="0.25">
      <c r="A16" s="112" t="s">
        <v>122</v>
      </c>
    </row>
    <row r="17" spans="1:1" ht="15" customHeight="1" x14ac:dyDescent="0.25">
      <c r="A17" s="113" t="s">
        <v>123</v>
      </c>
    </row>
    <row r="18" spans="1:1" ht="41.25" customHeight="1" x14ac:dyDescent="0.25">
      <c r="A18" s="111" t="s">
        <v>90</v>
      </c>
    </row>
    <row r="19" spans="1:1" ht="15" customHeight="1" x14ac:dyDescent="0.25">
      <c r="A19" s="91" t="s">
        <v>91</v>
      </c>
    </row>
    <row r="20" spans="1:1" ht="15" customHeight="1" x14ac:dyDescent="0.25">
      <c r="A20" s="92" t="s">
        <v>92</v>
      </c>
    </row>
    <row r="21" spans="1:1" ht="15" customHeight="1" x14ac:dyDescent="0.25">
      <c r="A21" s="92" t="s">
        <v>93</v>
      </c>
    </row>
    <row r="22" spans="1:1" ht="15" customHeight="1" x14ac:dyDescent="0.25">
      <c r="A22" s="92" t="s">
        <v>94</v>
      </c>
    </row>
    <row r="23" spans="1:1" ht="4.5" customHeight="1" x14ac:dyDescent="0.25">
      <c r="A23" s="88"/>
    </row>
    <row r="24" spans="1:1" ht="15" customHeight="1" x14ac:dyDescent="0.25">
      <c r="A24" s="90" t="s">
        <v>40</v>
      </c>
    </row>
    <row r="25" spans="1:1" ht="15" customHeight="1" x14ac:dyDescent="0.25">
      <c r="A25" s="93" t="s">
        <v>95</v>
      </c>
    </row>
    <row r="26" spans="1:1" ht="15" customHeight="1" x14ac:dyDescent="0.25">
      <c r="A26" s="94"/>
    </row>
    <row r="27" spans="1:1" ht="15" customHeight="1" x14ac:dyDescent="0.25">
      <c r="A27" s="90" t="s">
        <v>85</v>
      </c>
    </row>
    <row r="28" spans="1:1" ht="15" customHeight="1" x14ac:dyDescent="0.25">
      <c r="A28" s="91" t="s">
        <v>96</v>
      </c>
    </row>
    <row r="29" spans="1:1" ht="15" customHeight="1" x14ac:dyDescent="0.25">
      <c r="A29" s="91" t="s">
        <v>97</v>
      </c>
    </row>
    <row r="30" spans="1:1" ht="42" customHeight="1" x14ac:dyDescent="0.25">
      <c r="A30" s="111" t="s">
        <v>98</v>
      </c>
    </row>
    <row r="31" spans="1:1" ht="15" customHeight="1" x14ac:dyDescent="0.25">
      <c r="A31" s="95" t="s">
        <v>99</v>
      </c>
    </row>
    <row r="32" spans="1:1" ht="15" customHeight="1" x14ac:dyDescent="0.25">
      <c r="A32" s="100" t="s">
        <v>100</v>
      </c>
    </row>
    <row r="33" spans="1:1" ht="15" customHeight="1" x14ac:dyDescent="0.25">
      <c r="A33" s="88" t="s">
        <v>88</v>
      </c>
    </row>
    <row r="34" spans="1:1" ht="37.5" customHeight="1" x14ac:dyDescent="0.25">
      <c r="A34" s="111" t="s">
        <v>101</v>
      </c>
    </row>
    <row r="35" spans="1:1" ht="15" customHeight="1" x14ac:dyDescent="0.25">
      <c r="A35" s="91" t="s">
        <v>102</v>
      </c>
    </row>
    <row r="36" spans="1:1" ht="15" customHeight="1" x14ac:dyDescent="0.25">
      <c r="A36" s="92" t="s">
        <v>103</v>
      </c>
    </row>
    <row r="37" spans="1:1" ht="15" customHeight="1" x14ac:dyDescent="0.25">
      <c r="A37" s="92" t="s">
        <v>104</v>
      </c>
    </row>
    <row r="38" spans="1:1" ht="15" customHeight="1" x14ac:dyDescent="0.25">
      <c r="A38" s="92" t="s">
        <v>105</v>
      </c>
    </row>
    <row r="39" spans="1:1" ht="15" customHeight="1" x14ac:dyDescent="0.25">
      <c r="A39" s="91" t="s">
        <v>106</v>
      </c>
    </row>
    <row r="40" spans="1:1" ht="15" customHeight="1" x14ac:dyDescent="0.25">
      <c r="A40" s="88"/>
    </row>
    <row r="41" spans="1:1" ht="15" customHeight="1" x14ac:dyDescent="0.25">
      <c r="A41" s="88" t="s">
        <v>40</v>
      </c>
    </row>
    <row r="42" spans="1:1" ht="15" customHeight="1" x14ac:dyDescent="0.25">
      <c r="A42" s="91" t="s">
        <v>107</v>
      </c>
    </row>
    <row r="43" spans="1:1" ht="15" customHeight="1" x14ac:dyDescent="0.25">
      <c r="A43" s="91" t="s">
        <v>108</v>
      </c>
    </row>
    <row r="44" spans="1:1" ht="15" customHeight="1" x14ac:dyDescent="0.25">
      <c r="A44" s="91" t="s">
        <v>109</v>
      </c>
    </row>
    <row r="45" spans="1:1" ht="15" customHeight="1" x14ac:dyDescent="0.25">
      <c r="A45" s="96"/>
    </row>
    <row r="46" spans="1:1" ht="15" customHeight="1" x14ac:dyDescent="0.25">
      <c r="A46" s="90" t="s">
        <v>110</v>
      </c>
    </row>
    <row r="47" spans="1:1" ht="15" customHeight="1" x14ac:dyDescent="0.25">
      <c r="A47" s="91" t="s">
        <v>111</v>
      </c>
    </row>
    <row r="48" spans="1:1" ht="37.5" customHeight="1" x14ac:dyDescent="0.25">
      <c r="A48" s="111" t="s">
        <v>112</v>
      </c>
    </row>
    <row r="49" spans="1:1" ht="32.25" customHeight="1" x14ac:dyDescent="0.25">
      <c r="A49" s="111" t="s">
        <v>113</v>
      </c>
    </row>
    <row r="50" spans="1:1" ht="15" customHeight="1" x14ac:dyDescent="0.25">
      <c r="A50" s="91" t="s">
        <v>114</v>
      </c>
    </row>
    <row r="51" spans="1:1" ht="15" customHeight="1" x14ac:dyDescent="0.25">
      <c r="A51" s="91" t="s">
        <v>97</v>
      </c>
    </row>
    <row r="52" spans="1:1" ht="15" customHeight="1" x14ac:dyDescent="0.25">
      <c r="A52" s="97" t="s">
        <v>115</v>
      </c>
    </row>
  </sheetData>
  <pageMargins left="0.7" right="0.7" top="0.75" bottom="0.75" header="0.3" footer="0.3"/>
  <pageSetup scale="71" fitToWidth="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Supp Comparison</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Cherie Berthon</dc:creator>
  <cp:lastModifiedBy>John Boesenberg</cp:lastModifiedBy>
  <cp:lastPrinted>2018-02-27T20:27:02Z</cp:lastPrinted>
  <dcterms:created xsi:type="dcterms:W3CDTF">2018-02-27T18:38:24Z</dcterms:created>
  <dcterms:modified xsi:type="dcterms:W3CDTF">2018-02-27T20:27:35Z</dcterms:modified>
</cp:coreProperties>
</file>